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YearEnd\YearEnd_2021\"/>
    </mc:Choice>
  </mc:AlternateContent>
  <xr:revisionPtr revIDLastSave="0" documentId="8_{FDBC61CC-B463-44C1-8C69-D5355AC8907A}" xr6:coauthVersionLast="45" xr6:coauthVersionMax="45" xr10:uidLastSave="{00000000-0000-0000-0000-000000000000}"/>
  <bookViews>
    <workbookView xWindow="19090" yWindow="-110" windowWidth="19420" windowHeight="10420" tabRatio="847" xr2:uid="{00000000-000D-0000-FFFF-FFFF00000000}"/>
  </bookViews>
  <sheets>
    <sheet name="data" sheetId="1" r:id="rId1"/>
    <sheet name="Transmittal" sheetId="2" r:id="rId2"/>
    <sheet name="INFO_PG1" sheetId="3" r:id="rId3"/>
    <sheet name="INFO_PG2" sheetId="4" r:id="rId4"/>
    <sheet name="SS2_3_5_6" sheetId="5" r:id="rId5"/>
    <sheet name="SS4" sheetId="6" r:id="rId6"/>
    <sheet name="SS8" sheetId="7" r:id="rId7"/>
    <sheet name="FS" sheetId="8" r:id="rId8"/>
    <sheet name="CC's" sheetId="9" r:id="rId9"/>
    <sheet name="Prior Year" sheetId="10" r:id="rId10"/>
  </sheets>
  <externalReferences>
    <externalReference r:id="rId11"/>
  </externalReferences>
  <definedNames>
    <definedName name="_Fill" localSheetId="9" hidden="1">'Prior Year'!$DR$819:$DR$864</definedName>
    <definedName name="_Fill" hidden="1">data!$DR$921:$DR$966</definedName>
    <definedName name="Costcenter" localSheetId="9">'Prior Year'!#REF!</definedName>
    <definedName name="Costcenter">data!$A$732:$W$813</definedName>
    <definedName name="Edit" localSheetId="9">'Prior Year'!$A$410:$E$477</definedName>
    <definedName name="Edit">data!$A$411:$E$478</definedName>
    <definedName name="Funds" localSheetId="9">'Prior Year'!#REF!</definedName>
    <definedName name="Funds">data!$A$728:$CF$730</definedName>
    <definedName name="Hospital" localSheetId="9">'Prior Year'!#REF!</definedName>
    <definedName name="Hospital">data!$A$724:$BR$726</definedName>
    <definedName name="_xlnm.Print_Area" localSheetId="8">'CC''s'!$A$1:$I$384</definedName>
    <definedName name="_xlnm.Print_Area" localSheetId="0">data!$A$411:$E$478</definedName>
    <definedName name="_xlnm.Print_Area" localSheetId="7">FS!$A$1:$D$153</definedName>
    <definedName name="_xlnm.Print_Area" localSheetId="2">INFO_PG1!$A$1:$G$40</definedName>
    <definedName name="_xlnm.Print_Area" localSheetId="3">INFO_PG2!$A$1:$G$33</definedName>
    <definedName name="_xlnm.Print_Area" localSheetId="9">'Prior Year'!$A$410:$E$477</definedName>
    <definedName name="_xlnm.Print_Area" localSheetId="4">SS2_3_5_6!$A$1:$C$40</definedName>
    <definedName name="_xlnm.Print_Area" localSheetId="5">'SS4'!$A$1:$F$32</definedName>
    <definedName name="_xlnm.Print_Area" localSheetId="6">'SS8'!$A$1:$D$34</definedName>
    <definedName name="Support" localSheetId="9">'Prior Year'!#REF!</definedName>
    <definedName name="Support">data!$A$720:$CD$722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15" i="10" l="1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E550" i="10"/>
  <c r="D550" i="10"/>
  <c r="B550" i="10"/>
  <c r="H550" i="10" s="1"/>
  <c r="B549" i="10"/>
  <c r="B548" i="10"/>
  <c r="B547" i="10"/>
  <c r="E546" i="10"/>
  <c r="D546" i="10"/>
  <c r="B546" i="10"/>
  <c r="H546" i="10" s="1"/>
  <c r="E545" i="10"/>
  <c r="D545" i="10"/>
  <c r="B545" i="10"/>
  <c r="H545" i="10" s="1"/>
  <c r="E544" i="10"/>
  <c r="D544" i="10"/>
  <c r="B544" i="10"/>
  <c r="F544" i="10" s="1"/>
  <c r="B543" i="10"/>
  <c r="B542" i="10"/>
  <c r="B541" i="10"/>
  <c r="E540" i="10"/>
  <c r="D540" i="10"/>
  <c r="B540" i="10"/>
  <c r="H540" i="10" s="1"/>
  <c r="E539" i="10"/>
  <c r="D539" i="10"/>
  <c r="B539" i="10"/>
  <c r="F539" i="10" s="1"/>
  <c r="E538" i="10"/>
  <c r="D538" i="10"/>
  <c r="B538" i="10"/>
  <c r="F538" i="10" s="1"/>
  <c r="E537" i="10"/>
  <c r="D537" i="10"/>
  <c r="B537" i="10"/>
  <c r="H537" i="10" s="1"/>
  <c r="E536" i="10"/>
  <c r="D536" i="10"/>
  <c r="B536" i="10"/>
  <c r="H536" i="10" s="1"/>
  <c r="E535" i="10"/>
  <c r="D535" i="10"/>
  <c r="B535" i="10"/>
  <c r="F535" i="10" s="1"/>
  <c r="E534" i="10"/>
  <c r="D534" i="10"/>
  <c r="B534" i="10"/>
  <c r="F534" i="10" s="1"/>
  <c r="E533" i="10"/>
  <c r="D533" i="10"/>
  <c r="B533" i="10"/>
  <c r="H533" i="10" s="1"/>
  <c r="E532" i="10"/>
  <c r="D532" i="10"/>
  <c r="B532" i="10"/>
  <c r="H532" i="10" s="1"/>
  <c r="E531" i="10"/>
  <c r="D531" i="10"/>
  <c r="B531" i="10"/>
  <c r="F531" i="10" s="1"/>
  <c r="E530" i="10"/>
  <c r="D530" i="10"/>
  <c r="B530" i="10"/>
  <c r="F530" i="10" s="1"/>
  <c r="E529" i="10"/>
  <c r="D529" i="10"/>
  <c r="B529" i="10"/>
  <c r="H529" i="10" s="1"/>
  <c r="E528" i="10"/>
  <c r="D528" i="10"/>
  <c r="B528" i="10"/>
  <c r="H528" i="10" s="1"/>
  <c r="E527" i="10"/>
  <c r="D527" i="10"/>
  <c r="B527" i="10"/>
  <c r="F527" i="10" s="1"/>
  <c r="E526" i="10"/>
  <c r="D526" i="10"/>
  <c r="B526" i="10"/>
  <c r="F526" i="10" s="1"/>
  <c r="E525" i="10"/>
  <c r="D525" i="10"/>
  <c r="B525" i="10"/>
  <c r="H525" i="10" s="1"/>
  <c r="E524" i="10"/>
  <c r="D524" i="10"/>
  <c r="B524" i="10"/>
  <c r="H524" i="10" s="1"/>
  <c r="E523" i="10"/>
  <c r="D523" i="10"/>
  <c r="B523" i="10"/>
  <c r="F523" i="10" s="1"/>
  <c r="E522" i="10"/>
  <c r="D522" i="10"/>
  <c r="B522" i="10"/>
  <c r="F522" i="10" s="1"/>
  <c r="B521" i="10"/>
  <c r="H521" i="10" s="1"/>
  <c r="E520" i="10"/>
  <c r="D520" i="10"/>
  <c r="B520" i="10"/>
  <c r="F520" i="10" s="1"/>
  <c r="E519" i="10"/>
  <c r="D519" i="10"/>
  <c r="B519" i="10"/>
  <c r="H519" i="10" s="1"/>
  <c r="E518" i="10"/>
  <c r="D518" i="10"/>
  <c r="B518" i="10"/>
  <c r="H518" i="10" s="1"/>
  <c r="E517" i="10"/>
  <c r="D517" i="10"/>
  <c r="B517" i="10"/>
  <c r="F517" i="10" s="1"/>
  <c r="E516" i="10"/>
  <c r="D516" i="10"/>
  <c r="B516" i="10"/>
  <c r="F516" i="10" s="1"/>
  <c r="E515" i="10"/>
  <c r="D515" i="10"/>
  <c r="B515" i="10"/>
  <c r="H515" i="10" s="1"/>
  <c r="E514" i="10"/>
  <c r="D514" i="10"/>
  <c r="B514" i="10"/>
  <c r="H514" i="10" s="1"/>
  <c r="B513" i="10"/>
  <c r="F513" i="10" s="1"/>
  <c r="B512" i="10"/>
  <c r="H512" i="10" s="1"/>
  <c r="E511" i="10"/>
  <c r="D511" i="10"/>
  <c r="B511" i="10"/>
  <c r="H511" i="10" s="1"/>
  <c r="E510" i="10"/>
  <c r="D510" i="10"/>
  <c r="B510" i="10"/>
  <c r="H510" i="10" s="1"/>
  <c r="E509" i="10"/>
  <c r="D509" i="10"/>
  <c r="B509" i="10"/>
  <c r="F509" i="10" s="1"/>
  <c r="E508" i="10"/>
  <c r="D508" i="10"/>
  <c r="B508" i="10"/>
  <c r="F508" i="10" s="1"/>
  <c r="E507" i="10"/>
  <c r="D507" i="10"/>
  <c r="B507" i="10"/>
  <c r="H507" i="10" s="1"/>
  <c r="E506" i="10"/>
  <c r="D506" i="10"/>
  <c r="B506" i="10"/>
  <c r="H506" i="10" s="1"/>
  <c r="E505" i="10"/>
  <c r="D505" i="10"/>
  <c r="B505" i="10"/>
  <c r="F505" i="10" s="1"/>
  <c r="E504" i="10"/>
  <c r="D504" i="10"/>
  <c r="B504" i="10"/>
  <c r="F504" i="10" s="1"/>
  <c r="E503" i="10"/>
  <c r="D503" i="10"/>
  <c r="B503" i="10"/>
  <c r="H503" i="10" s="1"/>
  <c r="E502" i="10"/>
  <c r="D502" i="10"/>
  <c r="B502" i="10"/>
  <c r="H502" i="10" s="1"/>
  <c r="E501" i="10"/>
  <c r="D501" i="10"/>
  <c r="B501" i="10"/>
  <c r="F501" i="10" s="1"/>
  <c r="E500" i="10"/>
  <c r="D500" i="10"/>
  <c r="B500" i="10"/>
  <c r="F500" i="10" s="1"/>
  <c r="E499" i="10"/>
  <c r="D499" i="10"/>
  <c r="B499" i="10"/>
  <c r="H499" i="10" s="1"/>
  <c r="E498" i="10"/>
  <c r="D498" i="10"/>
  <c r="B498" i="10"/>
  <c r="H498" i="10" s="1"/>
  <c r="E497" i="10"/>
  <c r="D497" i="10"/>
  <c r="B497" i="10"/>
  <c r="F497" i="10" s="1"/>
  <c r="E496" i="10"/>
  <c r="D496" i="10"/>
  <c r="B496" i="10"/>
  <c r="F496" i="10" s="1"/>
  <c r="G493" i="10"/>
  <c r="F493" i="10"/>
  <c r="E493" i="10"/>
  <c r="D493" i="10"/>
  <c r="C493" i="10"/>
  <c r="B493" i="10"/>
  <c r="A493" i="10"/>
  <c r="B478" i="10"/>
  <c r="B475" i="10"/>
  <c r="B474" i="10"/>
  <c r="B473" i="10"/>
  <c r="B472" i="10"/>
  <c r="B471" i="10"/>
  <c r="B470" i="10"/>
  <c r="B469" i="10"/>
  <c r="B468" i="10"/>
  <c r="B464" i="10"/>
  <c r="B463" i="10"/>
  <c r="C459" i="10"/>
  <c r="B459" i="10"/>
  <c r="B458" i="10"/>
  <c r="B455" i="10"/>
  <c r="B454" i="10"/>
  <c r="B453" i="10"/>
  <c r="C447" i="10"/>
  <c r="C446" i="10"/>
  <c r="C445" i="10"/>
  <c r="C439" i="10"/>
  <c r="B439" i="10"/>
  <c r="C438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D424" i="10"/>
  <c r="B424" i="10"/>
  <c r="B423" i="10"/>
  <c r="D421" i="10"/>
  <c r="B421" i="10"/>
  <c r="B420" i="10"/>
  <c r="D418" i="10"/>
  <c r="B418" i="10"/>
  <c r="D415" i="10"/>
  <c r="B415" i="10"/>
  <c r="A412" i="10"/>
  <c r="D390" i="10"/>
  <c r="B441" i="10" s="1"/>
  <c r="D372" i="10"/>
  <c r="D367" i="10"/>
  <c r="C448" i="10" s="1"/>
  <c r="C363" i="10"/>
  <c r="C444" i="10" s="1"/>
  <c r="D361" i="10"/>
  <c r="B465" i="10" s="1"/>
  <c r="D329" i="10"/>
  <c r="C324" i="10"/>
  <c r="D328" i="10" s="1"/>
  <c r="D319" i="10"/>
  <c r="D314" i="10"/>
  <c r="D290" i="10"/>
  <c r="D283" i="10"/>
  <c r="D275" i="10"/>
  <c r="D265" i="10"/>
  <c r="D260" i="10"/>
  <c r="D240" i="10"/>
  <c r="B447" i="10" s="1"/>
  <c r="D236" i="10"/>
  <c r="B446" i="10" s="1"/>
  <c r="D229" i="10"/>
  <c r="B445" i="10" s="1"/>
  <c r="D221" i="10"/>
  <c r="D217" i="10"/>
  <c r="C217" i="10"/>
  <c r="D433" i="10" s="1"/>
  <c r="B217" i="10"/>
  <c r="E216" i="10"/>
  <c r="E215" i="10"/>
  <c r="E214" i="10"/>
  <c r="E213" i="10"/>
  <c r="E212" i="10"/>
  <c r="E211" i="10"/>
  <c r="E210" i="10"/>
  <c r="E209" i="10"/>
  <c r="D204" i="10"/>
  <c r="C204" i="10"/>
  <c r="B204" i="10"/>
  <c r="E203" i="10"/>
  <c r="C475" i="10" s="1"/>
  <c r="E202" i="10"/>
  <c r="C474" i="10" s="1"/>
  <c r="E201" i="10"/>
  <c r="E200" i="10"/>
  <c r="E199" i="10"/>
  <c r="C472" i="10" s="1"/>
  <c r="E198" i="10"/>
  <c r="C471" i="10" s="1"/>
  <c r="E197" i="10"/>
  <c r="C470" i="10" s="1"/>
  <c r="E196" i="10"/>
  <c r="C469" i="10" s="1"/>
  <c r="E195" i="10"/>
  <c r="C468" i="10" s="1"/>
  <c r="D190" i="10"/>
  <c r="D437" i="10" s="1"/>
  <c r="D186" i="10"/>
  <c r="D436" i="10" s="1"/>
  <c r="D181" i="10"/>
  <c r="D435" i="10" s="1"/>
  <c r="D177" i="10"/>
  <c r="D434" i="10" s="1"/>
  <c r="D173" i="10"/>
  <c r="D428" i="10" s="1"/>
  <c r="E154" i="10"/>
  <c r="E153" i="10"/>
  <c r="E152" i="10"/>
  <c r="E151" i="10"/>
  <c r="C421" i="10" s="1"/>
  <c r="E150" i="10"/>
  <c r="C420" i="10" s="1"/>
  <c r="E148" i="10"/>
  <c r="E147" i="10"/>
  <c r="E146" i="10"/>
  <c r="D145" i="10"/>
  <c r="E145" i="10" s="1"/>
  <c r="C418" i="10" s="1"/>
  <c r="E144" i="10"/>
  <c r="E142" i="10"/>
  <c r="E141" i="10"/>
  <c r="E140" i="10"/>
  <c r="E139" i="10"/>
  <c r="C415" i="10" s="1"/>
  <c r="E138" i="10"/>
  <c r="C414" i="10" s="1"/>
  <c r="E127" i="10"/>
  <c r="CE80" i="10"/>
  <c r="L612" i="10" s="1"/>
  <c r="CE79" i="10"/>
  <c r="J612" i="10" s="1"/>
  <c r="CE78" i="10"/>
  <c r="I612" i="10" s="1"/>
  <c r="CE77" i="10"/>
  <c r="G612" i="10" s="1"/>
  <c r="CE76" i="10"/>
  <c r="D612" i="10" s="1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AG74" i="10"/>
  <c r="AG75" i="10" s="1"/>
  <c r="CE73" i="10"/>
  <c r="C463" i="10" s="1"/>
  <c r="CD71" i="10"/>
  <c r="C575" i="10" s="1"/>
  <c r="CE70" i="10"/>
  <c r="C458" i="10" s="1"/>
  <c r="CE69" i="10"/>
  <c r="C440" i="10" s="1"/>
  <c r="CE68" i="10"/>
  <c r="C434" i="10" s="1"/>
  <c r="CE66" i="10"/>
  <c r="C432" i="10" s="1"/>
  <c r="CE65" i="10"/>
  <c r="C431" i="10" s="1"/>
  <c r="CE64" i="10"/>
  <c r="C430" i="10" s="1"/>
  <c r="CE63" i="10"/>
  <c r="C429" i="10" s="1"/>
  <c r="CE61" i="10"/>
  <c r="C427" i="10" s="1"/>
  <c r="CE60" i="10"/>
  <c r="H612" i="10" s="1"/>
  <c r="B53" i="10"/>
  <c r="BZ52" i="10"/>
  <c r="BZ67" i="10" s="1"/>
  <c r="BY52" i="10"/>
  <c r="BY67" i="10" s="1"/>
  <c r="BX52" i="10"/>
  <c r="BX67" i="10" s="1"/>
  <c r="BF52" i="10"/>
  <c r="BF67" i="10" s="1"/>
  <c r="AS52" i="10"/>
  <c r="AS67" i="10" s="1"/>
  <c r="AQ52" i="10"/>
  <c r="AQ67" i="10" s="1"/>
  <c r="AP52" i="10"/>
  <c r="AP67" i="10" s="1"/>
  <c r="AO52" i="10"/>
  <c r="AO67" i="10" s="1"/>
  <c r="AD52" i="10"/>
  <c r="AD67" i="10" s="1"/>
  <c r="AB52" i="10"/>
  <c r="AB67" i="10" s="1"/>
  <c r="Z52" i="10"/>
  <c r="Z67" i="10" s="1"/>
  <c r="Y52" i="10"/>
  <c r="Y67" i="10" s="1"/>
  <c r="O52" i="10"/>
  <c r="O67" i="10" s="1"/>
  <c r="M52" i="10"/>
  <c r="M67" i="10" s="1"/>
  <c r="K52" i="10"/>
  <c r="K67" i="10" s="1"/>
  <c r="I52" i="10"/>
  <c r="I67" i="10" s="1"/>
  <c r="CE51" i="10"/>
  <c r="B49" i="10"/>
  <c r="BU48" i="10"/>
  <c r="BU62" i="10" s="1"/>
  <c r="AW48" i="10"/>
  <c r="AW62" i="10" s="1"/>
  <c r="AC48" i="10"/>
  <c r="AC62" i="10" s="1"/>
  <c r="L48" i="10"/>
  <c r="L62" i="10" s="1"/>
  <c r="I48" i="10"/>
  <c r="I62" i="10" s="1"/>
  <c r="CE47" i="10"/>
  <c r="AF48" i="10" l="1"/>
  <c r="AF62" i="10" s="1"/>
  <c r="J52" i="10"/>
  <c r="J67" i="10" s="1"/>
  <c r="AA52" i="10"/>
  <c r="AA67" i="10" s="1"/>
  <c r="AR52" i="10"/>
  <c r="AR67" i="10" s="1"/>
  <c r="CA52" i="10"/>
  <c r="CA67" i="10" s="1"/>
  <c r="BA48" i="10"/>
  <c r="BA62" i="10" s="1"/>
  <c r="L52" i="10"/>
  <c r="L67" i="10" s="1"/>
  <c r="AC52" i="10"/>
  <c r="AC67" i="10" s="1"/>
  <c r="AC71" i="10" s="1"/>
  <c r="C694" i="10" s="1"/>
  <c r="AT52" i="10"/>
  <c r="AT67" i="10" s="1"/>
  <c r="BX48" i="10"/>
  <c r="BX62" i="10" s="1"/>
  <c r="N52" i="10"/>
  <c r="N67" i="10" s="1"/>
  <c r="AE52" i="10"/>
  <c r="AE67" i="10" s="1"/>
  <c r="BU52" i="10"/>
  <c r="BU67" i="10" s="1"/>
  <c r="B440" i="10"/>
  <c r="AU52" i="10"/>
  <c r="AU67" i="10" s="1"/>
  <c r="BE52" i="10"/>
  <c r="BE67" i="10" s="1"/>
  <c r="BG52" i="10"/>
  <c r="BG67" i="10" s="1"/>
  <c r="BI52" i="10"/>
  <c r="BI67" i="10" s="1"/>
  <c r="BJ52" i="10"/>
  <c r="BJ67" i="10" s="1"/>
  <c r="BV52" i="10"/>
  <c r="BV67" i="10" s="1"/>
  <c r="BH52" i="10"/>
  <c r="BH67" i="10" s="1"/>
  <c r="BK52" i="10"/>
  <c r="BK67" i="10" s="1"/>
  <c r="C473" i="10"/>
  <c r="BW52" i="10"/>
  <c r="BW67" i="10" s="1"/>
  <c r="J48" i="10"/>
  <c r="J62" i="10" s="1"/>
  <c r="J71" i="10" s="1"/>
  <c r="AX48" i="10"/>
  <c r="AX62" i="10" s="1"/>
  <c r="BV48" i="10"/>
  <c r="BV62" i="10" s="1"/>
  <c r="BV71" i="10" s="1"/>
  <c r="C567" i="10" s="1"/>
  <c r="K48" i="10"/>
  <c r="K62" i="10" s="1"/>
  <c r="K71" i="10" s="1"/>
  <c r="C504" i="10" s="1"/>
  <c r="G504" i="10" s="1"/>
  <c r="AE48" i="10"/>
  <c r="AE62" i="10" s="1"/>
  <c r="AE71" i="10" s="1"/>
  <c r="C696" i="10" s="1"/>
  <c r="AZ48" i="10"/>
  <c r="AZ62" i="10" s="1"/>
  <c r="BW48" i="10"/>
  <c r="BW62" i="10" s="1"/>
  <c r="N48" i="10"/>
  <c r="N62" i="10" s="1"/>
  <c r="N71" i="10" s="1"/>
  <c r="C507" i="10" s="1"/>
  <c r="G507" i="10" s="1"/>
  <c r="AH48" i="10"/>
  <c r="AH62" i="10" s="1"/>
  <c r="BF48" i="10"/>
  <c r="BF62" i="10" s="1"/>
  <c r="BZ48" i="10"/>
  <c r="BZ62" i="10" s="1"/>
  <c r="BZ71" i="10" s="1"/>
  <c r="C571" i="10" s="1"/>
  <c r="O48" i="10"/>
  <c r="O62" i="10" s="1"/>
  <c r="O71" i="10" s="1"/>
  <c r="AJ48" i="10"/>
  <c r="AJ62" i="10" s="1"/>
  <c r="BG48" i="10"/>
  <c r="BG62" i="10" s="1"/>
  <c r="BG71" i="10" s="1"/>
  <c r="CA48" i="10"/>
  <c r="CA62" i="10" s="1"/>
  <c r="CA71" i="10" s="1"/>
  <c r="AK48" i="10"/>
  <c r="AK62" i="10" s="1"/>
  <c r="BH48" i="10"/>
  <c r="BH62" i="10" s="1"/>
  <c r="BH71" i="10" s="1"/>
  <c r="CB48" i="10"/>
  <c r="CB62" i="10" s="1"/>
  <c r="P48" i="10"/>
  <c r="P62" i="10" s="1"/>
  <c r="Q48" i="10"/>
  <c r="Q62" i="10" s="1"/>
  <c r="AO48" i="10"/>
  <c r="AO62" i="10" s="1"/>
  <c r="AO71" i="10" s="1"/>
  <c r="C706" i="10" s="1"/>
  <c r="BI48" i="10"/>
  <c r="BI62" i="10" s="1"/>
  <c r="CC48" i="10"/>
  <c r="CC62" i="10" s="1"/>
  <c r="D330" i="10"/>
  <c r="D339" i="10" s="1"/>
  <c r="C482" i="10" s="1"/>
  <c r="R48" i="10"/>
  <c r="R62" i="10" s="1"/>
  <c r="AP48" i="10"/>
  <c r="AP62" i="10" s="1"/>
  <c r="AP71" i="10" s="1"/>
  <c r="C535" i="10" s="1"/>
  <c r="G535" i="10" s="1"/>
  <c r="BJ48" i="10"/>
  <c r="BJ62" i="10" s="1"/>
  <c r="BJ71" i="10" s="1"/>
  <c r="C617" i="10" s="1"/>
  <c r="T48" i="10"/>
  <c r="T62" i="10" s="1"/>
  <c r="AQ48" i="10"/>
  <c r="AQ62" i="10" s="1"/>
  <c r="AQ71" i="10" s="1"/>
  <c r="BK48" i="10"/>
  <c r="BK62" i="10" s="1"/>
  <c r="BK71" i="10" s="1"/>
  <c r="U48" i="10"/>
  <c r="U62" i="10" s="1"/>
  <c r="AR48" i="10"/>
  <c r="AR62" i="10" s="1"/>
  <c r="AR71" i="10" s="1"/>
  <c r="BL48" i="10"/>
  <c r="BL62" i="10" s="1"/>
  <c r="Y48" i="10"/>
  <c r="Y62" i="10" s="1"/>
  <c r="Y71" i="10" s="1"/>
  <c r="C690" i="10" s="1"/>
  <c r="AS48" i="10"/>
  <c r="AS62" i="10" s="1"/>
  <c r="AS71" i="10" s="1"/>
  <c r="C710" i="10" s="1"/>
  <c r="BM48" i="10"/>
  <c r="BM62" i="10" s="1"/>
  <c r="BY48" i="10"/>
  <c r="BY62" i="10" s="1"/>
  <c r="BY71" i="10" s="1"/>
  <c r="Z48" i="10"/>
  <c r="Z62" i="10" s="1"/>
  <c r="Z71" i="10" s="1"/>
  <c r="C691" i="10" s="1"/>
  <c r="AT48" i="10"/>
  <c r="AT62" i="10" s="1"/>
  <c r="AT71" i="10" s="1"/>
  <c r="BN48" i="10"/>
  <c r="BN62" i="10" s="1"/>
  <c r="D368" i="10"/>
  <c r="D373" i="10" s="1"/>
  <c r="D391" i="10" s="1"/>
  <c r="D393" i="10" s="1"/>
  <c r="D396" i="10" s="1"/>
  <c r="M48" i="10"/>
  <c r="M62" i="10" s="1"/>
  <c r="M71" i="10" s="1"/>
  <c r="C678" i="10" s="1"/>
  <c r="AG48" i="10"/>
  <c r="AG62" i="10" s="1"/>
  <c r="BE48" i="10"/>
  <c r="BE62" i="10" s="1"/>
  <c r="D48" i="10"/>
  <c r="D62" i="10" s="1"/>
  <c r="AA48" i="10"/>
  <c r="AA62" i="10" s="1"/>
  <c r="AA71" i="10" s="1"/>
  <c r="C692" i="10" s="1"/>
  <c r="AU48" i="10"/>
  <c r="AU62" i="10" s="1"/>
  <c r="AU71" i="10" s="1"/>
  <c r="C712" i="10" s="1"/>
  <c r="BP48" i="10"/>
  <c r="BP62" i="10" s="1"/>
  <c r="BP71" i="10" s="1"/>
  <c r="E48" i="10"/>
  <c r="E62" i="10" s="1"/>
  <c r="AB48" i="10"/>
  <c r="AB62" i="10" s="1"/>
  <c r="AB71" i="10" s="1"/>
  <c r="AV48" i="10"/>
  <c r="AV62" i="10" s="1"/>
  <c r="BQ48" i="10"/>
  <c r="BQ62" i="10" s="1"/>
  <c r="AD48" i="10"/>
  <c r="AD62" i="10" s="1"/>
  <c r="AD71" i="10" s="1"/>
  <c r="C695" i="10" s="1"/>
  <c r="H535" i="10"/>
  <c r="F515" i="10"/>
  <c r="H509" i="10"/>
  <c r="I71" i="10"/>
  <c r="C674" i="10" s="1"/>
  <c r="BU71" i="10"/>
  <c r="C566" i="10" s="1"/>
  <c r="F521" i="10"/>
  <c r="D242" i="10"/>
  <c r="B448" i="10" s="1"/>
  <c r="H505" i="10"/>
  <c r="H531" i="10"/>
  <c r="P52" i="10"/>
  <c r="P67" i="10" s="1"/>
  <c r="AF52" i="10"/>
  <c r="AF67" i="10" s="1"/>
  <c r="AF71" i="10" s="1"/>
  <c r="AV52" i="10"/>
  <c r="AV67" i="10" s="1"/>
  <c r="AV71" i="10" s="1"/>
  <c r="BL52" i="10"/>
  <c r="BL67" i="10" s="1"/>
  <c r="BL71" i="10" s="1"/>
  <c r="CB52" i="10"/>
  <c r="CB67" i="10" s="1"/>
  <c r="B444" i="10"/>
  <c r="AW52" i="10"/>
  <c r="AW67" i="10" s="1"/>
  <c r="AW71" i="10" s="1"/>
  <c r="C631" i="10" s="1"/>
  <c r="CC52" i="10"/>
  <c r="CC67" i="10" s="1"/>
  <c r="H501" i="10"/>
  <c r="H517" i="10"/>
  <c r="H527" i="10"/>
  <c r="Q52" i="10"/>
  <c r="Q67" i="10" s="1"/>
  <c r="AG52" i="10"/>
  <c r="AG67" i="10" s="1"/>
  <c r="BM52" i="10"/>
  <c r="BM67" i="10" s="1"/>
  <c r="C48" i="10"/>
  <c r="C62" i="10" s="1"/>
  <c r="S48" i="10"/>
  <c r="S62" i="10" s="1"/>
  <c r="AI48" i="10"/>
  <c r="AI62" i="10" s="1"/>
  <c r="AY48" i="10"/>
  <c r="AY62" i="10" s="1"/>
  <c r="BO48" i="10"/>
  <c r="BO62" i="10" s="1"/>
  <c r="BO71" i="10" s="1"/>
  <c r="C560" i="10" s="1"/>
  <c r="R52" i="10"/>
  <c r="R67" i="10" s="1"/>
  <c r="AH52" i="10"/>
  <c r="AH67" i="10" s="1"/>
  <c r="AH71" i="10" s="1"/>
  <c r="AX52" i="10"/>
  <c r="AX67" i="10" s="1"/>
  <c r="BN52" i="10"/>
  <c r="BN67" i="10" s="1"/>
  <c r="H544" i="10"/>
  <c r="CE75" i="10"/>
  <c r="K612" i="10" s="1"/>
  <c r="T52" i="10"/>
  <c r="T67" i="10" s="1"/>
  <c r="BP52" i="10"/>
  <c r="BP67" i="10" s="1"/>
  <c r="H497" i="10"/>
  <c r="H523" i="10"/>
  <c r="BO52" i="10"/>
  <c r="BO67" i="10" s="1"/>
  <c r="F48" i="10"/>
  <c r="F62" i="10" s="1"/>
  <c r="V48" i="10"/>
  <c r="V62" i="10" s="1"/>
  <c r="AL48" i="10"/>
  <c r="AL62" i="10" s="1"/>
  <c r="BB48" i="10"/>
  <c r="BB62" i="10" s="1"/>
  <c r="BR48" i="10"/>
  <c r="BR62" i="10" s="1"/>
  <c r="E52" i="10"/>
  <c r="E67" i="10" s="1"/>
  <c r="E71" i="10" s="1"/>
  <c r="U52" i="10"/>
  <c r="U67" i="10" s="1"/>
  <c r="AK52" i="10"/>
  <c r="AK67" i="10" s="1"/>
  <c r="BA52" i="10"/>
  <c r="BA67" i="10" s="1"/>
  <c r="BA71" i="10" s="1"/>
  <c r="BQ52" i="10"/>
  <c r="BQ67" i="10" s="1"/>
  <c r="D463" i="10"/>
  <c r="C52" i="10"/>
  <c r="C67" i="10" s="1"/>
  <c r="S52" i="10"/>
  <c r="S67" i="10" s="1"/>
  <c r="AI52" i="10"/>
  <c r="AI67" i="10" s="1"/>
  <c r="D52" i="10"/>
  <c r="D67" i="10" s="1"/>
  <c r="AZ52" i="10"/>
  <c r="AZ67" i="10" s="1"/>
  <c r="G48" i="10"/>
  <c r="G62" i="10" s="1"/>
  <c r="W48" i="10"/>
  <c r="W62" i="10" s="1"/>
  <c r="AM48" i="10"/>
  <c r="AM62" i="10" s="1"/>
  <c r="BC48" i="10"/>
  <c r="BC62" i="10" s="1"/>
  <c r="BS48" i="10"/>
  <c r="BS62" i="10" s="1"/>
  <c r="F52" i="10"/>
  <c r="F67" i="10" s="1"/>
  <c r="V52" i="10"/>
  <c r="V67" i="10" s="1"/>
  <c r="AL52" i="10"/>
  <c r="AL67" i="10" s="1"/>
  <c r="BB52" i="10"/>
  <c r="BB67" i="10" s="1"/>
  <c r="BR52" i="10"/>
  <c r="BR67" i="10" s="1"/>
  <c r="D464" i="10"/>
  <c r="D465" i="10" s="1"/>
  <c r="E217" i="10"/>
  <c r="C478" i="10" s="1"/>
  <c r="AY52" i="10"/>
  <c r="AY67" i="10" s="1"/>
  <c r="AJ52" i="10"/>
  <c r="AJ67" i="10" s="1"/>
  <c r="H48" i="10"/>
  <c r="H62" i="10" s="1"/>
  <c r="X48" i="10"/>
  <c r="X62" i="10" s="1"/>
  <c r="AN48" i="10"/>
  <c r="AN62" i="10" s="1"/>
  <c r="BD48" i="10"/>
  <c r="BD62" i="10" s="1"/>
  <c r="BT48" i="10"/>
  <c r="BT62" i="10" s="1"/>
  <c r="BT71" i="10" s="1"/>
  <c r="G52" i="10"/>
  <c r="G67" i="10" s="1"/>
  <c r="W52" i="10"/>
  <c r="W67" i="10" s="1"/>
  <c r="AM52" i="10"/>
  <c r="AM67" i="10" s="1"/>
  <c r="BC52" i="10"/>
  <c r="BC67" i="10" s="1"/>
  <c r="BS52" i="10"/>
  <c r="BS67" i="10" s="1"/>
  <c r="H52" i="10"/>
  <c r="H67" i="10" s="1"/>
  <c r="X52" i="10"/>
  <c r="X67" i="10" s="1"/>
  <c r="AN52" i="10"/>
  <c r="AN67" i="10" s="1"/>
  <c r="BD52" i="10"/>
  <c r="BD67" i="10" s="1"/>
  <c r="BT52" i="10"/>
  <c r="BT67" i="10" s="1"/>
  <c r="F519" i="10"/>
  <c r="H539" i="10"/>
  <c r="BF71" i="10"/>
  <c r="C551" i="10" s="1"/>
  <c r="L71" i="10"/>
  <c r="BX71" i="10"/>
  <c r="C675" i="10"/>
  <c r="C503" i="10"/>
  <c r="G503" i="10" s="1"/>
  <c r="C711" i="10"/>
  <c r="C539" i="10"/>
  <c r="G539" i="10" s="1"/>
  <c r="B476" i="10"/>
  <c r="D277" i="10"/>
  <c r="D292" i="10" s="1"/>
  <c r="D341" i="10" s="1"/>
  <c r="C481" i="10" s="1"/>
  <c r="C417" i="10"/>
  <c r="C112" i="10"/>
  <c r="B417" i="10" s="1"/>
  <c r="E204" i="10"/>
  <c r="C476" i="10" s="1"/>
  <c r="F499" i="10"/>
  <c r="F503" i="10"/>
  <c r="F507" i="10"/>
  <c r="F511" i="10"/>
  <c r="H513" i="10"/>
  <c r="F546" i="10"/>
  <c r="C111" i="10"/>
  <c r="B414" i="10" s="1"/>
  <c r="CE74" i="10"/>
  <c r="C464" i="10" s="1"/>
  <c r="F525" i="10"/>
  <c r="F529" i="10"/>
  <c r="F533" i="10"/>
  <c r="F537" i="10"/>
  <c r="F612" i="10"/>
  <c r="D438" i="10"/>
  <c r="H496" i="10"/>
  <c r="F498" i="10"/>
  <c r="H500" i="10"/>
  <c r="F502" i="10"/>
  <c r="H504" i="10"/>
  <c r="F506" i="10"/>
  <c r="H508" i="10"/>
  <c r="F510" i="10"/>
  <c r="F512" i="10"/>
  <c r="F514" i="10"/>
  <c r="H516" i="10"/>
  <c r="F518" i="10"/>
  <c r="H520" i="10"/>
  <c r="H522" i="10"/>
  <c r="F524" i="10"/>
  <c r="H526" i="10"/>
  <c r="F528" i="10"/>
  <c r="H530" i="10"/>
  <c r="F532" i="10"/>
  <c r="H534" i="10"/>
  <c r="F536" i="10"/>
  <c r="H538" i="10"/>
  <c r="F540" i="10"/>
  <c r="F545" i="10"/>
  <c r="F550" i="10"/>
  <c r="CF78" i="10"/>
  <c r="CF80" i="10"/>
  <c r="BD71" i="10" l="1"/>
  <c r="S71" i="10"/>
  <c r="C684" i="10" s="1"/>
  <c r="AN71" i="10"/>
  <c r="C71" i="10"/>
  <c r="C496" i="10" s="1"/>
  <c r="G496" i="10" s="1"/>
  <c r="X71" i="10"/>
  <c r="BQ71" i="10"/>
  <c r="C562" i="10" s="1"/>
  <c r="BE71" i="10"/>
  <c r="C614" i="10" s="1"/>
  <c r="AY71" i="10"/>
  <c r="C625" i="10" s="1"/>
  <c r="P71" i="10"/>
  <c r="C555" i="10"/>
  <c r="C512" i="10"/>
  <c r="G512" i="10" s="1"/>
  <c r="C676" i="10"/>
  <c r="BI71" i="10"/>
  <c r="C634" i="10" s="1"/>
  <c r="C645" i="10"/>
  <c r="C570" i="10"/>
  <c r="T71" i="10"/>
  <c r="C685" i="10" s="1"/>
  <c r="AZ71" i="10"/>
  <c r="C534" i="10"/>
  <c r="G534" i="10" s="1"/>
  <c r="AX71" i="10"/>
  <c r="C616" i="10" s="1"/>
  <c r="C522" i="10"/>
  <c r="G522" i="10" s="1"/>
  <c r="CB71" i="10"/>
  <c r="C622" i="10" s="1"/>
  <c r="BW71" i="10"/>
  <c r="BR71" i="10"/>
  <c r="C626" i="10" s="1"/>
  <c r="BB71" i="10"/>
  <c r="C632" i="10" s="1"/>
  <c r="R71" i="10"/>
  <c r="C683" i="10" s="1"/>
  <c r="BM71" i="10"/>
  <c r="C638" i="10" s="1"/>
  <c r="Q71" i="10"/>
  <c r="C510" i="10" s="1"/>
  <c r="G510" i="10" s="1"/>
  <c r="C550" i="10"/>
  <c r="G550" i="10" s="1"/>
  <c r="H71" i="10"/>
  <c r="C501" i="10" s="1"/>
  <c r="G501" i="10" s="1"/>
  <c r="C679" i="10"/>
  <c r="C572" i="10"/>
  <c r="C647" i="10"/>
  <c r="C708" i="10"/>
  <c r="C536" i="10"/>
  <c r="G536" i="10" s="1"/>
  <c r="C680" i="10"/>
  <c r="C508" i="10"/>
  <c r="G508" i="10" s="1"/>
  <c r="C618" i="10"/>
  <c r="C552" i="10"/>
  <c r="C635" i="10"/>
  <c r="C556" i="10"/>
  <c r="C627" i="10"/>
  <c r="AG71" i="10"/>
  <c r="C526" i="10" s="1"/>
  <c r="G526" i="10" s="1"/>
  <c r="C518" i="10"/>
  <c r="G518" i="10" s="1"/>
  <c r="C668" i="10"/>
  <c r="C623" i="10"/>
  <c r="D71" i="10"/>
  <c r="C497" i="10" s="1"/>
  <c r="G497" i="10" s="1"/>
  <c r="C646" i="10"/>
  <c r="C523" i="10"/>
  <c r="G523" i="10" s="1"/>
  <c r="AK71" i="10"/>
  <c r="C702" i="10" s="1"/>
  <c r="CC71" i="10"/>
  <c r="C620" i="10" s="1"/>
  <c r="AJ71" i="10"/>
  <c r="C701" i="10" s="1"/>
  <c r="C524" i="10"/>
  <c r="G524" i="10" s="1"/>
  <c r="C554" i="10"/>
  <c r="U71" i="10"/>
  <c r="C686" i="10" s="1"/>
  <c r="BN71" i="10"/>
  <c r="C619" i="10" s="1"/>
  <c r="BS71" i="10"/>
  <c r="C639" i="10" s="1"/>
  <c r="AL71" i="10"/>
  <c r="C703" i="10" s="1"/>
  <c r="V71" i="10"/>
  <c r="C687" i="10" s="1"/>
  <c r="C506" i="10"/>
  <c r="G506" i="10" s="1"/>
  <c r="BC71" i="10"/>
  <c r="C633" i="10" s="1"/>
  <c r="C641" i="10"/>
  <c r="C520" i="10"/>
  <c r="G520" i="10" s="1"/>
  <c r="C538" i="10"/>
  <c r="G538" i="10" s="1"/>
  <c r="C642" i="10"/>
  <c r="C502" i="10"/>
  <c r="G502" i="10" s="1"/>
  <c r="C629" i="10"/>
  <c r="C670" i="10"/>
  <c r="C498" i="10"/>
  <c r="G498" i="10" s="1"/>
  <c r="C699" i="10"/>
  <c r="C527" i="10"/>
  <c r="G527" i="10" s="1"/>
  <c r="C546" i="10"/>
  <c r="G546" i="10" s="1"/>
  <c r="C630" i="10"/>
  <c r="AM71" i="10"/>
  <c r="F71" i="10"/>
  <c r="CE62" i="10"/>
  <c r="C428" i="10" s="1"/>
  <c r="CE52" i="10"/>
  <c r="C707" i="10"/>
  <c r="AI71" i="10"/>
  <c r="C542" i="10"/>
  <c r="CE67" i="10"/>
  <c r="C433" i="10" s="1"/>
  <c r="CE48" i="10"/>
  <c r="C519" i="10"/>
  <c r="G519" i="10" s="1"/>
  <c r="C548" i="10"/>
  <c r="C540" i="10"/>
  <c r="G540" i="10" s="1"/>
  <c r="G71" i="10"/>
  <c r="W71" i="10"/>
  <c r="C465" i="10"/>
  <c r="C624" i="10"/>
  <c r="C549" i="10"/>
  <c r="C689" i="10"/>
  <c r="C517" i="10"/>
  <c r="G517" i="10" s="1"/>
  <c r="D615" i="10"/>
  <c r="C561" i="10"/>
  <c r="C621" i="10"/>
  <c r="C628" i="10"/>
  <c r="C545" i="10"/>
  <c r="G545" i="10" s="1"/>
  <c r="C669" i="10"/>
  <c r="C637" i="10"/>
  <c r="C557" i="10"/>
  <c r="C713" i="10"/>
  <c r="C541" i="10"/>
  <c r="C697" i="10"/>
  <c r="C525" i="10"/>
  <c r="G525" i="10" s="1"/>
  <c r="C681" i="10"/>
  <c r="C509" i="10"/>
  <c r="G509" i="10" s="1"/>
  <c r="C640" i="10"/>
  <c r="C565" i="10"/>
  <c r="C705" i="10"/>
  <c r="C533" i="10"/>
  <c r="G533" i="10" s="1"/>
  <c r="C644" i="10"/>
  <c r="C569" i="10"/>
  <c r="C636" i="10"/>
  <c r="C553" i="10"/>
  <c r="C709" i="10"/>
  <c r="C537" i="10"/>
  <c r="G537" i="10" s="1"/>
  <c r="C693" i="10"/>
  <c r="C521" i="10"/>
  <c r="G521" i="10" s="1"/>
  <c r="C677" i="10"/>
  <c r="C505" i="10"/>
  <c r="G505" i="10" s="1"/>
  <c r="CF77" i="10"/>
  <c r="B575" i="1"/>
  <c r="F493" i="1"/>
  <c r="D493" i="1"/>
  <c r="B493" i="1"/>
  <c r="C513" i="10" l="1"/>
  <c r="G513" i="10" s="1"/>
  <c r="C544" i="10"/>
  <c r="G544" i="10" s="1"/>
  <c r="C543" i="10"/>
  <c r="C514" i="10"/>
  <c r="G514" i="10" s="1"/>
  <c r="C547" i="10"/>
  <c r="C643" i="10"/>
  <c r="C568" i="10"/>
  <c r="C558" i="10"/>
  <c r="C673" i="10"/>
  <c r="C511" i="10"/>
  <c r="G511" i="10" s="1"/>
  <c r="C573" i="10"/>
  <c r="C563" i="10"/>
  <c r="C529" i="10"/>
  <c r="G529" i="10" s="1"/>
  <c r="C574" i="10"/>
  <c r="C530" i="10"/>
  <c r="G530" i="10" s="1"/>
  <c r="C564" i="10"/>
  <c r="C682" i="10"/>
  <c r="C559" i="10"/>
  <c r="C531" i="10"/>
  <c r="G531" i="10" s="1"/>
  <c r="C698" i="10"/>
  <c r="C515" i="10"/>
  <c r="G515" i="10" s="1"/>
  <c r="C688" i="10"/>
  <c r="C516" i="10"/>
  <c r="G516" i="10" s="1"/>
  <c r="C499" i="10"/>
  <c r="G499" i="10" s="1"/>
  <c r="C671" i="10"/>
  <c r="C441" i="10"/>
  <c r="C704" i="10"/>
  <c r="C532" i="10"/>
  <c r="G532" i="10" s="1"/>
  <c r="C648" i="10"/>
  <c r="M716" i="10" s="1"/>
  <c r="C528" i="10"/>
  <c r="G528" i="10" s="1"/>
  <c r="C700" i="10"/>
  <c r="C500" i="10"/>
  <c r="G500" i="10" s="1"/>
  <c r="C672" i="10"/>
  <c r="CE71" i="10"/>
  <c r="C716" i="10" s="1"/>
  <c r="D710" i="10"/>
  <c r="D712" i="10"/>
  <c r="D708" i="10"/>
  <c r="D704" i="10"/>
  <c r="D700" i="10"/>
  <c r="D696" i="10"/>
  <c r="D692" i="10"/>
  <c r="D688" i="10"/>
  <c r="D699" i="10"/>
  <c r="D698" i="10"/>
  <c r="D697" i="10"/>
  <c r="D682" i="10"/>
  <c r="D678" i="10"/>
  <c r="D709" i="10"/>
  <c r="D702" i="10"/>
  <c r="D691" i="10"/>
  <c r="D689" i="10"/>
  <c r="D674" i="10"/>
  <c r="D670" i="10"/>
  <c r="D707" i="10"/>
  <c r="D705" i="10"/>
  <c r="D694" i="10"/>
  <c r="D687" i="10"/>
  <c r="D685" i="10"/>
  <c r="D684" i="10"/>
  <c r="D683" i="10"/>
  <c r="D675" i="10"/>
  <c r="D671" i="10"/>
  <c r="D703" i="10"/>
  <c r="D701" i="10"/>
  <c r="D690" i="10"/>
  <c r="D681" i="10"/>
  <c r="D680" i="10"/>
  <c r="D679" i="10"/>
  <c r="D716" i="10"/>
  <c r="D711" i="10"/>
  <c r="D695" i="10"/>
  <c r="D677" i="10"/>
  <c r="D672" i="10"/>
  <c r="D628" i="10"/>
  <c r="D622" i="10"/>
  <c r="D620" i="10"/>
  <c r="D618" i="10"/>
  <c r="D616" i="10"/>
  <c r="D669" i="10"/>
  <c r="D627" i="10"/>
  <c r="D713" i="10"/>
  <c r="D686" i="10"/>
  <c r="D676" i="10"/>
  <c r="D668" i="10"/>
  <c r="D647" i="10"/>
  <c r="D646" i="10"/>
  <c r="D645" i="10"/>
  <c r="D629" i="10"/>
  <c r="D626" i="10"/>
  <c r="D623" i="10"/>
  <c r="D621" i="10"/>
  <c r="D619" i="10"/>
  <c r="D617" i="10"/>
  <c r="D625" i="10"/>
  <c r="D644" i="10"/>
  <c r="D642" i="10"/>
  <c r="D640" i="10"/>
  <c r="D638" i="10"/>
  <c r="D636" i="10"/>
  <c r="D634" i="10"/>
  <c r="D632" i="10"/>
  <c r="D630" i="10"/>
  <c r="D624" i="10"/>
  <c r="D706" i="10"/>
  <c r="D673" i="10"/>
  <c r="D693" i="10"/>
  <c r="D643" i="10"/>
  <c r="D641" i="10"/>
  <c r="D639" i="10"/>
  <c r="D637" i="10"/>
  <c r="D635" i="10"/>
  <c r="D633" i="10"/>
  <c r="D631" i="10"/>
  <c r="B553" i="1"/>
  <c r="B514" i="1"/>
  <c r="B550" i="1"/>
  <c r="B543" i="1"/>
  <c r="B508" i="1"/>
  <c r="B500" i="1"/>
  <c r="B534" i="1"/>
  <c r="B502" i="1"/>
  <c r="B562" i="1"/>
  <c r="B555" i="1"/>
  <c r="B537" i="1"/>
  <c r="B557" i="1"/>
  <c r="B530" i="1"/>
  <c r="B498" i="1"/>
  <c r="B566" i="1"/>
  <c r="B559" i="1"/>
  <c r="B521" i="1"/>
  <c r="B532" i="1"/>
  <c r="B561" i="1"/>
  <c r="B518" i="1"/>
  <c r="B546" i="1"/>
  <c r="B539" i="1"/>
  <c r="B571" i="1"/>
  <c r="B505" i="1"/>
  <c r="M756" i="10"/>
  <c r="B516" i="1"/>
  <c r="O816" i="10"/>
  <c r="M816" i="10"/>
  <c r="L816" i="10"/>
  <c r="K816" i="10"/>
  <c r="J816" i="10"/>
  <c r="I816" i="10"/>
  <c r="H816" i="10"/>
  <c r="G816" i="10"/>
  <c r="F816" i="10"/>
  <c r="E816" i="10"/>
  <c r="D816" i="10"/>
  <c r="W812" i="10"/>
  <c r="W814" i="10" s="1"/>
  <c r="Y812" i="10"/>
  <c r="Y814" i="10" s="1"/>
  <c r="X812" i="10"/>
  <c r="X814" i="10" s="1"/>
  <c r="V812" i="10"/>
  <c r="V814" i="10" s="1"/>
  <c r="U812" i="10"/>
  <c r="U814" i="10" s="1"/>
  <c r="A812" i="10"/>
  <c r="T811" i="10"/>
  <c r="S811" i="10"/>
  <c r="R811" i="10"/>
  <c r="Q811" i="10"/>
  <c r="P811" i="10"/>
  <c r="L811" i="10"/>
  <c r="K811" i="10"/>
  <c r="I811" i="10"/>
  <c r="H811" i="10"/>
  <c r="G811" i="10"/>
  <c r="F811" i="10"/>
  <c r="D811" i="10"/>
  <c r="C811" i="10"/>
  <c r="A811" i="10"/>
  <c r="T810" i="10"/>
  <c r="S810" i="10"/>
  <c r="R810" i="10"/>
  <c r="Q810" i="10"/>
  <c r="P810" i="10"/>
  <c r="M810" i="10"/>
  <c r="L810" i="10"/>
  <c r="K810" i="10"/>
  <c r="I810" i="10"/>
  <c r="H810" i="10"/>
  <c r="G810" i="10"/>
  <c r="F810" i="10"/>
  <c r="D810" i="10"/>
  <c r="C810" i="10"/>
  <c r="A810" i="10"/>
  <c r="T809" i="10"/>
  <c r="S809" i="10"/>
  <c r="R809" i="10"/>
  <c r="Q809" i="10"/>
  <c r="P809" i="10"/>
  <c r="M809" i="10"/>
  <c r="L809" i="10"/>
  <c r="K809" i="10"/>
  <c r="I809" i="10"/>
  <c r="H809" i="10"/>
  <c r="G809" i="10"/>
  <c r="F809" i="10"/>
  <c r="D809" i="10"/>
  <c r="C809" i="10"/>
  <c r="A809" i="10"/>
  <c r="T808" i="10"/>
  <c r="S808" i="10"/>
  <c r="R808" i="10"/>
  <c r="Q808" i="10"/>
  <c r="P808" i="10"/>
  <c r="M808" i="10"/>
  <c r="L808" i="10"/>
  <c r="K808" i="10"/>
  <c r="I808" i="10"/>
  <c r="H808" i="10"/>
  <c r="G808" i="10"/>
  <c r="F808" i="10"/>
  <c r="D808" i="10"/>
  <c r="C808" i="10"/>
  <c r="A808" i="10"/>
  <c r="T807" i="10"/>
  <c r="S807" i="10"/>
  <c r="R807" i="10"/>
  <c r="Q807" i="10"/>
  <c r="P807" i="10"/>
  <c r="L807" i="10"/>
  <c r="K807" i="10"/>
  <c r="I807" i="10"/>
  <c r="H807" i="10"/>
  <c r="G807" i="10"/>
  <c r="F807" i="10"/>
  <c r="D807" i="10"/>
  <c r="C807" i="10"/>
  <c r="A807" i="10"/>
  <c r="T806" i="10"/>
  <c r="S806" i="10"/>
  <c r="R806" i="10"/>
  <c r="Q806" i="10"/>
  <c r="P806" i="10"/>
  <c r="M806" i="10"/>
  <c r="L806" i="10"/>
  <c r="K806" i="10"/>
  <c r="I806" i="10"/>
  <c r="H806" i="10"/>
  <c r="G806" i="10"/>
  <c r="F806" i="10"/>
  <c r="D806" i="10"/>
  <c r="C806" i="10"/>
  <c r="A806" i="10"/>
  <c r="T805" i="10"/>
  <c r="S805" i="10"/>
  <c r="R805" i="10"/>
  <c r="Q805" i="10"/>
  <c r="P805" i="10"/>
  <c r="M805" i="10"/>
  <c r="L805" i="10"/>
  <c r="K805" i="10"/>
  <c r="I805" i="10"/>
  <c r="H805" i="10"/>
  <c r="G805" i="10"/>
  <c r="F805" i="10"/>
  <c r="D805" i="10"/>
  <c r="C805" i="10"/>
  <c r="A805" i="10"/>
  <c r="T804" i="10"/>
  <c r="S804" i="10"/>
  <c r="R804" i="10"/>
  <c r="Q804" i="10"/>
  <c r="P804" i="10"/>
  <c r="M804" i="10"/>
  <c r="L804" i="10"/>
  <c r="K804" i="10"/>
  <c r="I804" i="10"/>
  <c r="H804" i="10"/>
  <c r="G804" i="10"/>
  <c r="F804" i="10"/>
  <c r="D804" i="10"/>
  <c r="C804" i="10"/>
  <c r="A804" i="10"/>
  <c r="T803" i="10"/>
  <c r="S803" i="10"/>
  <c r="R803" i="10"/>
  <c r="Q803" i="10"/>
  <c r="P803" i="10"/>
  <c r="M803" i="10"/>
  <c r="L803" i="10"/>
  <c r="K803" i="10"/>
  <c r="I803" i="10"/>
  <c r="H803" i="10"/>
  <c r="G803" i="10"/>
  <c r="F803" i="10"/>
  <c r="D803" i="10"/>
  <c r="C803" i="10"/>
  <c r="A803" i="10"/>
  <c r="T802" i="10"/>
  <c r="S802" i="10"/>
  <c r="R802" i="10"/>
  <c r="Q802" i="10"/>
  <c r="P802" i="10"/>
  <c r="M802" i="10"/>
  <c r="L802" i="10"/>
  <c r="K802" i="10"/>
  <c r="I802" i="10"/>
  <c r="H802" i="10"/>
  <c r="G802" i="10"/>
  <c r="F802" i="10"/>
  <c r="D802" i="10"/>
  <c r="C802" i="10"/>
  <c r="A802" i="10"/>
  <c r="T801" i="10"/>
  <c r="S801" i="10"/>
  <c r="R801" i="10"/>
  <c r="Q801" i="10"/>
  <c r="P801" i="10"/>
  <c r="M801" i="10"/>
  <c r="L801" i="10"/>
  <c r="K801" i="10"/>
  <c r="I801" i="10"/>
  <c r="H801" i="10"/>
  <c r="G801" i="10"/>
  <c r="F801" i="10"/>
  <c r="D801" i="10"/>
  <c r="C801" i="10"/>
  <c r="A801" i="10"/>
  <c r="T800" i="10"/>
  <c r="S800" i="10"/>
  <c r="R800" i="10"/>
  <c r="Q800" i="10"/>
  <c r="P800" i="10"/>
  <c r="M800" i="10"/>
  <c r="L800" i="10"/>
  <c r="K800" i="10"/>
  <c r="I800" i="10"/>
  <c r="H800" i="10"/>
  <c r="G800" i="10"/>
  <c r="F800" i="10"/>
  <c r="D800" i="10"/>
  <c r="C800" i="10"/>
  <c r="A800" i="10"/>
  <c r="T799" i="10"/>
  <c r="S799" i="10"/>
  <c r="R799" i="10"/>
  <c r="Q799" i="10"/>
  <c r="P799" i="10"/>
  <c r="M799" i="10"/>
  <c r="L799" i="10"/>
  <c r="K799" i="10"/>
  <c r="I799" i="10"/>
  <c r="H799" i="10"/>
  <c r="G799" i="10"/>
  <c r="F799" i="10"/>
  <c r="D799" i="10"/>
  <c r="C799" i="10"/>
  <c r="A799" i="10"/>
  <c r="T798" i="10"/>
  <c r="S798" i="10"/>
  <c r="R798" i="10"/>
  <c r="Q798" i="10"/>
  <c r="P798" i="10"/>
  <c r="M798" i="10"/>
  <c r="L798" i="10"/>
  <c r="K798" i="10"/>
  <c r="I798" i="10"/>
  <c r="H798" i="10"/>
  <c r="G798" i="10"/>
  <c r="F798" i="10"/>
  <c r="D798" i="10"/>
  <c r="C798" i="10"/>
  <c r="A798" i="10"/>
  <c r="T797" i="10"/>
  <c r="S797" i="10"/>
  <c r="R797" i="10"/>
  <c r="Q797" i="10"/>
  <c r="P797" i="10"/>
  <c r="M797" i="10"/>
  <c r="L797" i="10"/>
  <c r="K797" i="10"/>
  <c r="I797" i="10"/>
  <c r="H797" i="10"/>
  <c r="G797" i="10"/>
  <c r="F797" i="10"/>
  <c r="D797" i="10"/>
  <c r="C797" i="10"/>
  <c r="A797" i="10"/>
  <c r="T796" i="10"/>
  <c r="S796" i="10"/>
  <c r="R796" i="10"/>
  <c r="Q796" i="10"/>
  <c r="P796" i="10"/>
  <c r="M796" i="10"/>
  <c r="L796" i="10"/>
  <c r="K796" i="10"/>
  <c r="I796" i="10"/>
  <c r="H796" i="10"/>
  <c r="G796" i="10"/>
  <c r="F796" i="10"/>
  <c r="D796" i="10"/>
  <c r="C796" i="10"/>
  <c r="A796" i="10"/>
  <c r="T795" i="10"/>
  <c r="S795" i="10"/>
  <c r="R795" i="10"/>
  <c r="Q795" i="10"/>
  <c r="P795" i="10"/>
  <c r="M795" i="10"/>
  <c r="L795" i="10"/>
  <c r="K795" i="10"/>
  <c r="I795" i="10"/>
  <c r="H795" i="10"/>
  <c r="G795" i="10"/>
  <c r="F795" i="10"/>
  <c r="D795" i="10"/>
  <c r="C795" i="10"/>
  <c r="A795" i="10"/>
  <c r="T794" i="10"/>
  <c r="S794" i="10"/>
  <c r="R794" i="10"/>
  <c r="Q794" i="10"/>
  <c r="P794" i="10"/>
  <c r="M794" i="10"/>
  <c r="L794" i="10"/>
  <c r="K794" i="10"/>
  <c r="I794" i="10"/>
  <c r="H794" i="10"/>
  <c r="G794" i="10"/>
  <c r="F794" i="10"/>
  <c r="D794" i="10"/>
  <c r="C794" i="10"/>
  <c r="A794" i="10"/>
  <c r="T793" i="10"/>
  <c r="S793" i="10"/>
  <c r="R793" i="10"/>
  <c r="Q793" i="10"/>
  <c r="P793" i="10"/>
  <c r="M793" i="10"/>
  <c r="L793" i="10"/>
  <c r="K793" i="10"/>
  <c r="I793" i="10"/>
  <c r="H793" i="10"/>
  <c r="G793" i="10"/>
  <c r="F793" i="10"/>
  <c r="D793" i="10"/>
  <c r="C793" i="10"/>
  <c r="A793" i="10"/>
  <c r="T792" i="10"/>
  <c r="S792" i="10"/>
  <c r="R792" i="10"/>
  <c r="Q792" i="10"/>
  <c r="P792" i="10"/>
  <c r="M792" i="10"/>
  <c r="L792" i="10"/>
  <c r="K792" i="10"/>
  <c r="I792" i="10"/>
  <c r="H792" i="10"/>
  <c r="G792" i="10"/>
  <c r="F792" i="10"/>
  <c r="D792" i="10"/>
  <c r="C792" i="10"/>
  <c r="A792" i="10"/>
  <c r="T791" i="10"/>
  <c r="S791" i="10"/>
  <c r="R791" i="10"/>
  <c r="Q791" i="10"/>
  <c r="P791" i="10"/>
  <c r="L791" i="10"/>
  <c r="K791" i="10"/>
  <c r="I791" i="10"/>
  <c r="H791" i="10"/>
  <c r="G791" i="10"/>
  <c r="F791" i="10"/>
  <c r="D791" i="10"/>
  <c r="C791" i="10"/>
  <c r="A791" i="10"/>
  <c r="T790" i="10"/>
  <c r="S790" i="10"/>
  <c r="R790" i="10"/>
  <c r="Q790" i="10"/>
  <c r="P790" i="10"/>
  <c r="M790" i="10"/>
  <c r="L790" i="10"/>
  <c r="K790" i="10"/>
  <c r="I790" i="10"/>
  <c r="H790" i="10"/>
  <c r="G790" i="10"/>
  <c r="F790" i="10"/>
  <c r="D790" i="10"/>
  <c r="C790" i="10"/>
  <c r="A790" i="10"/>
  <c r="T789" i="10"/>
  <c r="S789" i="10"/>
  <c r="R789" i="10"/>
  <c r="Q789" i="10"/>
  <c r="P789" i="10"/>
  <c r="M789" i="10"/>
  <c r="L789" i="10"/>
  <c r="K789" i="10"/>
  <c r="I789" i="10"/>
  <c r="H789" i="10"/>
  <c r="G789" i="10"/>
  <c r="F789" i="10"/>
  <c r="D789" i="10"/>
  <c r="C789" i="10"/>
  <c r="A789" i="10"/>
  <c r="T788" i="10"/>
  <c r="S788" i="10"/>
  <c r="R788" i="10"/>
  <c r="Q788" i="10"/>
  <c r="P788" i="10"/>
  <c r="L788" i="10"/>
  <c r="K788" i="10"/>
  <c r="I788" i="10"/>
  <c r="H788" i="10"/>
  <c r="G788" i="10"/>
  <c r="F788" i="10"/>
  <c r="D788" i="10"/>
  <c r="C788" i="10"/>
  <c r="A788" i="10"/>
  <c r="T787" i="10"/>
  <c r="S787" i="10"/>
  <c r="R787" i="10"/>
  <c r="Q787" i="10"/>
  <c r="P787" i="10"/>
  <c r="M787" i="10"/>
  <c r="L787" i="10"/>
  <c r="K787" i="10"/>
  <c r="I787" i="10"/>
  <c r="H787" i="10"/>
  <c r="G787" i="10"/>
  <c r="F787" i="10"/>
  <c r="D787" i="10"/>
  <c r="C787" i="10"/>
  <c r="B787" i="10"/>
  <c r="A787" i="10"/>
  <c r="T786" i="10"/>
  <c r="S786" i="10"/>
  <c r="R786" i="10"/>
  <c r="Q786" i="10"/>
  <c r="P786" i="10"/>
  <c r="M786" i="10"/>
  <c r="L786" i="10"/>
  <c r="K786" i="10"/>
  <c r="I786" i="10"/>
  <c r="H786" i="10"/>
  <c r="G786" i="10"/>
  <c r="F786" i="10"/>
  <c r="D786" i="10"/>
  <c r="C786" i="10"/>
  <c r="A786" i="10"/>
  <c r="T785" i="10"/>
  <c r="S785" i="10"/>
  <c r="R785" i="10"/>
  <c r="Q785" i="10"/>
  <c r="P785" i="10"/>
  <c r="M785" i="10"/>
  <c r="L785" i="10"/>
  <c r="K785" i="10"/>
  <c r="I785" i="10"/>
  <c r="H785" i="10"/>
  <c r="G785" i="10"/>
  <c r="F785" i="10"/>
  <c r="D785" i="10"/>
  <c r="C785" i="10"/>
  <c r="A785" i="10"/>
  <c r="T784" i="10"/>
  <c r="S784" i="10"/>
  <c r="R784" i="10"/>
  <c r="Q784" i="10"/>
  <c r="P784" i="10"/>
  <c r="M784" i="10"/>
  <c r="L784" i="10"/>
  <c r="K784" i="10"/>
  <c r="I784" i="10"/>
  <c r="H784" i="10"/>
  <c r="G784" i="10"/>
  <c r="F784" i="10"/>
  <c r="D784" i="10"/>
  <c r="C784" i="10"/>
  <c r="A784" i="10"/>
  <c r="T783" i="10"/>
  <c r="S783" i="10"/>
  <c r="R783" i="10"/>
  <c r="Q783" i="10"/>
  <c r="P783" i="10"/>
  <c r="M783" i="10"/>
  <c r="L783" i="10"/>
  <c r="K783" i="10"/>
  <c r="I783" i="10"/>
  <c r="H783" i="10"/>
  <c r="G783" i="10"/>
  <c r="F783" i="10"/>
  <c r="D783" i="10"/>
  <c r="C783" i="10"/>
  <c r="B783" i="10"/>
  <c r="A783" i="10"/>
  <c r="T782" i="10"/>
  <c r="S782" i="10"/>
  <c r="R782" i="10"/>
  <c r="Q782" i="10"/>
  <c r="P782" i="10"/>
  <c r="L782" i="10"/>
  <c r="K782" i="10"/>
  <c r="I782" i="10"/>
  <c r="H782" i="10"/>
  <c r="G782" i="10"/>
  <c r="F782" i="10"/>
  <c r="D782" i="10"/>
  <c r="C782" i="10"/>
  <c r="B782" i="10"/>
  <c r="A782" i="10"/>
  <c r="T781" i="10"/>
  <c r="S781" i="10"/>
  <c r="R781" i="10"/>
  <c r="Q781" i="10"/>
  <c r="P781" i="10"/>
  <c r="M781" i="10"/>
  <c r="L781" i="10"/>
  <c r="K781" i="10"/>
  <c r="I781" i="10"/>
  <c r="H781" i="10"/>
  <c r="G781" i="10"/>
  <c r="F781" i="10"/>
  <c r="D781" i="10"/>
  <c r="C781" i="10"/>
  <c r="B781" i="10"/>
  <c r="A781" i="10"/>
  <c r="T780" i="10"/>
  <c r="S780" i="10"/>
  <c r="R780" i="10"/>
  <c r="Q780" i="10"/>
  <c r="P780" i="10"/>
  <c r="M780" i="10"/>
  <c r="L780" i="10"/>
  <c r="K780" i="10"/>
  <c r="I780" i="10"/>
  <c r="H780" i="10"/>
  <c r="G780" i="10"/>
  <c r="F780" i="10"/>
  <c r="D780" i="10"/>
  <c r="C780" i="10"/>
  <c r="A780" i="10"/>
  <c r="T779" i="10"/>
  <c r="S779" i="10"/>
  <c r="R779" i="10"/>
  <c r="Q779" i="10"/>
  <c r="P779" i="10"/>
  <c r="M779" i="10"/>
  <c r="L779" i="10"/>
  <c r="K779" i="10"/>
  <c r="I779" i="10"/>
  <c r="H779" i="10"/>
  <c r="G779" i="10"/>
  <c r="F779" i="10"/>
  <c r="D779" i="10"/>
  <c r="C779" i="10"/>
  <c r="A779" i="10"/>
  <c r="T778" i="10"/>
  <c r="S778" i="10"/>
  <c r="R778" i="10"/>
  <c r="Q778" i="10"/>
  <c r="P778" i="10"/>
  <c r="O778" i="10"/>
  <c r="M778" i="10"/>
  <c r="L778" i="10"/>
  <c r="K778" i="10"/>
  <c r="I778" i="10"/>
  <c r="H778" i="10"/>
  <c r="G778" i="10"/>
  <c r="F778" i="10"/>
  <c r="D778" i="10"/>
  <c r="C778" i="10"/>
  <c r="A778" i="10"/>
  <c r="T777" i="10"/>
  <c r="S777" i="10"/>
  <c r="R777" i="10"/>
  <c r="Q777" i="10"/>
  <c r="P777" i="10"/>
  <c r="O777" i="10"/>
  <c r="M777" i="10"/>
  <c r="L777" i="10"/>
  <c r="K777" i="10"/>
  <c r="I777" i="10"/>
  <c r="H777" i="10"/>
  <c r="G777" i="10"/>
  <c r="F777" i="10"/>
  <c r="D777" i="10"/>
  <c r="C777" i="10"/>
  <c r="B777" i="10"/>
  <c r="A777" i="10"/>
  <c r="T776" i="10"/>
  <c r="S776" i="10"/>
  <c r="R776" i="10"/>
  <c r="Q776" i="10"/>
  <c r="P776" i="10"/>
  <c r="O776" i="10"/>
  <c r="M776" i="10"/>
  <c r="L776" i="10"/>
  <c r="K776" i="10"/>
  <c r="I776" i="10"/>
  <c r="H776" i="10"/>
  <c r="G776" i="10"/>
  <c r="F776" i="10"/>
  <c r="D776" i="10"/>
  <c r="C776" i="10"/>
  <c r="B776" i="10"/>
  <c r="A776" i="10"/>
  <c r="T775" i="10"/>
  <c r="S775" i="10"/>
  <c r="R775" i="10"/>
  <c r="Q775" i="10"/>
  <c r="P775" i="10"/>
  <c r="O775" i="10"/>
  <c r="M775" i="10"/>
  <c r="L775" i="10"/>
  <c r="K775" i="10"/>
  <c r="I775" i="10"/>
  <c r="H775" i="10"/>
  <c r="G775" i="10"/>
  <c r="F775" i="10"/>
  <c r="D775" i="10"/>
  <c r="C775" i="10"/>
  <c r="B775" i="10"/>
  <c r="A775" i="10"/>
  <c r="T774" i="10"/>
  <c r="S774" i="10"/>
  <c r="R774" i="10"/>
  <c r="Q774" i="10"/>
  <c r="P774" i="10"/>
  <c r="O774" i="10"/>
  <c r="M774" i="10"/>
  <c r="L774" i="10"/>
  <c r="K774" i="10"/>
  <c r="I774" i="10"/>
  <c r="H774" i="10"/>
  <c r="G774" i="10"/>
  <c r="F774" i="10"/>
  <c r="D774" i="10"/>
  <c r="C774" i="10"/>
  <c r="B774" i="10"/>
  <c r="A774" i="10"/>
  <c r="T773" i="10"/>
  <c r="S773" i="10"/>
  <c r="R773" i="10"/>
  <c r="Q773" i="10"/>
  <c r="P773" i="10"/>
  <c r="O773" i="10"/>
  <c r="M773" i="10"/>
  <c r="L773" i="10"/>
  <c r="K773" i="10"/>
  <c r="I773" i="10"/>
  <c r="H773" i="10"/>
  <c r="G773" i="10"/>
  <c r="F773" i="10"/>
  <c r="D773" i="10"/>
  <c r="C773" i="10"/>
  <c r="B773" i="10"/>
  <c r="A773" i="10"/>
  <c r="T772" i="10"/>
  <c r="S772" i="10"/>
  <c r="R772" i="10"/>
  <c r="Q772" i="10"/>
  <c r="P772" i="10"/>
  <c r="O772" i="10"/>
  <c r="M772" i="10"/>
  <c r="L772" i="10"/>
  <c r="K772" i="10"/>
  <c r="I772" i="10"/>
  <c r="H772" i="10"/>
  <c r="G772" i="10"/>
  <c r="F772" i="10"/>
  <c r="D772" i="10"/>
  <c r="C772" i="10"/>
  <c r="B772" i="10"/>
  <c r="A772" i="10"/>
  <c r="T771" i="10"/>
  <c r="S771" i="10"/>
  <c r="R771" i="10"/>
  <c r="Q771" i="10"/>
  <c r="P771" i="10"/>
  <c r="O771" i="10"/>
  <c r="M771" i="10"/>
  <c r="L771" i="10"/>
  <c r="K771" i="10"/>
  <c r="I771" i="10"/>
  <c r="H771" i="10"/>
  <c r="G771" i="10"/>
  <c r="F771" i="10"/>
  <c r="D771" i="10"/>
  <c r="C771" i="10"/>
  <c r="B771" i="10"/>
  <c r="A771" i="10"/>
  <c r="T770" i="10"/>
  <c r="S770" i="10"/>
  <c r="R770" i="10"/>
  <c r="Q770" i="10"/>
  <c r="P770" i="10"/>
  <c r="O770" i="10"/>
  <c r="L770" i="10"/>
  <c r="K770" i="10"/>
  <c r="I770" i="10"/>
  <c r="H770" i="10"/>
  <c r="G770" i="10"/>
  <c r="F770" i="10"/>
  <c r="D770" i="10"/>
  <c r="C770" i="10"/>
  <c r="B770" i="10"/>
  <c r="A770" i="10"/>
  <c r="T769" i="10"/>
  <c r="S769" i="10"/>
  <c r="R769" i="10"/>
  <c r="Q769" i="10"/>
  <c r="P769" i="10"/>
  <c r="O769" i="10"/>
  <c r="M769" i="10"/>
  <c r="L769" i="10"/>
  <c r="K769" i="10"/>
  <c r="I769" i="10"/>
  <c r="H769" i="10"/>
  <c r="G769" i="10"/>
  <c r="F769" i="10"/>
  <c r="D769" i="10"/>
  <c r="C769" i="10"/>
  <c r="B769" i="10"/>
  <c r="A769" i="10"/>
  <c r="T768" i="10"/>
  <c r="S768" i="10"/>
  <c r="R768" i="10"/>
  <c r="Q768" i="10"/>
  <c r="P768" i="10"/>
  <c r="O768" i="10"/>
  <c r="M768" i="10"/>
  <c r="L768" i="10"/>
  <c r="K768" i="10"/>
  <c r="I768" i="10"/>
  <c r="H768" i="10"/>
  <c r="G768" i="10"/>
  <c r="F768" i="10"/>
  <c r="D768" i="10"/>
  <c r="C768" i="10"/>
  <c r="B768" i="10"/>
  <c r="A768" i="10"/>
  <c r="T767" i="10"/>
  <c r="S767" i="10"/>
  <c r="R767" i="10"/>
  <c r="Q767" i="10"/>
  <c r="P767" i="10"/>
  <c r="O767" i="10"/>
  <c r="M767" i="10"/>
  <c r="L767" i="10"/>
  <c r="K767" i="10"/>
  <c r="I767" i="10"/>
  <c r="H767" i="10"/>
  <c r="G767" i="10"/>
  <c r="F767" i="10"/>
  <c r="D767" i="10"/>
  <c r="C767" i="10"/>
  <c r="B767" i="10"/>
  <c r="A767" i="10"/>
  <c r="T766" i="10"/>
  <c r="S766" i="10"/>
  <c r="R766" i="10"/>
  <c r="Q766" i="10"/>
  <c r="P766" i="10"/>
  <c r="O766" i="10"/>
  <c r="L766" i="10"/>
  <c r="K766" i="10"/>
  <c r="I766" i="10"/>
  <c r="H766" i="10"/>
  <c r="G766" i="10"/>
  <c r="F766" i="10"/>
  <c r="D766" i="10"/>
  <c r="C766" i="10"/>
  <c r="B766" i="10"/>
  <c r="A766" i="10"/>
  <c r="T765" i="10"/>
  <c r="S765" i="10"/>
  <c r="R765" i="10"/>
  <c r="Q765" i="10"/>
  <c r="P765" i="10"/>
  <c r="O765" i="10"/>
  <c r="M765" i="10"/>
  <c r="L765" i="10"/>
  <c r="K765" i="10"/>
  <c r="I765" i="10"/>
  <c r="H765" i="10"/>
  <c r="G765" i="10"/>
  <c r="F765" i="10"/>
  <c r="D765" i="10"/>
  <c r="C765" i="10"/>
  <c r="B765" i="10"/>
  <c r="A765" i="10"/>
  <c r="T764" i="10"/>
  <c r="S764" i="10"/>
  <c r="R764" i="10"/>
  <c r="Q764" i="10"/>
  <c r="P764" i="10"/>
  <c r="O764" i="10"/>
  <c r="M764" i="10"/>
  <c r="L764" i="10"/>
  <c r="K764" i="10"/>
  <c r="I764" i="10"/>
  <c r="H764" i="10"/>
  <c r="G764" i="10"/>
  <c r="F764" i="10"/>
  <c r="D764" i="10"/>
  <c r="C764" i="10"/>
  <c r="B764" i="10"/>
  <c r="A764" i="10"/>
  <c r="T763" i="10"/>
  <c r="S763" i="10"/>
  <c r="R763" i="10"/>
  <c r="Q763" i="10"/>
  <c r="P763" i="10"/>
  <c r="O763" i="10"/>
  <c r="M763" i="10"/>
  <c r="L763" i="10"/>
  <c r="K763" i="10"/>
  <c r="I763" i="10"/>
  <c r="H763" i="10"/>
  <c r="G763" i="10"/>
  <c r="F763" i="10"/>
  <c r="D763" i="10"/>
  <c r="C763" i="10"/>
  <c r="B763" i="10"/>
  <c r="A763" i="10"/>
  <c r="T762" i="10"/>
  <c r="S762" i="10"/>
  <c r="R762" i="10"/>
  <c r="Q762" i="10"/>
  <c r="P762" i="10"/>
  <c r="O762" i="10"/>
  <c r="L762" i="10"/>
  <c r="K762" i="10"/>
  <c r="I762" i="10"/>
  <c r="H762" i="10"/>
  <c r="G762" i="10"/>
  <c r="F762" i="10"/>
  <c r="D762" i="10"/>
  <c r="C762" i="10"/>
  <c r="B762" i="10"/>
  <c r="A762" i="10"/>
  <c r="T761" i="10"/>
  <c r="S761" i="10"/>
  <c r="R761" i="10"/>
  <c r="Q761" i="10"/>
  <c r="P761" i="10"/>
  <c r="O761" i="10"/>
  <c r="L761" i="10"/>
  <c r="K761" i="10"/>
  <c r="I761" i="10"/>
  <c r="H761" i="10"/>
  <c r="G761" i="10"/>
  <c r="F761" i="10"/>
  <c r="D761" i="10"/>
  <c r="C761" i="10"/>
  <c r="B761" i="10"/>
  <c r="A761" i="10"/>
  <c r="T760" i="10"/>
  <c r="S760" i="10"/>
  <c r="R760" i="10"/>
  <c r="Q760" i="10"/>
  <c r="P760" i="10"/>
  <c r="O760" i="10"/>
  <c r="L760" i="10"/>
  <c r="K760" i="10"/>
  <c r="I760" i="10"/>
  <c r="H760" i="10"/>
  <c r="G760" i="10"/>
  <c r="F760" i="10"/>
  <c r="D760" i="10"/>
  <c r="C760" i="10"/>
  <c r="B760" i="10"/>
  <c r="A760" i="10"/>
  <c r="T759" i="10"/>
  <c r="S759" i="10"/>
  <c r="R759" i="10"/>
  <c r="Q759" i="10"/>
  <c r="P759" i="10"/>
  <c r="O759" i="10"/>
  <c r="M759" i="10"/>
  <c r="L759" i="10"/>
  <c r="K759" i="10"/>
  <c r="I759" i="10"/>
  <c r="H759" i="10"/>
  <c r="G759" i="10"/>
  <c r="F759" i="10"/>
  <c r="D759" i="10"/>
  <c r="C759" i="10"/>
  <c r="B759" i="10"/>
  <c r="A759" i="10"/>
  <c r="T758" i="10"/>
  <c r="S758" i="10"/>
  <c r="R758" i="10"/>
  <c r="Q758" i="10"/>
  <c r="P758" i="10"/>
  <c r="O758" i="10"/>
  <c r="M758" i="10"/>
  <c r="L758" i="10"/>
  <c r="K758" i="10"/>
  <c r="I758" i="10"/>
  <c r="H758" i="10"/>
  <c r="G758" i="10"/>
  <c r="F758" i="10"/>
  <c r="D758" i="10"/>
  <c r="C758" i="10"/>
  <c r="A758" i="10"/>
  <c r="T757" i="10"/>
  <c r="S757" i="10"/>
  <c r="R757" i="10"/>
  <c r="Q757" i="10"/>
  <c r="P757" i="10"/>
  <c r="O757" i="10"/>
  <c r="L757" i="10"/>
  <c r="K757" i="10"/>
  <c r="I757" i="10"/>
  <c r="H757" i="10"/>
  <c r="G757" i="10"/>
  <c r="F757" i="10"/>
  <c r="D757" i="10"/>
  <c r="C757" i="10"/>
  <c r="B757" i="10"/>
  <c r="A757" i="10"/>
  <c r="T756" i="10"/>
  <c r="S756" i="10"/>
  <c r="R756" i="10"/>
  <c r="Q756" i="10"/>
  <c r="P756" i="10"/>
  <c r="O756" i="10"/>
  <c r="L756" i="10"/>
  <c r="K756" i="10"/>
  <c r="I756" i="10"/>
  <c r="H756" i="10"/>
  <c r="G756" i="10"/>
  <c r="F756" i="10"/>
  <c r="D756" i="10"/>
  <c r="C756" i="10"/>
  <c r="B756" i="10"/>
  <c r="A756" i="10"/>
  <c r="T755" i="10"/>
  <c r="S755" i="10"/>
  <c r="R755" i="10"/>
  <c r="Q755" i="10"/>
  <c r="P755" i="10"/>
  <c r="O755" i="10"/>
  <c r="M755" i="10"/>
  <c r="L755" i="10"/>
  <c r="K755" i="10"/>
  <c r="I755" i="10"/>
  <c r="H755" i="10"/>
  <c r="G755" i="10"/>
  <c r="F755" i="10"/>
  <c r="D755" i="10"/>
  <c r="C755" i="10"/>
  <c r="B755" i="10"/>
  <c r="A755" i="10"/>
  <c r="T754" i="10"/>
  <c r="S754" i="10"/>
  <c r="R754" i="10"/>
  <c r="Q754" i="10"/>
  <c r="P754" i="10"/>
  <c r="O754" i="10"/>
  <c r="M754" i="10"/>
  <c r="L754" i="10"/>
  <c r="K754" i="10"/>
  <c r="I754" i="10"/>
  <c r="H754" i="10"/>
  <c r="G754" i="10"/>
  <c r="F754" i="10"/>
  <c r="D754" i="10"/>
  <c r="C754" i="10"/>
  <c r="B754" i="10"/>
  <c r="A754" i="10"/>
  <c r="T753" i="10"/>
  <c r="S753" i="10"/>
  <c r="R753" i="10"/>
  <c r="Q753" i="10"/>
  <c r="P753" i="10"/>
  <c r="O753" i="10"/>
  <c r="M753" i="10"/>
  <c r="L753" i="10"/>
  <c r="K753" i="10"/>
  <c r="I753" i="10"/>
  <c r="H753" i="10"/>
  <c r="G753" i="10"/>
  <c r="F753" i="10"/>
  <c r="D753" i="10"/>
  <c r="C753" i="10"/>
  <c r="B753" i="10"/>
  <c r="A753" i="10"/>
  <c r="T752" i="10"/>
  <c r="S752" i="10"/>
  <c r="R752" i="10"/>
  <c r="Q752" i="10"/>
  <c r="P752" i="10"/>
  <c r="O752" i="10"/>
  <c r="M752" i="10"/>
  <c r="L752" i="10"/>
  <c r="K752" i="10"/>
  <c r="I752" i="10"/>
  <c r="H752" i="10"/>
  <c r="G752" i="10"/>
  <c r="F752" i="10"/>
  <c r="D752" i="10"/>
  <c r="C752" i="10"/>
  <c r="B752" i="10"/>
  <c r="A752" i="10"/>
  <c r="T751" i="10"/>
  <c r="S751" i="10"/>
  <c r="R751" i="10"/>
  <c r="Q751" i="10"/>
  <c r="P751" i="10"/>
  <c r="O751" i="10"/>
  <c r="M751" i="10"/>
  <c r="L751" i="10"/>
  <c r="K751" i="10"/>
  <c r="I751" i="10"/>
  <c r="H751" i="10"/>
  <c r="G751" i="10"/>
  <c r="F751" i="10"/>
  <c r="D751" i="10"/>
  <c r="C751" i="10"/>
  <c r="B751" i="10"/>
  <c r="A751" i="10"/>
  <c r="T750" i="10"/>
  <c r="S750" i="10"/>
  <c r="R750" i="10"/>
  <c r="Q750" i="10"/>
  <c r="P750" i="10"/>
  <c r="O750" i="10"/>
  <c r="M750" i="10"/>
  <c r="L750" i="10"/>
  <c r="K750" i="10"/>
  <c r="I750" i="10"/>
  <c r="H750" i="10"/>
  <c r="G750" i="10"/>
  <c r="F750" i="10"/>
  <c r="D750" i="10"/>
  <c r="C750" i="10"/>
  <c r="A750" i="10"/>
  <c r="T749" i="10"/>
  <c r="S749" i="10"/>
  <c r="R749" i="10"/>
  <c r="Q749" i="10"/>
  <c r="P749" i="10"/>
  <c r="O749" i="10"/>
  <c r="M749" i="10"/>
  <c r="L749" i="10"/>
  <c r="K749" i="10"/>
  <c r="I749" i="10"/>
  <c r="H749" i="10"/>
  <c r="G749" i="10"/>
  <c r="F749" i="10"/>
  <c r="D749" i="10"/>
  <c r="C749" i="10"/>
  <c r="A749" i="10"/>
  <c r="T748" i="10"/>
  <c r="S748" i="10"/>
  <c r="R748" i="10"/>
  <c r="Q748" i="10"/>
  <c r="P748" i="10"/>
  <c r="O748" i="10"/>
  <c r="M748" i="10"/>
  <c r="L748" i="10"/>
  <c r="K748" i="10"/>
  <c r="I748" i="10"/>
  <c r="H748" i="10"/>
  <c r="G748" i="10"/>
  <c r="F748" i="10"/>
  <c r="D748" i="10"/>
  <c r="C748" i="10"/>
  <c r="B748" i="10"/>
  <c r="A748" i="10"/>
  <c r="T747" i="10"/>
  <c r="S747" i="10"/>
  <c r="R747" i="10"/>
  <c r="Q747" i="10"/>
  <c r="P747" i="10"/>
  <c r="O747" i="10"/>
  <c r="L747" i="10"/>
  <c r="K747" i="10"/>
  <c r="I747" i="10"/>
  <c r="H747" i="10"/>
  <c r="G747" i="10"/>
  <c r="F747" i="10"/>
  <c r="D747" i="10"/>
  <c r="C747" i="10"/>
  <c r="B747" i="10"/>
  <c r="A747" i="10"/>
  <c r="T746" i="10"/>
  <c r="S746" i="10"/>
  <c r="R746" i="10"/>
  <c r="Q746" i="10"/>
  <c r="P746" i="10"/>
  <c r="O746" i="10"/>
  <c r="L746" i="10"/>
  <c r="K746" i="10"/>
  <c r="I746" i="10"/>
  <c r="H746" i="10"/>
  <c r="G746" i="10"/>
  <c r="F746" i="10"/>
  <c r="D746" i="10"/>
  <c r="C746" i="10"/>
  <c r="B746" i="10"/>
  <c r="A746" i="10"/>
  <c r="T745" i="10"/>
  <c r="S745" i="10"/>
  <c r="R745" i="10"/>
  <c r="Q745" i="10"/>
  <c r="P745" i="10"/>
  <c r="O745" i="10"/>
  <c r="M745" i="10"/>
  <c r="L745" i="10"/>
  <c r="K745" i="10"/>
  <c r="I745" i="10"/>
  <c r="H745" i="10"/>
  <c r="G745" i="10"/>
  <c r="F745" i="10"/>
  <c r="D745" i="10"/>
  <c r="C745" i="10"/>
  <c r="B745" i="10"/>
  <c r="A745" i="10"/>
  <c r="T744" i="10"/>
  <c r="S744" i="10"/>
  <c r="R744" i="10"/>
  <c r="Q744" i="10"/>
  <c r="P744" i="10"/>
  <c r="O744" i="10"/>
  <c r="M744" i="10"/>
  <c r="L744" i="10"/>
  <c r="K744" i="10"/>
  <c r="I744" i="10"/>
  <c r="H744" i="10"/>
  <c r="G744" i="10"/>
  <c r="F744" i="10"/>
  <c r="D744" i="10"/>
  <c r="C744" i="10"/>
  <c r="B744" i="10"/>
  <c r="A744" i="10"/>
  <c r="T743" i="10"/>
  <c r="S743" i="10"/>
  <c r="R743" i="10"/>
  <c r="Q743" i="10"/>
  <c r="P743" i="10"/>
  <c r="O743" i="10"/>
  <c r="L743" i="10"/>
  <c r="K743" i="10"/>
  <c r="I743" i="10"/>
  <c r="H743" i="10"/>
  <c r="G743" i="10"/>
  <c r="F743" i="10"/>
  <c r="D743" i="10"/>
  <c r="C743" i="10"/>
  <c r="B743" i="10"/>
  <c r="A743" i="10"/>
  <c r="T742" i="10"/>
  <c r="S742" i="10"/>
  <c r="R742" i="10"/>
  <c r="Q742" i="10"/>
  <c r="P742" i="10"/>
  <c r="O742" i="10"/>
  <c r="M742" i="10"/>
  <c r="L742" i="10"/>
  <c r="K742" i="10"/>
  <c r="I742" i="10"/>
  <c r="H742" i="10"/>
  <c r="G742" i="10"/>
  <c r="F742" i="10"/>
  <c r="D742" i="10"/>
  <c r="C742" i="10"/>
  <c r="B742" i="10"/>
  <c r="A742" i="10"/>
  <c r="T741" i="10"/>
  <c r="S741" i="10"/>
  <c r="R741" i="10"/>
  <c r="Q741" i="10"/>
  <c r="P741" i="10"/>
  <c r="O741" i="10"/>
  <c r="L741" i="10"/>
  <c r="K741" i="10"/>
  <c r="I741" i="10"/>
  <c r="H741" i="10"/>
  <c r="G741" i="10"/>
  <c r="F741" i="10"/>
  <c r="D741" i="10"/>
  <c r="C741" i="10"/>
  <c r="B741" i="10"/>
  <c r="A741" i="10"/>
  <c r="T740" i="10"/>
  <c r="S740" i="10"/>
  <c r="R740" i="10"/>
  <c r="Q740" i="10"/>
  <c r="P740" i="10"/>
  <c r="O740" i="10"/>
  <c r="M740" i="10"/>
  <c r="L740" i="10"/>
  <c r="K740" i="10"/>
  <c r="I740" i="10"/>
  <c r="H740" i="10"/>
  <c r="G740" i="10"/>
  <c r="F740" i="10"/>
  <c r="D740" i="10"/>
  <c r="C740" i="10"/>
  <c r="B740" i="10"/>
  <c r="A740" i="10"/>
  <c r="T739" i="10"/>
  <c r="S739" i="10"/>
  <c r="R739" i="10"/>
  <c r="Q739" i="10"/>
  <c r="P739" i="10"/>
  <c r="O739" i="10"/>
  <c r="M739" i="10"/>
  <c r="L739" i="10"/>
  <c r="K739" i="10"/>
  <c r="I739" i="10"/>
  <c r="H739" i="10"/>
  <c r="G739" i="10"/>
  <c r="F739" i="10"/>
  <c r="D739" i="10"/>
  <c r="C739" i="10"/>
  <c r="B739" i="10"/>
  <c r="A739" i="10"/>
  <c r="T738" i="10"/>
  <c r="S738" i="10"/>
  <c r="R738" i="10"/>
  <c r="Q738" i="10"/>
  <c r="P738" i="10"/>
  <c r="O738" i="10"/>
  <c r="L738" i="10"/>
  <c r="K738" i="10"/>
  <c r="I738" i="10"/>
  <c r="H738" i="10"/>
  <c r="G738" i="10"/>
  <c r="F738" i="10"/>
  <c r="D738" i="10"/>
  <c r="C738" i="10"/>
  <c r="B738" i="10"/>
  <c r="A738" i="10"/>
  <c r="T737" i="10"/>
  <c r="S737" i="10"/>
  <c r="R737" i="10"/>
  <c r="Q737" i="10"/>
  <c r="P737" i="10"/>
  <c r="O737" i="10"/>
  <c r="M737" i="10"/>
  <c r="L737" i="10"/>
  <c r="K737" i="10"/>
  <c r="I737" i="10"/>
  <c r="H737" i="10"/>
  <c r="G737" i="10"/>
  <c r="F737" i="10"/>
  <c r="D737" i="10"/>
  <c r="C737" i="10"/>
  <c r="B737" i="10"/>
  <c r="A737" i="10"/>
  <c r="T736" i="10"/>
  <c r="S736" i="10"/>
  <c r="R736" i="10"/>
  <c r="Q736" i="10"/>
  <c r="P736" i="10"/>
  <c r="O736" i="10"/>
  <c r="M736" i="10"/>
  <c r="L736" i="10"/>
  <c r="K736" i="10"/>
  <c r="I736" i="10"/>
  <c r="H736" i="10"/>
  <c r="G736" i="10"/>
  <c r="F736" i="10"/>
  <c r="D736" i="10"/>
  <c r="C736" i="10"/>
  <c r="B736" i="10"/>
  <c r="A736" i="10"/>
  <c r="T735" i="10"/>
  <c r="S735" i="10"/>
  <c r="R735" i="10"/>
  <c r="Q735" i="10"/>
  <c r="P735" i="10"/>
  <c r="O735" i="10"/>
  <c r="M735" i="10"/>
  <c r="L735" i="10"/>
  <c r="K735" i="10"/>
  <c r="I735" i="10"/>
  <c r="H735" i="10"/>
  <c r="G735" i="10"/>
  <c r="F735" i="10"/>
  <c r="D735" i="10"/>
  <c r="C735" i="10"/>
  <c r="B735" i="10"/>
  <c r="A735" i="10"/>
  <c r="T734" i="10"/>
  <c r="S734" i="10"/>
  <c r="R734" i="10"/>
  <c r="Q734" i="10"/>
  <c r="P734" i="10"/>
  <c r="O734" i="10"/>
  <c r="L734" i="10"/>
  <c r="K734" i="10"/>
  <c r="I734" i="10"/>
  <c r="H734" i="10"/>
  <c r="G734" i="10"/>
  <c r="F734" i="10"/>
  <c r="D734" i="10"/>
  <c r="C734" i="10"/>
  <c r="B734" i="10"/>
  <c r="A734" i="10"/>
  <c r="T733" i="10"/>
  <c r="S733" i="10"/>
  <c r="R733" i="10"/>
  <c r="Q733" i="10"/>
  <c r="P733" i="10"/>
  <c r="O733" i="10"/>
  <c r="L733" i="10"/>
  <c r="K733" i="10"/>
  <c r="I733" i="10"/>
  <c r="H733" i="10"/>
  <c r="G733" i="10"/>
  <c r="F733" i="10"/>
  <c r="D733" i="10"/>
  <c r="C733" i="10"/>
  <c r="B733" i="10"/>
  <c r="A733" i="10"/>
  <c r="CF729" i="10"/>
  <c r="CE729" i="10"/>
  <c r="CD729" i="10"/>
  <c r="CC729" i="10"/>
  <c r="CB729" i="10"/>
  <c r="CA729" i="10"/>
  <c r="BZ729" i="10"/>
  <c r="BY729" i="10"/>
  <c r="BX729" i="10"/>
  <c r="BW729" i="10"/>
  <c r="BV729" i="10"/>
  <c r="BU729" i="10"/>
  <c r="BT729" i="10"/>
  <c r="BS729" i="10"/>
  <c r="BR729" i="10"/>
  <c r="BQ729" i="10"/>
  <c r="BP729" i="10"/>
  <c r="BO729" i="10"/>
  <c r="BN729" i="10"/>
  <c r="BM729" i="10"/>
  <c r="BL729" i="10"/>
  <c r="BK729" i="10"/>
  <c r="BJ729" i="10"/>
  <c r="BF729" i="10"/>
  <c r="BE729" i="10"/>
  <c r="BB729" i="10"/>
  <c r="BA729" i="10"/>
  <c r="AZ729" i="10"/>
  <c r="AY729" i="10"/>
  <c r="AX729" i="10"/>
  <c r="AW729" i="10"/>
  <c r="AV729" i="10"/>
  <c r="AU729" i="10"/>
  <c r="AT729" i="10"/>
  <c r="AS729" i="10"/>
  <c r="AR729" i="10"/>
  <c r="AQ729" i="10"/>
  <c r="AP729" i="10"/>
  <c r="AO729" i="10"/>
  <c r="AN729" i="10"/>
  <c r="AM729" i="10"/>
  <c r="AL729" i="10"/>
  <c r="AK729" i="10"/>
  <c r="AJ729" i="10"/>
  <c r="AI729" i="10"/>
  <c r="AH729" i="10"/>
  <c r="AG729" i="10"/>
  <c r="AF729" i="10"/>
  <c r="AE729" i="10"/>
  <c r="AD729" i="10"/>
  <c r="AC729" i="10"/>
  <c r="AB729" i="10"/>
  <c r="AA729" i="10"/>
  <c r="Z729" i="10"/>
  <c r="Y729" i="10"/>
  <c r="X729" i="10"/>
  <c r="W729" i="10"/>
  <c r="V729" i="10"/>
  <c r="U729" i="10"/>
  <c r="T729" i="10"/>
  <c r="S729" i="10"/>
  <c r="R729" i="10"/>
  <c r="Q729" i="10"/>
  <c r="P729" i="10"/>
  <c r="O729" i="10"/>
  <c r="N729" i="10"/>
  <c r="M729" i="10"/>
  <c r="L729" i="10"/>
  <c r="K729" i="10"/>
  <c r="J729" i="10"/>
  <c r="I729" i="10"/>
  <c r="H729" i="10"/>
  <c r="G729" i="10"/>
  <c r="F729" i="10"/>
  <c r="E729" i="10"/>
  <c r="D729" i="10"/>
  <c r="C729" i="10"/>
  <c r="B729" i="10"/>
  <c r="A729" i="10"/>
  <c r="BR725" i="10"/>
  <c r="BQ725" i="10"/>
  <c r="BP725" i="10"/>
  <c r="BO725" i="10"/>
  <c r="BN725" i="10"/>
  <c r="BM725" i="10"/>
  <c r="BL725" i="10"/>
  <c r="BK725" i="10"/>
  <c r="BJ725" i="10"/>
  <c r="BI725" i="10"/>
  <c r="BH725" i="10"/>
  <c r="BG725" i="10"/>
  <c r="BF725" i="10"/>
  <c r="BE725" i="10"/>
  <c r="BD725" i="10"/>
  <c r="BC725" i="10"/>
  <c r="BB725" i="10"/>
  <c r="BA725" i="10"/>
  <c r="AZ725" i="10"/>
  <c r="AY725" i="10"/>
  <c r="AX725" i="10"/>
  <c r="AW725" i="10"/>
  <c r="AV725" i="10"/>
  <c r="AU725" i="10"/>
  <c r="AT725" i="10"/>
  <c r="AS725" i="10"/>
  <c r="AR725" i="10"/>
  <c r="AQ725" i="10"/>
  <c r="AP725" i="10"/>
  <c r="AO725" i="10"/>
  <c r="AN725" i="10"/>
  <c r="AM725" i="10"/>
  <c r="AL725" i="10"/>
  <c r="AK725" i="10"/>
  <c r="AJ725" i="10"/>
  <c r="AI725" i="10"/>
  <c r="AH725" i="10"/>
  <c r="AG725" i="10"/>
  <c r="AF725" i="10"/>
  <c r="AE725" i="10"/>
  <c r="AD725" i="10"/>
  <c r="AC725" i="10"/>
  <c r="AB725" i="10"/>
  <c r="AA725" i="10"/>
  <c r="Z725" i="10"/>
  <c r="Y725" i="10"/>
  <c r="X725" i="10"/>
  <c r="W725" i="10"/>
  <c r="V725" i="10"/>
  <c r="U725" i="10"/>
  <c r="S725" i="10"/>
  <c r="R725" i="10"/>
  <c r="Q725" i="10"/>
  <c r="P725" i="10"/>
  <c r="O725" i="10"/>
  <c r="N725" i="10"/>
  <c r="M725" i="10"/>
  <c r="L725" i="10"/>
  <c r="K725" i="10"/>
  <c r="J725" i="10"/>
  <c r="I725" i="10"/>
  <c r="H725" i="10"/>
  <c r="G725" i="10"/>
  <c r="F725" i="10"/>
  <c r="E725" i="10"/>
  <c r="D725" i="10"/>
  <c r="C725" i="10"/>
  <c r="B725" i="10"/>
  <c r="A725" i="10"/>
  <c r="CC721" i="10"/>
  <c r="CB721" i="10"/>
  <c r="CA721" i="10"/>
  <c r="BZ721" i="10"/>
  <c r="BY721" i="10"/>
  <c r="BX721" i="10"/>
  <c r="BW721" i="10"/>
  <c r="BV721" i="10"/>
  <c r="BU721" i="10"/>
  <c r="BT721" i="10"/>
  <c r="BS721" i="10"/>
  <c r="BR721" i="10"/>
  <c r="BQ721" i="10"/>
  <c r="BP721" i="10"/>
  <c r="BO721" i="10"/>
  <c r="BN721" i="10"/>
  <c r="BM721" i="10"/>
  <c r="BL721" i="10"/>
  <c r="BK721" i="10"/>
  <c r="BJ721" i="10"/>
  <c r="BI721" i="10"/>
  <c r="BH721" i="10"/>
  <c r="BG721" i="10"/>
  <c r="BF721" i="10"/>
  <c r="BE721" i="10"/>
  <c r="BD721" i="10"/>
  <c r="BC721" i="10"/>
  <c r="BB721" i="10"/>
  <c r="BA721" i="10"/>
  <c r="AZ721" i="10"/>
  <c r="AY721" i="10"/>
  <c r="AX721" i="10"/>
  <c r="AW721" i="10"/>
  <c r="AV721" i="10"/>
  <c r="AR721" i="10"/>
  <c r="AQ721" i="10"/>
  <c r="AP721" i="10"/>
  <c r="AO721" i="10"/>
  <c r="AN721" i="10"/>
  <c r="AM721" i="10"/>
  <c r="AL721" i="10"/>
  <c r="AK721" i="10"/>
  <c r="AJ721" i="10"/>
  <c r="AI721" i="10"/>
  <c r="AH721" i="10"/>
  <c r="AG721" i="10"/>
  <c r="AF721" i="10"/>
  <c r="AE721" i="10"/>
  <c r="AD721" i="10"/>
  <c r="AC721" i="10"/>
  <c r="AB721" i="10"/>
  <c r="AA721" i="10"/>
  <c r="Z721" i="10"/>
  <c r="Y721" i="10"/>
  <c r="X721" i="10"/>
  <c r="W721" i="10"/>
  <c r="V721" i="10"/>
  <c r="U721" i="10"/>
  <c r="T721" i="10"/>
  <c r="S721" i="10"/>
  <c r="R721" i="10"/>
  <c r="Q721" i="10"/>
  <c r="P721" i="10"/>
  <c r="O721" i="10"/>
  <c r="N721" i="10"/>
  <c r="M721" i="10"/>
  <c r="L721" i="10"/>
  <c r="K721" i="10"/>
  <c r="J721" i="10"/>
  <c r="I721" i="10"/>
  <c r="H721" i="10"/>
  <c r="G721" i="10"/>
  <c r="F721" i="10"/>
  <c r="E721" i="10"/>
  <c r="D721" i="10"/>
  <c r="C721" i="10"/>
  <c r="B721" i="10"/>
  <c r="A721" i="10"/>
  <c r="H815" i="10"/>
  <c r="N816" i="10"/>
  <c r="T815" i="10"/>
  <c r="S815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O815" i="10"/>
  <c r="K815" i="10"/>
  <c r="F815" i="10"/>
  <c r="E793" i="10"/>
  <c r="E757" i="10"/>
  <c r="E805" i="10"/>
  <c r="E769" i="10"/>
  <c r="E785" i="10"/>
  <c r="E801" i="10"/>
  <c r="E761" i="10"/>
  <c r="E809" i="10"/>
  <c r="E789" i="10"/>
  <c r="E777" i="10"/>
  <c r="E773" i="10"/>
  <c r="E735" i="10"/>
  <c r="E742" i="10"/>
  <c r="E738" i="10"/>
  <c r="D815" i="10"/>
  <c r="E765" i="10"/>
  <c r="E781" i="10"/>
  <c r="E797" i="10"/>
  <c r="E787" i="10"/>
  <c r="E734" i="10"/>
  <c r="BI729" i="10"/>
  <c r="R815" i="10"/>
  <c r="E736" i="10"/>
  <c r="E748" i="10"/>
  <c r="A493" i="1"/>
  <c r="A730" i="1"/>
  <c r="A726" i="1"/>
  <c r="A722" i="1"/>
  <c r="C115" i="8"/>
  <c r="CB730" i="1"/>
  <c r="C444" i="1"/>
  <c r="D367" i="1"/>
  <c r="D221" i="1"/>
  <c r="CD722" i="1" s="1"/>
  <c r="D12" i="6"/>
  <c r="I286" i="9"/>
  <c r="G159" i="9"/>
  <c r="S764" i="1"/>
  <c r="D127" i="9"/>
  <c r="I63" i="9"/>
  <c r="V813" i="1"/>
  <c r="CE47" i="1"/>
  <c r="C101" i="8"/>
  <c r="C100" i="8"/>
  <c r="C91" i="8"/>
  <c r="C93" i="8"/>
  <c r="C95" i="8"/>
  <c r="C97" i="8"/>
  <c r="E20" i="2"/>
  <c r="E19" i="2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G350" i="9"/>
  <c r="F350" i="9"/>
  <c r="E350" i="9"/>
  <c r="D350" i="9"/>
  <c r="I349" i="9"/>
  <c r="H349" i="9"/>
  <c r="G349" i="9"/>
  <c r="F349" i="9"/>
  <c r="E349" i="9"/>
  <c r="D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G93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H125" i="9"/>
  <c r="I125" i="9"/>
  <c r="H126" i="9"/>
  <c r="I126" i="9"/>
  <c r="H127" i="9"/>
  <c r="I127" i="9"/>
  <c r="H128" i="9"/>
  <c r="I128" i="9"/>
  <c r="G125" i="9"/>
  <c r="G126" i="9"/>
  <c r="G127" i="9"/>
  <c r="G128" i="9"/>
  <c r="C157" i="9"/>
  <c r="C159" i="9"/>
  <c r="C160" i="9"/>
  <c r="D156" i="9"/>
  <c r="F156" i="9"/>
  <c r="I156" i="9"/>
  <c r="D157" i="9"/>
  <c r="F157" i="9"/>
  <c r="H157" i="9"/>
  <c r="I157" i="9"/>
  <c r="D158" i="9"/>
  <c r="E158" i="9"/>
  <c r="F158" i="9"/>
  <c r="G158" i="9"/>
  <c r="I158" i="9"/>
  <c r="D159" i="9"/>
  <c r="E159" i="9"/>
  <c r="F159" i="9"/>
  <c r="I159" i="9"/>
  <c r="D160" i="9"/>
  <c r="F160" i="9"/>
  <c r="H160" i="9"/>
  <c r="I160" i="9"/>
  <c r="C188" i="9"/>
  <c r="C189" i="9"/>
  <c r="C190" i="9"/>
  <c r="C191" i="9"/>
  <c r="C192" i="9"/>
  <c r="D188" i="9"/>
  <c r="E188" i="9"/>
  <c r="F188" i="9"/>
  <c r="G188" i="9"/>
  <c r="H188" i="9"/>
  <c r="I188" i="9"/>
  <c r="D189" i="9"/>
  <c r="E189" i="9"/>
  <c r="F189" i="9"/>
  <c r="G189" i="9"/>
  <c r="H189" i="9"/>
  <c r="I189" i="9"/>
  <c r="D190" i="9"/>
  <c r="E190" i="9"/>
  <c r="F190" i="9"/>
  <c r="G190" i="9"/>
  <c r="H190" i="9"/>
  <c r="I190" i="9"/>
  <c r="D191" i="9"/>
  <c r="E191" i="9"/>
  <c r="F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F221" i="9"/>
  <c r="F223" i="9"/>
  <c r="C253" i="9"/>
  <c r="D253" i="9"/>
  <c r="E253" i="9"/>
  <c r="F253" i="9"/>
  <c r="D254" i="9"/>
  <c r="E254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G94" i="9"/>
  <c r="H156" i="9"/>
  <c r="E30" i="9"/>
  <c r="D126" i="9"/>
  <c r="C158" i="9"/>
  <c r="H158" i="9"/>
  <c r="F220" i="9"/>
  <c r="F222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E157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C816" i="1" s="1"/>
  <c r="CE61" i="1"/>
  <c r="G48" i="1" s="1"/>
  <c r="G62" i="1" s="1"/>
  <c r="G12" i="9" s="1"/>
  <c r="CE65" i="1"/>
  <c r="C431" i="1" s="1"/>
  <c r="CE63" i="1"/>
  <c r="C429" i="1" s="1"/>
  <c r="CE66" i="1"/>
  <c r="CE68" i="1"/>
  <c r="I370" i="9" s="1"/>
  <c r="D75" i="1"/>
  <c r="AR75" i="1"/>
  <c r="AS75" i="1"/>
  <c r="N776" i="1" s="1"/>
  <c r="AT75" i="1"/>
  <c r="D218" i="9" s="1"/>
  <c r="AU75" i="1"/>
  <c r="AQ75" i="1"/>
  <c r="AO75" i="1"/>
  <c r="AN75" i="1"/>
  <c r="AM75" i="1"/>
  <c r="N770" i="1" s="1"/>
  <c r="AI75" i="1"/>
  <c r="G154" i="9" s="1"/>
  <c r="AH75" i="1"/>
  <c r="F154" i="9" s="1"/>
  <c r="AF75" i="1"/>
  <c r="AD75" i="1"/>
  <c r="I122" i="9" s="1"/>
  <c r="AA75" i="1"/>
  <c r="F122" i="9" s="1"/>
  <c r="Z75" i="1"/>
  <c r="E122" i="9" s="1"/>
  <c r="X75" i="1"/>
  <c r="C122" i="9" s="1"/>
  <c r="W75" i="1"/>
  <c r="V75" i="1"/>
  <c r="H90" i="9" s="1"/>
  <c r="T75" i="1"/>
  <c r="R75" i="1"/>
  <c r="Q75" i="1"/>
  <c r="C90" i="9" s="1"/>
  <c r="P75" i="1"/>
  <c r="I58" i="9" s="1"/>
  <c r="O75" i="1"/>
  <c r="N746" i="1" s="1"/>
  <c r="N75" i="1"/>
  <c r="G58" i="9" s="1"/>
  <c r="M75" i="1"/>
  <c r="F58" i="9" s="1"/>
  <c r="L75" i="1"/>
  <c r="E58" i="9" s="1"/>
  <c r="I75" i="1"/>
  <c r="N740" i="1" s="1"/>
  <c r="H75" i="1"/>
  <c r="G75" i="1"/>
  <c r="F75" i="1"/>
  <c r="F26" i="9" s="1"/>
  <c r="AV75" i="1"/>
  <c r="AP75" i="1"/>
  <c r="G186" i="9" s="1"/>
  <c r="AJ75" i="1"/>
  <c r="AL75" i="1"/>
  <c r="C186" i="9" s="1"/>
  <c r="AK75" i="1"/>
  <c r="I154" i="9" s="1"/>
  <c r="AG75" i="1"/>
  <c r="AE75" i="1"/>
  <c r="C154" i="9" s="1"/>
  <c r="AC75" i="1"/>
  <c r="H122" i="9" s="1"/>
  <c r="AB75" i="1"/>
  <c r="N759" i="1" s="1"/>
  <c r="Y75" i="1"/>
  <c r="D122" i="9" s="1"/>
  <c r="U75" i="1"/>
  <c r="G90" i="9" s="1"/>
  <c r="S75" i="1"/>
  <c r="E90" i="9" s="1"/>
  <c r="K75" i="1"/>
  <c r="J75" i="1"/>
  <c r="E75" i="1"/>
  <c r="E26" i="9" s="1"/>
  <c r="CE73" i="1"/>
  <c r="O816" i="1" s="1"/>
  <c r="CE74" i="1"/>
  <c r="I377" i="9" s="1"/>
  <c r="C75" i="1"/>
  <c r="CE80" i="1"/>
  <c r="CE78" i="1"/>
  <c r="R816" i="1" s="1"/>
  <c r="CE69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D361" i="1"/>
  <c r="N817" i="1" s="1"/>
  <c r="D372" i="1"/>
  <c r="C125" i="8" s="1"/>
  <c r="D260" i="1"/>
  <c r="C16" i="8" s="1"/>
  <c r="D265" i="1"/>
  <c r="D275" i="1"/>
  <c r="B476" i="1" s="1"/>
  <c r="D290" i="1"/>
  <c r="C49" i="8" s="1"/>
  <c r="D314" i="1"/>
  <c r="C68" i="8" s="1"/>
  <c r="D319" i="1"/>
  <c r="C74" i="8" s="1"/>
  <c r="D328" i="1"/>
  <c r="C84" i="8" s="1"/>
  <c r="D329" i="1"/>
  <c r="C85" i="8" s="1"/>
  <c r="D229" i="1"/>
  <c r="D13" i="7" s="1"/>
  <c r="D236" i="1"/>
  <c r="D240" i="1"/>
  <c r="B447" i="1" s="1"/>
  <c r="E209" i="1"/>
  <c r="F24" i="6" s="1"/>
  <c r="E210" i="1"/>
  <c r="F25" i="6" s="1"/>
  <c r="E211" i="1"/>
  <c r="F26" i="6" s="1"/>
  <c r="E212" i="1"/>
  <c r="F27" i="6" s="1"/>
  <c r="E213" i="1"/>
  <c r="F28" i="6" s="1"/>
  <c r="E214" i="1"/>
  <c r="F29" i="6" s="1"/>
  <c r="E215" i="1"/>
  <c r="F30" i="6" s="1"/>
  <c r="E216" i="1"/>
  <c r="D217" i="1"/>
  <c r="E32" i="6" s="1"/>
  <c r="C217" i="1"/>
  <c r="E196" i="1"/>
  <c r="C469" i="1" s="1"/>
  <c r="E197" i="1"/>
  <c r="E198" i="1"/>
  <c r="E199" i="1"/>
  <c r="C472" i="1" s="1"/>
  <c r="E200" i="1"/>
  <c r="F12" i="6" s="1"/>
  <c r="E201" i="1"/>
  <c r="E202" i="1"/>
  <c r="C474" i="1" s="1"/>
  <c r="E203" i="1"/>
  <c r="F15" i="6" s="1"/>
  <c r="D204" i="1"/>
  <c r="B204" i="1"/>
  <c r="C16" i="6" s="1"/>
  <c r="D190" i="1"/>
  <c r="D437" i="1" s="1"/>
  <c r="D186" i="1"/>
  <c r="C34" i="5" s="1"/>
  <c r="D181" i="1"/>
  <c r="C27" i="5" s="1"/>
  <c r="D177" i="1"/>
  <c r="C20" i="5" s="1"/>
  <c r="E154" i="1"/>
  <c r="E153" i="1"/>
  <c r="E152" i="1"/>
  <c r="D28" i="4" s="1"/>
  <c r="E151" i="1"/>
  <c r="E150" i="1"/>
  <c r="E148" i="1"/>
  <c r="E147" i="1"/>
  <c r="E19" i="4" s="1"/>
  <c r="E146" i="1"/>
  <c r="D19" i="4" s="1"/>
  <c r="E145" i="1"/>
  <c r="C19" i="4" s="1"/>
  <c r="E144" i="1"/>
  <c r="B19" i="4" s="1"/>
  <c r="E141" i="1"/>
  <c r="E140" i="1"/>
  <c r="D10" i="4" s="1"/>
  <c r="E139" i="1"/>
  <c r="E127" i="1"/>
  <c r="G34" i="3" s="1"/>
  <c r="CF79" i="1"/>
  <c r="B53" i="1"/>
  <c r="CE51" i="1"/>
  <c r="B49" i="1"/>
  <c r="A412" i="1"/>
  <c r="G493" i="1"/>
  <c r="E493" i="1"/>
  <c r="C493" i="1"/>
  <c r="O817" i="1"/>
  <c r="M817" i="1"/>
  <c r="K817" i="1"/>
  <c r="J817" i="1"/>
  <c r="I817" i="1"/>
  <c r="H817" i="1"/>
  <c r="G817" i="1"/>
  <c r="F817" i="1"/>
  <c r="E817" i="1"/>
  <c r="D817" i="1"/>
  <c r="X813" i="1"/>
  <c r="X815" i="1" s="1"/>
  <c r="W813" i="1"/>
  <c r="W815" i="1" s="1"/>
  <c r="U813" i="1"/>
  <c r="U815" i="1" s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S734" i="1"/>
  <c r="S736" i="1"/>
  <c r="S737" i="1"/>
  <c r="S747" i="1"/>
  <c r="S749" i="1"/>
  <c r="S750" i="1"/>
  <c r="S753" i="1"/>
  <c r="S755" i="1"/>
  <c r="S756" i="1"/>
  <c r="S757" i="1"/>
  <c r="S758" i="1"/>
  <c r="S759" i="1"/>
  <c r="S760" i="1"/>
  <c r="S761" i="1"/>
  <c r="S762" i="1"/>
  <c r="S766" i="1"/>
  <c r="S767" i="1"/>
  <c r="S777" i="1"/>
  <c r="S779" i="1"/>
  <c r="S780" i="1"/>
  <c r="S786" i="1"/>
  <c r="S802" i="1"/>
  <c r="S740" i="1"/>
  <c r="S785" i="1"/>
  <c r="S735" i="1"/>
  <c r="S738" i="1"/>
  <c r="S739" i="1"/>
  <c r="S741" i="1"/>
  <c r="S742" i="1"/>
  <c r="S743" i="1"/>
  <c r="S744" i="1"/>
  <c r="S745" i="1"/>
  <c r="S746" i="1"/>
  <c r="S751" i="1"/>
  <c r="S752" i="1"/>
  <c r="S754" i="1"/>
  <c r="S763" i="1"/>
  <c r="S765" i="1"/>
  <c r="S768" i="1"/>
  <c r="S769" i="1"/>
  <c r="S770" i="1"/>
  <c r="S771" i="1"/>
  <c r="S772" i="1"/>
  <c r="S773" i="1"/>
  <c r="S774" i="1"/>
  <c r="S775" i="1"/>
  <c r="S776" i="1"/>
  <c r="S778" i="1"/>
  <c r="S781" i="1"/>
  <c r="S782" i="1"/>
  <c r="S783" i="1"/>
  <c r="S784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3" i="1"/>
  <c r="S804" i="1"/>
  <c r="S805" i="1"/>
  <c r="S806" i="1"/>
  <c r="S807" i="1"/>
  <c r="S808" i="1"/>
  <c r="S809" i="1"/>
  <c r="S810" i="1"/>
  <c r="S811" i="1"/>
  <c r="S812" i="1"/>
  <c r="R734" i="1"/>
  <c r="R736" i="1"/>
  <c r="R737" i="1"/>
  <c r="R740" i="1"/>
  <c r="R742" i="1"/>
  <c r="R745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4" i="1"/>
  <c r="R766" i="1"/>
  <c r="R767" i="1"/>
  <c r="R768" i="1"/>
  <c r="R769" i="1"/>
  <c r="R775" i="1"/>
  <c r="R776" i="1"/>
  <c r="R777" i="1"/>
  <c r="R778" i="1"/>
  <c r="R779" i="1"/>
  <c r="R784" i="1"/>
  <c r="R791" i="1"/>
  <c r="R796" i="1"/>
  <c r="R794" i="1"/>
  <c r="R802" i="1"/>
  <c r="R803" i="1"/>
  <c r="R804" i="1"/>
  <c r="R805" i="1"/>
  <c r="R806" i="1"/>
  <c r="R807" i="1"/>
  <c r="R808" i="1"/>
  <c r="R810" i="1"/>
  <c r="R735" i="1"/>
  <c r="R738" i="1"/>
  <c r="R739" i="1"/>
  <c r="R741" i="1"/>
  <c r="R743" i="1"/>
  <c r="R744" i="1"/>
  <c r="R746" i="1"/>
  <c r="R763" i="1"/>
  <c r="R765" i="1"/>
  <c r="R770" i="1"/>
  <c r="R771" i="1"/>
  <c r="R772" i="1"/>
  <c r="R773" i="1"/>
  <c r="R774" i="1"/>
  <c r="R780" i="1"/>
  <c r="R781" i="1"/>
  <c r="R782" i="1"/>
  <c r="R783" i="1"/>
  <c r="R785" i="1"/>
  <c r="R786" i="1"/>
  <c r="R787" i="1"/>
  <c r="R788" i="1"/>
  <c r="R789" i="1"/>
  <c r="R790" i="1"/>
  <c r="R792" i="1"/>
  <c r="R793" i="1"/>
  <c r="R795" i="1"/>
  <c r="R797" i="1"/>
  <c r="R798" i="1"/>
  <c r="R799" i="1"/>
  <c r="R800" i="1"/>
  <c r="R801" i="1"/>
  <c r="R809" i="1"/>
  <c r="R811" i="1"/>
  <c r="R812" i="1"/>
  <c r="Q734" i="1"/>
  <c r="Q736" i="1"/>
  <c r="Q737" i="1"/>
  <c r="Q740" i="1"/>
  <c r="Q764" i="1"/>
  <c r="Q766" i="1"/>
  <c r="Q735" i="1"/>
  <c r="Q738" i="1"/>
  <c r="Q739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5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801" i="1"/>
  <c r="P802" i="1"/>
  <c r="P803" i="1"/>
  <c r="P804" i="1"/>
  <c r="P805" i="1"/>
  <c r="P806" i="1"/>
  <c r="P807" i="1"/>
  <c r="P808" i="1"/>
  <c r="P810" i="1"/>
  <c r="P811" i="1"/>
  <c r="P785" i="1"/>
  <c r="P799" i="1"/>
  <c r="P800" i="1"/>
  <c r="P80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N748" i="1"/>
  <c r="N762" i="1"/>
  <c r="N768" i="1"/>
  <c r="N745" i="1"/>
  <c r="L734" i="1"/>
  <c r="L736" i="1"/>
  <c r="L737" i="1"/>
  <c r="L740" i="1"/>
  <c r="L745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4" i="1"/>
  <c r="L766" i="1"/>
  <c r="L767" i="1"/>
  <c r="L768" i="1"/>
  <c r="L769" i="1"/>
  <c r="L771" i="1"/>
  <c r="L775" i="1"/>
  <c r="L777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735" i="1"/>
  <c r="L738" i="1"/>
  <c r="L739" i="1"/>
  <c r="L741" i="1"/>
  <c r="L742" i="1"/>
  <c r="L743" i="1"/>
  <c r="L744" i="1"/>
  <c r="L746" i="1"/>
  <c r="L763" i="1"/>
  <c r="L765" i="1"/>
  <c r="L770" i="1"/>
  <c r="L772" i="1"/>
  <c r="L773" i="1"/>
  <c r="L774" i="1"/>
  <c r="L776" i="1"/>
  <c r="L778" i="1"/>
  <c r="L799" i="1"/>
  <c r="L800" i="1"/>
  <c r="K734" i="1"/>
  <c r="K736" i="1"/>
  <c r="K737" i="1"/>
  <c r="K747" i="1"/>
  <c r="K750" i="1"/>
  <c r="K753" i="1"/>
  <c r="K756" i="1"/>
  <c r="K757" i="1"/>
  <c r="K759" i="1"/>
  <c r="K760" i="1"/>
  <c r="K761" i="1"/>
  <c r="K762" i="1"/>
  <c r="K764" i="1"/>
  <c r="K766" i="1"/>
  <c r="K767" i="1"/>
  <c r="K771" i="1"/>
  <c r="K775" i="1"/>
  <c r="K779" i="1"/>
  <c r="K780" i="1"/>
  <c r="K782" i="1"/>
  <c r="K783" i="1"/>
  <c r="K787" i="1"/>
  <c r="K788" i="1"/>
  <c r="K790" i="1"/>
  <c r="K791" i="1"/>
  <c r="K797" i="1"/>
  <c r="K812" i="1"/>
  <c r="K735" i="1"/>
  <c r="K738" i="1"/>
  <c r="K739" i="1"/>
  <c r="K740" i="1"/>
  <c r="K741" i="1"/>
  <c r="K742" i="1"/>
  <c r="K743" i="1"/>
  <c r="K744" i="1"/>
  <c r="K745" i="1"/>
  <c r="K746" i="1"/>
  <c r="K748" i="1"/>
  <c r="K749" i="1"/>
  <c r="K751" i="1"/>
  <c r="K752" i="1"/>
  <c r="K754" i="1"/>
  <c r="K755" i="1"/>
  <c r="K758" i="1"/>
  <c r="K763" i="1"/>
  <c r="K765" i="1"/>
  <c r="K768" i="1"/>
  <c r="K769" i="1"/>
  <c r="K770" i="1"/>
  <c r="K772" i="1"/>
  <c r="K773" i="1"/>
  <c r="K774" i="1"/>
  <c r="K776" i="1"/>
  <c r="K777" i="1"/>
  <c r="K778" i="1"/>
  <c r="K781" i="1"/>
  <c r="K784" i="1"/>
  <c r="K785" i="1"/>
  <c r="K786" i="1"/>
  <c r="K789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I734" i="1"/>
  <c r="I805" i="1"/>
  <c r="I806" i="1"/>
  <c r="I807" i="1"/>
  <c r="I808" i="1"/>
  <c r="I809" i="1"/>
  <c r="I810" i="1"/>
  <c r="I811" i="1"/>
  <c r="I736" i="1"/>
  <c r="I737" i="1"/>
  <c r="I740" i="1"/>
  <c r="I745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4" i="1"/>
  <c r="I766" i="1"/>
  <c r="I767" i="1"/>
  <c r="I771" i="1"/>
  <c r="I775" i="1"/>
  <c r="I777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801" i="1"/>
  <c r="I802" i="1"/>
  <c r="I803" i="1"/>
  <c r="I804" i="1"/>
  <c r="I735" i="1"/>
  <c r="I738" i="1"/>
  <c r="I739" i="1"/>
  <c r="I741" i="1"/>
  <c r="I742" i="1"/>
  <c r="I743" i="1"/>
  <c r="I744" i="1"/>
  <c r="I746" i="1"/>
  <c r="I763" i="1"/>
  <c r="I765" i="1"/>
  <c r="I768" i="1"/>
  <c r="I769" i="1"/>
  <c r="I770" i="1"/>
  <c r="I772" i="1"/>
  <c r="I773" i="1"/>
  <c r="I774" i="1"/>
  <c r="I776" i="1"/>
  <c r="I778" i="1"/>
  <c r="I799" i="1"/>
  <c r="I800" i="1"/>
  <c r="H734" i="1"/>
  <c r="H736" i="1"/>
  <c r="H737" i="1"/>
  <c r="H740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4" i="1"/>
  <c r="H766" i="1"/>
  <c r="H767" i="1"/>
  <c r="H768" i="1"/>
  <c r="H769" i="1"/>
  <c r="H771" i="1"/>
  <c r="H775" i="1"/>
  <c r="H777" i="1"/>
  <c r="H779" i="1"/>
  <c r="H780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801" i="1"/>
  <c r="H802" i="1"/>
  <c r="H803" i="1"/>
  <c r="H805" i="1"/>
  <c r="H806" i="1"/>
  <c r="H807" i="1"/>
  <c r="H808" i="1"/>
  <c r="H809" i="1"/>
  <c r="H810" i="1"/>
  <c r="H811" i="1"/>
  <c r="H812" i="1"/>
  <c r="H735" i="1"/>
  <c r="H738" i="1"/>
  <c r="H739" i="1"/>
  <c r="H741" i="1"/>
  <c r="H742" i="1"/>
  <c r="H743" i="1"/>
  <c r="H744" i="1"/>
  <c r="H745" i="1"/>
  <c r="H746" i="1"/>
  <c r="H763" i="1"/>
  <c r="H765" i="1"/>
  <c r="H770" i="1"/>
  <c r="H772" i="1"/>
  <c r="H773" i="1"/>
  <c r="H774" i="1"/>
  <c r="H776" i="1"/>
  <c r="H778" i="1"/>
  <c r="H781" i="1"/>
  <c r="H799" i="1"/>
  <c r="H800" i="1"/>
  <c r="H804" i="1"/>
  <c r="G734" i="1"/>
  <c r="G736" i="1"/>
  <c r="G737" i="1"/>
  <c r="G740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1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1" i="1"/>
  <c r="G802" i="1"/>
  <c r="G803" i="1"/>
  <c r="G804" i="1"/>
  <c r="G805" i="1"/>
  <c r="G806" i="1"/>
  <c r="G807" i="1"/>
  <c r="G808" i="1"/>
  <c r="G809" i="1"/>
  <c r="G810" i="1"/>
  <c r="G811" i="1"/>
  <c r="G735" i="1"/>
  <c r="G738" i="1"/>
  <c r="G739" i="1"/>
  <c r="G741" i="1"/>
  <c r="G742" i="1"/>
  <c r="G743" i="1"/>
  <c r="G744" i="1"/>
  <c r="G746" i="1"/>
  <c r="G763" i="1"/>
  <c r="G765" i="1"/>
  <c r="G770" i="1"/>
  <c r="G772" i="1"/>
  <c r="G773" i="1"/>
  <c r="G774" i="1"/>
  <c r="G776" i="1"/>
  <c r="G778" i="1"/>
  <c r="G799" i="1"/>
  <c r="G800" i="1"/>
  <c r="F734" i="1"/>
  <c r="F736" i="1"/>
  <c r="F737" i="1"/>
  <c r="F747" i="1"/>
  <c r="F749" i="1"/>
  <c r="F750" i="1"/>
  <c r="F752" i="1"/>
  <c r="F753" i="1"/>
  <c r="F755" i="1"/>
  <c r="F756" i="1"/>
  <c r="F757" i="1"/>
  <c r="F759" i="1"/>
  <c r="F760" i="1"/>
  <c r="F761" i="1"/>
  <c r="F762" i="1"/>
  <c r="F764" i="1"/>
  <c r="F767" i="1"/>
  <c r="F771" i="1"/>
  <c r="F775" i="1"/>
  <c r="F777" i="1"/>
  <c r="F779" i="1"/>
  <c r="F780" i="1"/>
  <c r="F781" i="1"/>
  <c r="F782" i="1"/>
  <c r="F783" i="1"/>
  <c r="F785" i="1"/>
  <c r="F786" i="1"/>
  <c r="F787" i="1"/>
  <c r="F788" i="1"/>
  <c r="F791" i="1"/>
  <c r="F792" i="1"/>
  <c r="F793" i="1"/>
  <c r="F794" i="1"/>
  <c r="F795" i="1"/>
  <c r="F796" i="1"/>
  <c r="F797" i="1"/>
  <c r="F801" i="1"/>
  <c r="F803" i="1"/>
  <c r="F805" i="1"/>
  <c r="F806" i="1"/>
  <c r="F807" i="1"/>
  <c r="F808" i="1"/>
  <c r="F810" i="1"/>
  <c r="F811" i="1"/>
  <c r="F812" i="1"/>
  <c r="F735" i="1"/>
  <c r="F738" i="1"/>
  <c r="F739" i="1"/>
  <c r="F740" i="1"/>
  <c r="F741" i="1"/>
  <c r="F742" i="1"/>
  <c r="F743" i="1"/>
  <c r="F744" i="1"/>
  <c r="F745" i="1"/>
  <c r="F746" i="1"/>
  <c r="F748" i="1"/>
  <c r="F751" i="1"/>
  <c r="F754" i="1"/>
  <c r="F758" i="1"/>
  <c r="F763" i="1"/>
  <c r="F765" i="1"/>
  <c r="F766" i="1"/>
  <c r="F768" i="1"/>
  <c r="F769" i="1"/>
  <c r="F770" i="1"/>
  <c r="F772" i="1"/>
  <c r="F773" i="1"/>
  <c r="F774" i="1"/>
  <c r="F776" i="1"/>
  <c r="F778" i="1"/>
  <c r="F784" i="1"/>
  <c r="F789" i="1"/>
  <c r="F790" i="1"/>
  <c r="F798" i="1"/>
  <c r="F799" i="1"/>
  <c r="F800" i="1"/>
  <c r="F802" i="1"/>
  <c r="F804" i="1"/>
  <c r="F809" i="1"/>
  <c r="D734" i="1"/>
  <c r="D736" i="1"/>
  <c r="D737" i="1"/>
  <c r="D740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4" i="1"/>
  <c r="D766" i="1"/>
  <c r="D767" i="1"/>
  <c r="D768" i="1"/>
  <c r="D769" i="1"/>
  <c r="D771" i="1"/>
  <c r="D775" i="1"/>
  <c r="D777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735" i="1"/>
  <c r="D738" i="1"/>
  <c r="D739" i="1"/>
  <c r="D741" i="1"/>
  <c r="D742" i="1"/>
  <c r="D743" i="1"/>
  <c r="D744" i="1"/>
  <c r="D745" i="1"/>
  <c r="D746" i="1"/>
  <c r="D763" i="1"/>
  <c r="D765" i="1"/>
  <c r="D770" i="1"/>
  <c r="D772" i="1"/>
  <c r="D773" i="1"/>
  <c r="D774" i="1"/>
  <c r="D776" i="1"/>
  <c r="D778" i="1"/>
  <c r="D799" i="1"/>
  <c r="D800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B788" i="1"/>
  <c r="B784" i="1"/>
  <c r="B783" i="1"/>
  <c r="B782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5" i="1"/>
  <c r="B764" i="1"/>
  <c r="B763" i="1"/>
  <c r="B762" i="1"/>
  <c r="B761" i="1"/>
  <c r="B760" i="1"/>
  <c r="B758" i="1"/>
  <c r="B756" i="1"/>
  <c r="B755" i="1"/>
  <c r="B754" i="1"/>
  <c r="B752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CF730" i="1"/>
  <c r="CE730" i="1"/>
  <c r="CD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F730" i="1"/>
  <c r="BE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B726" i="1"/>
  <c r="AA726" i="1"/>
  <c r="Z726" i="1"/>
  <c r="Y726" i="1"/>
  <c r="X726" i="1"/>
  <c r="W726" i="1"/>
  <c r="V726" i="1"/>
  <c r="U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D722" i="1"/>
  <c r="C722" i="1"/>
  <c r="B722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5" i="1"/>
  <c r="B474" i="1"/>
  <c r="B473" i="1"/>
  <c r="B472" i="1"/>
  <c r="B471" i="1"/>
  <c r="B470" i="1"/>
  <c r="B469" i="1"/>
  <c r="B468" i="1"/>
  <c r="B464" i="1"/>
  <c r="B463" i="1"/>
  <c r="C459" i="1"/>
  <c r="B459" i="1"/>
  <c r="B458" i="1"/>
  <c r="B455" i="1"/>
  <c r="B454" i="1"/>
  <c r="B453" i="1"/>
  <c r="C448" i="1"/>
  <c r="C447" i="1"/>
  <c r="C446" i="1"/>
  <c r="C445" i="1"/>
  <c r="B438" i="1"/>
  <c r="B439" i="1"/>
  <c r="C439" i="1"/>
  <c r="C438" i="1"/>
  <c r="B437" i="1"/>
  <c r="B436" i="1"/>
  <c r="D435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B421" i="1"/>
  <c r="B420" i="1"/>
  <c r="D418" i="1"/>
  <c r="B418" i="1"/>
  <c r="B417" i="1"/>
  <c r="D415" i="1"/>
  <c r="B415" i="1"/>
  <c r="B414" i="1"/>
  <c r="C3" i="8"/>
  <c r="A3" i="8"/>
  <c r="C149" i="8"/>
  <c r="C148" i="8"/>
  <c r="C144" i="8"/>
  <c r="C139" i="8"/>
  <c r="C138" i="8"/>
  <c r="C137" i="8"/>
  <c r="C136" i="8"/>
  <c r="C135" i="8"/>
  <c r="C134" i="8"/>
  <c r="C133" i="8"/>
  <c r="C132" i="8"/>
  <c r="C131" i="8"/>
  <c r="C130" i="8"/>
  <c r="C129" i="8"/>
  <c r="C124" i="8"/>
  <c r="C123" i="8"/>
  <c r="C119" i="8"/>
  <c r="C118" i="8"/>
  <c r="C117" i="8"/>
  <c r="C116" i="8"/>
  <c r="C111" i="8"/>
  <c r="C110" i="8"/>
  <c r="C107" i="8"/>
  <c r="A107" i="8"/>
  <c r="C88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A55" i="8"/>
  <c r="C55" i="8"/>
  <c r="C48" i="8"/>
  <c r="C47" i="8"/>
  <c r="C46" i="8"/>
  <c r="C45" i="8"/>
  <c r="C41" i="8"/>
  <c r="C39" i="8"/>
  <c r="C38" i="8"/>
  <c r="C34" i="8"/>
  <c r="C32" i="8"/>
  <c r="C31" i="8"/>
  <c r="C30" i="8"/>
  <c r="C29" i="8"/>
  <c r="C28" i="8"/>
  <c r="C27" i="8"/>
  <c r="C26" i="8"/>
  <c r="C25" i="8"/>
  <c r="C22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F24" i="3"/>
  <c r="F23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7" i="4"/>
  <c r="E26" i="4"/>
  <c r="E25" i="4"/>
  <c r="D27" i="4"/>
  <c r="D26" i="4"/>
  <c r="D25" i="4"/>
  <c r="C27" i="4"/>
  <c r="C26" i="4"/>
  <c r="C25" i="4"/>
  <c r="B27" i="4"/>
  <c r="B26" i="4"/>
  <c r="B25" i="4"/>
  <c r="G18" i="4"/>
  <c r="G17" i="4"/>
  <c r="G16" i="4"/>
  <c r="F18" i="4"/>
  <c r="F17" i="4"/>
  <c r="F16" i="4"/>
  <c r="E18" i="4"/>
  <c r="E17" i="4"/>
  <c r="E16" i="4"/>
  <c r="D18" i="4"/>
  <c r="D17" i="4"/>
  <c r="D16" i="4"/>
  <c r="C18" i="4"/>
  <c r="C17" i="4"/>
  <c r="C16" i="4"/>
  <c r="B18" i="4"/>
  <c r="B17" i="4"/>
  <c r="B16" i="4"/>
  <c r="A2" i="4"/>
  <c r="G8" i="4"/>
  <c r="G7" i="4"/>
  <c r="F8" i="4"/>
  <c r="F7" i="4"/>
  <c r="E10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8" i="5"/>
  <c r="C7" i="5"/>
  <c r="C6" i="5"/>
  <c r="F31" i="6"/>
  <c r="E31" i="6"/>
  <c r="D31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6" i="6"/>
  <c r="E15" i="6"/>
  <c r="D15" i="6"/>
  <c r="E14" i="6"/>
  <c r="D14" i="6"/>
  <c r="F13" i="6"/>
  <c r="E13" i="6"/>
  <c r="D13" i="6"/>
  <c r="E12" i="6"/>
  <c r="E11" i="6"/>
  <c r="D11" i="6"/>
  <c r="E10" i="6"/>
  <c r="D10" i="6"/>
  <c r="E9" i="6"/>
  <c r="D9" i="6"/>
  <c r="E8" i="6"/>
  <c r="D8" i="6"/>
  <c r="E7" i="6"/>
  <c r="D7" i="6"/>
  <c r="C31" i="6"/>
  <c r="C30" i="6"/>
  <c r="C29" i="6"/>
  <c r="C27" i="6"/>
  <c r="C26" i="6"/>
  <c r="C25" i="6"/>
  <c r="C24" i="6"/>
  <c r="C15" i="6"/>
  <c r="C14" i="6"/>
  <c r="C13" i="6"/>
  <c r="C12" i="6"/>
  <c r="C11" i="6"/>
  <c r="C10" i="6"/>
  <c r="C9" i="6"/>
  <c r="C8" i="6"/>
  <c r="C7" i="6"/>
  <c r="F3" i="6"/>
  <c r="A3" i="6"/>
  <c r="D16" i="7"/>
  <c r="D2" i="7"/>
  <c r="A2" i="7"/>
  <c r="D26" i="7"/>
  <c r="D24" i="7"/>
  <c r="D19" i="7"/>
  <c r="D18" i="7"/>
  <c r="D12" i="7"/>
  <c r="D11" i="7"/>
  <c r="D10" i="7"/>
  <c r="D9" i="7"/>
  <c r="D8" i="7"/>
  <c r="D7" i="7"/>
  <c r="B28" i="2"/>
  <c r="E21" i="2"/>
  <c r="E18" i="2"/>
  <c r="E17" i="2"/>
  <c r="N758" i="1"/>
  <c r="G122" i="9"/>
  <c r="H58" i="9"/>
  <c r="F90" i="9"/>
  <c r="N751" i="1"/>
  <c r="C218" i="9"/>
  <c r="D366" i="9"/>
  <c r="G812" i="1"/>
  <c r="CE64" i="1"/>
  <c r="F612" i="1" s="1"/>
  <c r="D368" i="9"/>
  <c r="I812" i="1"/>
  <c r="C276" i="9"/>
  <c r="CE70" i="1"/>
  <c r="C458" i="1" s="1"/>
  <c r="CE76" i="1"/>
  <c r="I380" i="9" s="1"/>
  <c r="P812" i="1"/>
  <c r="CE77" i="1"/>
  <c r="CF77" i="1" s="1"/>
  <c r="I29" i="9"/>
  <c r="C95" i="9"/>
  <c r="CE79" i="1"/>
  <c r="J612" i="1" s="1"/>
  <c r="S748" i="1"/>
  <c r="E142" i="1"/>
  <c r="F10" i="4" s="1"/>
  <c r="G9" i="4"/>
  <c r="F9" i="4"/>
  <c r="AC726" i="1"/>
  <c r="E138" i="1"/>
  <c r="C414" i="1" s="1"/>
  <c r="C204" i="1"/>
  <c r="D16" i="6" s="1"/>
  <c r="E195" i="1"/>
  <c r="S722" i="1"/>
  <c r="BH722" i="1"/>
  <c r="C28" i="6"/>
  <c r="B217" i="1"/>
  <c r="C32" i="6" s="1"/>
  <c r="C140" i="8"/>
  <c r="L817" i="1"/>
  <c r="CC730" i="1"/>
  <c r="D390" i="1"/>
  <c r="C141" i="8" s="1"/>
  <c r="AA730" i="1"/>
  <c r="D283" i="1"/>
  <c r="C42" i="8" s="1"/>
  <c r="C40" i="8"/>
  <c r="B753" i="1"/>
  <c r="E515" i="1"/>
  <c r="H73" i="9"/>
  <c r="E105" i="9"/>
  <c r="B757" i="1"/>
  <c r="E519" i="1"/>
  <c r="B766" i="1"/>
  <c r="E528" i="1"/>
  <c r="G137" i="9"/>
  <c r="E722" i="1"/>
  <c r="C9" i="5"/>
  <c r="D173" i="1"/>
  <c r="F28" i="4"/>
  <c r="CD71" i="1"/>
  <c r="N765" i="1"/>
  <c r="C615" i="1"/>
  <c r="V815" i="1"/>
  <c r="E372" i="9"/>
  <c r="N743" i="1" l="1"/>
  <c r="N766" i="1"/>
  <c r="N752" i="1"/>
  <c r="N769" i="1"/>
  <c r="C417" i="1"/>
  <c r="D368" i="1"/>
  <c r="C120" i="8" s="1"/>
  <c r="N777" i="1"/>
  <c r="B440" i="1"/>
  <c r="N747" i="1"/>
  <c r="N760" i="1"/>
  <c r="I381" i="9"/>
  <c r="E612" i="10"/>
  <c r="I26" i="9"/>
  <c r="N761" i="1"/>
  <c r="F8" i="6"/>
  <c r="D330" i="1"/>
  <c r="C86" i="8" s="1"/>
  <c r="N757" i="1"/>
  <c r="M816" i="1"/>
  <c r="I372" i="9"/>
  <c r="B445" i="1"/>
  <c r="G612" i="1"/>
  <c r="BA48" i="1"/>
  <c r="BA62" i="1" s="1"/>
  <c r="D236" i="9" s="1"/>
  <c r="C112" i="8"/>
  <c r="N773" i="1"/>
  <c r="Q816" i="1"/>
  <c r="B465" i="1"/>
  <c r="D277" i="1"/>
  <c r="C35" i="8" s="1"/>
  <c r="D48" i="1"/>
  <c r="D62" i="1" s="1"/>
  <c r="N755" i="1"/>
  <c r="C715" i="10"/>
  <c r="B10" i="4"/>
  <c r="AL48" i="1"/>
  <c r="AL62" i="1" s="1"/>
  <c r="C172" i="9" s="1"/>
  <c r="N737" i="1"/>
  <c r="C33" i="8"/>
  <c r="K816" i="1"/>
  <c r="C434" i="1"/>
  <c r="B441" i="1"/>
  <c r="C430" i="1"/>
  <c r="G816" i="1"/>
  <c r="I366" i="9"/>
  <c r="F815" i="1"/>
  <c r="AI48" i="1"/>
  <c r="AI62" i="1" s="1"/>
  <c r="E766" i="1" s="1"/>
  <c r="BJ48" i="1"/>
  <c r="BJ62" i="1" s="1"/>
  <c r="F268" i="9" s="1"/>
  <c r="AD48" i="1"/>
  <c r="AD62" i="1" s="1"/>
  <c r="I108" i="9" s="1"/>
  <c r="AJ48" i="1"/>
  <c r="AJ62" i="1" s="1"/>
  <c r="E767" i="1" s="1"/>
  <c r="AN48" i="1"/>
  <c r="AN62" i="1" s="1"/>
  <c r="E172" i="9" s="1"/>
  <c r="L48" i="1"/>
  <c r="L62" i="1" s="1"/>
  <c r="E743" i="1" s="1"/>
  <c r="AS48" i="1"/>
  <c r="AS62" i="1" s="1"/>
  <c r="AP48" i="1"/>
  <c r="AP62" i="1" s="1"/>
  <c r="E773" i="1" s="1"/>
  <c r="K48" i="1"/>
  <c r="K62" i="1" s="1"/>
  <c r="X48" i="1"/>
  <c r="X62" i="1" s="1"/>
  <c r="AV48" i="1"/>
  <c r="AV62" i="1" s="1"/>
  <c r="E779" i="1" s="1"/>
  <c r="AA48" i="1"/>
  <c r="AA62" i="1" s="1"/>
  <c r="F108" i="9" s="1"/>
  <c r="AB48" i="1"/>
  <c r="AB62" i="1" s="1"/>
  <c r="G108" i="9" s="1"/>
  <c r="BW48" i="1"/>
  <c r="BW62" i="1" s="1"/>
  <c r="E806" i="1" s="1"/>
  <c r="BR48" i="1"/>
  <c r="BR62" i="1" s="1"/>
  <c r="E801" i="1" s="1"/>
  <c r="BT48" i="1"/>
  <c r="BT62" i="1" s="1"/>
  <c r="E803" i="1" s="1"/>
  <c r="BE48" i="1"/>
  <c r="BE62" i="1" s="1"/>
  <c r="H236" i="9" s="1"/>
  <c r="E48" i="1"/>
  <c r="E62" i="1" s="1"/>
  <c r="E736" i="1" s="1"/>
  <c r="AY48" i="1"/>
  <c r="AY62" i="1" s="1"/>
  <c r="E782" i="1" s="1"/>
  <c r="BV48" i="1"/>
  <c r="BV62" i="1" s="1"/>
  <c r="D332" i="9" s="1"/>
  <c r="CA48" i="1"/>
  <c r="CA62" i="1" s="1"/>
  <c r="I332" i="9" s="1"/>
  <c r="U48" i="1"/>
  <c r="U62" i="1" s="1"/>
  <c r="G76" i="9" s="1"/>
  <c r="BP48" i="1"/>
  <c r="BP62" i="1" s="1"/>
  <c r="E799" i="1" s="1"/>
  <c r="AK48" i="1"/>
  <c r="AK62" i="1" s="1"/>
  <c r="E768" i="1" s="1"/>
  <c r="AF48" i="1"/>
  <c r="AF62" i="1" s="1"/>
  <c r="E763" i="1" s="1"/>
  <c r="BL48" i="1"/>
  <c r="BL62" i="1" s="1"/>
  <c r="BM48" i="1"/>
  <c r="BM62" i="1" s="1"/>
  <c r="E796" i="1" s="1"/>
  <c r="AH48" i="1"/>
  <c r="AH62" i="1" s="1"/>
  <c r="E765" i="1" s="1"/>
  <c r="BN48" i="1"/>
  <c r="BN62" i="1" s="1"/>
  <c r="C300" i="9" s="1"/>
  <c r="BU48" i="1"/>
  <c r="BU62" i="1" s="1"/>
  <c r="D816" i="1"/>
  <c r="W48" i="1"/>
  <c r="W62" i="1" s="1"/>
  <c r="E754" i="1" s="1"/>
  <c r="AR48" i="1"/>
  <c r="AR62" i="1" s="1"/>
  <c r="I172" i="9" s="1"/>
  <c r="BX48" i="1"/>
  <c r="BX62" i="1" s="1"/>
  <c r="BG48" i="1"/>
  <c r="BG62" i="1" s="1"/>
  <c r="C268" i="9" s="1"/>
  <c r="BQ48" i="1"/>
  <c r="BQ62" i="1" s="1"/>
  <c r="F300" i="9" s="1"/>
  <c r="AT48" i="1"/>
  <c r="AT62" i="1" s="1"/>
  <c r="E777" i="1" s="1"/>
  <c r="BY48" i="1"/>
  <c r="BY62" i="1" s="1"/>
  <c r="G332" i="9" s="1"/>
  <c r="BO48" i="1"/>
  <c r="BO62" i="1" s="1"/>
  <c r="E798" i="1" s="1"/>
  <c r="F48" i="1"/>
  <c r="F62" i="1" s="1"/>
  <c r="AX48" i="1"/>
  <c r="AX62" i="1" s="1"/>
  <c r="CC48" i="1"/>
  <c r="CC62" i="1" s="1"/>
  <c r="E812" i="1" s="1"/>
  <c r="BI48" i="1"/>
  <c r="BI62" i="1" s="1"/>
  <c r="E792" i="1" s="1"/>
  <c r="J48" i="1"/>
  <c r="J62" i="1" s="1"/>
  <c r="AZ48" i="1"/>
  <c r="AZ62" i="1" s="1"/>
  <c r="I48" i="1"/>
  <c r="I62" i="1" s="1"/>
  <c r="I12" i="9" s="1"/>
  <c r="O48" i="1"/>
  <c r="O62" i="1" s="1"/>
  <c r="H44" i="9" s="1"/>
  <c r="BB48" i="1"/>
  <c r="BB62" i="1" s="1"/>
  <c r="Q48" i="1"/>
  <c r="Q62" i="1" s="1"/>
  <c r="AE48" i="1"/>
  <c r="AE62" i="1" s="1"/>
  <c r="N48" i="1"/>
  <c r="N62" i="1" s="1"/>
  <c r="E745" i="1" s="1"/>
  <c r="BD48" i="1"/>
  <c r="BD62" i="1" s="1"/>
  <c r="G236" i="9" s="1"/>
  <c r="AG48" i="1"/>
  <c r="AG62" i="1" s="1"/>
  <c r="E140" i="9" s="1"/>
  <c r="BS48" i="1"/>
  <c r="BS62" i="1" s="1"/>
  <c r="R48" i="1"/>
  <c r="R62" i="1" s="1"/>
  <c r="D76" i="9" s="1"/>
  <c r="C48" i="1"/>
  <c r="C62" i="1" s="1"/>
  <c r="E734" i="1" s="1"/>
  <c r="V48" i="1"/>
  <c r="V62" i="1" s="1"/>
  <c r="H76" i="9" s="1"/>
  <c r="BF48" i="1"/>
  <c r="BF62" i="1" s="1"/>
  <c r="E789" i="1" s="1"/>
  <c r="AO48" i="1"/>
  <c r="AO62" i="1" s="1"/>
  <c r="AU48" i="1"/>
  <c r="AU62" i="1" s="1"/>
  <c r="Z48" i="1"/>
  <c r="Z62" i="1" s="1"/>
  <c r="E757" i="1" s="1"/>
  <c r="BH48" i="1"/>
  <c r="BH62" i="1" s="1"/>
  <c r="AW48" i="1"/>
  <c r="AW62" i="1" s="1"/>
  <c r="E780" i="1" s="1"/>
  <c r="D815" i="1"/>
  <c r="N753" i="1"/>
  <c r="C464" i="1"/>
  <c r="N736" i="1"/>
  <c r="G10" i="4"/>
  <c r="C473" i="1"/>
  <c r="D186" i="9"/>
  <c r="P816" i="1"/>
  <c r="D715" i="10"/>
  <c r="E623" i="10"/>
  <c r="K814" i="10"/>
  <c r="B504" i="1"/>
  <c r="B509" i="1"/>
  <c r="B551" i="1"/>
  <c r="B506" i="1"/>
  <c r="B501" i="1"/>
  <c r="B564" i="1"/>
  <c r="B523" i="1"/>
  <c r="B497" i="1"/>
  <c r="B570" i="1"/>
  <c r="B545" i="1"/>
  <c r="M741" i="10"/>
  <c r="M760" i="10"/>
  <c r="M782" i="10"/>
  <c r="M788" i="10"/>
  <c r="B520" i="1"/>
  <c r="B525" i="1"/>
  <c r="B574" i="1"/>
  <c r="B522" i="1"/>
  <c r="B560" i="1"/>
  <c r="B527" i="1"/>
  <c r="B499" i="1"/>
  <c r="B531" i="1"/>
  <c r="B524" i="1"/>
  <c r="B513" i="1"/>
  <c r="B554" i="1"/>
  <c r="F814" i="10"/>
  <c r="M734" i="10"/>
  <c r="M738" i="10"/>
  <c r="M746" i="10"/>
  <c r="M791" i="10"/>
  <c r="M807" i="10"/>
  <c r="M811" i="10"/>
  <c r="B536" i="1"/>
  <c r="B544" i="1"/>
  <c r="B558" i="1"/>
  <c r="B538" i="1"/>
  <c r="B512" i="1"/>
  <c r="B503" i="1"/>
  <c r="B535" i="1"/>
  <c r="B507" i="1"/>
  <c r="B540" i="1"/>
  <c r="B541" i="1"/>
  <c r="B529" i="1"/>
  <c r="B563" i="1"/>
  <c r="B510" i="1"/>
  <c r="B528" i="1"/>
  <c r="B519" i="1"/>
  <c r="B572" i="1"/>
  <c r="B533" i="1"/>
  <c r="M761" i="10"/>
  <c r="T814" i="10"/>
  <c r="H814" i="10"/>
  <c r="R814" i="10"/>
  <c r="P814" i="10"/>
  <c r="M743" i="10"/>
  <c r="M747" i="10"/>
  <c r="M757" i="10"/>
  <c r="M762" i="10"/>
  <c r="M766" i="10"/>
  <c r="M770" i="10"/>
  <c r="B568" i="1"/>
  <c r="B565" i="1"/>
  <c r="B567" i="1"/>
  <c r="B542" i="1"/>
  <c r="B569" i="1"/>
  <c r="B549" i="1"/>
  <c r="B511" i="1"/>
  <c r="B548" i="1"/>
  <c r="B515" i="1"/>
  <c r="B556" i="1"/>
  <c r="B573" i="1"/>
  <c r="B552" i="1"/>
  <c r="B547" i="1"/>
  <c r="B526" i="1"/>
  <c r="B517" i="1"/>
  <c r="E373" i="9"/>
  <c r="C575" i="1"/>
  <c r="E752" i="10"/>
  <c r="C14" i="5"/>
  <c r="D428" i="1"/>
  <c r="D612" i="1"/>
  <c r="CF76" i="1"/>
  <c r="P52" i="1" s="1"/>
  <c r="P67" i="1" s="1"/>
  <c r="E784" i="1"/>
  <c r="D436" i="1"/>
  <c r="C28" i="4"/>
  <c r="C421" i="1"/>
  <c r="C470" i="1"/>
  <c r="F9" i="6"/>
  <c r="I382" i="9"/>
  <c r="I612" i="1"/>
  <c r="E154" i="9"/>
  <c r="N764" i="1"/>
  <c r="H186" i="9"/>
  <c r="N774" i="1"/>
  <c r="I186" i="9"/>
  <c r="N775" i="1"/>
  <c r="I368" i="9"/>
  <c r="C432" i="1"/>
  <c r="I816" i="1"/>
  <c r="H612" i="1"/>
  <c r="BI730" i="1"/>
  <c r="I362" i="9"/>
  <c r="F11" i="6"/>
  <c r="C475" i="1"/>
  <c r="G19" i="4"/>
  <c r="F19" i="4"/>
  <c r="D463" i="1"/>
  <c r="E28" i="4"/>
  <c r="D32" i="6"/>
  <c r="D433" i="1"/>
  <c r="C26" i="9"/>
  <c r="N734" i="1"/>
  <c r="H26" i="9"/>
  <c r="N739" i="1"/>
  <c r="E186" i="9"/>
  <c r="N771" i="1"/>
  <c r="D154" i="9"/>
  <c r="N763" i="1"/>
  <c r="E218" i="9"/>
  <c r="N778" i="1"/>
  <c r="F816" i="1"/>
  <c r="I365" i="9"/>
  <c r="I815" i="10"/>
  <c r="G815" i="10"/>
  <c r="E753" i="10"/>
  <c r="Q815" i="10"/>
  <c r="E754" i="10"/>
  <c r="C815" i="1"/>
  <c r="H815" i="1"/>
  <c r="C415" i="1"/>
  <c r="C10" i="4"/>
  <c r="I371" i="9"/>
  <c r="C440" i="1"/>
  <c r="L816" i="1"/>
  <c r="N754" i="1"/>
  <c r="I90" i="9"/>
  <c r="BK48" i="1"/>
  <c r="BK62" i="1" s="1"/>
  <c r="I363" i="9"/>
  <c r="T48" i="1"/>
  <c r="T62" i="1" s="1"/>
  <c r="H48" i="1"/>
  <c r="H62" i="1" s="1"/>
  <c r="P48" i="1"/>
  <c r="P62" i="1" s="1"/>
  <c r="BZ48" i="1"/>
  <c r="BZ62" i="1" s="1"/>
  <c r="AC48" i="1"/>
  <c r="AC62" i="1" s="1"/>
  <c r="H108" i="9" s="1"/>
  <c r="M48" i="1"/>
  <c r="M62" i="1" s="1"/>
  <c r="F44" i="9" s="1"/>
  <c r="BC48" i="1"/>
  <c r="BC62" i="1" s="1"/>
  <c r="AM48" i="1"/>
  <c r="AM62" i="1" s="1"/>
  <c r="C427" i="1"/>
  <c r="Y48" i="1"/>
  <c r="Y62" i="1" s="1"/>
  <c r="AQ48" i="1"/>
  <c r="AQ62" i="1" s="1"/>
  <c r="E774" i="1" s="1"/>
  <c r="S48" i="1"/>
  <c r="S62" i="1" s="1"/>
  <c r="CB48" i="1"/>
  <c r="CB62" i="1" s="1"/>
  <c r="C364" i="9" s="1"/>
  <c r="B444" i="1"/>
  <c r="D5" i="7"/>
  <c r="C815" i="10"/>
  <c r="I815" i="1"/>
  <c r="G815" i="1"/>
  <c r="P815" i="1"/>
  <c r="Q815" i="1"/>
  <c r="R815" i="1"/>
  <c r="S815" i="1"/>
  <c r="G28" i="4"/>
  <c r="C814" i="10"/>
  <c r="G814" i="10"/>
  <c r="L814" i="10"/>
  <c r="Q814" i="10"/>
  <c r="D814" i="10"/>
  <c r="I814" i="10"/>
  <c r="O814" i="10"/>
  <c r="S814" i="10"/>
  <c r="D12" i="9"/>
  <c r="E735" i="1"/>
  <c r="E769" i="1"/>
  <c r="B446" i="1"/>
  <c r="D242" i="1"/>
  <c r="E779" i="10"/>
  <c r="E795" i="10"/>
  <c r="E738" i="1"/>
  <c r="C418" i="1"/>
  <c r="D438" i="1"/>
  <c r="F14" i="6"/>
  <c r="O815" i="1"/>
  <c r="T815" i="1"/>
  <c r="C471" i="1"/>
  <c r="F10" i="6"/>
  <c r="D26" i="9"/>
  <c r="N735" i="1"/>
  <c r="CE75" i="1"/>
  <c r="J809" i="10"/>
  <c r="J740" i="10"/>
  <c r="J747" i="10"/>
  <c r="J739" i="10"/>
  <c r="J808" i="10"/>
  <c r="P815" i="10"/>
  <c r="J804" i="10"/>
  <c r="J772" i="10"/>
  <c r="J790" i="10"/>
  <c r="J774" i="10"/>
  <c r="J758" i="10"/>
  <c r="F7" i="6"/>
  <c r="E204" i="1"/>
  <c r="C468" i="1"/>
  <c r="I383" i="9"/>
  <c r="S816" i="1"/>
  <c r="D22" i="7"/>
  <c r="C40" i="5"/>
  <c r="N815" i="10"/>
  <c r="C420" i="1"/>
  <c r="B28" i="4"/>
  <c r="N772" i="1"/>
  <c r="F186" i="9"/>
  <c r="E763" i="10"/>
  <c r="I376" i="9"/>
  <c r="C463" i="1"/>
  <c r="D58" i="9"/>
  <c r="N742" i="1"/>
  <c r="G26" i="9"/>
  <c r="N738" i="1"/>
  <c r="E217" i="1"/>
  <c r="I384" i="9"/>
  <c r="T816" i="1"/>
  <c r="L612" i="1"/>
  <c r="F218" i="9"/>
  <c r="N779" i="1"/>
  <c r="D90" i="9"/>
  <c r="N749" i="1"/>
  <c r="E755" i="10"/>
  <c r="E759" i="10"/>
  <c r="E775" i="10"/>
  <c r="E791" i="10"/>
  <c r="E807" i="10"/>
  <c r="D464" i="1"/>
  <c r="K815" i="1"/>
  <c r="H154" i="9"/>
  <c r="N767" i="1"/>
  <c r="I367" i="9"/>
  <c r="H816" i="1"/>
  <c r="M815" i="1"/>
  <c r="E733" i="10"/>
  <c r="D373" i="1"/>
  <c r="D434" i="1"/>
  <c r="L815" i="1"/>
  <c r="C58" i="9"/>
  <c r="N741" i="1"/>
  <c r="N744" i="1"/>
  <c r="N756" i="1"/>
  <c r="N750" i="1"/>
  <c r="L815" i="10"/>
  <c r="E747" i="10"/>
  <c r="E739" i="10"/>
  <c r="E741" i="10"/>
  <c r="E749" i="10"/>
  <c r="N814" i="10"/>
  <c r="E743" i="10"/>
  <c r="E751" i="10"/>
  <c r="E771" i="10"/>
  <c r="E803" i="10"/>
  <c r="E737" i="10"/>
  <c r="E745" i="10"/>
  <c r="E767" i="10"/>
  <c r="E783" i="10"/>
  <c r="E799" i="10"/>
  <c r="E740" i="10"/>
  <c r="E744" i="10"/>
  <c r="E746" i="10"/>
  <c r="E750" i="10"/>
  <c r="D339" i="1" l="1"/>
  <c r="G172" i="9"/>
  <c r="G140" i="9"/>
  <c r="E12" i="9"/>
  <c r="E793" i="1"/>
  <c r="I204" i="9"/>
  <c r="E761" i="1"/>
  <c r="D292" i="1"/>
  <c r="H140" i="9"/>
  <c r="E771" i="1"/>
  <c r="E805" i="1"/>
  <c r="E810" i="1"/>
  <c r="E752" i="1"/>
  <c r="F12" i="9"/>
  <c r="E737" i="1"/>
  <c r="C108" i="9"/>
  <c r="C12" i="9"/>
  <c r="E755" i="1"/>
  <c r="I76" i="9"/>
  <c r="I236" i="9"/>
  <c r="D364" i="9"/>
  <c r="F204" i="9"/>
  <c r="H268" i="9"/>
  <c r="E44" i="9"/>
  <c r="D44" i="9"/>
  <c r="E742" i="1"/>
  <c r="H204" i="9"/>
  <c r="E781" i="1"/>
  <c r="D140" i="9"/>
  <c r="E795" i="1"/>
  <c r="C44" i="9"/>
  <c r="F172" i="9"/>
  <c r="E772" i="1"/>
  <c r="I268" i="9"/>
  <c r="E741" i="1"/>
  <c r="E797" i="1"/>
  <c r="E776" i="1"/>
  <c r="E300" i="9"/>
  <c r="I300" i="9"/>
  <c r="E758" i="1"/>
  <c r="E759" i="1"/>
  <c r="E783" i="1"/>
  <c r="C236" i="9"/>
  <c r="E332" i="9"/>
  <c r="E788" i="1"/>
  <c r="G300" i="9"/>
  <c r="D268" i="9"/>
  <c r="I140" i="9"/>
  <c r="F140" i="9"/>
  <c r="E778" i="1"/>
  <c r="E791" i="1"/>
  <c r="E785" i="1"/>
  <c r="E204" i="9"/>
  <c r="E753" i="1"/>
  <c r="E108" i="9"/>
  <c r="C204" i="9"/>
  <c r="E740" i="1"/>
  <c r="E236" i="9"/>
  <c r="F332" i="9"/>
  <c r="G44" i="9"/>
  <c r="E746" i="1"/>
  <c r="D300" i="9"/>
  <c r="E804" i="1"/>
  <c r="D204" i="9"/>
  <c r="C332" i="9"/>
  <c r="E764" i="1"/>
  <c r="E800" i="1"/>
  <c r="E790" i="1"/>
  <c r="E807" i="1"/>
  <c r="E802" i="1"/>
  <c r="H300" i="9"/>
  <c r="C140" i="9"/>
  <c r="G204" i="9"/>
  <c r="E762" i="1"/>
  <c r="E749" i="1"/>
  <c r="C76" i="9"/>
  <c r="E775" i="1"/>
  <c r="E808" i="1"/>
  <c r="E748" i="1"/>
  <c r="E787" i="1"/>
  <c r="E268" i="9"/>
  <c r="E811" i="1"/>
  <c r="E756" i="1"/>
  <c r="D108" i="9"/>
  <c r="CE48" i="1"/>
  <c r="CE62" i="1"/>
  <c r="E816" i="1" s="1"/>
  <c r="H172" i="9"/>
  <c r="BX52" i="1"/>
  <c r="BX67" i="1" s="1"/>
  <c r="BX71" i="1" s="1"/>
  <c r="BM52" i="1"/>
  <c r="BM67" i="1" s="1"/>
  <c r="BM71" i="1" s="1"/>
  <c r="C638" i="1" s="1"/>
  <c r="CB52" i="1"/>
  <c r="CB67" i="1" s="1"/>
  <c r="J811" i="1" s="1"/>
  <c r="BY52" i="1"/>
  <c r="BY67" i="1" s="1"/>
  <c r="J808" i="1" s="1"/>
  <c r="E744" i="1"/>
  <c r="BQ52" i="1"/>
  <c r="BQ67" i="1" s="1"/>
  <c r="J800" i="1" s="1"/>
  <c r="AA52" i="1"/>
  <c r="AA67" i="1" s="1"/>
  <c r="F113" i="9" s="1"/>
  <c r="BD52" i="1"/>
  <c r="BD67" i="1" s="1"/>
  <c r="J787" i="1" s="1"/>
  <c r="AY52" i="1"/>
  <c r="AY67" i="1" s="1"/>
  <c r="BR52" i="1"/>
  <c r="BR67" i="1" s="1"/>
  <c r="BR71" i="1" s="1"/>
  <c r="G309" i="9" s="1"/>
  <c r="BE52" i="1"/>
  <c r="BE67" i="1" s="1"/>
  <c r="J788" i="1" s="1"/>
  <c r="J52" i="1"/>
  <c r="J67" i="1" s="1"/>
  <c r="C49" i="9" s="1"/>
  <c r="BF52" i="1"/>
  <c r="BF67" i="1" s="1"/>
  <c r="I241" i="9" s="1"/>
  <c r="D52" i="1"/>
  <c r="D67" i="1" s="1"/>
  <c r="AK52" i="1"/>
  <c r="AK67" i="1" s="1"/>
  <c r="J768" i="1" s="1"/>
  <c r="AF52" i="1"/>
  <c r="AF67" i="1" s="1"/>
  <c r="D145" i="9" s="1"/>
  <c r="F52" i="1"/>
  <c r="F67" i="1" s="1"/>
  <c r="J737" i="1" s="1"/>
  <c r="BV52" i="1"/>
  <c r="BV67" i="1" s="1"/>
  <c r="D337" i="9" s="1"/>
  <c r="M52" i="1"/>
  <c r="M67" i="1" s="1"/>
  <c r="M71" i="1" s="1"/>
  <c r="F53" i="9" s="1"/>
  <c r="BN52" i="1"/>
  <c r="BN67" i="1" s="1"/>
  <c r="BN71" i="1" s="1"/>
  <c r="C619" i="1" s="1"/>
  <c r="AJ52" i="1"/>
  <c r="AJ67" i="1" s="1"/>
  <c r="H145" i="9" s="1"/>
  <c r="AX52" i="1"/>
  <c r="AX67" i="1" s="1"/>
  <c r="AX71" i="1" s="1"/>
  <c r="T52" i="1"/>
  <c r="T67" i="1" s="1"/>
  <c r="F81" i="9" s="1"/>
  <c r="BP52" i="1"/>
  <c r="BP67" i="1" s="1"/>
  <c r="J799" i="1" s="1"/>
  <c r="G52" i="1"/>
  <c r="G67" i="1" s="1"/>
  <c r="G17" i="9" s="1"/>
  <c r="AM52" i="1"/>
  <c r="AM67" i="1" s="1"/>
  <c r="J770" i="1" s="1"/>
  <c r="AW52" i="1"/>
  <c r="AW67" i="1" s="1"/>
  <c r="G209" i="9" s="1"/>
  <c r="AG52" i="1"/>
  <c r="AG67" i="1" s="1"/>
  <c r="E145" i="9" s="1"/>
  <c r="AB52" i="1"/>
  <c r="AB67" i="1" s="1"/>
  <c r="G113" i="9" s="1"/>
  <c r="H52" i="1"/>
  <c r="H67" i="1" s="1"/>
  <c r="H17" i="9" s="1"/>
  <c r="BT52" i="1"/>
  <c r="BT67" i="1" s="1"/>
  <c r="J803" i="1" s="1"/>
  <c r="BO52" i="1"/>
  <c r="BO67" i="1" s="1"/>
  <c r="D305" i="9" s="1"/>
  <c r="V52" i="1"/>
  <c r="V67" i="1" s="1"/>
  <c r="J753" i="1" s="1"/>
  <c r="AN52" i="1"/>
  <c r="AN67" i="1" s="1"/>
  <c r="J771" i="1" s="1"/>
  <c r="AH52" i="1"/>
  <c r="AH67" i="1" s="1"/>
  <c r="F145" i="9" s="1"/>
  <c r="E716" i="10"/>
  <c r="E711" i="10"/>
  <c r="E713" i="10"/>
  <c r="E709" i="10"/>
  <c r="E705" i="10"/>
  <c r="E701" i="10"/>
  <c r="E697" i="10"/>
  <c r="E693" i="10"/>
  <c r="E689" i="10"/>
  <c r="E685" i="10"/>
  <c r="E696" i="10"/>
  <c r="E695" i="10"/>
  <c r="E694" i="10"/>
  <c r="E683" i="10"/>
  <c r="E679" i="10"/>
  <c r="E707" i="10"/>
  <c r="E700" i="10"/>
  <c r="E698" i="10"/>
  <c r="E687" i="10"/>
  <c r="E684" i="10"/>
  <c r="E675" i="10"/>
  <c r="E671" i="10"/>
  <c r="E703" i="10"/>
  <c r="E692" i="10"/>
  <c r="E690" i="10"/>
  <c r="E682" i="10"/>
  <c r="E681" i="10"/>
  <c r="E680" i="10"/>
  <c r="E672" i="10"/>
  <c r="E668" i="10"/>
  <c r="E708" i="10"/>
  <c r="E706" i="10"/>
  <c r="E699" i="10"/>
  <c r="E688" i="10"/>
  <c r="E686" i="10"/>
  <c r="E678" i="10"/>
  <c r="E677" i="10"/>
  <c r="E676" i="10"/>
  <c r="E669" i="10"/>
  <c r="E627" i="10"/>
  <c r="E710" i="10"/>
  <c r="E702" i="10"/>
  <c r="E674" i="10"/>
  <c r="E647" i="10"/>
  <c r="E646" i="10"/>
  <c r="E645" i="10"/>
  <c r="E629" i="10"/>
  <c r="E626" i="10"/>
  <c r="E704" i="10"/>
  <c r="E691" i="10"/>
  <c r="E673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5" i="10"/>
  <c r="E624" i="10"/>
  <c r="E712" i="10"/>
  <c r="E628" i="10"/>
  <c r="E670" i="10"/>
  <c r="F76" i="9"/>
  <c r="E751" i="1"/>
  <c r="I49" i="9"/>
  <c r="J747" i="1"/>
  <c r="J806" i="10"/>
  <c r="J776" i="10"/>
  <c r="J755" i="10"/>
  <c r="N815" i="1"/>
  <c r="F511" i="1"/>
  <c r="H511" i="1"/>
  <c r="H501" i="1"/>
  <c r="F501" i="1"/>
  <c r="F497" i="1"/>
  <c r="H497" i="1"/>
  <c r="E750" i="1"/>
  <c r="E76" i="9"/>
  <c r="D172" i="9"/>
  <c r="E770" i="1"/>
  <c r="H332" i="9"/>
  <c r="E809" i="1"/>
  <c r="BC52" i="1"/>
  <c r="BC67" i="1" s="1"/>
  <c r="BC71" i="1" s="1"/>
  <c r="AP52" i="1"/>
  <c r="AP67" i="1" s="1"/>
  <c r="AP71" i="1" s="1"/>
  <c r="AU52" i="1"/>
  <c r="AU67" i="1" s="1"/>
  <c r="AU71" i="1" s="1"/>
  <c r="U52" i="1"/>
  <c r="U67" i="1" s="1"/>
  <c r="U71" i="1" s="1"/>
  <c r="Y52" i="1"/>
  <c r="Y67" i="1" s="1"/>
  <c r="Y71" i="1" s="1"/>
  <c r="S52" i="1"/>
  <c r="S67" i="1" s="1"/>
  <c r="S71" i="1" s="1"/>
  <c r="R52" i="1"/>
  <c r="R67" i="1" s="1"/>
  <c r="R71" i="1" s="1"/>
  <c r="C511" i="1" s="1"/>
  <c r="G511" i="1" s="1"/>
  <c r="Z52" i="1"/>
  <c r="Z67" i="1" s="1"/>
  <c r="Z71" i="1" s="1"/>
  <c r="C691" i="1" s="1"/>
  <c r="BB52" i="1"/>
  <c r="BB67" i="1" s="1"/>
  <c r="BB71" i="1" s="1"/>
  <c r="L52" i="1"/>
  <c r="L67" i="1" s="1"/>
  <c r="L71" i="1" s="1"/>
  <c r="BA52" i="1"/>
  <c r="BA67" i="1" s="1"/>
  <c r="BA71" i="1" s="1"/>
  <c r="AV52" i="1"/>
  <c r="AV67" i="1" s="1"/>
  <c r="AV71" i="1" s="1"/>
  <c r="AL52" i="1"/>
  <c r="AL67" i="1" s="1"/>
  <c r="AL71" i="1" s="1"/>
  <c r="C181" i="9" s="1"/>
  <c r="CC52" i="1"/>
  <c r="CC67" i="1" s="1"/>
  <c r="CC71" i="1" s="1"/>
  <c r="C574" i="1" s="1"/>
  <c r="AC52" i="1"/>
  <c r="AC67" i="1" s="1"/>
  <c r="AC71" i="1" s="1"/>
  <c r="C522" i="1" s="1"/>
  <c r="G522" i="1" s="1"/>
  <c r="BS52" i="1"/>
  <c r="BS67" i="1" s="1"/>
  <c r="BS71" i="1" s="1"/>
  <c r="AO52" i="1"/>
  <c r="AO67" i="1" s="1"/>
  <c r="AO71" i="1" s="1"/>
  <c r="AI52" i="1"/>
  <c r="AI67" i="1" s="1"/>
  <c r="AI71" i="1" s="1"/>
  <c r="C700" i="1" s="1"/>
  <c r="W52" i="1"/>
  <c r="W67" i="1" s="1"/>
  <c r="W71" i="1" s="1"/>
  <c r="C516" i="1" s="1"/>
  <c r="G516" i="1" s="1"/>
  <c r="AS52" i="1"/>
  <c r="AS67" i="1" s="1"/>
  <c r="AS71" i="1" s="1"/>
  <c r="AQ52" i="1"/>
  <c r="AQ67" i="1" s="1"/>
  <c r="AQ71" i="1" s="1"/>
  <c r="H181" i="9" s="1"/>
  <c r="AR52" i="1"/>
  <c r="AR67" i="1" s="1"/>
  <c r="AR71" i="1" s="1"/>
  <c r="C709" i="1" s="1"/>
  <c r="AZ52" i="1"/>
  <c r="AZ67" i="1" s="1"/>
  <c r="AZ71" i="1" s="1"/>
  <c r="C245" i="9" s="1"/>
  <c r="N52" i="1"/>
  <c r="N67" i="1" s="1"/>
  <c r="N71" i="1" s="1"/>
  <c r="G53" i="9" s="1"/>
  <c r="CA52" i="1"/>
  <c r="CA67" i="1" s="1"/>
  <c r="CA71" i="1" s="1"/>
  <c r="BU52" i="1"/>
  <c r="BU67" i="1" s="1"/>
  <c r="BU71" i="1" s="1"/>
  <c r="AD52" i="1"/>
  <c r="AD67" i="1" s="1"/>
  <c r="AD71" i="1" s="1"/>
  <c r="C523" i="1" s="1"/>
  <c r="G523" i="1" s="1"/>
  <c r="AT52" i="1"/>
  <c r="AT67" i="1" s="1"/>
  <c r="AT71" i="1" s="1"/>
  <c r="C711" i="1" s="1"/>
  <c r="E760" i="1"/>
  <c r="F236" i="9"/>
  <c r="E786" i="1"/>
  <c r="I44" i="9"/>
  <c r="E747" i="1"/>
  <c r="P71" i="1"/>
  <c r="G268" i="9"/>
  <c r="E794" i="1"/>
  <c r="BG52" i="1"/>
  <c r="BG67" i="1" s="1"/>
  <c r="BG71" i="1" s="1"/>
  <c r="C277" i="9" s="1"/>
  <c r="Q52" i="1"/>
  <c r="Q67" i="1" s="1"/>
  <c r="Q71" i="1" s="1"/>
  <c r="BK52" i="1"/>
  <c r="BK67" i="1" s="1"/>
  <c r="BK71" i="1" s="1"/>
  <c r="O52" i="1"/>
  <c r="O67" i="1" s="1"/>
  <c r="O71" i="1" s="1"/>
  <c r="C680" i="1" s="1"/>
  <c r="BW52" i="1"/>
  <c r="BW67" i="1" s="1"/>
  <c r="BW71" i="1" s="1"/>
  <c r="C568" i="1" s="1"/>
  <c r="BI52" i="1"/>
  <c r="BI67" i="1" s="1"/>
  <c r="BI71" i="1" s="1"/>
  <c r="K52" i="1"/>
  <c r="K67" i="1" s="1"/>
  <c r="K71" i="1" s="1"/>
  <c r="D465" i="1"/>
  <c r="F505" i="1"/>
  <c r="F499" i="1"/>
  <c r="H499" i="1"/>
  <c r="E739" i="1"/>
  <c r="H12" i="9"/>
  <c r="E52" i="1"/>
  <c r="E67" i="1" s="1"/>
  <c r="E71" i="1" s="1"/>
  <c r="C498" i="1" s="1"/>
  <c r="G498" i="1" s="1"/>
  <c r="X52" i="1"/>
  <c r="X67" i="1" s="1"/>
  <c r="X71" i="1" s="1"/>
  <c r="BH52" i="1"/>
  <c r="BH67" i="1" s="1"/>
  <c r="BH71" i="1" s="1"/>
  <c r="I52" i="1"/>
  <c r="I67" i="1" s="1"/>
  <c r="I71" i="1" s="1"/>
  <c r="C502" i="1" s="1"/>
  <c r="G502" i="1" s="1"/>
  <c r="BJ52" i="1"/>
  <c r="BJ67" i="1" s="1"/>
  <c r="BJ71" i="1" s="1"/>
  <c r="F277" i="9" s="1"/>
  <c r="BZ52" i="1"/>
  <c r="BZ67" i="1" s="1"/>
  <c r="BZ71" i="1" s="1"/>
  <c r="C52" i="1"/>
  <c r="AE52" i="1"/>
  <c r="AE67" i="1" s="1"/>
  <c r="AE71" i="1" s="1"/>
  <c r="BL52" i="1"/>
  <c r="BL67" i="1" s="1"/>
  <c r="BL71" i="1" s="1"/>
  <c r="E758" i="10"/>
  <c r="E774" i="10"/>
  <c r="E798" i="10"/>
  <c r="J779" i="10"/>
  <c r="J787" i="10"/>
  <c r="J803" i="10"/>
  <c r="J811" i="10"/>
  <c r="D27" i="7"/>
  <c r="B448" i="1"/>
  <c r="E768" i="10"/>
  <c r="E776" i="10"/>
  <c r="E784" i="10"/>
  <c r="E792" i="10"/>
  <c r="E800" i="10"/>
  <c r="E808" i="10"/>
  <c r="F544" i="1"/>
  <c r="H536" i="1"/>
  <c r="F536" i="1"/>
  <c r="F528" i="1"/>
  <c r="H528" i="1"/>
  <c r="F520" i="1"/>
  <c r="H520" i="1"/>
  <c r="D341" i="1"/>
  <c r="C481" i="1" s="1"/>
  <c r="C50" i="8"/>
  <c r="J762" i="10"/>
  <c r="J778" i="10"/>
  <c r="J794" i="10"/>
  <c r="J810" i="10"/>
  <c r="J780" i="10"/>
  <c r="J784" i="10"/>
  <c r="J741" i="10"/>
  <c r="J749" i="10"/>
  <c r="J734" i="10"/>
  <c r="J742" i="10"/>
  <c r="J750" i="10"/>
  <c r="J757" i="10"/>
  <c r="J765" i="10"/>
  <c r="J773" i="10"/>
  <c r="J781" i="10"/>
  <c r="J789" i="10"/>
  <c r="J797" i="10"/>
  <c r="J805" i="10"/>
  <c r="I378" i="9"/>
  <c r="K612" i="1"/>
  <c r="C465" i="1"/>
  <c r="N816" i="1"/>
  <c r="E766" i="10"/>
  <c r="E790" i="10"/>
  <c r="C126" i="8"/>
  <c r="D391" i="1"/>
  <c r="F32" i="6"/>
  <c r="C478" i="1"/>
  <c r="J748" i="10"/>
  <c r="J763" i="10"/>
  <c r="J795" i="10"/>
  <c r="C102" i="8"/>
  <c r="C482" i="1"/>
  <c r="E760" i="10"/>
  <c r="E770" i="10"/>
  <c r="E786" i="10"/>
  <c r="E802" i="10"/>
  <c r="E810" i="10"/>
  <c r="F498" i="1"/>
  <c r="C476" i="1"/>
  <c r="F16" i="6"/>
  <c r="J766" i="10"/>
  <c r="J782" i="10"/>
  <c r="J798" i="10"/>
  <c r="J756" i="10"/>
  <c r="J788" i="10"/>
  <c r="J760" i="10"/>
  <c r="J792" i="10"/>
  <c r="J735" i="10"/>
  <c r="J743" i="10"/>
  <c r="J751" i="10"/>
  <c r="J736" i="10"/>
  <c r="J744" i="10"/>
  <c r="J752" i="10"/>
  <c r="J759" i="10"/>
  <c r="J767" i="10"/>
  <c r="J775" i="10"/>
  <c r="J783" i="10"/>
  <c r="J791" i="10"/>
  <c r="J799" i="10"/>
  <c r="J807" i="10"/>
  <c r="E782" i="10"/>
  <c r="E806" i="10"/>
  <c r="F516" i="1"/>
  <c r="H516" i="1"/>
  <c r="J771" i="10"/>
  <c r="E762" i="10"/>
  <c r="E778" i="10"/>
  <c r="E794" i="10"/>
  <c r="E756" i="10"/>
  <c r="E764" i="10"/>
  <c r="E772" i="10"/>
  <c r="E780" i="10"/>
  <c r="E788" i="10"/>
  <c r="E796" i="10"/>
  <c r="E804" i="10"/>
  <c r="E811" i="10"/>
  <c r="F540" i="1"/>
  <c r="H540" i="1"/>
  <c r="F532" i="1"/>
  <c r="H532" i="1"/>
  <c r="F524" i="1"/>
  <c r="F550" i="1"/>
  <c r="E815" i="10"/>
  <c r="J770" i="10"/>
  <c r="J786" i="10"/>
  <c r="J802" i="10"/>
  <c r="J764" i="10"/>
  <c r="J796" i="10"/>
  <c r="J768" i="10"/>
  <c r="J800" i="10"/>
  <c r="J737" i="10"/>
  <c r="J745" i="10"/>
  <c r="J753" i="10"/>
  <c r="J738" i="10"/>
  <c r="J746" i="10"/>
  <c r="J754" i="10"/>
  <c r="J761" i="10"/>
  <c r="J769" i="10"/>
  <c r="J777" i="10"/>
  <c r="J785" i="10"/>
  <c r="J793" i="10"/>
  <c r="J801" i="10"/>
  <c r="G305" i="9" l="1"/>
  <c r="AM71" i="1"/>
  <c r="J797" i="1"/>
  <c r="BE71" i="1"/>
  <c r="C614" i="1" s="1"/>
  <c r="D615" i="1" s="1"/>
  <c r="D629" i="1" s="1"/>
  <c r="C555" i="1"/>
  <c r="C305" i="9"/>
  <c r="H209" i="9"/>
  <c r="J781" i="1"/>
  <c r="C617" i="1"/>
  <c r="J744" i="1"/>
  <c r="I273" i="9"/>
  <c r="F49" i="9"/>
  <c r="J801" i="1"/>
  <c r="BP71" i="1"/>
  <c r="C561" i="1" s="1"/>
  <c r="C528" i="1"/>
  <c r="G528" i="1" s="1"/>
  <c r="G149" i="9"/>
  <c r="T71" i="1"/>
  <c r="F85" i="9" s="1"/>
  <c r="C535" i="1"/>
  <c r="G535" i="1" s="1"/>
  <c r="C707" i="1"/>
  <c r="G181" i="9"/>
  <c r="C636" i="1"/>
  <c r="C553" i="1"/>
  <c r="CB71" i="1"/>
  <c r="C573" i="1" s="1"/>
  <c r="BF71" i="1"/>
  <c r="I245" i="9" s="1"/>
  <c r="F337" i="9"/>
  <c r="J807" i="1"/>
  <c r="C369" i="9"/>
  <c r="BD71" i="1"/>
  <c r="C549" i="1" s="1"/>
  <c r="I117" i="9"/>
  <c r="C569" i="1"/>
  <c r="F341" i="9"/>
  <c r="C644" i="1"/>
  <c r="C713" i="1"/>
  <c r="C541" i="1"/>
  <c r="F213" i="9"/>
  <c r="C85" i="9"/>
  <c r="C682" i="1"/>
  <c r="C510" i="1"/>
  <c r="G510" i="1" s="1"/>
  <c r="C676" i="1"/>
  <c r="C504" i="1"/>
  <c r="G504" i="1" s="1"/>
  <c r="D53" i="9"/>
  <c r="C546" i="1"/>
  <c r="G546" i="1" s="1"/>
  <c r="D245" i="9"/>
  <c r="C630" i="1"/>
  <c r="I341" i="9"/>
  <c r="C572" i="1"/>
  <c r="C647" i="1"/>
  <c r="C543" i="1"/>
  <c r="C616" i="1"/>
  <c r="H213" i="9"/>
  <c r="E53" i="9"/>
  <c r="C677" i="1"/>
  <c r="C505" i="1"/>
  <c r="G505" i="1" s="1"/>
  <c r="E245" i="9"/>
  <c r="C632" i="1"/>
  <c r="C547" i="1"/>
  <c r="C689" i="1"/>
  <c r="C517" i="1"/>
  <c r="G517" i="1" s="1"/>
  <c r="C117" i="9"/>
  <c r="D117" i="9"/>
  <c r="C518" i="1"/>
  <c r="G518" i="1" s="1"/>
  <c r="C690" i="1"/>
  <c r="C540" i="1"/>
  <c r="G540" i="1" s="1"/>
  <c r="C712" i="1"/>
  <c r="E213" i="9"/>
  <c r="C557" i="1"/>
  <c r="C637" i="1"/>
  <c r="H277" i="9"/>
  <c r="C524" i="1"/>
  <c r="C149" i="9"/>
  <c r="C696" i="1"/>
  <c r="C710" i="1"/>
  <c r="C213" i="9"/>
  <c r="C538" i="1"/>
  <c r="G538" i="1" s="1"/>
  <c r="C641" i="1"/>
  <c r="C566" i="1"/>
  <c r="C341" i="9"/>
  <c r="G85" i="9"/>
  <c r="C514" i="1"/>
  <c r="G514" i="1" s="1"/>
  <c r="C686" i="1"/>
  <c r="F181" i="9"/>
  <c r="C706" i="1"/>
  <c r="C534" i="1"/>
  <c r="G534" i="1" s="1"/>
  <c r="BY71" i="1"/>
  <c r="C645" i="1" s="1"/>
  <c r="AA71" i="1"/>
  <c r="C692" i="1" s="1"/>
  <c r="AN71" i="1"/>
  <c r="C705" i="1" s="1"/>
  <c r="BT71" i="1"/>
  <c r="C565" i="1" s="1"/>
  <c r="AJ71" i="1"/>
  <c r="BQ71" i="1"/>
  <c r="F309" i="9" s="1"/>
  <c r="AK71" i="1"/>
  <c r="C530" i="1" s="1"/>
  <c r="G530" i="1" s="1"/>
  <c r="C695" i="1"/>
  <c r="D277" i="9"/>
  <c r="AH71" i="1"/>
  <c r="F149" i="9" s="1"/>
  <c r="J735" i="1"/>
  <c r="D71" i="1"/>
  <c r="AB71" i="1"/>
  <c r="C521" i="1" s="1"/>
  <c r="G521" i="1" s="1"/>
  <c r="BV71" i="1"/>
  <c r="H71" i="1"/>
  <c r="C545" i="1"/>
  <c r="G545" i="1" s="1"/>
  <c r="J738" i="1"/>
  <c r="G71" i="1"/>
  <c r="C531" i="1"/>
  <c r="G531" i="1" s="1"/>
  <c r="C628" i="1"/>
  <c r="AW71" i="1"/>
  <c r="G213" i="9" s="1"/>
  <c r="AF71" i="1"/>
  <c r="C697" i="1" s="1"/>
  <c r="BO71" i="1"/>
  <c r="D309" i="9" s="1"/>
  <c r="V71" i="1"/>
  <c r="C687" i="1" s="1"/>
  <c r="J71" i="1"/>
  <c r="C703" i="1"/>
  <c r="J782" i="1"/>
  <c r="AY71" i="1"/>
  <c r="F71" i="1"/>
  <c r="F17" i="9"/>
  <c r="J796" i="1"/>
  <c r="AG71" i="1"/>
  <c r="C698" i="1" s="1"/>
  <c r="C507" i="1"/>
  <c r="G507" i="1" s="1"/>
  <c r="C679" i="1"/>
  <c r="D693" i="1"/>
  <c r="D643" i="1"/>
  <c r="D680" i="1"/>
  <c r="D636" i="1"/>
  <c r="D620" i="1"/>
  <c r="D617" i="1"/>
  <c r="D626" i="1"/>
  <c r="D642" i="1"/>
  <c r="D692" i="1"/>
  <c r="D712" i="1"/>
  <c r="D632" i="1"/>
  <c r="D635" i="1"/>
  <c r="D716" i="1"/>
  <c r="D672" i="1"/>
  <c r="D699" i="1"/>
  <c r="D691" i="1"/>
  <c r="D616" i="1"/>
  <c r="D688" i="1"/>
  <c r="D633" i="1"/>
  <c r="C670" i="1"/>
  <c r="D627" i="1"/>
  <c r="D638" i="1"/>
  <c r="D707" i="1"/>
  <c r="D697" i="1"/>
  <c r="D621" i="1"/>
  <c r="D690" i="1"/>
  <c r="D669" i="1"/>
  <c r="D678" i="1"/>
  <c r="D628" i="1"/>
  <c r="D674" i="1"/>
  <c r="C620" i="1"/>
  <c r="D647" i="1"/>
  <c r="D619" i="1"/>
  <c r="D622" i="1"/>
  <c r="D706" i="1"/>
  <c r="D683" i="1"/>
  <c r="D625" i="1"/>
  <c r="D640" i="1"/>
  <c r="D709" i="1"/>
  <c r="D634" i="1"/>
  <c r="D373" i="9"/>
  <c r="E341" i="9"/>
  <c r="C643" i="1"/>
  <c r="D685" i="1"/>
  <c r="D645" i="1"/>
  <c r="D676" i="1"/>
  <c r="D631" i="1"/>
  <c r="D705" i="1"/>
  <c r="D639" i="1"/>
  <c r="D668" i="1"/>
  <c r="C519" i="1"/>
  <c r="G519" i="1" s="1"/>
  <c r="C559" i="1"/>
  <c r="C309" i="9"/>
  <c r="E21" i="9"/>
  <c r="C688" i="1"/>
  <c r="I85" i="9"/>
  <c r="H245" i="9"/>
  <c r="C558" i="1"/>
  <c r="D704" i="1"/>
  <c r="D710" i="1"/>
  <c r="I277" i="9"/>
  <c r="C550" i="1"/>
  <c r="G550" i="1" s="1"/>
  <c r="I21" i="9"/>
  <c r="C674" i="1"/>
  <c r="C626" i="1"/>
  <c r="C563" i="1"/>
  <c r="C539" i="1"/>
  <c r="G539" i="1" s="1"/>
  <c r="D213" i="9"/>
  <c r="E117" i="9"/>
  <c r="I181" i="9"/>
  <c r="C570" i="1"/>
  <c r="C537" i="1"/>
  <c r="G537" i="1" s="1"/>
  <c r="C683" i="1"/>
  <c r="C552" i="1"/>
  <c r="C508" i="1"/>
  <c r="G508" i="1" s="1"/>
  <c r="C639" i="1"/>
  <c r="H309" i="9"/>
  <c r="C564" i="1"/>
  <c r="C554" i="1"/>
  <c r="C634" i="1"/>
  <c r="E277" i="9"/>
  <c r="H53" i="9"/>
  <c r="C708" i="1"/>
  <c r="D85" i="9"/>
  <c r="C536" i="1"/>
  <c r="G536" i="1" s="1"/>
  <c r="C618" i="1"/>
  <c r="C428" i="1"/>
  <c r="I364" i="9"/>
  <c r="C678" i="1"/>
  <c r="E815" i="1"/>
  <c r="C506" i="1"/>
  <c r="G506" i="1" s="1"/>
  <c r="J751" i="1"/>
  <c r="D177" i="9"/>
  <c r="G337" i="9"/>
  <c r="J780" i="1"/>
  <c r="I145" i="9"/>
  <c r="J789" i="1"/>
  <c r="D17" i="9"/>
  <c r="J764" i="1"/>
  <c r="F305" i="9"/>
  <c r="J741" i="1"/>
  <c r="J763" i="1"/>
  <c r="E305" i="9"/>
  <c r="G241" i="9"/>
  <c r="J805" i="1"/>
  <c r="J758" i="1"/>
  <c r="J767" i="1"/>
  <c r="H241" i="9"/>
  <c r="I209" i="9"/>
  <c r="H81" i="9"/>
  <c r="H117" i="9"/>
  <c r="C694" i="1"/>
  <c r="E177" i="9"/>
  <c r="I305" i="9"/>
  <c r="J739" i="1"/>
  <c r="J798" i="1"/>
  <c r="J759" i="1"/>
  <c r="H498" i="1"/>
  <c r="J765" i="1"/>
  <c r="E715" i="10"/>
  <c r="F624" i="10"/>
  <c r="E814" i="10"/>
  <c r="B496" i="1"/>
  <c r="F496" i="1" s="1"/>
  <c r="M733" i="10"/>
  <c r="M814" i="10" s="1"/>
  <c r="C145" i="9"/>
  <c r="J762" i="1"/>
  <c r="J740" i="1"/>
  <c r="I17" i="9"/>
  <c r="J806" i="1"/>
  <c r="E337" i="9"/>
  <c r="J790" i="1"/>
  <c r="C273" i="9"/>
  <c r="I53" i="9"/>
  <c r="C681" i="1"/>
  <c r="C509" i="1"/>
  <c r="G509" i="1" s="1"/>
  <c r="J810" i="1"/>
  <c r="I337" i="9"/>
  <c r="J774" i="1"/>
  <c r="H177" i="9"/>
  <c r="F177" i="9"/>
  <c r="J772" i="1"/>
  <c r="C177" i="9"/>
  <c r="J769" i="1"/>
  <c r="E241" i="9"/>
  <c r="J785" i="1"/>
  <c r="D113" i="9"/>
  <c r="J756" i="1"/>
  <c r="F241" i="9"/>
  <c r="J786" i="1"/>
  <c r="F517" i="1"/>
  <c r="H517" i="1"/>
  <c r="E85" i="9"/>
  <c r="C512" i="1"/>
  <c r="G512" i="1" s="1"/>
  <c r="C684" i="1"/>
  <c r="C67" i="1"/>
  <c r="C71" i="1" s="1"/>
  <c r="C496" i="1" s="1"/>
  <c r="G496" i="1" s="1"/>
  <c r="CE52" i="1"/>
  <c r="D273" i="9"/>
  <c r="J791" i="1"/>
  <c r="J746" i="1"/>
  <c r="H49" i="9"/>
  <c r="G277" i="9"/>
  <c r="C556" i="1"/>
  <c r="C635" i="1"/>
  <c r="D209" i="9"/>
  <c r="J777" i="1"/>
  <c r="J745" i="1"/>
  <c r="G49" i="9"/>
  <c r="C209" i="9"/>
  <c r="J776" i="1"/>
  <c r="J802" i="1"/>
  <c r="H305" i="9"/>
  <c r="F209" i="9"/>
  <c r="J779" i="1"/>
  <c r="J757" i="1"/>
  <c r="E113" i="9"/>
  <c r="G81" i="9"/>
  <c r="J752" i="1"/>
  <c r="H337" i="9"/>
  <c r="J809" i="1"/>
  <c r="J755" i="1"/>
  <c r="C113" i="9"/>
  <c r="J742" i="1"/>
  <c r="D49" i="9"/>
  <c r="G273" i="9"/>
  <c r="J794" i="1"/>
  <c r="J761" i="1"/>
  <c r="I113" i="9"/>
  <c r="J783" i="1"/>
  <c r="C241" i="9"/>
  <c r="J754" i="1"/>
  <c r="I81" i="9"/>
  <c r="J760" i="1"/>
  <c r="H113" i="9"/>
  <c r="D241" i="9"/>
  <c r="J784" i="1"/>
  <c r="D81" i="9"/>
  <c r="J749" i="1"/>
  <c r="E209" i="9"/>
  <c r="J778" i="1"/>
  <c r="J795" i="1"/>
  <c r="H273" i="9"/>
  <c r="J793" i="1"/>
  <c r="F273" i="9"/>
  <c r="J736" i="1"/>
  <c r="E17" i="9"/>
  <c r="J792" i="1"/>
  <c r="E273" i="9"/>
  <c r="J748" i="1"/>
  <c r="C81" i="9"/>
  <c r="C633" i="1"/>
  <c r="F245" i="9"/>
  <c r="C548" i="1"/>
  <c r="J804" i="1"/>
  <c r="C337" i="9"/>
  <c r="J775" i="1"/>
  <c r="I177" i="9"/>
  <c r="G145" i="9"/>
  <c r="J766" i="1"/>
  <c r="J812" i="1"/>
  <c r="D369" i="9"/>
  <c r="J743" i="1"/>
  <c r="E49" i="9"/>
  <c r="E81" i="9"/>
  <c r="J750" i="1"/>
  <c r="J773" i="1"/>
  <c r="G177" i="9"/>
  <c r="C571" i="1"/>
  <c r="C646" i="1"/>
  <c r="H341" i="9"/>
  <c r="C532" i="1"/>
  <c r="G532" i="1" s="1"/>
  <c r="C704" i="1"/>
  <c r="D181" i="9"/>
  <c r="F515" i="1"/>
  <c r="F522" i="1"/>
  <c r="H522" i="1"/>
  <c r="F510" i="1"/>
  <c r="H510" i="1"/>
  <c r="F513" i="1"/>
  <c r="H513" i="1"/>
  <c r="C142" i="8"/>
  <c r="D393" i="1"/>
  <c r="F538" i="1"/>
  <c r="H538" i="1"/>
  <c r="F534" i="1"/>
  <c r="H502" i="1"/>
  <c r="F502" i="1"/>
  <c r="F504" i="1"/>
  <c r="H530" i="1"/>
  <c r="F530" i="1"/>
  <c r="F512" i="1"/>
  <c r="F526" i="1"/>
  <c r="F503" i="1"/>
  <c r="H503" i="1"/>
  <c r="H508" i="1"/>
  <c r="F508" i="1"/>
  <c r="F514" i="1"/>
  <c r="H507" i="1"/>
  <c r="F507" i="1"/>
  <c r="F518" i="1"/>
  <c r="F546" i="1"/>
  <c r="F506" i="1"/>
  <c r="H506" i="1"/>
  <c r="H500" i="1"/>
  <c r="F500" i="1"/>
  <c r="F509" i="1"/>
  <c r="H509" i="1"/>
  <c r="D703" i="1" l="1"/>
  <c r="D686" i="1"/>
  <c r="D646" i="1"/>
  <c r="D644" i="1"/>
  <c r="D641" i="1"/>
  <c r="D618" i="1"/>
  <c r="D698" i="1"/>
  <c r="D673" i="1"/>
  <c r="D679" i="1"/>
  <c r="D623" i="1"/>
  <c r="D701" i="1"/>
  <c r="D682" i="1"/>
  <c r="D687" i="1"/>
  <c r="D711" i="1"/>
  <c r="D670" i="1"/>
  <c r="D708" i="1"/>
  <c r="G341" i="9"/>
  <c r="D677" i="1"/>
  <c r="D637" i="1"/>
  <c r="D681" i="1"/>
  <c r="D695" i="1"/>
  <c r="C373" i="9"/>
  <c r="D700" i="1"/>
  <c r="D713" i="1"/>
  <c r="C622" i="1"/>
  <c r="D696" i="1"/>
  <c r="D684" i="1"/>
  <c r="C542" i="1"/>
  <c r="D689" i="1"/>
  <c r="C631" i="1"/>
  <c r="D702" i="1"/>
  <c r="D694" i="1"/>
  <c r="D675" i="1"/>
  <c r="C520" i="1"/>
  <c r="G520" i="1" s="1"/>
  <c r="D630" i="1"/>
  <c r="D624" i="1"/>
  <c r="D671" i="1"/>
  <c r="C685" i="1"/>
  <c r="C513" i="1"/>
  <c r="G513" i="1" s="1"/>
  <c r="E149" i="9"/>
  <c r="E309" i="9"/>
  <c r="C526" i="1"/>
  <c r="G526" i="1" s="1"/>
  <c r="C621" i="1"/>
  <c r="H534" i="1"/>
  <c r="H514" i="1"/>
  <c r="C624" i="1"/>
  <c r="C562" i="1"/>
  <c r="G245" i="9"/>
  <c r="H504" i="1"/>
  <c r="H546" i="1"/>
  <c r="I309" i="9"/>
  <c r="C551" i="1"/>
  <c r="C560" i="1"/>
  <c r="D149" i="9"/>
  <c r="F117" i="9"/>
  <c r="C693" i="1"/>
  <c r="G117" i="9"/>
  <c r="C629" i="1"/>
  <c r="I149" i="9"/>
  <c r="C53" i="9"/>
  <c r="C675" i="1"/>
  <c r="C503" i="1"/>
  <c r="G503" i="1" s="1"/>
  <c r="C527" i="1"/>
  <c r="G527" i="1" s="1"/>
  <c r="C529" i="1"/>
  <c r="G529" i="1" s="1"/>
  <c r="H149" i="9"/>
  <c r="C701" i="1"/>
  <c r="C21" i="9"/>
  <c r="H85" i="9"/>
  <c r="C640" i="1"/>
  <c r="C668" i="1"/>
  <c r="G21" i="9"/>
  <c r="C672" i="1"/>
  <c r="C500" i="1"/>
  <c r="G500" i="1" s="1"/>
  <c r="G524" i="1"/>
  <c r="H524" i="1" s="1"/>
  <c r="C515" i="1"/>
  <c r="G515" i="1" s="1"/>
  <c r="C533" i="1"/>
  <c r="G533" i="1" s="1"/>
  <c r="C623" i="1"/>
  <c r="C525" i="1"/>
  <c r="G525" i="1" s="1"/>
  <c r="C702" i="1"/>
  <c r="C673" i="1"/>
  <c r="C501" i="1"/>
  <c r="G501" i="1" s="1"/>
  <c r="H21" i="9"/>
  <c r="H505" i="1"/>
  <c r="E181" i="9"/>
  <c r="C642" i="1"/>
  <c r="D341" i="9"/>
  <c r="C567" i="1"/>
  <c r="F21" i="9"/>
  <c r="C671" i="1"/>
  <c r="C499" i="1"/>
  <c r="G499" i="1" s="1"/>
  <c r="C699" i="1"/>
  <c r="I213" i="9"/>
  <c r="C625" i="1"/>
  <c r="C544" i="1"/>
  <c r="C497" i="1"/>
  <c r="G497" i="1" s="1"/>
  <c r="D21" i="9"/>
  <c r="C669" i="1"/>
  <c r="H518" i="1"/>
  <c r="C627" i="1"/>
  <c r="H550" i="1"/>
  <c r="H512" i="1"/>
  <c r="F712" i="10"/>
  <c r="F710" i="10"/>
  <c r="F706" i="10"/>
  <c r="F702" i="10"/>
  <c r="F698" i="10"/>
  <c r="F694" i="10"/>
  <c r="F690" i="10"/>
  <c r="F686" i="10"/>
  <c r="F711" i="10"/>
  <c r="F709" i="10"/>
  <c r="F708" i="10"/>
  <c r="F707" i="10"/>
  <c r="F693" i="10"/>
  <c r="F692" i="10"/>
  <c r="F691" i="10"/>
  <c r="F684" i="10"/>
  <c r="F680" i="10"/>
  <c r="F676" i="10"/>
  <c r="F705" i="10"/>
  <c r="F703" i="10"/>
  <c r="F696" i="10"/>
  <c r="F685" i="10"/>
  <c r="F683" i="10"/>
  <c r="F682" i="10"/>
  <c r="F681" i="10"/>
  <c r="F672" i="10"/>
  <c r="F668" i="10"/>
  <c r="F701" i="10"/>
  <c r="F699" i="10"/>
  <c r="F688" i="10"/>
  <c r="F679" i="10"/>
  <c r="F678" i="10"/>
  <c r="F677" i="10"/>
  <c r="F673" i="10"/>
  <c r="F669" i="10"/>
  <c r="F716" i="10"/>
  <c r="F713" i="10"/>
  <c r="F704" i="10"/>
  <c r="F697" i="10"/>
  <c r="F695" i="10"/>
  <c r="F700" i="10"/>
  <c r="F687" i="10"/>
  <c r="F675" i="10"/>
  <c r="F674" i="10"/>
  <c r="F647" i="10"/>
  <c r="F646" i="10"/>
  <c r="F645" i="10"/>
  <c r="F629" i="10"/>
  <c r="F626" i="10"/>
  <c r="F689" i="10"/>
  <c r="F671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5" i="10"/>
  <c r="F670" i="10"/>
  <c r="F628" i="10"/>
  <c r="F627" i="10"/>
  <c r="H496" i="1"/>
  <c r="M815" i="10"/>
  <c r="J734" i="1"/>
  <c r="J815" i="1" s="1"/>
  <c r="CE67" i="1"/>
  <c r="CE71" i="1" s="1"/>
  <c r="C716" i="1" s="1"/>
  <c r="C17" i="9"/>
  <c r="J733" i="10"/>
  <c r="J814" i="10" s="1"/>
  <c r="H545" i="1"/>
  <c r="F545" i="1"/>
  <c r="H525" i="1"/>
  <c r="F525" i="1"/>
  <c r="F529" i="1"/>
  <c r="C146" i="8"/>
  <c r="D396" i="1"/>
  <c r="C151" i="8" s="1"/>
  <c r="F521" i="1"/>
  <c r="H521" i="1"/>
  <c r="H535" i="1"/>
  <c r="F535" i="1"/>
  <c r="H533" i="1"/>
  <c r="F533" i="1"/>
  <c r="Z733" i="10"/>
  <c r="H527" i="1"/>
  <c r="F527" i="1"/>
  <c r="F539" i="1"/>
  <c r="H539" i="1"/>
  <c r="F519" i="1"/>
  <c r="H519" i="1"/>
  <c r="F523" i="1"/>
  <c r="H523" i="1"/>
  <c r="F537" i="1"/>
  <c r="H537" i="1"/>
  <c r="F531" i="1"/>
  <c r="H531" i="1"/>
  <c r="D715" i="1" l="1"/>
  <c r="E623" i="1"/>
  <c r="E716" i="1" s="1"/>
  <c r="H526" i="1"/>
  <c r="H515" i="1"/>
  <c r="E612" i="1"/>
  <c r="E681" i="1" s="1"/>
  <c r="H529" i="1"/>
  <c r="C648" i="1"/>
  <c r="M716" i="1" s="1"/>
  <c r="Y816" i="1" s="1"/>
  <c r="C715" i="1"/>
  <c r="I373" i="9"/>
  <c r="G544" i="1"/>
  <c r="H544" i="1" s="1"/>
  <c r="F715" i="10"/>
  <c r="G625" i="10"/>
  <c r="C433" i="1"/>
  <c r="C441" i="1" s="1"/>
  <c r="J816" i="1"/>
  <c r="I369" i="9"/>
  <c r="J815" i="10"/>
  <c r="E704" i="1" l="1"/>
  <c r="E693" i="1"/>
  <c r="E627" i="1"/>
  <c r="E682" i="1"/>
  <c r="E699" i="1"/>
  <c r="E701" i="1"/>
  <c r="E688" i="1"/>
  <c r="E669" i="1"/>
  <c r="E694" i="1"/>
  <c r="E700" i="1"/>
  <c r="E712" i="1"/>
  <c r="E645" i="1"/>
  <c r="E637" i="1"/>
  <c r="E692" i="1"/>
  <c r="E626" i="1"/>
  <c r="E628" i="1"/>
  <c r="E630" i="1"/>
  <c r="E671" i="1"/>
  <c r="E634" i="1"/>
  <c r="E697" i="1"/>
  <c r="E633" i="1"/>
  <c r="E624" i="1"/>
  <c r="F624" i="1" s="1"/>
  <c r="F640" i="1" s="1"/>
  <c r="E691" i="1"/>
  <c r="E647" i="1"/>
  <c r="E625" i="1"/>
  <c r="E680" i="1"/>
  <c r="E677" i="1"/>
  <c r="E646" i="1"/>
  <c r="E684" i="1"/>
  <c r="E702" i="1"/>
  <c r="E642" i="1"/>
  <c r="E683" i="1"/>
  <c r="E690" i="1"/>
  <c r="E706" i="1"/>
  <c r="E638" i="1"/>
  <c r="E685" i="1"/>
  <c r="E707" i="1"/>
  <c r="E708" i="1"/>
  <c r="E636" i="1"/>
  <c r="E641" i="1"/>
  <c r="E640" i="1"/>
  <c r="E711" i="1"/>
  <c r="E632" i="1"/>
  <c r="E673" i="1"/>
  <c r="E696" i="1"/>
  <c r="E703" i="1"/>
  <c r="E644" i="1"/>
  <c r="E676" i="1"/>
  <c r="E705" i="1"/>
  <c r="E698" i="1"/>
  <c r="E631" i="1"/>
  <c r="E672" i="1"/>
  <c r="E675" i="1"/>
  <c r="E689" i="1"/>
  <c r="E643" i="1"/>
  <c r="E639" i="1"/>
  <c r="E687" i="1"/>
  <c r="E629" i="1"/>
  <c r="E635" i="1"/>
  <c r="E713" i="1"/>
  <c r="E710" i="1"/>
  <c r="E679" i="1"/>
  <c r="E695" i="1"/>
  <c r="E670" i="1"/>
  <c r="E709" i="1"/>
  <c r="E674" i="1"/>
  <c r="E668" i="1"/>
  <c r="E686" i="1"/>
  <c r="E678" i="1"/>
  <c r="G713" i="10"/>
  <c r="G716" i="10"/>
  <c r="G711" i="10"/>
  <c r="G707" i="10"/>
  <c r="G703" i="10"/>
  <c r="G699" i="10"/>
  <c r="G695" i="10"/>
  <c r="G691" i="10"/>
  <c r="G687" i="10"/>
  <c r="G706" i="10"/>
  <c r="G705" i="10"/>
  <c r="G704" i="10"/>
  <c r="G690" i="10"/>
  <c r="G689" i="10"/>
  <c r="G688" i="10"/>
  <c r="G681" i="10"/>
  <c r="G677" i="10"/>
  <c r="G701" i="10"/>
  <c r="G694" i="10"/>
  <c r="G692" i="10"/>
  <c r="G680" i="10"/>
  <c r="G679" i="10"/>
  <c r="G678" i="10"/>
  <c r="G673" i="10"/>
  <c r="G669" i="10"/>
  <c r="G708" i="10"/>
  <c r="G697" i="10"/>
  <c r="G686" i="10"/>
  <c r="G676" i="10"/>
  <c r="G674" i="10"/>
  <c r="G670" i="10"/>
  <c r="G647" i="10"/>
  <c r="G712" i="10"/>
  <c r="G710" i="10"/>
  <c r="G702" i="10"/>
  <c r="G700" i="10"/>
  <c r="G693" i="10"/>
  <c r="G675" i="10"/>
  <c r="G671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84" i="10"/>
  <c r="G682" i="10"/>
  <c r="G668" i="10"/>
  <c r="G628" i="10"/>
  <c r="G709" i="10"/>
  <c r="G696" i="10"/>
  <c r="G627" i="10"/>
  <c r="G646" i="10"/>
  <c r="G698" i="10"/>
  <c r="G685" i="10"/>
  <c r="G645" i="10"/>
  <c r="G629" i="10"/>
  <c r="G626" i="10"/>
  <c r="G683" i="10"/>
  <c r="G672" i="10"/>
  <c r="F684" i="1" l="1"/>
  <c r="F682" i="1"/>
  <c r="F638" i="1"/>
  <c r="F676" i="1"/>
  <c r="F705" i="1"/>
  <c r="F709" i="1"/>
  <c r="F708" i="1"/>
  <c r="F639" i="1"/>
  <c r="F702" i="1"/>
  <c r="F674" i="1"/>
  <c r="F704" i="1"/>
  <c r="F677" i="1"/>
  <c r="F644" i="1"/>
  <c r="F633" i="1"/>
  <c r="F647" i="1"/>
  <c r="F706" i="1"/>
  <c r="F713" i="1"/>
  <c r="F673" i="1"/>
  <c r="F699" i="1"/>
  <c r="F698" i="1"/>
  <c r="F668" i="1"/>
  <c r="F710" i="1"/>
  <c r="F692" i="1"/>
  <c r="F716" i="1"/>
  <c r="F700" i="1"/>
  <c r="F634" i="1"/>
  <c r="F693" i="1"/>
  <c r="F629" i="1"/>
  <c r="F645" i="1"/>
  <c r="F703" i="1"/>
  <c r="F689" i="1"/>
  <c r="F696" i="1"/>
  <c r="F641" i="1"/>
  <c r="F688" i="1"/>
  <c r="F630" i="1"/>
  <c r="F678" i="1"/>
  <c r="F694" i="1"/>
  <c r="F637" i="1"/>
  <c r="F628" i="1"/>
  <c r="F701" i="1"/>
  <c r="F685" i="1"/>
  <c r="F626" i="1"/>
  <c r="F686" i="1"/>
  <c r="F679" i="1"/>
  <c r="F670" i="1"/>
  <c r="F711" i="1"/>
  <c r="F695" i="1"/>
  <c r="F625" i="1"/>
  <c r="G625" i="1" s="1"/>
  <c r="F632" i="1"/>
  <c r="F697" i="1"/>
  <c r="F635" i="1"/>
  <c r="F680" i="1"/>
  <c r="F627" i="1"/>
  <c r="F631" i="1"/>
  <c r="F690" i="1"/>
  <c r="F672" i="1"/>
  <c r="F646" i="1"/>
  <c r="F691" i="1"/>
  <c r="F675" i="1"/>
  <c r="F712" i="1"/>
  <c r="F643" i="1"/>
  <c r="F671" i="1"/>
  <c r="F636" i="1"/>
  <c r="F642" i="1"/>
  <c r="F681" i="1"/>
  <c r="F669" i="1"/>
  <c r="F707" i="1"/>
  <c r="F687" i="1"/>
  <c r="F683" i="1"/>
  <c r="E715" i="1"/>
  <c r="G715" i="10"/>
  <c r="H628" i="10"/>
  <c r="G641" i="1" l="1"/>
  <c r="G676" i="1"/>
  <c r="G716" i="1"/>
  <c r="G697" i="1"/>
  <c r="G711" i="1"/>
  <c r="G705" i="1"/>
  <c r="G673" i="1"/>
  <c r="G645" i="1"/>
  <c r="G700" i="1"/>
  <c r="G672" i="1"/>
  <c r="G713" i="1"/>
  <c r="F715" i="1"/>
  <c r="G699" i="1"/>
  <c r="G684" i="1"/>
  <c r="G626" i="1"/>
  <c r="H628" i="1" s="1"/>
  <c r="H632" i="1" s="1"/>
  <c r="G706" i="1"/>
  <c r="G677" i="1"/>
  <c r="G688" i="1"/>
  <c r="G685" i="1"/>
  <c r="G692" i="1"/>
  <c r="G628" i="1"/>
  <c r="G629" i="1"/>
  <c r="G636" i="1"/>
  <c r="G687" i="1"/>
  <c r="G701" i="1"/>
  <c r="G647" i="1"/>
  <c r="G668" i="1"/>
  <c r="G643" i="1"/>
  <c r="G679" i="1"/>
  <c r="G694" i="1"/>
  <c r="G704" i="1"/>
  <c r="G638" i="1"/>
  <c r="G630" i="1"/>
  <c r="G632" i="1"/>
  <c r="G644" i="1"/>
  <c r="G709" i="1"/>
  <c r="G680" i="1"/>
  <c r="G708" i="1"/>
  <c r="G695" i="1"/>
  <c r="G674" i="1"/>
  <c r="G710" i="1"/>
  <c r="G690" i="1"/>
  <c r="G639" i="1"/>
  <c r="G689" i="1"/>
  <c r="G698" i="1"/>
  <c r="G691" i="1"/>
  <c r="G686" i="1"/>
  <c r="G670" i="1"/>
  <c r="G634" i="1"/>
  <c r="G631" i="1"/>
  <c r="G703" i="1"/>
  <c r="G712" i="1"/>
  <c r="G646" i="1"/>
  <c r="G633" i="1"/>
  <c r="G682" i="1"/>
  <c r="G696" i="1"/>
  <c r="G675" i="1"/>
  <c r="G635" i="1"/>
  <c r="G671" i="1"/>
  <c r="G642" i="1"/>
  <c r="G683" i="1"/>
  <c r="G678" i="1"/>
  <c r="G693" i="1"/>
  <c r="G707" i="1"/>
  <c r="G702" i="1"/>
  <c r="G627" i="1"/>
  <c r="G637" i="1"/>
  <c r="G669" i="1"/>
  <c r="G640" i="1"/>
  <c r="G681" i="1"/>
  <c r="H710" i="10"/>
  <c r="H712" i="10"/>
  <c r="H708" i="10"/>
  <c r="H704" i="10"/>
  <c r="H700" i="10"/>
  <c r="H696" i="10"/>
  <c r="H692" i="10"/>
  <c r="H688" i="10"/>
  <c r="H713" i="10"/>
  <c r="H703" i="10"/>
  <c r="H702" i="10"/>
  <c r="H701" i="10"/>
  <c r="H687" i="10"/>
  <c r="H686" i="10"/>
  <c r="H685" i="10"/>
  <c r="H682" i="10"/>
  <c r="H678" i="10"/>
  <c r="H699" i="10"/>
  <c r="H697" i="10"/>
  <c r="H690" i="10"/>
  <c r="H677" i="10"/>
  <c r="H676" i="10"/>
  <c r="H674" i="10"/>
  <c r="H670" i="10"/>
  <c r="H716" i="10"/>
  <c r="H706" i="10"/>
  <c r="H695" i="10"/>
  <c r="H693" i="10"/>
  <c r="H675" i="10"/>
  <c r="H671" i="10"/>
  <c r="H711" i="10"/>
  <c r="H709" i="10"/>
  <c r="H698" i="10"/>
  <c r="H691" i="10"/>
  <c r="H689" i="10"/>
  <c r="H684" i="10"/>
  <c r="H683" i="10"/>
  <c r="H705" i="10"/>
  <c r="H668" i="10"/>
  <c r="H707" i="10"/>
  <c r="H694" i="10"/>
  <c r="H680" i="10"/>
  <c r="H673" i="10"/>
  <c r="H672" i="10"/>
  <c r="H646" i="10"/>
  <c r="H645" i="10"/>
  <c r="H629" i="10"/>
  <c r="H681" i="10"/>
  <c r="H644" i="10"/>
  <c r="H642" i="10"/>
  <c r="H640" i="10"/>
  <c r="H638" i="10"/>
  <c r="H636" i="10"/>
  <c r="H634" i="10"/>
  <c r="H632" i="10"/>
  <c r="H630" i="10"/>
  <c r="H679" i="10"/>
  <c r="H647" i="10"/>
  <c r="H643" i="10"/>
  <c r="H641" i="10"/>
  <c r="H639" i="10"/>
  <c r="H637" i="10"/>
  <c r="H635" i="10"/>
  <c r="H633" i="10"/>
  <c r="H631" i="10"/>
  <c r="H669" i="10"/>
  <c r="H670" i="1" l="1"/>
  <c r="H681" i="1"/>
  <c r="H689" i="1"/>
  <c r="H692" i="1"/>
  <c r="H703" i="1"/>
  <c r="H635" i="1"/>
  <c r="H702" i="1"/>
  <c r="H644" i="1"/>
  <c r="H669" i="1"/>
  <c r="H641" i="1"/>
  <c r="H636" i="1"/>
  <c r="H709" i="1"/>
  <c r="H677" i="1"/>
  <c r="H643" i="1"/>
  <c r="H680" i="1"/>
  <c r="H712" i="1"/>
  <c r="H685" i="1"/>
  <c r="H668" i="1"/>
  <c r="H686" i="1"/>
  <c r="H645" i="1"/>
  <c r="H695" i="1"/>
  <c r="H704" i="1"/>
  <c r="H674" i="1"/>
  <c r="H684" i="1"/>
  <c r="H629" i="1"/>
  <c r="I629" i="1" s="1"/>
  <c r="H711" i="1"/>
  <c r="H639" i="1"/>
  <c r="H698" i="1"/>
  <c r="H647" i="1"/>
  <c r="H716" i="1"/>
  <c r="H634" i="1"/>
  <c r="H706" i="1"/>
  <c r="H630" i="1"/>
  <c r="H688" i="1"/>
  <c r="H672" i="1"/>
  <c r="H675" i="1"/>
  <c r="H708" i="1"/>
  <c r="H705" i="1"/>
  <c r="H671" i="1"/>
  <c r="H687" i="1"/>
  <c r="H678" i="1"/>
  <c r="H694" i="1"/>
  <c r="H676" i="1"/>
  <c r="H707" i="1"/>
  <c r="H701" i="1"/>
  <c r="H693" i="1"/>
  <c r="H690" i="1"/>
  <c r="H682" i="1"/>
  <c r="H638" i="1"/>
  <c r="H679" i="1"/>
  <c r="H633" i="1"/>
  <c r="H637" i="1"/>
  <c r="H697" i="1"/>
  <c r="H713" i="1"/>
  <c r="H646" i="1"/>
  <c r="H699" i="1"/>
  <c r="H691" i="1"/>
  <c r="H673" i="1"/>
  <c r="H700" i="1"/>
  <c r="H696" i="1"/>
  <c r="H683" i="1"/>
  <c r="H642" i="1"/>
  <c r="H640" i="1"/>
  <c r="H631" i="1"/>
  <c r="H710" i="1"/>
  <c r="G715" i="1"/>
  <c r="H715" i="10"/>
  <c r="I629" i="10"/>
  <c r="I632" i="1" l="1"/>
  <c r="I670" i="1"/>
  <c r="I683" i="1"/>
  <c r="I671" i="1"/>
  <c r="I674" i="1"/>
  <c r="I699" i="1"/>
  <c r="I707" i="1"/>
  <c r="I634" i="1"/>
  <c r="I669" i="1"/>
  <c r="I697" i="1"/>
  <c r="I716" i="1"/>
  <c r="I691" i="1"/>
  <c r="I633" i="1"/>
  <c r="I673" i="1"/>
  <c r="I703" i="1"/>
  <c r="I689" i="1"/>
  <c r="I704" i="1"/>
  <c r="I706" i="1"/>
  <c r="I643" i="1"/>
  <c r="I635" i="1"/>
  <c r="I682" i="1"/>
  <c r="I644" i="1"/>
  <c r="I680" i="1"/>
  <c r="I702" i="1"/>
  <c r="I698" i="1"/>
  <c r="I692" i="1"/>
  <c r="I646" i="1"/>
  <c r="I713" i="1"/>
  <c r="I645" i="1"/>
  <c r="I705" i="1"/>
  <c r="I639" i="1"/>
  <c r="I711" i="1"/>
  <c r="I641" i="1"/>
  <c r="I687" i="1"/>
  <c r="I700" i="1"/>
  <c r="I672" i="1"/>
  <c r="I638" i="1"/>
  <c r="I676" i="1"/>
  <c r="I684" i="1"/>
  <c r="I695" i="1"/>
  <c r="I688" i="1"/>
  <c r="I677" i="1"/>
  <c r="I630" i="1"/>
  <c r="J630" i="1" s="1"/>
  <c r="I679" i="1"/>
  <c r="I710" i="1"/>
  <c r="I647" i="1"/>
  <c r="I690" i="1"/>
  <c r="I631" i="1"/>
  <c r="I668" i="1"/>
  <c r="I678" i="1"/>
  <c r="I701" i="1"/>
  <c r="I685" i="1"/>
  <c r="I642" i="1"/>
  <c r="I693" i="1"/>
  <c r="I681" i="1"/>
  <c r="I686" i="1"/>
  <c r="I708" i="1"/>
  <c r="I640" i="1"/>
  <c r="I712" i="1"/>
  <c r="I709" i="1"/>
  <c r="I694" i="1"/>
  <c r="I696" i="1"/>
  <c r="I675" i="1"/>
  <c r="I637" i="1"/>
  <c r="I636" i="1"/>
  <c r="H715" i="1"/>
  <c r="I716" i="10"/>
  <c r="I711" i="10"/>
  <c r="I713" i="10"/>
  <c r="I709" i="10"/>
  <c r="I705" i="10"/>
  <c r="I701" i="10"/>
  <c r="I697" i="10"/>
  <c r="I693" i="10"/>
  <c r="I689" i="10"/>
  <c r="I685" i="10"/>
  <c r="I710" i="10"/>
  <c r="I700" i="10"/>
  <c r="I699" i="10"/>
  <c r="I698" i="10"/>
  <c r="I683" i="10"/>
  <c r="I679" i="10"/>
  <c r="I708" i="10"/>
  <c r="I706" i="10"/>
  <c r="I695" i="10"/>
  <c r="I688" i="10"/>
  <c r="I686" i="10"/>
  <c r="I675" i="10"/>
  <c r="I671" i="10"/>
  <c r="I712" i="10"/>
  <c r="I704" i="10"/>
  <c r="I702" i="10"/>
  <c r="I691" i="10"/>
  <c r="I684" i="10"/>
  <c r="I672" i="10"/>
  <c r="I668" i="10"/>
  <c r="I707" i="10"/>
  <c r="I696" i="10"/>
  <c r="I694" i="10"/>
  <c r="I687" i="10"/>
  <c r="I682" i="10"/>
  <c r="I681" i="10"/>
  <c r="I680" i="10"/>
  <c r="I692" i="10"/>
  <c r="I673" i="10"/>
  <c r="I678" i="10"/>
  <c r="I676" i="10"/>
  <c r="I670" i="10"/>
  <c r="I646" i="10"/>
  <c r="I645" i="10"/>
  <c r="I669" i="10"/>
  <c r="I647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90" i="10"/>
  <c r="I674" i="10"/>
  <c r="I677" i="10"/>
  <c r="I703" i="10"/>
  <c r="I715" i="1" l="1"/>
  <c r="J633" i="1"/>
  <c r="J686" i="1"/>
  <c r="J703" i="1"/>
  <c r="J631" i="1"/>
  <c r="J640" i="1"/>
  <c r="J711" i="1"/>
  <c r="J695" i="1"/>
  <c r="J713" i="1"/>
  <c r="J707" i="1"/>
  <c r="J644" i="1"/>
  <c r="J687" i="1"/>
  <c r="J680" i="1"/>
  <c r="J677" i="1"/>
  <c r="J647" i="1"/>
  <c r="J702" i="1"/>
  <c r="J683" i="1"/>
  <c r="J637" i="1"/>
  <c r="J671" i="1"/>
  <c r="J682" i="1"/>
  <c r="J643" i="1"/>
  <c r="J699" i="1"/>
  <c r="J704" i="1"/>
  <c r="J672" i="1"/>
  <c r="J684" i="1"/>
  <c r="J694" i="1"/>
  <c r="J705" i="1"/>
  <c r="J692" i="1"/>
  <c r="J670" i="1"/>
  <c r="J635" i="1"/>
  <c r="J700" i="1"/>
  <c r="J706" i="1"/>
  <c r="J638" i="1"/>
  <c r="J681" i="1"/>
  <c r="J676" i="1"/>
  <c r="J708" i="1"/>
  <c r="J634" i="1"/>
  <c r="J673" i="1"/>
  <c r="J642" i="1"/>
  <c r="J712" i="1"/>
  <c r="J698" i="1"/>
  <c r="J690" i="1"/>
  <c r="J688" i="1"/>
  <c r="J697" i="1"/>
  <c r="J632" i="1"/>
  <c r="J709" i="1"/>
  <c r="J636" i="1"/>
  <c r="J701" i="1"/>
  <c r="J646" i="1"/>
  <c r="J716" i="1"/>
  <c r="J641" i="1"/>
  <c r="J639" i="1"/>
  <c r="J685" i="1"/>
  <c r="J675" i="1"/>
  <c r="J691" i="1"/>
  <c r="J689" i="1"/>
  <c r="J645" i="1"/>
  <c r="J693" i="1"/>
  <c r="J669" i="1"/>
  <c r="J679" i="1"/>
  <c r="J674" i="1"/>
  <c r="J678" i="1"/>
  <c r="J710" i="1"/>
  <c r="J696" i="1"/>
  <c r="J668" i="1"/>
  <c r="I715" i="10"/>
  <c r="J630" i="10"/>
  <c r="L647" i="1" l="1"/>
  <c r="L690" i="1" s="1"/>
  <c r="L697" i="1"/>
  <c r="L682" i="1"/>
  <c r="L677" i="1"/>
  <c r="L706" i="1"/>
  <c r="L676" i="1"/>
  <c r="L708" i="1"/>
  <c r="L689" i="1"/>
  <c r="L695" i="1"/>
  <c r="L700" i="1"/>
  <c r="L673" i="1"/>
  <c r="L687" i="1"/>
  <c r="L668" i="1"/>
  <c r="L681" i="1"/>
  <c r="L688" i="1"/>
  <c r="L684" i="1"/>
  <c r="L711" i="1"/>
  <c r="L672" i="1"/>
  <c r="L674" i="1"/>
  <c r="L680" i="1"/>
  <c r="L683" i="1"/>
  <c r="L710" i="1"/>
  <c r="L698" i="1"/>
  <c r="L669" i="1"/>
  <c r="L696" i="1"/>
  <c r="L702" i="1"/>
  <c r="L704" i="1"/>
  <c r="L686" i="1"/>
  <c r="L699" i="1"/>
  <c r="L693" i="1"/>
  <c r="L691" i="1"/>
  <c r="L703" i="1"/>
  <c r="L671" i="1"/>
  <c r="L685" i="1"/>
  <c r="L709" i="1"/>
  <c r="L692" i="1"/>
  <c r="L707" i="1"/>
  <c r="L701" i="1"/>
  <c r="L716" i="1"/>
  <c r="L713" i="1"/>
  <c r="L712" i="1"/>
  <c r="J715" i="1"/>
  <c r="K644" i="1"/>
  <c r="J712" i="10"/>
  <c r="J710" i="10"/>
  <c r="J706" i="10"/>
  <c r="J702" i="10"/>
  <c r="J698" i="10"/>
  <c r="J694" i="10"/>
  <c r="J690" i="10"/>
  <c r="J686" i="10"/>
  <c r="J716" i="10"/>
  <c r="J697" i="10"/>
  <c r="J696" i="10"/>
  <c r="J695" i="10"/>
  <c r="J684" i="10"/>
  <c r="J680" i="10"/>
  <c r="J676" i="10"/>
  <c r="J704" i="10"/>
  <c r="J693" i="10"/>
  <c r="J691" i="10"/>
  <c r="J672" i="10"/>
  <c r="J668" i="10"/>
  <c r="J713" i="10"/>
  <c r="J711" i="10"/>
  <c r="J709" i="10"/>
  <c r="J707" i="10"/>
  <c r="J700" i="10"/>
  <c r="J689" i="10"/>
  <c r="J687" i="10"/>
  <c r="J683" i="10"/>
  <c r="J682" i="10"/>
  <c r="J681" i="10"/>
  <c r="J673" i="10"/>
  <c r="J669" i="10"/>
  <c r="J705" i="10"/>
  <c r="J703" i="10"/>
  <c r="J692" i="10"/>
  <c r="J685" i="10"/>
  <c r="J679" i="10"/>
  <c r="J678" i="10"/>
  <c r="J677" i="10"/>
  <c r="J670" i="10"/>
  <c r="J646" i="10"/>
  <c r="J645" i="10"/>
  <c r="J699" i="10"/>
  <c r="J647" i="10"/>
  <c r="L647" i="10" s="1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701" i="10"/>
  <c r="J688" i="10"/>
  <c r="J674" i="10"/>
  <c r="J671" i="10"/>
  <c r="J708" i="10"/>
  <c r="J675" i="10"/>
  <c r="L694" i="1" l="1"/>
  <c r="L705" i="1"/>
  <c r="L678" i="1"/>
  <c r="L670" i="1"/>
  <c r="L679" i="1"/>
  <c r="L675" i="1"/>
  <c r="K706" i="1"/>
  <c r="M706" i="1" s="1"/>
  <c r="K687" i="1"/>
  <c r="M687" i="1" s="1"/>
  <c r="K716" i="1"/>
  <c r="K693" i="1"/>
  <c r="M693" i="1" s="1"/>
  <c r="K704" i="1"/>
  <c r="M704" i="1" s="1"/>
  <c r="K694" i="1"/>
  <c r="K699" i="1"/>
  <c r="M699" i="1" s="1"/>
  <c r="K713" i="1"/>
  <c r="M713" i="1" s="1"/>
  <c r="K703" i="1"/>
  <c r="M703" i="1" s="1"/>
  <c r="K674" i="1"/>
  <c r="M674" i="1" s="1"/>
  <c r="K670" i="1"/>
  <c r="K672" i="1"/>
  <c r="M672" i="1" s="1"/>
  <c r="K712" i="1"/>
  <c r="M712" i="1" s="1"/>
  <c r="K677" i="1"/>
  <c r="M677" i="1" s="1"/>
  <c r="K692" i="1"/>
  <c r="M692" i="1" s="1"/>
  <c r="K685" i="1"/>
  <c r="M685" i="1" s="1"/>
  <c r="K697" i="1"/>
  <c r="M697" i="1" s="1"/>
  <c r="K679" i="1"/>
  <c r="M679" i="1" s="1"/>
  <c r="K690" i="1"/>
  <c r="M690" i="1" s="1"/>
  <c r="K691" i="1"/>
  <c r="M691" i="1" s="1"/>
  <c r="K668" i="1"/>
  <c r="K678" i="1"/>
  <c r="M678" i="1" s="1"/>
  <c r="K695" i="1"/>
  <c r="M695" i="1" s="1"/>
  <c r="K681" i="1"/>
  <c r="M681" i="1" s="1"/>
  <c r="K700" i="1"/>
  <c r="M700" i="1" s="1"/>
  <c r="K711" i="1"/>
  <c r="M711" i="1" s="1"/>
  <c r="K683" i="1"/>
  <c r="M683" i="1" s="1"/>
  <c r="K669" i="1"/>
  <c r="M669" i="1" s="1"/>
  <c r="K682" i="1"/>
  <c r="M682" i="1" s="1"/>
  <c r="K671" i="1"/>
  <c r="M671" i="1" s="1"/>
  <c r="K698" i="1"/>
  <c r="M698" i="1" s="1"/>
  <c r="K708" i="1"/>
  <c r="M708" i="1" s="1"/>
  <c r="K686" i="1"/>
  <c r="M686" i="1" s="1"/>
  <c r="Y752" i="1" s="1"/>
  <c r="K673" i="1"/>
  <c r="M673" i="1" s="1"/>
  <c r="K680" i="1"/>
  <c r="M680" i="1" s="1"/>
  <c r="K688" i="1"/>
  <c r="M688" i="1" s="1"/>
  <c r="K710" i="1"/>
  <c r="M710" i="1" s="1"/>
  <c r="K696" i="1"/>
  <c r="M696" i="1" s="1"/>
  <c r="K684" i="1"/>
  <c r="M684" i="1" s="1"/>
  <c r="K709" i="1"/>
  <c r="M709" i="1" s="1"/>
  <c r="K707" i="1"/>
  <c r="M707" i="1" s="1"/>
  <c r="K701" i="1"/>
  <c r="M701" i="1" s="1"/>
  <c r="K705" i="1"/>
  <c r="M705" i="1" s="1"/>
  <c r="K675" i="1"/>
  <c r="K689" i="1"/>
  <c r="M689" i="1" s="1"/>
  <c r="K676" i="1"/>
  <c r="M676" i="1" s="1"/>
  <c r="K702" i="1"/>
  <c r="M702" i="1" s="1"/>
  <c r="L710" i="10"/>
  <c r="L712" i="10"/>
  <c r="L708" i="10"/>
  <c r="L704" i="10"/>
  <c r="L700" i="10"/>
  <c r="L696" i="10"/>
  <c r="L692" i="10"/>
  <c r="L688" i="10"/>
  <c r="L709" i="10"/>
  <c r="L707" i="10"/>
  <c r="L706" i="10"/>
  <c r="L705" i="10"/>
  <c r="L691" i="10"/>
  <c r="L690" i="10"/>
  <c r="L689" i="10"/>
  <c r="L682" i="10"/>
  <c r="L678" i="10"/>
  <c r="L716" i="10"/>
  <c r="L713" i="10"/>
  <c r="L711" i="10"/>
  <c r="L698" i="10"/>
  <c r="L687" i="10"/>
  <c r="L685" i="10"/>
  <c r="L681" i="10"/>
  <c r="L680" i="10"/>
  <c r="L679" i="10"/>
  <c r="L674" i="10"/>
  <c r="L670" i="10"/>
  <c r="L703" i="10"/>
  <c r="L701" i="10"/>
  <c r="L694" i="10"/>
  <c r="L677" i="10"/>
  <c r="L676" i="10"/>
  <c r="L675" i="10"/>
  <c r="L671" i="10"/>
  <c r="L699" i="10"/>
  <c r="L697" i="10"/>
  <c r="L686" i="10"/>
  <c r="L702" i="10"/>
  <c r="L684" i="10"/>
  <c r="L672" i="10"/>
  <c r="L669" i="10"/>
  <c r="L693" i="10"/>
  <c r="L683" i="10"/>
  <c r="L668" i="10"/>
  <c r="L673" i="10"/>
  <c r="L695" i="10"/>
  <c r="J715" i="10"/>
  <c r="K644" i="10"/>
  <c r="M694" i="1" l="1"/>
  <c r="Y760" i="1" s="1"/>
  <c r="M670" i="1"/>
  <c r="L715" i="1"/>
  <c r="M675" i="1"/>
  <c r="C55" i="9" s="1"/>
  <c r="D151" i="9"/>
  <c r="Y763" i="1"/>
  <c r="Y761" i="1"/>
  <c r="I119" i="9"/>
  <c r="E87" i="9"/>
  <c r="Y750" i="1"/>
  <c r="H119" i="9"/>
  <c r="E151" i="9"/>
  <c r="Y764" i="1"/>
  <c r="Y777" i="1"/>
  <c r="D215" i="9"/>
  <c r="Y755" i="1"/>
  <c r="C119" i="9"/>
  <c r="Y740" i="1"/>
  <c r="I23" i="9"/>
  <c r="Y743" i="1"/>
  <c r="E55" i="9"/>
  <c r="Y774" i="1"/>
  <c r="H183" i="9"/>
  <c r="F119" i="9"/>
  <c r="Y758" i="1"/>
  <c r="E215" i="9"/>
  <c r="Y778" i="1"/>
  <c r="Y771" i="1"/>
  <c r="E183" i="9"/>
  <c r="F55" i="9"/>
  <c r="Y744" i="1"/>
  <c r="Y759" i="1"/>
  <c r="G119" i="9"/>
  <c r="D55" i="9"/>
  <c r="Y742" i="1"/>
  <c r="D23" i="9"/>
  <c r="Y735" i="1"/>
  <c r="E23" i="9"/>
  <c r="Y736" i="1"/>
  <c r="G151" i="9"/>
  <c r="Y766" i="1"/>
  <c r="Y747" i="1"/>
  <c r="I55" i="9"/>
  <c r="Y776" i="1"/>
  <c r="C215" i="9"/>
  <c r="D119" i="9"/>
  <c r="Y756" i="1"/>
  <c r="F87" i="9"/>
  <c r="Y751" i="1"/>
  <c r="Y738" i="1"/>
  <c r="G23" i="9"/>
  <c r="Y749" i="1"/>
  <c r="D87" i="9"/>
  <c r="Y767" i="1"/>
  <c r="H151" i="9"/>
  <c r="G183" i="9"/>
  <c r="Y773" i="1"/>
  <c r="I183" i="9"/>
  <c r="Y775" i="1"/>
  <c r="K715" i="1"/>
  <c r="M668" i="1"/>
  <c r="G87" i="9"/>
  <c r="G55" i="9"/>
  <c r="Y745" i="1"/>
  <c r="H87" i="9"/>
  <c r="Y753" i="1"/>
  <c r="Y768" i="1"/>
  <c r="I151" i="9"/>
  <c r="Y737" i="1"/>
  <c r="F23" i="9"/>
  <c r="Y748" i="1"/>
  <c r="C87" i="9"/>
  <c r="Y769" i="1"/>
  <c r="C183" i="9"/>
  <c r="Y779" i="1"/>
  <c r="F215" i="9"/>
  <c r="Y765" i="1"/>
  <c r="F151" i="9"/>
  <c r="Y762" i="1"/>
  <c r="C151" i="9"/>
  <c r="Y770" i="1"/>
  <c r="D183" i="9"/>
  <c r="Y754" i="1"/>
  <c r="I87" i="9"/>
  <c r="E119" i="9"/>
  <c r="Y757" i="1"/>
  <c r="H55" i="9"/>
  <c r="Y746" i="1"/>
  <c r="Y739" i="1"/>
  <c r="H23" i="9"/>
  <c r="Y772" i="1"/>
  <c r="F183" i="9"/>
  <c r="K713" i="10"/>
  <c r="K709" i="10"/>
  <c r="M709" i="10" s="1"/>
  <c r="Z775" i="10" s="1"/>
  <c r="K716" i="10"/>
  <c r="K711" i="10"/>
  <c r="M711" i="10" s="1"/>
  <c r="Z777" i="10" s="1"/>
  <c r="K707" i="10"/>
  <c r="M707" i="10" s="1"/>
  <c r="Z773" i="10" s="1"/>
  <c r="K703" i="10"/>
  <c r="K699" i="10"/>
  <c r="M699" i="10" s="1"/>
  <c r="Z765" i="10" s="1"/>
  <c r="K695" i="10"/>
  <c r="K691" i="10"/>
  <c r="M691" i="10" s="1"/>
  <c r="Z757" i="10" s="1"/>
  <c r="K687" i="10"/>
  <c r="M687" i="10" s="1"/>
  <c r="Z753" i="10" s="1"/>
  <c r="K712" i="10"/>
  <c r="M712" i="10" s="1"/>
  <c r="Z778" i="10" s="1"/>
  <c r="K708" i="10"/>
  <c r="M708" i="10" s="1"/>
  <c r="Z774" i="10" s="1"/>
  <c r="K694" i="10"/>
  <c r="M694" i="10" s="1"/>
  <c r="Z760" i="10" s="1"/>
  <c r="K693" i="10"/>
  <c r="M693" i="10" s="1"/>
  <c r="Z759" i="10" s="1"/>
  <c r="K692" i="10"/>
  <c r="M692" i="10" s="1"/>
  <c r="Z758" i="10" s="1"/>
  <c r="K681" i="10"/>
  <c r="M681" i="10" s="1"/>
  <c r="Z747" i="10" s="1"/>
  <c r="K677" i="10"/>
  <c r="M677" i="10" s="1"/>
  <c r="Z743" i="10" s="1"/>
  <c r="K702" i="10"/>
  <c r="M702" i="10" s="1"/>
  <c r="Z768" i="10" s="1"/>
  <c r="K700" i="10"/>
  <c r="M700" i="10" s="1"/>
  <c r="Z766" i="10" s="1"/>
  <c r="K689" i="10"/>
  <c r="M689" i="10" s="1"/>
  <c r="Z755" i="10" s="1"/>
  <c r="K684" i="10"/>
  <c r="M684" i="10" s="1"/>
  <c r="Z750" i="10" s="1"/>
  <c r="K683" i="10"/>
  <c r="M683" i="10" s="1"/>
  <c r="Z749" i="10" s="1"/>
  <c r="K682" i="10"/>
  <c r="M682" i="10" s="1"/>
  <c r="Z748" i="10" s="1"/>
  <c r="K673" i="10"/>
  <c r="M673" i="10" s="1"/>
  <c r="Z739" i="10" s="1"/>
  <c r="K669" i="10"/>
  <c r="M669" i="10" s="1"/>
  <c r="Z735" i="10" s="1"/>
  <c r="K710" i="10"/>
  <c r="M710" i="10" s="1"/>
  <c r="Z776" i="10" s="1"/>
  <c r="K705" i="10"/>
  <c r="M705" i="10" s="1"/>
  <c r="Z771" i="10" s="1"/>
  <c r="K698" i="10"/>
  <c r="M698" i="10" s="1"/>
  <c r="Z764" i="10" s="1"/>
  <c r="K696" i="10"/>
  <c r="M696" i="10" s="1"/>
  <c r="Z762" i="10" s="1"/>
  <c r="K685" i="10"/>
  <c r="M685" i="10" s="1"/>
  <c r="Z751" i="10" s="1"/>
  <c r="K680" i="10"/>
  <c r="M680" i="10" s="1"/>
  <c r="Z746" i="10" s="1"/>
  <c r="K679" i="10"/>
  <c r="M679" i="10" s="1"/>
  <c r="Z745" i="10" s="1"/>
  <c r="K678" i="10"/>
  <c r="M678" i="10" s="1"/>
  <c r="Z744" i="10" s="1"/>
  <c r="K674" i="10"/>
  <c r="M674" i="10" s="1"/>
  <c r="Z740" i="10" s="1"/>
  <c r="K670" i="10"/>
  <c r="M670" i="10" s="1"/>
  <c r="Z736" i="10" s="1"/>
  <c r="K701" i="10"/>
  <c r="M701" i="10" s="1"/>
  <c r="Z767" i="10" s="1"/>
  <c r="K690" i="10"/>
  <c r="M690" i="10" s="1"/>
  <c r="Z756" i="10" s="1"/>
  <c r="K688" i="10"/>
  <c r="M688" i="10" s="1"/>
  <c r="Z754" i="10" s="1"/>
  <c r="K676" i="10"/>
  <c r="M676" i="10" s="1"/>
  <c r="Z742" i="10" s="1"/>
  <c r="K675" i="10"/>
  <c r="M675" i="10" s="1"/>
  <c r="Z741" i="10" s="1"/>
  <c r="K697" i="10"/>
  <c r="M697" i="10" s="1"/>
  <c r="Z763" i="10" s="1"/>
  <c r="K704" i="10"/>
  <c r="M704" i="10" s="1"/>
  <c r="Z770" i="10" s="1"/>
  <c r="K686" i="10"/>
  <c r="M686" i="10" s="1"/>
  <c r="Z752" i="10" s="1"/>
  <c r="K672" i="10"/>
  <c r="M672" i="10" s="1"/>
  <c r="Z738" i="10" s="1"/>
  <c r="K706" i="10"/>
  <c r="M706" i="10" s="1"/>
  <c r="Z772" i="10" s="1"/>
  <c r="K671" i="10"/>
  <c r="M671" i="10" s="1"/>
  <c r="Z737" i="10" s="1"/>
  <c r="K668" i="10"/>
  <c r="M668" i="10" s="1"/>
  <c r="M695" i="10"/>
  <c r="Z761" i="10" s="1"/>
  <c r="M713" i="10"/>
  <c r="L715" i="10"/>
  <c r="M703" i="10"/>
  <c r="Z769" i="10" s="1"/>
  <c r="Y741" i="1" l="1"/>
  <c r="M715" i="1"/>
  <c r="Y734" i="1"/>
  <c r="C23" i="9"/>
  <c r="M715" i="10"/>
  <c r="Z815" i="10" s="1"/>
  <c r="Z734" i="10"/>
  <c r="Z814" i="10" s="1"/>
  <c r="K715" i="10"/>
  <c r="Y815" i="1" l="1"/>
</calcChain>
</file>

<file path=xl/sharedStrings.xml><?xml version="1.0" encoding="utf-8"?>
<sst xmlns="http://schemas.openxmlformats.org/spreadsheetml/2006/main" count="4937" uniqueCount="1278">
  <si>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</si>
  <si>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</si>
  <si>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</si>
  <si>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</si>
  <si>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</si>
  <si>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</si>
  <si>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</si>
  <si>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</si>
  <si>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</si>
  <si>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</si>
  <si>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</si>
  <si>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</si>
  <si>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</si>
  <si>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</si>
  <si>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</si>
  <si>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</si>
  <si>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</si>
  <si>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</si>
  <si>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</si>
  <si>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</si>
  <si>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</si>
  <si>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</si>
  <si>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</si>
  <si>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</si>
  <si>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</si>
  <si>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</si>
  <si>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</si>
  <si>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</si>
  <si>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</si>
  <si>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</si>
  <si>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</si>
  <si>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</si>
  <si>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</si>
  <si>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</si>
  <si>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</si>
  <si>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</si>
  <si>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</si>
  <si>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</si>
  <si>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</si>
  <si>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</si>
  <si>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</si>
  <si>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</si>
  <si>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</si>
  <si>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</si>
  <si>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</si>
  <si>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</si>
  <si>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</si>
  <si>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</si>
  <si>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</si>
  <si>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</si>
  <si>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</si>
  <si>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</si>
  <si>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</si>
  <si>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</si>
  <si>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</si>
  <si>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</si>
  <si>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</si>
  <si>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</si>
  <si>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</si>
  <si>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</si>
  <si>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</si>
  <si>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</si>
  <si>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</si>
  <si>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</si>
  <si>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</si>
  <si>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</si>
  <si>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</si>
  <si>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</si>
  <si>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</si>
  <si>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</si>
  <si>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</si>
  <si>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</si>
  <si>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</si>
  <si>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</si>
  <si>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</si>
  <si>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</si>
  <si>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</si>
  <si>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</si>
  <si>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</si>
  <si>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</si>
  <si>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</si>
  <si>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</si>
  <si>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</si>
  <si>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</si>
  <si>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</si>
  <si>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</si>
  <si>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</si>
  <si>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</si>
  <si>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</si>
  <si>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</si>
  <si>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</si>
  <si>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</si>
  <si>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</si>
  <si>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</si>
  <si>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</si>
  <si>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</si>
  <si>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</si>
  <si>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</si>
  <si>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</si>
  <si>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</si>
  <si>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</si>
  <si>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</si>
  <si>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</si>
  <si>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</si>
  <si>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</si>
  <si>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</si>
  <si>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</si>
  <si>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</si>
  <si>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</si>
  <si>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</si>
  <si>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</si>
  <si>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</si>
  <si>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</si>
  <si>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</si>
  <si>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</si>
  <si>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</si>
  <si>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</si>
  <si>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</si>
  <si>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</si>
  <si>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</si>
  <si>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</si>
  <si>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</si>
  <si>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</si>
  <si>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</si>
  <si>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</si>
  <si>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</si>
  <si>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</si>
  <si>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</si>
  <si>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</si>
  <si>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</si>
  <si>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</si>
  <si>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</si>
  <si>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</si>
  <si>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</si>
  <si>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</si>
  <si>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</si>
  <si>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</si>
  <si>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</si>
  <si>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</si>
  <si>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</si>
  <si>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</si>
  <si>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</si>
  <si>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</si>
  <si>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</si>
  <si>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</si>
  <si>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</si>
  <si>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</si>
  <si>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</si>
  <si>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</si>
  <si>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</si>
  <si>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</si>
  <si>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</si>
  <si>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</si>
  <si>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</si>
  <si>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</si>
  <si>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</si>
  <si>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</si>
  <si>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</si>
  <si>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</si>
  <si>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</si>
  <si>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</si>
  <si>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</si>
  <si>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</si>
  <si>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</si>
  <si>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</si>
  <si>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</si>
  <si>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</si>
  <si>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</si>
  <si>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</si>
  <si>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</si>
  <si>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</si>
  <si>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</si>
  <si>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</si>
  <si>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</si>
  <si>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</si>
  <si>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</si>
  <si>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</si>
  <si>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</si>
  <si>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</si>
  <si>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</si>
  <si>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</si>
  <si>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</si>
  <si>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</si>
  <si>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</si>
  <si>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</si>
  <si>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</si>
  <si>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</si>
  <si>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</si>
  <si>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</si>
  <si>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</si>
  <si>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</si>
  <si>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</si>
  <si>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</si>
  <si>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</si>
  <si>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</si>
  <si>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</si>
  <si>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</si>
  <si>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</si>
  <si>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</si>
  <si>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</si>
  <si>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</si>
  <si>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</si>
  <si>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</si>
  <si>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</si>
  <si>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</si>
  <si>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</si>
  <si>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</si>
  <si>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</si>
  <si>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</si>
  <si>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</si>
  <si>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</si>
  <si>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</si>
  <si>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</si>
  <si>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</si>
  <si>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</si>
  <si>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</si>
  <si>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</si>
  <si>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</si>
  <si>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</si>
  <si>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</si>
  <si>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</si>
  <si>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</si>
  <si>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</si>
  <si>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</si>
  <si>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</si>
  <si>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</si>
  <si>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</si>
  <si>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</si>
  <si>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</si>
  <si>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</si>
  <si>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</si>
  <si>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</si>
  <si>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</si>
  <si>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</si>
  <si>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</si>
  <si>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</si>
  <si>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</si>
  <si>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</si>
  <si>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</si>
  <si>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</si>
  <si>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</si>
  <si>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</si>
  <si>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</si>
  <si>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</si>
  <si>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</si>
  <si>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</si>
  <si>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</si>
  <si>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</si>
  <si>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</si>
  <si>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</si>
  <si>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</si>
  <si>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</si>
  <si>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</si>
  <si>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</si>
  <si>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</si>
  <si>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</si>
  <si>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</si>
  <si>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</si>
  <si>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</si>
  <si>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</si>
  <si>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</si>
  <si>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</si>
  <si>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</si>
  <si>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</si>
  <si>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</si>
  <si>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</si>
  <si>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</si>
  <si>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</si>
  <si>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</si>
  <si>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</si>
  <si>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</si>
  <si>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</si>
  <si>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</si>
  <si>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</si>
  <si>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</si>
  <si>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</si>
  <si>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</si>
  <si>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</si>
  <si>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</si>
  <si>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</si>
  <si>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</si>
  <si>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</si>
  <si>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</si>
  <si>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</si>
  <si>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</si>
  <si>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</si>
  <si>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</si>
  <si>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</si>
  <si>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</si>
  <si>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</si>
  <si>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</si>
  <si>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</si>
  <si>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</si>
  <si>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</si>
  <si>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</si>
  <si>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</si>
  <si>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</si>
  <si>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</si>
  <si>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</si>
  <si>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</si>
  <si>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</si>
  <si>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</si>
  <si>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</si>
  <si>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</si>
  <si>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</si>
  <si>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</si>
  <si>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</si>
  <si>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</si>
  <si>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</si>
  <si>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</si>
  <si>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</si>
  <si>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</si>
  <si>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</si>
  <si>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</si>
  <si>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</si>
  <si>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</si>
  <si>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</si>
  <si>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</si>
  <si>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</si>
  <si>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</si>
  <si>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</si>
  <si>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</si>
  <si>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</si>
  <si>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</si>
  <si>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</si>
  <si>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</si>
  <si>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</si>
  <si>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</si>
  <si>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</si>
  <si>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</si>
  <si>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</si>
  <si>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</si>
  <si>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</si>
  <si>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</si>
  <si>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</si>
  <si>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</si>
  <si>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</si>
  <si>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</si>
  <si>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</si>
  <si>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</si>
  <si>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</si>
  <si>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</si>
  <si>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</si>
  <si>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</si>
  <si>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</si>
  <si>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</si>
  <si>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</si>
  <si>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</si>
  <si>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</si>
  <si>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</si>
  <si>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</si>
  <si>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</si>
  <si>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</si>
  <si>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</si>
  <si>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</si>
  <si>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</si>
  <si>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</si>
  <si>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</si>
  <si>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</si>
  <si>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</si>
  <si>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</si>
  <si>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</si>
  <si>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</si>
  <si>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</si>
  <si>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</si>
  <si>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</si>
  <si>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</si>
  <si>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</si>
  <si>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</si>
  <si>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</si>
  <si>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</si>
  <si>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</si>
  <si>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</si>
  <si>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</si>
  <si>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</si>
  <si>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</si>
  <si>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</si>
  <si>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</si>
  <si>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</si>
  <si>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</si>
  <si>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</si>
  <si>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</si>
  <si>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</si>
  <si>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</si>
  <si>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</si>
  <si>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</si>
  <si>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</si>
  <si>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</si>
  <si>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</si>
  <si>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</si>
  <si>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</si>
  <si>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</si>
  <si>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</si>
  <si>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</si>
  <si>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</si>
  <si>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</si>
  <si>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</si>
  <si>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</si>
  <si>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</si>
  <si>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</si>
  <si>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</si>
  <si>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</si>
  <si>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</si>
  <si>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</si>
  <si>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</si>
  <si>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</si>
  <si>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</si>
  <si>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</si>
  <si>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</si>
  <si>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</si>
  <si>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</si>
  <si>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</si>
  <si>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</si>
  <si>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</si>
  <si>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</si>
  <si>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</si>
  <si>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</si>
  <si>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</si>
  <si>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</si>
  <si>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</si>
  <si>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</si>
  <si>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</si>
  <si>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</si>
  <si>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</si>
  <si>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</si>
  <si>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</si>
  <si>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</si>
  <si>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</si>
  <si>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</si>
  <si>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</si>
  <si>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</si>
  <si>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</si>
  <si>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</si>
  <si>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</si>
  <si>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</si>
  <si>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</si>
  <si>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</si>
  <si>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</si>
  <si>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</si>
  <si>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</si>
  <si>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</si>
  <si>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</si>
  <si>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</si>
  <si>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</si>
  <si>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</si>
  <si>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</si>
  <si>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</si>
  <si>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</si>
  <si>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</si>
  <si>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</si>
  <si>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</si>
  <si>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</si>
  <si>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</si>
  <si>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</si>
  <si>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</si>
  <si>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</si>
  <si>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</si>
  <si>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</si>
  <si>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</si>
  <si>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</si>
  <si>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</si>
  <si>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</si>
  <si>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</si>
  <si>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</si>
  <si>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</si>
  <si>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</si>
  <si>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</si>
  <si>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</si>
  <si>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</si>
  <si>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</si>
  <si>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</si>
  <si>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</si>
  <si>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</si>
  <si>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</si>
  <si>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</si>
  <si>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</si>
  <si>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</si>
  <si>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</si>
  <si>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</si>
  <si>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</si>
  <si>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</si>
  <si>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</si>
  <si>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</si>
  <si>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</si>
  <si>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</si>
  <si>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</si>
  <si>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</si>
  <si>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</si>
  <si>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</si>
  <si>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</si>
  <si>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</si>
  <si>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</si>
  <si>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</si>
  <si>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</si>
  <si>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</si>
  <si>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</si>
  <si>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</si>
  <si>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</si>
  <si>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</si>
  <si>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</si>
  <si>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</si>
  <si>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</si>
  <si>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</si>
  <si>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</si>
  <si>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</si>
  <si>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</si>
  <si>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</si>
  <si>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</si>
  <si>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</si>
  <si>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</si>
  <si>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</si>
  <si>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</si>
  <si>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</si>
  <si>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</si>
  <si>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</si>
  <si>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</si>
  <si>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</si>
  <si>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</si>
  <si>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</si>
  <si>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</si>
  <si>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</si>
  <si>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</si>
  <si>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</si>
  <si>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</si>
  <si>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</si>
  <si>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</si>
  <si>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</si>
  <si>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</si>
  <si>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</si>
  <si>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</si>
  <si>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</si>
  <si>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</si>
  <si>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</si>
  <si>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</si>
  <si>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</si>
  <si>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</si>
  <si>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</si>
  <si>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</si>
  <si>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</si>
  <si>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</si>
  <si>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</si>
  <si>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</si>
  <si>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</si>
  <si>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</si>
  <si>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</si>
  <si>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</si>
  <si>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</si>
  <si>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</si>
  <si>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</si>
  <si>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</si>
  <si>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</si>
  <si>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</si>
  <si>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</si>
  <si>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</si>
  <si>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</si>
  <si>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</si>
  <si>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</si>
  <si>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</si>
  <si>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</si>
  <si>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</si>
  <si>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</si>
  <si>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</si>
  <si>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</si>
  <si>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</si>
  <si>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</si>
  <si>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</si>
  <si>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</si>
  <si>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</si>
  <si>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</si>
  <si>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</si>
  <si>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</si>
  <si>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</si>
  <si>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</si>
  <si>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</si>
  <si>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</si>
  <si>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</si>
  <si>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</si>
  <si>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</si>
  <si>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</si>
  <si>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</si>
  <si>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</si>
  <si>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</si>
  <si>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</si>
  <si>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</si>
  <si>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</si>
  <si>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</si>
  <si>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</si>
  <si>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</si>
  <si>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</si>
  <si>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</si>
  <si>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</si>
  <si>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</si>
  <si>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</si>
  <si>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</si>
  <si>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</si>
  <si>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</si>
  <si>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</si>
  <si>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</si>
  <si>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</si>
  <si>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</si>
  <si>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</si>
  <si>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</si>
  <si>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</si>
  <si>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</si>
  <si>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</si>
  <si>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</si>
  <si>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</si>
  <si>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</si>
  <si>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</si>
  <si>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</si>
  <si>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</si>
  <si>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</si>
  <si>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</si>
  <si>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</si>
  <si>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</si>
  <si>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</si>
  <si>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</si>
  <si>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</si>
  <si>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</si>
  <si>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</si>
  <si>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</si>
  <si>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</si>
  <si>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</si>
  <si>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</si>
  <si>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</si>
  <si>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</si>
  <si>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</si>
  <si>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</si>
  <si>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</si>
  <si>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</si>
  <si>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</si>
  <si>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</si>
  <si>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</si>
  <si>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</si>
  <si>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</si>
  <si>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</si>
  <si>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</si>
  <si>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</si>
  <si>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</si>
  <si>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</si>
  <si>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</si>
  <si>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</si>
  <si>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</si>
  <si>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</si>
  <si>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</si>
  <si>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</si>
  <si>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</si>
  <si>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</si>
  <si>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</si>
  <si>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</si>
  <si>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</si>
  <si>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</si>
  <si>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</si>
  <si>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</si>
  <si>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</si>
  <si>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</si>
  <si>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</si>
  <si>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</si>
  <si>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</si>
  <si>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</si>
  <si>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</si>
  <si>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</si>
  <si>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</si>
  <si>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</si>
  <si>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</si>
  <si>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</si>
  <si>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</si>
  <si>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</si>
  <si>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</si>
  <si>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</si>
  <si>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</si>
  <si>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</si>
  <si>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</si>
  <si>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</si>
  <si>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</si>
  <si>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</si>
  <si>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</si>
  <si>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</si>
  <si>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</si>
  <si>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</si>
  <si>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</si>
  <si>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</si>
  <si>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</si>
  <si>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</si>
  <si>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</si>
  <si>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</si>
  <si>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</si>
  <si>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</si>
  <si>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</si>
  <si>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</si>
  <si>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</si>
  <si>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</si>
  <si>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</si>
  <si>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</si>
  <si>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</si>
  <si>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</si>
  <si>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</si>
  <si>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</si>
  <si>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</si>
  <si>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</si>
  <si>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</si>
  <si>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</si>
  <si>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</si>
  <si>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</si>
  <si>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</si>
  <si>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</si>
  <si>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</si>
  <si>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</si>
  <si>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</si>
  <si>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</si>
  <si>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</si>
  <si>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</si>
  <si>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</si>
  <si>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</si>
  <si>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</si>
  <si>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</si>
  <si>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</si>
  <si>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</si>
  <si>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</si>
  <si>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</si>
  <si>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</si>
  <si>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</si>
  <si>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</si>
  <si>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</si>
  <si>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</si>
  <si>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</si>
  <si>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</si>
  <si>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</si>
  <si>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</si>
  <si>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</si>
  <si>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</si>
  <si>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</si>
  <si>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</si>
  <si>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</si>
  <si>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</si>
  <si>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</si>
  <si>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</si>
  <si>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</si>
  <si>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</si>
  <si>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</si>
  <si>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</si>
  <si>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</si>
  <si>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</si>
  <si>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</si>
  <si>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</si>
  <si>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</si>
  <si>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</si>
  <si>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</si>
  <si>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</si>
  <si>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</si>
  <si>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</si>
  <si>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</si>
  <si>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</si>
  <si>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</si>
  <si>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</si>
  <si>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</si>
  <si>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</si>
  <si>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</si>
  <si>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</si>
  <si>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</si>
  <si>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</si>
  <si>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</si>
  <si>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</si>
  <si>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</si>
  <si>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</si>
  <si>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</si>
  <si>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</si>
  <si>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</si>
  <si>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</si>
  <si>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</si>
  <si>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</si>
  <si>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</si>
  <si>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</si>
  <si>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</si>
  <si>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</si>
  <si>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</si>
  <si>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</si>
  <si>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</si>
  <si>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</si>
  <si>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</si>
  <si>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</si>
  <si>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</si>
  <si>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</si>
  <si>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</si>
  <si>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</si>
  <si>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</si>
  <si>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</si>
  <si>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</si>
  <si>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</si>
  <si>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</si>
  <si>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</si>
  <si>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</si>
  <si>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</si>
  <si>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</si>
  <si>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</si>
  <si>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</si>
  <si>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</si>
  <si>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</si>
  <si>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</si>
  <si>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</si>
  <si>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</si>
  <si>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</si>
  <si>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</si>
  <si>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</si>
  <si>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</si>
  <si>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</si>
  <si>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</si>
  <si>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</si>
  <si>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</si>
  <si>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</si>
  <si>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</si>
  <si>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</si>
  <si>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</si>
  <si>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</si>
  <si>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</si>
  <si>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</si>
  <si>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</si>
  <si>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</si>
  <si>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</si>
  <si>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</si>
  <si>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</si>
  <si>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</si>
  <si>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</si>
  <si>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</si>
  <si>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</si>
  <si>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</si>
  <si>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</si>
  <si>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</si>
  <si>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</si>
  <si>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</si>
  <si>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</si>
  <si>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</si>
  <si>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</si>
  <si>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</si>
  <si>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</si>
  <si>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</si>
  <si>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</si>
  <si>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</si>
  <si>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</si>
  <si>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</si>
  <si>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</si>
  <si>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</si>
  <si>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</si>
  <si>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</si>
  <si>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</si>
  <si>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</si>
  <si>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</si>
  <si>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</si>
  <si>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</si>
  <si>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</si>
  <si>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</si>
  <si>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</si>
  <si>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</si>
  <si>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</si>
  <si>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</si>
  <si>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</si>
  <si>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</si>
  <si>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</si>
  <si>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</si>
  <si>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</si>
  <si>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</si>
  <si>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</si>
  <si>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</si>
  <si>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</si>
  <si>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</si>
  <si>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</si>
  <si>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</si>
  <si>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</si>
  <si>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</si>
  <si>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</si>
  <si>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</si>
  <si>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</si>
  <si>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</si>
  <si>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</si>
  <si>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</si>
  <si>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</si>
  <si>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</si>
  <si>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</si>
  <si>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</si>
  <si>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</si>
  <si>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</si>
  <si>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</si>
  <si>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</si>
  <si>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</si>
  <si>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</si>
  <si>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</si>
  <si>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</si>
  <si>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</si>
  <si>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</si>
  <si>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</si>
  <si>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</si>
  <si>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</si>
  <si>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</si>
  <si>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</si>
  <si>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</si>
  <si>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</si>
  <si>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</si>
  <si>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</si>
  <si>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</si>
  <si>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</si>
  <si>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</si>
  <si>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</si>
  <si>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</si>
  <si>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</si>
  <si>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</si>
  <si>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</si>
  <si>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</si>
  <si>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</si>
  <si>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</si>
  <si>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</si>
  <si>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</si>
  <si>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</si>
  <si>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</si>
  <si>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</si>
  <si>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</si>
  <si>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</si>
  <si>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</si>
  <si>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</si>
  <si>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</si>
  <si>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</si>
  <si>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</si>
  <si>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</si>
  <si>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</si>
  <si>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</si>
  <si>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</si>
  <si>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</si>
  <si>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</si>
  <si>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</si>
  <si>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</si>
  <si>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</si>
  <si>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</si>
  <si>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</si>
  <si>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</si>
  <si>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</si>
  <si>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</si>
  <si>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</si>
  <si>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</si>
  <si>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</si>
  <si>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</si>
  <si>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</si>
  <si>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</si>
  <si>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</si>
  <si>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</si>
  <si>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</si>
  <si>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</si>
  <si>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</si>
  <si>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</si>
  <si>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</si>
  <si>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</si>
  <si>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</si>
  <si>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</si>
  <si>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</si>
  <si>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</si>
  <si>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</si>
  <si>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</si>
  <si>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</si>
  <si>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</si>
  <si>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</si>
  <si>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</si>
  <si>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</si>
  <si>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</si>
  <si>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</si>
  <si>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</si>
  <si>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</si>
  <si>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</si>
  <si>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</si>
  <si>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</si>
  <si>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</si>
  <si>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</si>
  <si>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</si>
  <si>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</si>
  <si>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</si>
  <si>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</si>
  <si>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</si>
  <si>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</si>
  <si>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</si>
  <si>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</si>
  <si>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</si>
  <si>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</si>
  <si>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</si>
  <si>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</si>
  <si>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</si>
  <si>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</si>
  <si>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</si>
  <si>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</si>
  <si>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</si>
  <si>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</si>
  <si>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</si>
  <si>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</si>
  <si>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</si>
  <si>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</si>
  <si>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</si>
  <si>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</si>
  <si>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</si>
  <si>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</si>
  <si>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</si>
  <si>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</si>
  <si>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</si>
  <si>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</si>
  <si>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</si>
  <si>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</si>
  <si>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</si>
  <si>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</si>
  <si>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</si>
  <si>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</si>
  <si>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</si>
  <si>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</si>
  <si>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</si>
  <si>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</si>
  <si>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</si>
  <si>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</si>
  <si>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</si>
  <si>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</si>
  <si>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</si>
  <si>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</si>
  <si>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</si>
  <si>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</si>
  <si>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</si>
  <si>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</si>
  <si>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</si>
  <si>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</si>
  <si>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</si>
  <si>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</si>
  <si>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</si>
  <si>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</si>
  <si>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</si>
  <si>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</si>
  <si>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</si>
  <si>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</si>
  <si>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</si>
  <si>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</si>
  <si>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</si>
  <si>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</si>
  <si>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</si>
  <si>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</si>
  <si>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</si>
  <si>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</si>
  <si>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</si>
  <si>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</si>
  <si>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</si>
  <si>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</si>
  <si>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</si>
  <si>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</si>
  <si>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</si>
  <si>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</si>
  <si>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</si>
  <si>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</si>
  <si>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</si>
  <si>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</si>
  <si>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</si>
  <si>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</si>
  <si>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</si>
  <si>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</si>
  <si>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</si>
  <si>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</si>
  <si>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</si>
  <si>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</si>
  <si>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</si>
  <si>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</si>
  <si>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</si>
  <si>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</si>
  <si>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</si>
  <si>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</si>
  <si>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</si>
  <si>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</si>
  <si>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</si>
  <si>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</si>
  <si>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</si>
  <si>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</si>
  <si>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</si>
  <si>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</si>
  <si>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</si>
  <si>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</si>
  <si>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</si>
  <si>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</si>
  <si>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</si>
  <si>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</si>
  <si>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</si>
  <si>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</si>
  <si>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</si>
  <si>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</si>
  <si>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</si>
  <si>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</si>
  <si>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</si>
  <si>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</si>
  <si>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</si>
  <si>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</si>
  <si>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</si>
  <si>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</si>
  <si>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</si>
  <si>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</si>
  <si>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</si>
  <si>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</si>
  <si>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</si>
  <si>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</si>
  <si>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</si>
  <si>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</si>
  <si>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</si>
  <si>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</si>
  <si>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</si>
  <si>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</si>
  <si>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</si>
  <si>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</si>
  <si>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</si>
  <si>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</si>
  <si>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</si>
  <si>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</si>
  <si>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</si>
  <si>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</si>
  <si>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</si>
  <si>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</si>
  <si>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</si>
  <si>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</si>
  <si>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</si>
  <si>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</si>
  <si>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</si>
  <si>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</si>
  <si>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</si>
  <si>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</si>
  <si>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</si>
  <si>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</si>
  <si>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</si>
  <si>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</si>
  <si>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</si>
  <si>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</si>
  <si>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</si>
  <si>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</si>
  <si>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</si>
  <si>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</si>
  <si>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</si>
  <si>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</si>
  <si>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</si>
  <si>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</si>
  <si>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</si>
  <si>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</si>
  <si>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</si>
  <si>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</si>
  <si>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</si>
  <si>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</si>
  <si>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</si>
  <si>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</si>
  <si>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</si>
  <si>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</si>
  <si>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</si>
  <si>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</si>
  <si>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</si>
  <si>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</si>
  <si>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</si>
  <si>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</si>
  <si>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</si>
  <si>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</si>
  <si>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</si>
  <si>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</si>
  <si>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</si>
  <si>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</si>
  <si>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</si>
  <si>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</si>
  <si>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</si>
  <si>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</si>
  <si>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</si>
  <si>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</si>
  <si>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</si>
  <si>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</si>
  <si>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</si>
  <si>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</si>
  <si>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</si>
  <si>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</si>
  <si>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</si>
  <si>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</si>
  <si>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</si>
  <si>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</si>
  <si>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</si>
  <si>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</si>
  <si>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</si>
  <si>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</si>
  <si>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</si>
  <si>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</si>
  <si>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</si>
  <si>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</si>
  <si>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</si>
  <si>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</si>
  <si>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</si>
  <si>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</si>
  <si>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</si>
  <si>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</si>
  <si>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</si>
  <si>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</si>
  <si>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</si>
  <si>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</si>
  <si>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</si>
  <si>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</si>
  <si>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</si>
  <si>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</si>
  <si>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</si>
  <si>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</si>
  <si>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</si>
  <si>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</si>
  <si>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</si>
  <si>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</si>
  <si>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</si>
  <si>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</si>
  <si>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</si>
  <si>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</si>
  <si>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</si>
  <si>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</si>
  <si>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</si>
  <si>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</si>
  <si>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</si>
  <si>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</si>
  <si>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</si>
  <si>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</si>
  <si>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</si>
  <si>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</si>
  <si>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</si>
  <si>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</si>
  <si>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</si>
  <si>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</si>
  <si>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</si>
  <si>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</si>
  <si>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</si>
  <si>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</si>
  <si>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</si>
  <si>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</si>
  <si>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</si>
  <si>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</si>
  <si>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</si>
  <si>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</si>
  <si>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</si>
  <si>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</si>
  <si>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</si>
  <si>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</si>
  <si>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</si>
  <si>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</si>
  <si>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</si>
  <si>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</si>
  <si>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</si>
  <si>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</si>
  <si>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</si>
  <si>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</si>
  <si>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</si>
  <si>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</si>
  <si>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</si>
  <si>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</si>
  <si>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</si>
  <si>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</si>
  <si>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</si>
  <si>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</si>
  <si>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</si>
  <si>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</si>
  <si>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</si>
  <si>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</si>
  <si>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</si>
  <si>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</si>
  <si>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</si>
  <si>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</si>
  <si>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</si>
  <si>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</si>
  <si>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</si>
  <si>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The operating expenses, the units of measure and the operating expenses per unit of measure are stated on line 484 thru line 568 in columns</t>
  </si>
  <si>
    <t>YUNABD</t>
  </si>
  <si>
    <t>Office of Community Health Systems</t>
  </si>
  <si>
    <t>P.O. Box 47853</t>
  </si>
  <si>
    <t>Olympia, Washington 98504-7853</t>
  </si>
  <si>
    <t>DOH FORM 689-182 (Rev 12/05/2017)</t>
  </si>
  <si>
    <r>
      <t xml:space="preserve">To submit your report by electronic mail, please send to: </t>
    </r>
    <r>
      <rPr>
        <sz val="11"/>
        <color theme="3"/>
        <rFont val="Arial"/>
        <family val="2"/>
      </rPr>
      <t>hos@doh.wa.gov</t>
    </r>
  </si>
  <si>
    <r>
      <t xml:space="preserve">If you have any questions or concerns please call Carrie Baranowski at 360-236-4210 or send an e-mail to </t>
    </r>
    <r>
      <rPr>
        <sz val="11"/>
        <color theme="3"/>
        <rFont val="Arial"/>
        <family val="2"/>
      </rPr>
      <t>hos@doh.wa.gov</t>
    </r>
    <r>
      <rPr>
        <sz val="11"/>
        <rFont val="Arial"/>
        <family val="2"/>
      </rPr>
      <t>.</t>
    </r>
  </si>
  <si>
    <r>
      <t xml:space="preserve">If you have any questions or concerns please call Communty Health Systems at 360-236-4210 or send an e-mail to: </t>
    </r>
    <r>
      <rPr>
        <sz val="11"/>
        <color theme="3"/>
        <rFont val="Arial"/>
        <family val="2"/>
      </rPr>
      <t>hos@doh.wa.gov</t>
    </r>
  </si>
  <si>
    <t>12/31/2020</t>
  </si>
  <si>
    <t>082</t>
  </si>
  <si>
    <t>Garfield County Public Hospital District</t>
  </si>
  <si>
    <t>66 N. Sixth Street</t>
  </si>
  <si>
    <t>Pomeroy, WA, 99347</t>
  </si>
  <si>
    <t>Garfield County</t>
  </si>
  <si>
    <t>Mat Slaybaugh &amp; Jayd Keener</t>
  </si>
  <si>
    <t>Lance Spindler</t>
  </si>
  <si>
    <t>Mike Field</t>
  </si>
  <si>
    <t>509-843-1591</t>
  </si>
  <si>
    <t>12/31/2021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</si>
</sst>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_);\(0\)"/>
    <numFmt numFmtId="167" formatCode="0.0%"/>
    <numFmt numFmtId="168" formatCode="#,##0.0_);\(#,##0.0\)"/>
    <numFmt numFmtId="169" formatCode="General_)"/>
    <numFmt numFmtId="170" formatCode="###,###,###,##0"/>
  </numFmts>
  <fonts count="78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1"/>
      <color theme="3"/>
      <name val="Arial"/>
      <family val="2"/>
    </font>
    <font>
      <sz val="11"/>
      <color theme="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0"/>
      <name val="Times New Roman"/>
      <family val="1"/>
    </font>
    <font>
      <sz val="11"/>
      <name val="Times New Roman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sz val="11"/>
      <color theme="1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7"/>
      <name val="Times New Roman"/>
      <family val="1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name val="Candara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u/>
      <sz val="9"/>
      <color indexed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29">
    <xf numFmtId="37" fontId="0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33" applyNumberFormat="0" applyFill="0" applyAlignment="0" applyProtection="0"/>
    <xf numFmtId="0" fontId="20" fillId="0" borderId="34" applyNumberFormat="0" applyFill="0" applyAlignment="0" applyProtection="0"/>
    <xf numFmtId="0" fontId="21" fillId="0" borderId="35" applyNumberFormat="0" applyFill="0" applyAlignment="0" applyProtection="0"/>
    <xf numFmtId="0" fontId="21" fillId="0" borderId="0" applyNumberFormat="0" applyFill="0" applyBorder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5" fillId="12" borderId="36" applyNumberFormat="0" applyAlignment="0" applyProtection="0"/>
    <xf numFmtId="0" fontId="26" fillId="13" borderId="37" applyNumberFormat="0" applyAlignment="0" applyProtection="0"/>
    <xf numFmtId="0" fontId="27" fillId="13" borderId="36" applyNumberFormat="0" applyAlignment="0" applyProtection="0"/>
    <xf numFmtId="0" fontId="28" fillId="0" borderId="38" applyNumberFormat="0" applyFill="0" applyAlignment="0" applyProtection="0"/>
    <xf numFmtId="0" fontId="29" fillId="14" borderId="39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41" applyNumberFormat="0" applyFill="0" applyAlignment="0" applyProtection="0"/>
    <xf numFmtId="0" fontId="33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3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37" fillId="0" borderId="0" applyBorder="0">
      <alignment horizontal="centerContinuous" vertical="center"/>
    </xf>
    <xf numFmtId="0" fontId="38" fillId="0" borderId="0" applyBorder="0">
      <alignment horizontal="centerContinuous" vertical="center"/>
    </xf>
    <xf numFmtId="0" fontId="39" fillId="0" borderId="0" applyBorder="0">
      <alignment horizontal="centerContinuous" vertical="center"/>
    </xf>
    <xf numFmtId="0" fontId="40" fillId="0" borderId="0" applyBorder="0">
      <alignment horizontal="centerContinuous" vertical="center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37" fontId="41" fillId="0" borderId="0" applyBorder="0">
      <alignment horizontal="right" vertical="center"/>
    </xf>
    <xf numFmtId="37" fontId="42" fillId="0" borderId="0" applyBorder="0">
      <alignment horizontal="right" vertical="center"/>
    </xf>
    <xf numFmtId="37" fontId="43" fillId="0" borderId="0" applyBorder="0">
      <alignment horizontal="right" vertical="center"/>
    </xf>
    <xf numFmtId="37" fontId="44" fillId="0" borderId="0" applyBorder="0">
      <alignment horizontal="right" vertical="center"/>
    </xf>
    <xf numFmtId="0" fontId="51" fillId="0" borderId="0" applyNumberFormat="0" applyFill="0" applyBorder="0" applyAlignment="0" applyProtection="0">
      <alignment vertical="top"/>
      <protection locked="0"/>
    </xf>
    <xf numFmtId="0" fontId="52" fillId="11" borderId="0" applyNumberFormat="0" applyBorder="0" applyAlignment="0" applyProtection="0"/>
    <xf numFmtId="0" fontId="45" fillId="0" borderId="0" applyBorder="0">
      <alignment vertical="center"/>
    </xf>
    <xf numFmtId="0" fontId="46" fillId="0" borderId="0" applyBorder="0">
      <alignment vertical="center"/>
    </xf>
    <xf numFmtId="0" fontId="49" fillId="0" borderId="0" applyBorder="0">
      <alignment vertical="center"/>
    </xf>
    <xf numFmtId="0" fontId="47" fillId="0" borderId="0" applyBorder="0">
      <alignment vertical="center"/>
    </xf>
    <xf numFmtId="0" fontId="48" fillId="0" borderId="0" applyBorder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15" borderId="40" applyNumberFormat="0" applyFont="0" applyAlignment="0" applyProtection="0"/>
    <xf numFmtId="37" fontId="45" fillId="0" borderId="0" applyBorder="0">
      <alignment horizontal="right" vertical="center"/>
    </xf>
    <xf numFmtId="37" fontId="49" fillId="0" borderId="0" applyBorder="0">
      <alignment horizontal="right" vertical="center"/>
    </xf>
    <xf numFmtId="37" fontId="47" fillId="0" borderId="0" applyBorder="0">
      <alignment horizontal="right" vertical="center"/>
    </xf>
    <xf numFmtId="37" fontId="48" fillId="0" borderId="0" applyBorder="0">
      <alignment horizontal="right" vertical="center"/>
    </xf>
    <xf numFmtId="0" fontId="38" fillId="0" borderId="0" applyBorder="0">
      <alignment vertical="center"/>
    </xf>
    <xf numFmtId="167" fontId="45" fillId="0" borderId="0" applyBorder="0">
      <alignment horizontal="right" vertical="center"/>
    </xf>
    <xf numFmtId="39" fontId="45" fillId="0" borderId="0" applyBorder="0">
      <alignment horizontal="right" vertical="center"/>
    </xf>
    <xf numFmtId="168" fontId="46" fillId="0" borderId="0" applyFill="0" applyBorder="0" applyProtection="0">
      <alignment horizontal="right" vertical="center"/>
    </xf>
    <xf numFmtId="168" fontId="49" fillId="0" borderId="0" applyFill="0" applyBorder="0" applyProtection="0">
      <alignment horizontal="right" vertical="center"/>
    </xf>
    <xf numFmtId="39" fontId="49" fillId="0" borderId="0" applyBorder="0">
      <alignment horizontal="right" vertical="center"/>
    </xf>
    <xf numFmtId="167" fontId="47" fillId="0" borderId="0" applyBorder="0">
      <alignment horizontal="right" vertical="center"/>
    </xf>
    <xf numFmtId="10" fontId="47" fillId="0" borderId="0" applyBorder="0">
      <alignment horizontal="right" vertical="center"/>
    </xf>
    <xf numFmtId="167" fontId="48" fillId="0" borderId="0" applyBorder="0">
      <alignment horizontal="right" vertical="center"/>
    </xf>
    <xf numFmtId="10" fontId="48" fillId="0" borderId="0" applyBorder="0">
      <alignment horizontal="righ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0" fillId="0" borderId="0" applyBorder="0">
      <alignment vertical="center"/>
    </xf>
    <xf numFmtId="0" fontId="18" fillId="0" borderId="0" applyNumberFormat="0" applyFill="0" applyBorder="0" applyAlignment="0" applyProtection="0"/>
    <xf numFmtId="0" fontId="53" fillId="0" borderId="0" applyBorder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Border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3" fillId="0" borderId="0"/>
    <xf numFmtId="0" fontId="2" fillId="38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2" fillId="17" borderId="0" applyNumberFormat="0" applyBorder="0" applyAlignment="0" applyProtection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170" fontId="56" fillId="0" borderId="0"/>
    <xf numFmtId="170" fontId="56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0" fontId="2" fillId="33" borderId="0" applyNumberFormat="0" applyBorder="0" applyAlignment="0" applyProtection="0"/>
    <xf numFmtId="0" fontId="67" fillId="0" borderId="38" applyNumberFormat="0" applyFill="0" applyAlignment="0" applyProtection="0"/>
    <xf numFmtId="0" fontId="3" fillId="0" borderId="0"/>
    <xf numFmtId="0" fontId="70" fillId="35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73" fillId="0" borderId="0" applyFont="0" applyFill="0" applyBorder="0" applyAlignment="0" applyProtection="0"/>
    <xf numFmtId="0" fontId="2" fillId="29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170" fontId="56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36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36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3" fillId="0" borderId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36" fillId="22" borderId="0" applyNumberFormat="0" applyBorder="0" applyAlignment="0" applyProtection="0"/>
    <xf numFmtId="0" fontId="36" fillId="0" borderId="0"/>
    <xf numFmtId="0" fontId="3" fillId="0" borderId="0"/>
    <xf numFmtId="0" fontId="2" fillId="3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2" fillId="17" borderId="0" applyNumberFormat="0" applyBorder="0" applyAlignment="0" applyProtection="0"/>
    <xf numFmtId="0" fontId="75" fillId="0" borderId="0"/>
    <xf numFmtId="0" fontId="3" fillId="0" borderId="0"/>
    <xf numFmtId="0" fontId="36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3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68" fillId="14" borderId="39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70" fillId="36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3" fillId="0" borderId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6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3" fillId="0" borderId="0"/>
    <xf numFmtId="0" fontId="2" fillId="3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5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3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55" fillId="0" borderId="41" applyNumberFormat="0" applyFill="0" applyAlignment="0" applyProtection="0"/>
    <xf numFmtId="0" fontId="2" fillId="0" borderId="0"/>
    <xf numFmtId="0" fontId="3" fillId="0" borderId="0"/>
    <xf numFmtId="0" fontId="36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3" fillId="0" borderId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3" fillId="0" borderId="0" applyFont="0" applyFill="0" applyBorder="0" applyAlignment="0" applyProtection="0"/>
    <xf numFmtId="0" fontId="36" fillId="30" borderId="0" applyNumberFormat="0" applyBorder="0" applyAlignment="0" applyProtection="0"/>
    <xf numFmtId="0" fontId="64" fillId="12" borderId="36" applyNumberFormat="0" applyAlignment="0" applyProtection="0"/>
    <xf numFmtId="0" fontId="3" fillId="0" borderId="0"/>
    <xf numFmtId="0" fontId="2" fillId="22" borderId="0" applyNumberFormat="0" applyBorder="0" applyAlignment="0" applyProtection="0"/>
    <xf numFmtId="0" fontId="3" fillId="0" borderId="0"/>
    <xf numFmtId="0" fontId="2" fillId="38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70" fillId="19" borderId="0" applyNumberFormat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70" fillId="23" borderId="0" applyNumberFormat="0" applyBorder="0" applyAlignment="0" applyProtection="0"/>
    <xf numFmtId="0" fontId="58" fillId="0" borderId="33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4" fillId="0" borderId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6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35" fillId="0" borderId="0" applyNumberFormat="0" applyFill="0" applyBorder="0" applyAlignment="0" applyProtection="0"/>
    <xf numFmtId="0" fontId="2" fillId="17" borderId="0" applyNumberFormat="0" applyBorder="0" applyAlignment="0" applyProtection="0"/>
    <xf numFmtId="0" fontId="3" fillId="0" borderId="0"/>
    <xf numFmtId="0" fontId="3" fillId="0" borderId="0"/>
    <xf numFmtId="0" fontId="36" fillId="37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3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0" fillId="27" borderId="0" applyNumberFormat="0" applyBorder="0" applyAlignment="0" applyProtection="0"/>
    <xf numFmtId="0" fontId="61" fillId="9" borderId="0" applyNumberFormat="0" applyBorder="0" applyAlignment="0" applyProtection="0"/>
    <xf numFmtId="0" fontId="3" fillId="0" borderId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5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36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7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70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3" fillId="0" borderId="0"/>
    <xf numFmtId="0" fontId="36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6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76" fillId="0" borderId="0">
      <alignment vertical="top"/>
    </xf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0" fillId="32" borderId="0" applyNumberFormat="0" applyBorder="0" applyAlignment="0" applyProtection="0"/>
    <xf numFmtId="0" fontId="2" fillId="37" borderId="0" applyNumberFormat="0" applyBorder="0" applyAlignment="0" applyProtection="0"/>
    <xf numFmtId="0" fontId="66" fillId="13" borderId="36" applyNumberFormat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5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2" fillId="17" borderId="0" applyNumberFormat="0" applyBorder="0" applyAlignment="0" applyProtection="0"/>
    <xf numFmtId="0" fontId="3" fillId="0" borderId="0"/>
    <xf numFmtId="0" fontId="2" fillId="0" borderId="0">
      <alignment vertical="top"/>
    </xf>
    <xf numFmtId="169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36" fillId="21" borderId="0" applyNumberFormat="0" applyBorder="0" applyAlignment="0" applyProtection="0"/>
    <xf numFmtId="0" fontId="2" fillId="26" borderId="0" applyNumberFormat="0" applyBorder="0" applyAlignment="0" applyProtection="0"/>
    <xf numFmtId="0" fontId="36" fillId="0" borderId="0"/>
    <xf numFmtId="0" fontId="3" fillId="0" borderId="0"/>
    <xf numFmtId="0" fontId="2" fillId="38" borderId="0" applyNumberFormat="0" applyBorder="0" applyAlignment="0" applyProtection="0"/>
    <xf numFmtId="169" fontId="71" fillId="0" borderId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2" fillId="17" borderId="0" applyNumberFormat="0" applyBorder="0" applyAlignment="0" applyProtection="0"/>
    <xf numFmtId="0" fontId="75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36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>
      <alignment vertical="top"/>
    </xf>
    <xf numFmtId="0" fontId="3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9" fontId="49" fillId="0" borderId="0" applyBorder="0">
      <alignment horizontal="right" vertical="center"/>
    </xf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4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36" fillId="25" borderId="0" applyNumberFormat="0" applyBorder="0" applyAlignment="0" applyProtection="0"/>
    <xf numFmtId="0" fontId="2" fillId="30" borderId="0" applyNumberFormat="0" applyBorder="0" applyAlignment="0" applyProtection="0"/>
    <xf numFmtId="0" fontId="60" fillId="0" borderId="35" applyNumberFormat="0" applyFill="0" applyAlignment="0" applyProtection="0"/>
    <xf numFmtId="0" fontId="3" fillId="0" borderId="0"/>
    <xf numFmtId="0" fontId="2" fillId="37" borderId="0" applyNumberFormat="0" applyBorder="0" applyAlignment="0" applyProtection="0"/>
    <xf numFmtId="0" fontId="3" fillId="0" borderId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5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3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44" fontId="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3" fillId="0" borderId="0"/>
    <xf numFmtId="0" fontId="3" fillId="0" borderId="0"/>
    <xf numFmtId="0" fontId="70" fillId="39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36" fillId="29" borderId="0" applyNumberFormat="0" applyBorder="0" applyAlignment="0" applyProtection="0"/>
    <xf numFmtId="0" fontId="2" fillId="34" borderId="0" applyNumberFormat="0" applyBorder="0" applyAlignment="0" applyProtection="0"/>
    <xf numFmtId="0" fontId="63" fillId="11" borderId="0" applyNumberFormat="0" applyBorder="0" applyAlignment="0" applyProtection="0"/>
    <xf numFmtId="0" fontId="3" fillId="0" borderId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44" fontId="2" fillId="0" borderId="0" applyFont="0" applyFill="0" applyBorder="0" applyAlignment="0" applyProtection="0"/>
    <xf numFmtId="0" fontId="36" fillId="18" borderId="0" applyNumberFormat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0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76" fillId="0" borderId="0">
      <alignment vertical="top"/>
    </xf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0" fillId="31" borderId="0" applyNumberFormat="0" applyBorder="0" applyAlignment="0" applyProtection="0"/>
    <xf numFmtId="0" fontId="65" fillId="13" borderId="37" applyNumberFormat="0" applyAlignment="0" applyProtection="0"/>
    <xf numFmtId="0" fontId="2" fillId="0" borderId="0"/>
    <xf numFmtId="0" fontId="2" fillId="18" borderId="0" applyNumberFormat="0" applyBorder="0" applyAlignment="0" applyProtection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0" fontId="56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" fillId="17" borderId="0" applyNumberFormat="0" applyBorder="0" applyAlignment="0" applyProtection="0"/>
    <xf numFmtId="0" fontId="36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70" fillId="20" borderId="0" applyNumberFormat="0" applyBorder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8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>
      <alignment vertical="top"/>
    </xf>
    <xf numFmtId="0" fontId="2" fillId="0" borderId="0"/>
    <xf numFmtId="0" fontId="76" fillId="0" borderId="0">
      <alignment vertical="top"/>
    </xf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49" fillId="0" borderId="0" applyBorder="0">
      <alignment horizontal="right" vertical="center"/>
    </xf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70" fillId="24" borderId="0" applyNumberFormat="0" applyBorder="0" applyAlignment="0" applyProtection="0"/>
    <xf numFmtId="0" fontId="2" fillId="29" borderId="0" applyNumberFormat="0" applyBorder="0" applyAlignment="0" applyProtection="0"/>
    <xf numFmtId="0" fontId="59" fillId="0" borderId="34" applyNumberFormat="0" applyFill="0" applyAlignment="0" applyProtection="0"/>
    <xf numFmtId="0" fontId="3" fillId="0" borderId="0"/>
    <xf numFmtId="0" fontId="2" fillId="26" borderId="0" applyNumberFormat="0" applyBorder="0" applyAlignment="0" applyProtection="0"/>
    <xf numFmtId="0" fontId="3" fillId="0" borderId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36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6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44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43" fontId="3" fillId="0" borderId="0" applyFont="0" applyFill="0" applyBorder="0" applyAlignment="0" applyProtection="0"/>
    <xf numFmtId="0" fontId="36" fillId="15" borderId="40" applyNumberFormat="0" applyFont="0" applyAlignment="0" applyProtection="0"/>
    <xf numFmtId="0" fontId="2" fillId="18" borderId="0" applyNumberFormat="0" applyBorder="0" applyAlignment="0" applyProtection="0"/>
    <xf numFmtId="0" fontId="3" fillId="0" borderId="0"/>
    <xf numFmtId="0" fontId="3" fillId="0" borderId="0"/>
    <xf numFmtId="0" fontId="36" fillId="38" borderId="0" applyNumberFormat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18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5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0" fontId="2" fillId="3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44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0" fontId="36" fillId="18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70" fillId="28" borderId="0" applyNumberFormat="0" applyBorder="0" applyAlignment="0" applyProtection="0"/>
    <xf numFmtId="0" fontId="2" fillId="33" borderId="0" applyNumberFormat="0" applyBorder="0" applyAlignment="0" applyProtection="0"/>
    <xf numFmtId="0" fontId="62" fillId="10" borderId="0" applyNumberFormat="0" applyBorder="0" applyAlignment="0" applyProtection="0"/>
    <xf numFmtId="0" fontId="3" fillId="0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36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5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25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36" fillId="17" borderId="0" applyNumberFormat="0" applyBorder="0" applyAlignment="0" applyProtection="0"/>
    <xf numFmtId="0" fontId="2" fillId="2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2" fillId="34" borderId="0" applyNumberFormat="0" applyBorder="0" applyAlignment="0" applyProtection="0"/>
    <xf numFmtId="43" fontId="3" fillId="0" borderId="0" applyFont="0" applyFill="0" applyBorder="0" applyAlignment="0" applyProtection="0"/>
    <xf numFmtId="0" fontId="2" fillId="17" borderId="0" applyNumberFormat="0" applyBorder="0" applyAlignment="0" applyProtection="0"/>
    <xf numFmtId="37" fontId="73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2" borderId="0" applyNumberFormat="0" applyBorder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>
      <alignment vertical="top"/>
    </xf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>
      <alignment vertical="top"/>
    </xf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43" fontId="2" fillId="0" borderId="0" applyFont="0" applyFill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18" borderId="0" applyNumberFormat="0" applyBorder="0" applyAlignment="0" applyProtection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5" borderId="40" applyNumberFormat="0" applyFont="0" applyAlignment="0" applyProtection="0"/>
    <xf numFmtId="0" fontId="2" fillId="3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15" borderId="40" applyNumberFormat="0" applyFont="0" applyAlignment="0" applyProtection="0"/>
    <xf numFmtId="0" fontId="2" fillId="29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33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4" fillId="11" borderId="0" applyNumberFormat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0" fontId="52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15" borderId="40" applyNumberFormat="0" applyFont="0" applyAlignment="0" applyProtection="0"/>
    <xf numFmtId="9" fontId="3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44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44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44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25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>
      <alignment vertical="top"/>
    </xf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18" borderId="0" applyNumberFormat="0" applyBorder="0" applyAlignment="0" applyProtection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40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1" fillId="29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</cellStyleXfs>
  <cellXfs count="344">
    <xf numFmtId="37" fontId="0" fillId="0" borderId="0" xfId="0"/>
    <xf numFmtId="37" fontId="5" fillId="0" borderId="0" xfId="0" applyFont="1" applyBorder="1"/>
    <xf numFmtId="37" fontId="5" fillId="0" borderId="0" xfId="0" applyFont="1"/>
    <xf numFmtId="37" fontId="4" fillId="0" borderId="0" xfId="0" applyFont="1" applyFill="1" applyBorder="1"/>
    <xf numFmtId="37" fontId="6" fillId="0" borderId="0" xfId="0" applyNumberFormat="1" applyFont="1" applyFill="1" applyBorder="1" applyAlignment="1" applyProtection="1">
      <alignment horizontal="centerContinuous"/>
    </xf>
    <xf numFmtId="37" fontId="7" fillId="0" borderId="0" xfId="0" applyFont="1" applyBorder="1" applyAlignment="1">
      <alignment horizontal="centerContinuous"/>
    </xf>
    <xf numFmtId="37" fontId="7" fillId="0" borderId="0" xfId="0" applyFont="1" applyAlignment="1">
      <alignment horizontal="centerContinuous"/>
    </xf>
    <xf numFmtId="37" fontId="7" fillId="0" borderId="0" xfId="0" applyFont="1"/>
    <xf numFmtId="37" fontId="7" fillId="0" borderId="0" xfId="0" applyFont="1" applyBorder="1"/>
    <xf numFmtId="37" fontId="6" fillId="0" borderId="0" xfId="0" applyNumberFormat="1" applyFont="1" applyFill="1" applyBorder="1" applyAlignment="1" applyProtection="1">
      <alignment horizontal="center"/>
    </xf>
    <xf numFmtId="37" fontId="7" fillId="0" borderId="0" xfId="0" quotePrefix="1" applyNumberFormat="1" applyFont="1" applyBorder="1" applyAlignment="1" applyProtection="1">
      <alignment horizontal="left"/>
    </xf>
    <xf numFmtId="37" fontId="8" fillId="0" borderId="0" xfId="0" applyFont="1"/>
    <xf numFmtId="37" fontId="7" fillId="0" borderId="0" xfId="0" quotePrefix="1" applyNumberFormat="1" applyFont="1" applyBorder="1" applyAlignment="1" applyProtection="1">
      <alignment horizontal="center"/>
    </xf>
    <xf numFmtId="37" fontId="6" fillId="0" borderId="1" xfId="0" applyNumberFormat="1" applyFont="1" applyFill="1" applyBorder="1" applyProtection="1"/>
    <xf numFmtId="37" fontId="6" fillId="0" borderId="2" xfId="0" applyNumberFormat="1" applyFont="1" applyFill="1" applyBorder="1" applyAlignment="1" applyProtection="1"/>
    <xf numFmtId="37" fontId="6" fillId="0" borderId="2" xfId="0" applyNumberFormat="1" applyFont="1" applyFill="1" applyBorder="1" applyAlignment="1" applyProtection="1">
      <alignment horizontal="center"/>
    </xf>
    <xf numFmtId="37" fontId="6" fillId="0" borderId="3" xfId="0" applyNumberFormat="1" applyFont="1" applyFill="1" applyBorder="1" applyProtection="1"/>
    <xf numFmtId="37" fontId="6" fillId="0" borderId="4" xfId="0" applyNumberFormat="1" applyFont="1" applyFill="1" applyBorder="1" applyAlignment="1" applyProtection="1"/>
    <xf numFmtId="37" fontId="6" fillId="0" borderId="4" xfId="0" applyNumberFormat="1" applyFont="1" applyFill="1" applyBorder="1" applyAlignment="1" applyProtection="1">
      <alignment horizontal="center"/>
    </xf>
    <xf numFmtId="37" fontId="6" fillId="0" borderId="3" xfId="0" applyFont="1" applyFill="1" applyBorder="1"/>
    <xf numFmtId="37" fontId="6" fillId="0" borderId="4" xfId="0" applyFont="1" applyFill="1" applyBorder="1"/>
    <xf numFmtId="37" fontId="6" fillId="0" borderId="2" xfId="0" applyNumberFormat="1" applyFont="1" applyFill="1" applyBorder="1" applyProtection="1"/>
    <xf numFmtId="37" fontId="6" fillId="0" borderId="2" xfId="0" quotePrefix="1" applyNumberFormat="1" applyFont="1" applyFill="1" applyBorder="1" applyAlignment="1" applyProtection="1">
      <alignment horizontal="left"/>
    </xf>
    <xf numFmtId="37" fontId="6" fillId="0" borderId="1" xfId="0" applyNumberFormat="1" applyFont="1" applyFill="1" applyBorder="1" applyAlignment="1" applyProtection="1"/>
    <xf numFmtId="37" fontId="6" fillId="0" borderId="2" xfId="0" applyFont="1" applyFill="1" applyBorder="1"/>
    <xf numFmtId="37" fontId="6" fillId="0" borderId="4" xfId="0" applyFont="1" applyFill="1" applyBorder="1" applyAlignment="1">
      <alignment horizontal="center"/>
    </xf>
    <xf numFmtId="39" fontId="6" fillId="0" borderId="2" xfId="0" applyNumberFormat="1" applyFont="1" applyFill="1" applyBorder="1" applyAlignment="1" applyProtection="1"/>
    <xf numFmtId="37" fontId="7" fillId="0" borderId="2" xfId="0" applyFont="1" applyBorder="1"/>
    <xf numFmtId="37" fontId="7" fillId="0" borderId="4" xfId="0" applyFont="1" applyBorder="1"/>
    <xf numFmtId="37" fontId="6" fillId="0" borderId="0" xfId="0" quotePrefix="1" applyNumberFormat="1" applyFont="1" applyFill="1" applyBorder="1" applyAlignment="1" applyProtection="1">
      <alignment horizontal="left"/>
    </xf>
    <xf numFmtId="37" fontId="6" fillId="0" borderId="0" xfId="0" applyFont="1" applyFill="1" applyBorder="1"/>
    <xf numFmtId="37" fontId="6" fillId="0" borderId="0" xfId="0" quotePrefix="1" applyNumberFormat="1" applyFont="1" applyFill="1" applyBorder="1" applyAlignment="1" applyProtection="1">
      <alignment horizontal="center"/>
    </xf>
    <xf numFmtId="37" fontId="6" fillId="0" borderId="5" xfId="0" applyFont="1" applyFill="1" applyBorder="1"/>
    <xf numFmtId="37" fontId="6" fillId="0" borderId="6" xfId="0" quotePrefix="1" applyNumberFormat="1" applyFont="1" applyFill="1" applyBorder="1" applyAlignment="1" applyProtection="1">
      <alignment horizontal="centerContinuous"/>
    </xf>
    <xf numFmtId="37" fontId="6" fillId="0" borderId="7" xfId="0" applyFont="1" applyFill="1" applyBorder="1" applyAlignment="1">
      <alignment horizontal="centerContinuous"/>
    </xf>
    <xf numFmtId="37" fontId="6" fillId="0" borderId="2" xfId="0" applyNumberFormat="1" applyFont="1" applyFill="1" applyBorder="1" applyAlignment="1" applyProtection="1">
      <alignment horizontal="centerContinuous"/>
    </xf>
    <xf numFmtId="37" fontId="6" fillId="0" borderId="2" xfId="0" applyFont="1" applyFill="1" applyBorder="1" applyAlignment="1">
      <alignment horizontal="centerContinuous"/>
    </xf>
    <xf numFmtId="37" fontId="6" fillId="0" borderId="8" xfId="0" applyNumberFormat="1" applyFont="1" applyFill="1" applyBorder="1" applyAlignment="1" applyProtection="1">
      <alignment horizontal="centerContinuous"/>
    </xf>
    <xf numFmtId="37" fontId="6" fillId="0" borderId="8" xfId="0" applyFont="1" applyFill="1" applyBorder="1"/>
    <xf numFmtId="37" fontId="6" fillId="0" borderId="1" xfId="0" applyNumberFormat="1" applyFont="1" applyFill="1" applyBorder="1" applyAlignment="1" applyProtection="1">
      <alignment horizontal="centerContinuous"/>
    </xf>
    <xf numFmtId="37" fontId="6" fillId="0" borderId="9" xfId="0" applyNumberFormat="1" applyFont="1" applyFill="1" applyBorder="1" applyProtection="1"/>
    <xf numFmtId="37" fontId="6" fillId="0" borderId="10" xfId="0" applyNumberFormat="1" applyFont="1" applyFill="1" applyBorder="1" applyAlignment="1" applyProtection="1"/>
    <xf numFmtId="37" fontId="6" fillId="0" borderId="11" xfId="0" applyFont="1" applyFill="1" applyBorder="1"/>
    <xf numFmtId="37" fontId="6" fillId="0" borderId="6" xfId="0" applyNumberFormat="1" applyFont="1" applyFill="1" applyBorder="1" applyAlignment="1" applyProtection="1">
      <alignment horizontal="centerContinuous"/>
    </xf>
    <xf numFmtId="37" fontId="6" fillId="0" borderId="4" xfId="0" applyFont="1" applyFill="1" applyBorder="1" applyAlignment="1">
      <alignment horizontal="centerContinuous"/>
    </xf>
    <xf numFmtId="37" fontId="6" fillId="0" borderId="0" xfId="0" applyNumberFormat="1" applyFont="1" applyFill="1" applyBorder="1" applyAlignment="1" applyProtection="1"/>
    <xf numFmtId="37" fontId="6" fillId="0" borderId="6" xfId="0" applyFont="1" applyFill="1" applyBorder="1" applyAlignment="1">
      <alignment horizontal="center"/>
    </xf>
    <xf numFmtId="37" fontId="6" fillId="0" borderId="7" xfId="0" applyFont="1" applyFill="1" applyBorder="1" applyAlignment="1">
      <alignment horizontal="center"/>
    </xf>
    <xf numFmtId="37" fontId="6" fillId="0" borderId="2" xfId="0" quotePrefix="1" applyNumberFormat="1" applyFont="1" applyFill="1" applyBorder="1" applyAlignment="1" applyProtection="1"/>
    <xf numFmtId="37" fontId="6" fillId="0" borderId="8" xfId="0" applyNumberFormat="1" applyFont="1" applyFill="1" applyBorder="1" applyAlignment="1" applyProtection="1"/>
    <xf numFmtId="37" fontId="6" fillId="0" borderId="12" xfId="0" applyFont="1" applyFill="1" applyBorder="1"/>
    <xf numFmtId="37" fontId="6" fillId="0" borderId="10" xfId="0" applyFont="1" applyFill="1" applyBorder="1"/>
    <xf numFmtId="37" fontId="6" fillId="0" borderId="7" xfId="0" applyFont="1" applyFill="1" applyBorder="1"/>
    <xf numFmtId="37" fontId="6" fillId="0" borderId="9" xfId="0" applyFont="1" applyFill="1" applyBorder="1"/>
    <xf numFmtId="37" fontId="6" fillId="0" borderId="10" xfId="0" applyFont="1" applyFill="1" applyBorder="1" applyAlignment="1">
      <alignment horizontal="center"/>
    </xf>
    <xf numFmtId="164" fontId="6" fillId="0" borderId="2" xfId="0" applyNumberFormat="1" applyFont="1" applyFill="1" applyBorder="1" applyProtection="1"/>
    <xf numFmtId="37" fontId="6" fillId="0" borderId="2" xfId="0" applyFont="1" applyFill="1" applyBorder="1" applyAlignment="1">
      <alignment horizontal="center"/>
    </xf>
    <xf numFmtId="37" fontId="6" fillId="0" borderId="13" xfId="0" applyNumberFormat="1" applyFont="1" applyFill="1" applyBorder="1" applyProtection="1"/>
    <xf numFmtId="37" fontId="6" fillId="0" borderId="0" xfId="0" applyFont="1" applyFill="1" applyBorder="1" applyAlignment="1">
      <alignment horizontal="center"/>
    </xf>
    <xf numFmtId="164" fontId="6" fillId="0" borderId="2" xfId="0" applyNumberFormat="1" applyFont="1" applyFill="1" applyBorder="1" applyAlignment="1" applyProtection="1">
      <alignment horizontal="right"/>
    </xf>
    <xf numFmtId="37" fontId="6" fillId="0" borderId="2" xfId="0" applyFont="1" applyFill="1" applyBorder="1" applyAlignment="1"/>
    <xf numFmtId="164" fontId="6" fillId="0" borderId="1" xfId="0" applyNumberFormat="1" applyFont="1" applyFill="1" applyBorder="1" applyProtection="1"/>
    <xf numFmtId="164" fontId="6" fillId="0" borderId="1" xfId="0" applyNumberFormat="1" applyFont="1" applyFill="1" applyBorder="1" applyAlignment="1" applyProtection="1"/>
    <xf numFmtId="164" fontId="6" fillId="0" borderId="2" xfId="0" quotePrefix="1" applyNumberFormat="1" applyFont="1" applyFill="1" applyBorder="1" applyAlignment="1" applyProtection="1">
      <alignment horizontal="left"/>
    </xf>
    <xf numFmtId="37" fontId="6" fillId="0" borderId="9" xfId="0" applyNumberFormat="1" applyFont="1" applyFill="1" applyBorder="1" applyAlignment="1" applyProtection="1"/>
    <xf numFmtId="37" fontId="6" fillId="0" borderId="12" xfId="0" quotePrefix="1" applyNumberFormat="1" applyFont="1" applyFill="1" applyBorder="1" applyAlignment="1" applyProtection="1">
      <alignment horizontal="left"/>
    </xf>
    <xf numFmtId="37" fontId="6" fillId="0" borderId="14" xfId="0" applyFont="1" applyFill="1" applyBorder="1" applyAlignment="1">
      <alignment horizontal="center"/>
    </xf>
    <xf numFmtId="37" fontId="6" fillId="0" borderId="8" xfId="0" applyFont="1" applyFill="1" applyBorder="1" applyAlignment="1">
      <alignment horizontal="center"/>
    </xf>
    <xf numFmtId="37" fontId="6" fillId="0" borderId="14" xfId="0" applyFont="1" applyFill="1" applyBorder="1"/>
    <xf numFmtId="37" fontId="7" fillId="0" borderId="14" xfId="0" applyFont="1" applyBorder="1"/>
    <xf numFmtId="37" fontId="7" fillId="0" borderId="8" xfId="0" applyFont="1" applyBorder="1"/>
    <xf numFmtId="37" fontId="6" fillId="0" borderId="8" xfId="0" applyFont="1" applyFill="1" applyBorder="1" applyAlignment="1">
      <alignment horizontal="centerContinuous"/>
    </xf>
    <xf numFmtId="37" fontId="6" fillId="0" borderId="7" xfId="0" applyNumberFormat="1" applyFont="1" applyFill="1" applyBorder="1" applyAlignment="1" applyProtection="1">
      <alignment horizontal="center"/>
    </xf>
    <xf numFmtId="37" fontId="6" fillId="0" borderId="13" xfId="0" applyFont="1" applyFill="1" applyBorder="1"/>
    <xf numFmtId="37" fontId="7" fillId="0" borderId="13" xfId="0" applyFont="1" applyBorder="1"/>
    <xf numFmtId="37" fontId="6" fillId="0" borderId="3" xfId="0" applyFont="1" applyFill="1" applyBorder="1" applyAlignment="1">
      <alignment horizontal="centerContinuous"/>
    </xf>
    <xf numFmtId="37" fontId="7" fillId="0" borderId="0" xfId="0" applyFont="1" applyBorder="1" applyAlignment="1">
      <alignment horizontal="center"/>
    </xf>
    <xf numFmtId="37" fontId="7" fillId="0" borderId="0" xfId="0" applyFont="1" applyBorder="1" applyAlignment="1"/>
    <xf numFmtId="37" fontId="7" fillId="0" borderId="0" xfId="0" applyFont="1" applyAlignment="1"/>
    <xf numFmtId="37" fontId="7" fillId="0" borderId="0" xfId="0" quotePrefix="1" applyNumberFormat="1" applyFont="1" applyBorder="1" applyAlignment="1" applyProtection="1"/>
    <xf numFmtId="37" fontId="8" fillId="0" borderId="0" xfId="0" applyFont="1" applyAlignment="1"/>
    <xf numFmtId="37" fontId="6" fillId="0" borderId="3" xfId="0" applyNumberFormat="1" applyFont="1" applyFill="1" applyBorder="1" applyAlignment="1" applyProtection="1"/>
    <xf numFmtId="37" fontId="6" fillId="0" borderId="3" xfId="0" applyFont="1" applyFill="1" applyBorder="1" applyAlignment="1"/>
    <xf numFmtId="37" fontId="6" fillId="0" borderId="4" xfId="0" applyFont="1" applyFill="1" applyBorder="1" applyAlignment="1"/>
    <xf numFmtId="4" fontId="6" fillId="0" borderId="2" xfId="0" applyNumberFormat="1" applyFont="1" applyFill="1" applyBorder="1" applyAlignment="1" applyProtection="1"/>
    <xf numFmtId="37" fontId="7" fillId="0" borderId="10" xfId="0" applyFont="1" applyBorder="1" applyAlignment="1"/>
    <xf numFmtId="3" fontId="6" fillId="0" borderId="2" xfId="0" applyNumberFormat="1" applyFont="1" applyFill="1" applyBorder="1" applyAlignment="1" applyProtection="1"/>
    <xf numFmtId="2" fontId="6" fillId="0" borderId="2" xfId="0" applyNumberFormat="1" applyFont="1" applyFill="1" applyBorder="1" applyAlignment="1" applyProtection="1"/>
    <xf numFmtId="37" fontId="6" fillId="0" borderId="4" xfId="0" quotePrefix="1" applyNumberFormat="1" applyFont="1" applyFill="1" applyBorder="1" applyAlignment="1" applyProtection="1">
      <alignment horizontal="center"/>
    </xf>
    <xf numFmtId="37" fontId="6" fillId="0" borderId="2" xfId="0" quotePrefix="1" applyNumberFormat="1" applyFont="1" applyFill="1" applyBorder="1" applyAlignment="1" applyProtection="1">
      <alignment horizontal="center"/>
    </xf>
    <xf numFmtId="37" fontId="7" fillId="0" borderId="2" xfId="0" applyFont="1" applyBorder="1" applyAlignment="1">
      <alignment horizontal="center"/>
    </xf>
    <xf numFmtId="37" fontId="7" fillId="0" borderId="4" xfId="0" applyFont="1" applyBorder="1" applyAlignment="1">
      <alignment horizontal="center"/>
    </xf>
    <xf numFmtId="37" fontId="6" fillId="2" borderId="2" xfId="0" applyNumberFormat="1" applyFont="1" applyFill="1" applyBorder="1" applyProtection="1"/>
    <xf numFmtId="37" fontId="6" fillId="2" borderId="2" xfId="0" applyNumberFormat="1" applyFont="1" applyFill="1" applyBorder="1" applyAlignment="1" applyProtection="1"/>
    <xf numFmtId="37" fontId="6" fillId="0" borderId="0" xfId="0" applyNumberFormat="1" applyFont="1" applyFill="1" applyBorder="1" applyAlignment="1" applyProtection="1">
      <alignment horizontal="left"/>
    </xf>
    <xf numFmtId="37" fontId="7" fillId="0" borderId="7" xfId="0" applyFont="1" applyBorder="1" applyAlignment="1">
      <alignment horizontal="centerContinuous"/>
    </xf>
    <xf numFmtId="37" fontId="6" fillId="0" borderId="9" xfId="0" quotePrefix="1" applyNumberFormat="1" applyFont="1" applyFill="1" applyBorder="1" applyAlignment="1" applyProtection="1"/>
    <xf numFmtId="37" fontId="6" fillId="0" borderId="8" xfId="0" quotePrefix="1" applyNumberFormat="1" applyFont="1" applyFill="1" applyBorder="1" applyAlignment="1" applyProtection="1">
      <alignment horizontal="left"/>
    </xf>
    <xf numFmtId="37" fontId="6" fillId="0" borderId="4" xfId="0" applyNumberFormat="1" applyFont="1" applyFill="1" applyBorder="1" applyProtection="1"/>
    <xf numFmtId="37" fontId="7" fillId="0" borderId="1" xfId="0" applyFont="1" applyBorder="1"/>
    <xf numFmtId="37" fontId="7" fillId="0" borderId="8" xfId="0" applyFont="1" applyBorder="1" applyAlignment="1">
      <alignment horizontal="centerContinuous"/>
    </xf>
    <xf numFmtId="37" fontId="7" fillId="0" borderId="2" xfId="0" applyFont="1" applyBorder="1" applyAlignment="1">
      <alignment horizontal="centerContinuous"/>
    </xf>
    <xf numFmtId="37" fontId="6" fillId="0" borderId="11" xfId="0" applyNumberFormat="1" applyFont="1" applyFill="1" applyBorder="1" applyProtection="1"/>
    <xf numFmtId="37" fontId="6" fillId="0" borderId="6" xfId="0" applyFont="1" applyFill="1" applyBorder="1" applyAlignment="1">
      <alignment horizontal="centerContinuous"/>
    </xf>
    <xf numFmtId="37" fontId="6" fillId="0" borderId="1" xfId="0" applyFont="1" applyFill="1" applyBorder="1" applyAlignment="1">
      <alignment horizontal="centerContinuous"/>
    </xf>
    <xf numFmtId="37" fontId="7" fillId="0" borderId="0" xfId="0" applyNumberFormat="1" applyFont="1" applyBorder="1" applyProtection="1"/>
    <xf numFmtId="37" fontId="7" fillId="0" borderId="0" xfId="0" applyNumberFormat="1" applyFont="1" applyBorder="1" applyAlignment="1" applyProtection="1">
      <alignment horizontal="center"/>
    </xf>
    <xf numFmtId="37" fontId="6" fillId="0" borderId="5" xfId="0" applyNumberFormat="1" applyFont="1" applyFill="1" applyBorder="1" applyAlignment="1" applyProtection="1">
      <alignment horizontal="centerContinuous"/>
    </xf>
    <xf numFmtId="37" fontId="7" fillId="0" borderId="6" xfId="0" applyFont="1" applyBorder="1" applyAlignment="1">
      <alignment horizontal="centerContinuous"/>
    </xf>
    <xf numFmtId="37" fontId="6" fillId="0" borderId="2" xfId="0" quotePrefix="1" applyNumberFormat="1" applyFont="1" applyFill="1" applyBorder="1" applyAlignment="1" applyProtection="1">
      <alignment horizontal="centerContinuous"/>
    </xf>
    <xf numFmtId="37" fontId="6" fillId="0" borderId="3" xfId="0" applyNumberFormat="1" applyFont="1" applyFill="1" applyBorder="1" applyAlignment="1" applyProtection="1">
      <alignment horizontal="center"/>
    </xf>
    <xf numFmtId="37" fontId="6" fillId="0" borderId="1" xfId="0" applyNumberFormat="1" applyFont="1" applyFill="1" applyBorder="1" applyAlignment="1" applyProtection="1">
      <alignment horizontal="center"/>
    </xf>
    <xf numFmtId="37" fontId="6" fillId="0" borderId="13" xfId="0" applyNumberFormat="1" applyFont="1" applyFill="1" applyBorder="1" applyAlignment="1" applyProtection="1">
      <alignment horizontal="center"/>
    </xf>
    <xf numFmtId="37" fontId="6" fillId="0" borderId="0" xfId="0" quotePrefix="1" applyNumberFormat="1" applyFont="1" applyFill="1" applyBorder="1" applyAlignment="1" applyProtection="1"/>
    <xf numFmtId="37" fontId="6" fillId="0" borderId="4" xfId="0" quotePrefix="1" applyNumberFormat="1" applyFont="1" applyFill="1" applyBorder="1" applyAlignment="1" applyProtection="1"/>
    <xf numFmtId="37" fontId="6" fillId="0" borderId="13" xfId="0" applyNumberFormat="1" applyFont="1" applyFill="1" applyBorder="1" applyAlignment="1" applyProtection="1">
      <alignment horizontal="centerContinuous"/>
    </xf>
    <xf numFmtId="37" fontId="7" fillId="0" borderId="4" xfId="0" applyFont="1" applyBorder="1" applyAlignment="1">
      <alignment horizontal="centerContinuous"/>
    </xf>
    <xf numFmtId="37" fontId="6" fillId="0" borderId="7" xfId="0" applyNumberFormat="1" applyFont="1" applyFill="1" applyBorder="1" applyAlignment="1" applyProtection="1">
      <alignment horizontal="centerContinuous"/>
    </xf>
    <xf numFmtId="37" fontId="6" fillId="0" borderId="14" xfId="0" applyNumberFormat="1" applyFont="1" applyFill="1" applyBorder="1" applyAlignment="1" applyProtection="1">
      <alignment horizontal="left"/>
    </xf>
    <xf numFmtId="37" fontId="7" fillId="0" borderId="12" xfId="0" applyFont="1" applyBorder="1"/>
    <xf numFmtId="37" fontId="7" fillId="0" borderId="6" xfId="0" applyFont="1" applyBorder="1"/>
    <xf numFmtId="37" fontId="7" fillId="0" borderId="7" xfId="0" applyFont="1" applyBorder="1"/>
    <xf numFmtId="37" fontId="7" fillId="0" borderId="15" xfId="0" applyFont="1" applyBorder="1"/>
    <xf numFmtId="37" fontId="7" fillId="0" borderId="12" xfId="0" quotePrefix="1" applyNumberFormat="1" applyFont="1" applyBorder="1" applyAlignment="1" applyProtection="1"/>
    <xf numFmtId="37" fontId="7" fillId="0" borderId="12" xfId="0" quotePrefix="1" applyNumberFormat="1" applyFont="1" applyBorder="1" applyAlignment="1" applyProtection="1">
      <alignment horizontal="left"/>
    </xf>
    <xf numFmtId="37" fontId="7" fillId="0" borderId="12" xfId="0" applyNumberFormat="1" applyFont="1" applyBorder="1" applyAlignment="1" applyProtection="1"/>
    <xf numFmtId="37" fontId="7" fillId="0" borderId="10" xfId="0" applyFont="1" applyBorder="1"/>
    <xf numFmtId="37" fontId="6" fillId="0" borderId="8" xfId="0" applyNumberFormat="1" applyFont="1" applyFill="1" applyBorder="1" applyProtection="1"/>
    <xf numFmtId="37" fontId="6" fillId="0" borderId="14" xfId="0" applyFont="1" applyFill="1" applyBorder="1" applyAlignment="1">
      <alignment horizontal="centerContinuous"/>
    </xf>
    <xf numFmtId="37" fontId="6" fillId="0" borderId="12" xfId="0" applyNumberFormat="1" applyFont="1" applyFill="1" applyBorder="1" applyAlignment="1" applyProtection="1"/>
    <xf numFmtId="37" fontId="6" fillId="0" borderId="1" xfId="0" applyFont="1" applyFill="1" applyBorder="1"/>
    <xf numFmtId="37" fontId="7" fillId="0" borderId="3" xfId="0" applyNumberFormat="1" applyFont="1" applyBorder="1" applyProtection="1"/>
    <xf numFmtId="37" fontId="7" fillId="2" borderId="0" xfId="0" applyFont="1" applyFill="1" applyBorder="1"/>
    <xf numFmtId="37" fontId="7" fillId="2" borderId="4" xfId="0" applyFont="1" applyFill="1" applyBorder="1"/>
    <xf numFmtId="37" fontId="7" fillId="0" borderId="9" xfId="0" applyFont="1" applyBorder="1"/>
    <xf numFmtId="37" fontId="6" fillId="0" borderId="12" xfId="0" applyNumberFormat="1" applyFont="1" applyFill="1" applyBorder="1" applyAlignment="1" applyProtection="1">
      <alignment horizontal="left"/>
    </xf>
    <xf numFmtId="37" fontId="6" fillId="0" borderId="10" xfId="0" applyNumberFormat="1" applyFont="1" applyFill="1" applyBorder="1" applyAlignment="1" applyProtection="1">
      <alignment horizontal="right"/>
    </xf>
    <xf numFmtId="37" fontId="7" fillId="0" borderId="10" xfId="0" applyNumberFormat="1" applyFont="1" applyBorder="1" applyProtection="1"/>
    <xf numFmtId="37" fontId="7" fillId="2" borderId="12" xfId="0" applyFont="1" applyFill="1" applyBorder="1"/>
    <xf numFmtId="37" fontId="7" fillId="2" borderId="10" xfId="0" applyFont="1" applyFill="1" applyBorder="1"/>
    <xf numFmtId="37" fontId="6" fillId="0" borderId="1" xfId="0" applyFont="1" applyFill="1" applyBorder="1" applyAlignment="1"/>
    <xf numFmtId="37" fontId="7" fillId="0" borderId="16" xfId="0" applyFont="1" applyBorder="1"/>
    <xf numFmtId="37" fontId="7" fillId="0" borderId="17" xfId="0" applyFont="1" applyBorder="1"/>
    <xf numFmtId="37" fontId="7" fillId="0" borderId="18" xfId="0" applyFont="1" applyBorder="1"/>
    <xf numFmtId="37" fontId="7" fillId="0" borderId="19" xfId="0" applyFont="1" applyBorder="1"/>
    <xf numFmtId="37" fontId="7" fillId="0" borderId="20" xfId="0" applyFont="1" applyBorder="1"/>
    <xf numFmtId="37" fontId="7" fillId="0" borderId="21" xfId="0" applyFont="1" applyBorder="1"/>
    <xf numFmtId="37" fontId="7" fillId="0" borderId="22" xfId="0" applyFont="1" applyBorder="1"/>
    <xf numFmtId="37" fontId="7" fillId="0" borderId="23" xfId="0" applyFont="1" applyBorder="1"/>
    <xf numFmtId="37" fontId="7" fillId="0" borderId="17" xfId="0" applyFont="1" applyBorder="1" applyAlignment="1">
      <alignment horizontal="center"/>
    </xf>
    <xf numFmtId="37" fontId="7" fillId="0" borderId="17" xfId="0" applyFont="1" applyBorder="1" applyAlignment="1">
      <alignment horizontal="right"/>
    </xf>
    <xf numFmtId="37" fontId="7" fillId="0" borderId="0" xfId="0" applyFont="1" applyBorder="1" applyAlignment="1">
      <alignment horizontal="right"/>
    </xf>
    <xf numFmtId="37" fontId="7" fillId="0" borderId="24" xfId="0" applyFont="1" applyBorder="1"/>
    <xf numFmtId="37" fontId="7" fillId="0" borderId="8" xfId="0" applyFont="1" applyBorder="1" applyAlignment="1">
      <alignment horizontal="center"/>
    </xf>
    <xf numFmtId="37" fontId="7" fillId="0" borderId="25" xfId="0" applyFont="1" applyBorder="1"/>
    <xf numFmtId="37" fontId="7" fillId="0" borderId="26" xfId="0" applyFont="1" applyBorder="1"/>
    <xf numFmtId="37" fontId="7" fillId="0" borderId="27" xfId="0" applyFont="1" applyBorder="1"/>
    <xf numFmtId="37" fontId="7" fillId="0" borderId="28" xfId="0" quotePrefix="1" applyFont="1" applyBorder="1" applyAlignment="1">
      <alignment horizontal="left"/>
    </xf>
    <xf numFmtId="37" fontId="7" fillId="0" borderId="29" xfId="0" applyFont="1" applyBorder="1"/>
    <xf numFmtId="37" fontId="7" fillId="0" borderId="28" xfId="0" applyFont="1" applyBorder="1" applyAlignment="1">
      <alignment horizontal="center"/>
    </xf>
    <xf numFmtId="37" fontId="7" fillId="0" borderId="30" xfId="0" applyFont="1" applyBorder="1"/>
    <xf numFmtId="37" fontId="7" fillId="0" borderId="31" xfId="0" applyFont="1" applyBorder="1"/>
    <xf numFmtId="37" fontId="7" fillId="0" borderId="31" xfId="0" applyFont="1" applyBorder="1" applyAlignment="1">
      <alignment horizontal="center"/>
    </xf>
    <xf numFmtId="37" fontId="7" fillId="0" borderId="32" xfId="0" applyFont="1" applyBorder="1"/>
    <xf numFmtId="37" fontId="10" fillId="0" borderId="0" xfId="0" applyFont="1"/>
    <xf numFmtId="37" fontId="8" fillId="0" borderId="0" xfId="0" quotePrefix="1" applyFont="1" applyAlignment="1">
      <alignment horizontal="right"/>
    </xf>
    <xf numFmtId="37" fontId="9" fillId="0" borderId="0" xfId="0" quotePrefix="1" applyFont="1" applyAlignment="1">
      <alignment horizontal="right"/>
    </xf>
    <xf numFmtId="37" fontId="7" fillId="0" borderId="0" xfId="0" quotePrefix="1" applyFont="1" applyBorder="1" applyAlignment="1">
      <alignment horizontal="right"/>
    </xf>
    <xf numFmtId="37" fontId="6" fillId="0" borderId="0" xfId="0" quotePrefix="1" applyNumberFormat="1" applyFont="1" applyFill="1" applyBorder="1" applyAlignment="1" applyProtection="1">
      <alignment horizontal="right"/>
    </xf>
    <xf numFmtId="37" fontId="7" fillId="0" borderId="0" xfId="0" quotePrefix="1" applyFont="1" applyAlignment="1">
      <alignment horizontal="right"/>
    </xf>
    <xf numFmtId="37" fontId="5" fillId="3" borderId="0" xfId="0" applyFont="1" applyFill="1" applyAlignment="1" applyProtection="1">
      <alignment horizontal="center"/>
    </xf>
    <xf numFmtId="37" fontId="5" fillId="3" borderId="0" xfId="0" quotePrefix="1" applyFont="1" applyFill="1" applyAlignment="1" applyProtection="1">
      <alignment horizontal="left"/>
    </xf>
    <xf numFmtId="37" fontId="5" fillId="3" borderId="0" xfId="0" applyFont="1" applyFill="1" applyAlignment="1" applyProtection="1">
      <alignment horizontal="right"/>
    </xf>
    <xf numFmtId="37" fontId="5" fillId="3" borderId="0" xfId="0" applyFont="1" applyFill="1" applyAlignment="1" applyProtection="1"/>
    <xf numFmtId="37" fontId="11" fillId="4" borderId="1" xfId="0" applyFont="1" applyFill="1" applyBorder="1" applyProtection="1">
      <protection locked="0"/>
    </xf>
    <xf numFmtId="37" fontId="5" fillId="3" borderId="0" xfId="0" applyFont="1" applyFill="1" applyProtection="1"/>
    <xf numFmtId="37" fontId="11" fillId="3" borderId="0" xfId="0" applyFont="1" applyFill="1" applyAlignment="1" applyProtection="1">
      <alignment horizontal="center"/>
    </xf>
    <xf numFmtId="37" fontId="5" fillId="3" borderId="0" xfId="0" quotePrefix="1" applyFont="1" applyFill="1" applyAlignment="1" applyProtection="1"/>
    <xf numFmtId="37" fontId="11" fillId="3" borderId="0" xfId="0" applyFont="1" applyFill="1" applyProtection="1"/>
    <xf numFmtId="37" fontId="5" fillId="0" borderId="0" xfId="0" applyFont="1" applyAlignment="1" applyProtection="1"/>
    <xf numFmtId="37" fontId="5" fillId="0" borderId="0" xfId="0" applyFont="1" applyProtection="1"/>
    <xf numFmtId="37" fontId="5" fillId="0" borderId="0" xfId="0" applyFont="1" applyAlignment="1" applyProtection="1">
      <alignment horizontal="center"/>
    </xf>
    <xf numFmtId="38" fontId="5" fillId="3" borderId="0" xfId="0" applyNumberFormat="1" applyFont="1" applyFill="1" applyAlignment="1" applyProtection="1">
      <alignment horizontal="center"/>
    </xf>
    <xf numFmtId="37" fontId="11" fillId="0" borderId="1" xfId="0" applyNumberFormat="1" applyFont="1" applyBorder="1" applyAlignment="1" applyProtection="1">
      <protection locked="0"/>
    </xf>
    <xf numFmtId="37" fontId="11" fillId="0" borderId="1" xfId="0" quotePrefix="1" applyNumberFormat="1" applyFont="1" applyBorder="1" applyProtection="1">
      <protection locked="0"/>
    </xf>
    <xf numFmtId="37" fontId="11" fillId="0" borderId="1" xfId="1" quotePrefix="1" applyNumberFormat="1" applyFont="1" applyBorder="1" applyProtection="1">
      <protection locked="0"/>
    </xf>
    <xf numFmtId="39" fontId="11" fillId="0" borderId="1" xfId="3" quotePrefix="1" applyNumberFormat="1" applyFont="1" applyBorder="1" applyProtection="1">
      <protection locked="0"/>
    </xf>
    <xf numFmtId="39" fontId="11" fillId="0" borderId="1" xfId="0" quotePrefix="1" applyNumberFormat="1" applyFont="1" applyBorder="1" applyProtection="1">
      <protection locked="0"/>
    </xf>
    <xf numFmtId="37" fontId="11" fillId="4" borderId="1" xfId="0" quotePrefix="1" applyNumberFormat="1" applyFont="1" applyFill="1" applyBorder="1" applyProtection="1">
      <protection locked="0"/>
    </xf>
    <xf numFmtId="38" fontId="11" fillId="4" borderId="1" xfId="0" applyNumberFormat="1" applyFont="1" applyFill="1" applyBorder="1" applyProtection="1">
      <protection locked="0"/>
    </xf>
    <xf numFmtId="38" fontId="5" fillId="3" borderId="0" xfId="0" applyNumberFormat="1" applyFont="1" applyFill="1" applyAlignment="1" applyProtection="1">
      <alignment horizontal="right"/>
    </xf>
    <xf numFmtId="38" fontId="5" fillId="3" borderId="0" xfId="0" applyNumberFormat="1" applyFont="1" applyFill="1" applyProtection="1"/>
    <xf numFmtId="38" fontId="11" fillId="3" borderId="0" xfId="0" applyNumberFormat="1" applyFont="1" applyFill="1" applyAlignment="1" applyProtection="1">
      <alignment horizontal="center"/>
    </xf>
    <xf numFmtId="38" fontId="11" fillId="3" borderId="0" xfId="0" applyNumberFormat="1" applyFont="1" applyFill="1" applyProtection="1"/>
    <xf numFmtId="37" fontId="5" fillId="0" borderId="0" xfId="0" applyFont="1" applyFill="1" applyAlignment="1" applyProtection="1"/>
    <xf numFmtId="37" fontId="5" fillId="3" borderId="0" xfId="0" applyNumberFormat="1" applyFont="1" applyFill="1" applyProtection="1"/>
    <xf numFmtId="164" fontId="5" fillId="0" borderId="0" xfId="0" applyNumberFormat="1" applyFont="1" applyProtection="1"/>
    <xf numFmtId="39" fontId="5" fillId="0" borderId="0" xfId="0" applyNumberFormat="1" applyFont="1" applyProtection="1"/>
    <xf numFmtId="37" fontId="5" fillId="0" borderId="0" xfId="0" applyFont="1" applyAlignment="1" applyProtection="1">
      <alignment horizontal="left"/>
    </xf>
    <xf numFmtId="37" fontId="5" fillId="0" borderId="0" xfId="0" quotePrefix="1" applyFont="1" applyAlignment="1" applyProtection="1">
      <alignment horizontal="left"/>
    </xf>
    <xf numFmtId="164" fontId="5" fillId="0" borderId="0" xfId="0" applyNumberFormat="1" applyFont="1" applyAlignment="1" applyProtection="1">
      <alignment horizontal="left"/>
    </xf>
    <xf numFmtId="37" fontId="5" fillId="2" borderId="0" xfId="0" applyFont="1" applyFill="1" applyAlignment="1" applyProtection="1">
      <alignment horizontal="centerContinuous"/>
    </xf>
    <xf numFmtId="37" fontId="5" fillId="2" borderId="0" xfId="0" applyFont="1" applyFill="1" applyAlignment="1" applyProtection="1">
      <alignment horizontal="left"/>
    </xf>
    <xf numFmtId="37" fontId="5" fillId="2" borderId="0" xfId="0" applyFont="1" applyFill="1" applyAlignment="1" applyProtection="1">
      <alignment horizontal="center"/>
    </xf>
    <xf numFmtId="38" fontId="11" fillId="4" borderId="2" xfId="0" applyNumberFormat="1" applyFont="1" applyFill="1" applyBorder="1" applyProtection="1">
      <protection locked="0"/>
    </xf>
    <xf numFmtId="38" fontId="11" fillId="4" borderId="8" xfId="0" applyNumberFormat="1" applyFont="1" applyFill="1" applyBorder="1" applyProtection="1">
      <protection locked="0"/>
    </xf>
    <xf numFmtId="37" fontId="5" fillId="0" borderId="0" xfId="0" quotePrefix="1" applyFont="1" applyAlignment="1" applyProtection="1">
      <alignment horizontal="fill"/>
    </xf>
    <xf numFmtId="37" fontId="5" fillId="3" borderId="0" xfId="0" quotePrefix="1" applyFont="1" applyFill="1" applyAlignment="1" applyProtection="1">
      <alignment horizontal="centerContinuous"/>
    </xf>
    <xf numFmtId="37" fontId="5" fillId="3" borderId="0" xfId="0" applyFont="1" applyFill="1" applyAlignment="1" applyProtection="1">
      <alignment horizontal="centerContinuous"/>
    </xf>
    <xf numFmtId="37" fontId="5" fillId="2" borderId="0" xfId="0" applyFont="1" applyFill="1" applyAlignment="1" applyProtection="1"/>
    <xf numFmtId="37" fontId="6" fillId="5" borderId="2" xfId="0" applyFont="1" applyFill="1" applyBorder="1" applyAlignment="1"/>
    <xf numFmtId="37" fontId="6" fillId="6" borderId="2" xfId="0" applyFont="1" applyFill="1" applyBorder="1" applyAlignment="1"/>
    <xf numFmtId="37" fontId="6" fillId="6" borderId="2" xfId="0" applyFont="1" applyFill="1" applyBorder="1" applyAlignment="1">
      <alignment horizontal="center"/>
    </xf>
    <xf numFmtId="37" fontId="6" fillId="6" borderId="2" xfId="0" quotePrefix="1" applyNumberFormat="1" applyFont="1" applyFill="1" applyBorder="1" applyAlignment="1" applyProtection="1">
      <alignment horizontal="center"/>
    </xf>
    <xf numFmtId="37" fontId="6" fillId="6" borderId="2" xfId="0" applyNumberFormat="1" applyFont="1" applyFill="1" applyBorder="1" applyAlignment="1" applyProtection="1"/>
    <xf numFmtId="37" fontId="6" fillId="6" borderId="2" xfId="0" quotePrefix="1" applyFont="1" applyFill="1" applyBorder="1" applyAlignment="1"/>
    <xf numFmtId="39" fontId="6" fillId="6" borderId="2" xfId="0" quotePrefix="1" applyNumberFormat="1" applyFont="1" applyFill="1" applyBorder="1" applyAlignment="1" applyProtection="1">
      <alignment horizontal="center"/>
    </xf>
    <xf numFmtId="39" fontId="6" fillId="6" borderId="2" xfId="0" applyNumberFormat="1" applyFont="1" applyFill="1" applyBorder="1" applyAlignment="1" applyProtection="1"/>
    <xf numFmtId="3" fontId="6" fillId="6" borderId="2" xfId="0" applyNumberFormat="1" applyFont="1" applyFill="1" applyBorder="1" applyAlignment="1" applyProtection="1"/>
    <xf numFmtId="3" fontId="6" fillId="6" borderId="2" xfId="0" applyNumberFormat="1" applyFont="1" applyFill="1" applyBorder="1" applyAlignment="1"/>
    <xf numFmtId="37" fontId="6" fillId="6" borderId="2" xfId="0" applyNumberFormat="1" applyFont="1" applyFill="1" applyBorder="1" applyAlignment="1"/>
    <xf numFmtId="39" fontId="11" fillId="0" borderId="1" xfId="1" quotePrefix="1" applyNumberFormat="1" applyFont="1" applyBorder="1" applyProtection="1">
      <protection locked="0"/>
    </xf>
    <xf numFmtId="38" fontId="11" fillId="4" borderId="1" xfId="0" applyNumberFormat="1" applyFont="1" applyFill="1" applyBorder="1" applyAlignment="1" applyProtection="1">
      <alignment horizontal="center"/>
      <protection locked="0"/>
    </xf>
    <xf numFmtId="39" fontId="11" fillId="0" borderId="1" xfId="0" applyNumberFormat="1" applyFont="1" applyBorder="1" applyProtection="1">
      <protection locked="0"/>
    </xf>
    <xf numFmtId="37" fontId="11" fillId="0" borderId="1" xfId="1" applyNumberFormat="1" applyFont="1" applyBorder="1" applyProtection="1">
      <protection locked="0"/>
    </xf>
    <xf numFmtId="165" fontId="11" fillId="0" borderId="1" xfId="1" quotePrefix="1" applyNumberFormat="1" applyFont="1" applyBorder="1" applyProtection="1">
      <protection locked="0"/>
    </xf>
    <xf numFmtId="38" fontId="11" fillId="4" borderId="1" xfId="0" quotePrefix="1" applyNumberFormat="1" applyFont="1" applyFill="1" applyBorder="1" applyAlignment="1" applyProtection="1">
      <alignment horizontal="left"/>
      <protection locked="0"/>
    </xf>
    <xf numFmtId="37" fontId="13" fillId="0" borderId="0" xfId="2" applyNumberFormat="1" applyFont="1" applyAlignment="1" applyProtection="1">
      <alignment horizontal="left"/>
    </xf>
    <xf numFmtId="3" fontId="7" fillId="0" borderId="2" xfId="0" applyNumberFormat="1" applyFont="1" applyFill="1" applyBorder="1" applyAlignment="1" applyProtection="1"/>
    <xf numFmtId="38" fontId="11" fillId="4" borderId="14" xfId="0" applyNumberFormat="1" applyFont="1" applyFill="1" applyBorder="1" applyProtection="1">
      <protection locked="0"/>
    </xf>
    <xf numFmtId="38" fontId="11" fillId="3" borderId="8" xfId="0" applyNumberFormat="1" applyFont="1" applyFill="1" applyBorder="1" applyAlignment="1" applyProtection="1">
      <alignment horizontal="center"/>
      <protection locked="0"/>
    </xf>
    <xf numFmtId="37" fontId="5" fillId="0" borderId="0" xfId="0" applyFont="1" applyFill="1" applyAlignment="1" applyProtection="1">
      <alignment horizontal="left"/>
    </xf>
    <xf numFmtId="37" fontId="5" fillId="0" borderId="0" xfId="0" applyFont="1" applyFill="1" applyProtection="1"/>
    <xf numFmtId="38" fontId="5" fillId="0" borderId="0" xfId="0" applyNumberFormat="1" applyFont="1" applyFill="1" applyProtection="1"/>
    <xf numFmtId="38" fontId="5" fillId="0" borderId="0" xfId="0" applyNumberFormat="1" applyFont="1" applyProtection="1"/>
    <xf numFmtId="37" fontId="13" fillId="0" borderId="0" xfId="2" applyNumberFormat="1" applyAlignment="1" applyProtection="1"/>
    <xf numFmtId="37" fontId="5" fillId="7" borderId="0" xfId="0" applyFont="1" applyFill="1" applyProtection="1"/>
    <xf numFmtId="37" fontId="5" fillId="7" borderId="0" xfId="0" quotePrefix="1" applyFont="1" applyFill="1" applyAlignment="1" applyProtection="1">
      <alignment horizontal="left"/>
    </xf>
    <xf numFmtId="38" fontId="5" fillId="7" borderId="0" xfId="0" applyNumberFormat="1" applyFont="1" applyFill="1" applyProtection="1"/>
    <xf numFmtId="37" fontId="5" fillId="0" borderId="0" xfId="0" quotePrefix="1" applyFont="1" applyAlignment="1" applyProtection="1"/>
    <xf numFmtId="0" fontId="5" fillId="0" borderId="0" xfId="0" applyNumberFormat="1" applyFont="1" applyAlignment="1" applyProtection="1">
      <alignment horizontal="center"/>
    </xf>
    <xf numFmtId="0" fontId="5" fillId="0" borderId="0" xfId="0" applyNumberFormat="1" applyFont="1" applyAlignment="1" applyProtection="1"/>
    <xf numFmtId="0" fontId="5" fillId="0" borderId="0" xfId="0" quotePrefix="1" applyNumberFormat="1" applyFont="1" applyAlignment="1" applyProtection="1">
      <alignment horizontal="center"/>
    </xf>
    <xf numFmtId="37" fontId="5" fillId="3" borderId="0" xfId="0" quotePrefix="1" applyFont="1" applyFill="1" applyAlignment="1" applyProtection="1">
      <alignment horizontal="center"/>
    </xf>
    <xf numFmtId="37" fontId="5" fillId="3" borderId="0" xfId="0" quotePrefix="1" applyNumberFormat="1" applyFont="1" applyFill="1" applyAlignment="1" applyProtection="1"/>
    <xf numFmtId="166" fontId="5" fillId="3" borderId="0" xfId="0" applyNumberFormat="1" applyFont="1" applyFill="1" applyAlignment="1" applyProtection="1">
      <alignment horizontal="center"/>
    </xf>
    <xf numFmtId="37" fontId="5" fillId="3" borderId="0" xfId="0" quotePrefix="1" applyFont="1" applyFill="1" applyAlignment="1" applyProtection="1">
      <alignment horizontal="fill"/>
    </xf>
    <xf numFmtId="37" fontId="5" fillId="3" borderId="0" xfId="1" applyNumberFormat="1" applyFont="1" applyFill="1" applyProtection="1"/>
    <xf numFmtId="37" fontId="5" fillId="3" borderId="0" xfId="0" quotePrefix="1" applyNumberFormat="1" applyFont="1" applyFill="1" applyAlignment="1" applyProtection="1">
      <alignment horizontal="fill"/>
    </xf>
    <xf numFmtId="39" fontId="5" fillId="3" borderId="0" xfId="0" quotePrefix="1" applyNumberFormat="1" applyFont="1" applyFill="1" applyAlignment="1" applyProtection="1">
      <alignment horizontal="left"/>
    </xf>
    <xf numFmtId="4" fontId="5" fillId="3" borderId="0" xfId="0" applyNumberFormat="1" applyFont="1" applyFill="1" applyProtection="1"/>
    <xf numFmtId="37" fontId="5" fillId="0" borderId="0" xfId="0" applyNumberFormat="1" applyFont="1" applyProtection="1"/>
    <xf numFmtId="37" fontId="5" fillId="3" borderId="0" xfId="1" quotePrefix="1" applyNumberFormat="1" applyFont="1" applyFill="1" applyAlignment="1" applyProtection="1">
      <alignment horizontal="fill"/>
    </xf>
    <xf numFmtId="39" fontId="5" fillId="3" borderId="0" xfId="0" quotePrefix="1" applyNumberFormat="1" applyFont="1" applyFill="1" applyAlignment="1" applyProtection="1">
      <alignment horizontal="fill"/>
    </xf>
    <xf numFmtId="39" fontId="5" fillId="3" borderId="0" xfId="0" applyNumberFormat="1" applyFont="1" applyFill="1" applyProtection="1"/>
    <xf numFmtId="37" fontId="12" fillId="3" borderId="0" xfId="0" applyFont="1" applyFill="1" applyProtection="1"/>
    <xf numFmtId="37" fontId="11" fillId="3" borderId="0" xfId="0" applyFont="1" applyFill="1" applyAlignment="1" applyProtection="1">
      <alignment horizontal="centerContinuous"/>
    </xf>
    <xf numFmtId="37" fontId="11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5" fillId="0" borderId="0" xfId="0" applyNumberFormat="1" applyFont="1" applyProtection="1"/>
    <xf numFmtId="1" fontId="5" fillId="0" borderId="0" xfId="0" applyNumberFormat="1" applyFont="1" applyAlignment="1" applyProtection="1">
      <alignment horizontal="center"/>
    </xf>
    <xf numFmtId="37" fontId="5" fillId="0" borderId="0" xfId="0" quotePrefix="1" applyFont="1" applyAlignment="1" applyProtection="1">
      <alignment horizontal="center"/>
    </xf>
    <xf numFmtId="2" fontId="5" fillId="0" borderId="0" xfId="0" applyNumberFormat="1" applyFont="1" applyProtection="1"/>
    <xf numFmtId="2" fontId="5" fillId="0" borderId="0" xfId="0" applyNumberFormat="1" applyFont="1" applyAlignment="1" applyProtection="1"/>
    <xf numFmtId="10" fontId="5" fillId="0" borderId="0" xfId="0" applyNumberFormat="1" applyFont="1" applyProtection="1"/>
    <xf numFmtId="37" fontId="11" fillId="0" borderId="0" xfId="0" applyFont="1" applyProtection="1"/>
    <xf numFmtId="37" fontId="5" fillId="0" borderId="0" xfId="0" applyFont="1" applyProtection="1">
      <protection locked="0"/>
    </xf>
    <xf numFmtId="37" fontId="7" fillId="0" borderId="0" xfId="0" applyFont="1" applyAlignment="1" applyProtection="1"/>
    <xf numFmtId="37" fontId="7" fillId="0" borderId="0" xfId="0" applyFont="1" applyProtection="1"/>
    <xf numFmtId="49" fontId="11" fillId="4" borderId="1" xfId="0" applyNumberFormat="1" applyFont="1" applyFill="1" applyBorder="1" applyAlignment="1" applyProtection="1">
      <alignment horizontal="left"/>
      <protection locked="0"/>
    </xf>
    <xf numFmtId="38" fontId="11" fillId="4" borderId="14" xfId="0" quotePrefix="1" applyNumberFormat="1" applyFont="1" applyFill="1" applyBorder="1" applyProtection="1">
      <protection locked="0"/>
    </xf>
    <xf numFmtId="37" fontId="5" fillId="3" borderId="0" xfId="0" applyFont="1" applyFill="1" applyAlignment="1" applyProtection="1">
      <alignment horizontal="left"/>
    </xf>
    <xf numFmtId="37" fontId="5" fillId="8" borderId="0" xfId="0" applyFont="1" applyFill="1" applyProtection="1"/>
    <xf numFmtId="37" fontId="6" fillId="0" borderId="8" xfId="0" applyNumberFormat="1" applyFont="1" applyFill="1" applyBorder="1" applyAlignment="1" applyProtection="1">
      <alignment horizontal="left"/>
    </xf>
    <xf numFmtId="164" fontId="6" fillId="0" borderId="3" xfId="0" applyNumberFormat="1" applyFont="1" applyFill="1" applyBorder="1" applyAlignment="1" applyProtection="1"/>
    <xf numFmtId="37" fontId="5" fillId="2" borderId="0" xfId="0" applyFont="1" applyFill="1" applyAlignment="1" applyProtection="1">
      <alignment horizontal="right"/>
    </xf>
    <xf numFmtId="37" fontId="5" fillId="0" borderId="0" xfId="0" applyFont="1" applyAlignment="1" applyProtection="1">
      <alignment horizontal="right"/>
    </xf>
    <xf numFmtId="4" fontId="5" fillId="2" borderId="0" xfId="0" applyNumberFormat="1" applyFont="1" applyFill="1" applyAlignment="1" applyProtection="1">
      <alignment horizontal="right"/>
    </xf>
    <xf numFmtId="39" fontId="5" fillId="2" borderId="0" xfId="0" applyNumberFormat="1" applyFont="1" applyFill="1" applyAlignment="1" applyProtection="1">
      <alignment horizontal="right"/>
    </xf>
    <xf numFmtId="37" fontId="5" fillId="0" borderId="0" xfId="0" quotePrefix="1" applyFont="1" applyAlignment="1" applyProtection="1">
      <alignment horizontal="right"/>
    </xf>
    <xf numFmtId="2" fontId="5" fillId="0" borderId="0" xfId="0" applyNumberFormat="1" applyFont="1" applyAlignment="1" applyProtection="1">
      <alignment horizontal="right"/>
    </xf>
    <xf numFmtId="37" fontId="5" fillId="2" borderId="0" xfId="0" applyFont="1" applyFill="1" applyProtection="1"/>
    <xf numFmtId="37" fontId="5" fillId="2" borderId="0" xfId="0" quotePrefix="1" applyFont="1" applyFill="1" applyAlignment="1" applyProtection="1">
      <alignment horizontal="center"/>
    </xf>
    <xf numFmtId="37" fontId="5" fillId="2" borderId="0" xfId="0" quotePrefix="1" applyFont="1" applyFill="1" applyAlignment="1" applyProtection="1"/>
    <xf numFmtId="4" fontId="5" fillId="2" borderId="0" xfId="0" applyNumberFormat="1" applyFont="1" applyFill="1" applyProtection="1"/>
    <xf numFmtId="39" fontId="5" fillId="2" borderId="0" xfId="0" applyNumberFormat="1" applyFont="1" applyFill="1" applyProtection="1"/>
    <xf numFmtId="37" fontId="14" fillId="0" borderId="0" xfId="2" applyNumberFormat="1" applyFont="1" applyAlignment="1" applyProtection="1"/>
    <xf numFmtId="38" fontId="5" fillId="8" borderId="0" xfId="0" applyNumberFormat="1" applyFont="1" applyFill="1" applyProtection="1"/>
    <xf numFmtId="37" fontId="15" fillId="0" borderId="23" xfId="0" applyFont="1" applyBorder="1" applyAlignment="1">
      <alignment horizontal="right"/>
    </xf>
    <xf numFmtId="37" fontId="11" fillId="0" borderId="0" xfId="2" applyNumberFormat="1" applyFont="1" applyAlignment="1" applyProtection="1">
      <alignment horizontal="left"/>
    </xf>
    <xf numFmtId="37" fontId="5" fillId="8" borderId="0" xfId="0" quotePrefix="1" applyFont="1" applyFill="1" applyAlignment="1" applyProtection="1">
      <alignment horizontal="left"/>
    </xf>
    <xf numFmtId="37" fontId="5" fillId="0" borderId="0" xfId="2" applyNumberFormat="1" applyFont="1" applyAlignment="1" applyProtection="1"/>
    <xf numFmtId="37" fontId="17" fillId="0" borderId="0" xfId="0" quotePrefix="1" applyFont="1" applyAlignment="1" applyProtection="1">
      <alignment horizontal="left"/>
    </xf>
    <xf numFmtId="37" fontId="17" fillId="0" borderId="0" xfId="2" applyNumberFormat="1" applyFont="1" applyAlignment="1" applyProtection="1"/>
    <xf numFmtId="37" fontId="5" fillId="3" borderId="0" xfId="0" applyFont="1" applyFill="1"/>
    <xf numFmtId="38" fontId="5" fillId="3" borderId="0" xfId="0" applyNumberFormat="1" applyFont="1" applyFill="1" applyAlignment="1">
      <alignment horizontal="center"/>
    </xf>
    <xf numFmtId="37" fontId="5" fillId="3" borderId="0" xfId="0" applyFont="1" applyFill="1" applyAlignment="1">
      <alignment horizontal="center"/>
    </xf>
    <xf numFmtId="37" fontId="5" fillId="3" borderId="0" xfId="0" quotePrefix="1" applyFont="1" applyFill="1" applyAlignment="1">
      <alignment horizontal="center"/>
    </xf>
    <xf numFmtId="37" fontId="11" fillId="0" borderId="1" xfId="0" applyFont="1" applyBorder="1" applyProtection="1">
      <protection locked="0"/>
    </xf>
    <xf numFmtId="37" fontId="11" fillId="0" borderId="1" xfId="0" quotePrefix="1" applyFont="1" applyBorder="1" applyProtection="1">
      <protection locked="0"/>
    </xf>
    <xf numFmtId="37" fontId="5" fillId="3" borderId="0" xfId="0" quotePrefix="1" applyFont="1" applyFill="1"/>
    <xf numFmtId="37" fontId="5" fillId="3" borderId="0" xfId="0" quotePrefix="1" applyFont="1" applyFill="1" applyAlignment="1">
      <alignment horizontal="left"/>
    </xf>
    <xf numFmtId="38" fontId="5" fillId="3" borderId="0" xfId="0" applyNumberFormat="1" applyFont="1" applyFill="1"/>
    <xf numFmtId="166" fontId="5" fillId="3" borderId="0" xfId="0" applyNumberFormat="1" applyFont="1" applyFill="1" applyAlignment="1">
      <alignment horizontal="center"/>
    </xf>
    <xf numFmtId="37" fontId="5" fillId="3" borderId="0" xfId="0" quotePrefix="1" applyFont="1" applyFill="1" applyAlignment="1">
      <alignment horizontal="fill"/>
    </xf>
    <xf numFmtId="39" fontId="5" fillId="3" borderId="0" xfId="0" quotePrefix="1" applyNumberFormat="1" applyFont="1" applyFill="1" applyAlignment="1">
      <alignment horizontal="left"/>
    </xf>
    <xf numFmtId="4" fontId="5" fillId="3" borderId="0" xfId="0" applyNumberFormat="1" applyFont="1" applyFill="1"/>
    <xf numFmtId="37" fontId="11" fillId="4" borderId="1" xfId="0" quotePrefix="1" applyFont="1" applyFill="1" applyBorder="1" applyProtection="1">
      <protection locked="0"/>
    </xf>
    <xf numFmtId="39" fontId="5" fillId="3" borderId="0" xfId="0" quotePrefix="1" applyNumberFormat="1" applyFont="1" applyFill="1" applyAlignment="1">
      <alignment horizontal="fill"/>
    </xf>
    <xf numFmtId="39" fontId="5" fillId="3" borderId="0" xfId="0" applyNumberFormat="1" applyFont="1" applyFill="1"/>
    <xf numFmtId="37" fontId="5" fillId="3" borderId="0" xfId="0" applyFont="1" applyFill="1" applyAlignment="1">
      <alignment horizontal="centerContinuous"/>
    </xf>
    <xf numFmtId="37" fontId="5" fillId="3" borderId="0" xfId="0" applyFont="1" applyFill="1" applyAlignment="1">
      <alignment horizontal="right"/>
    </xf>
    <xf numFmtId="49" fontId="11" fillId="4" borderId="1" xfId="0" quotePrefix="1" applyNumberFormat="1" applyFont="1" applyFill="1" applyBorder="1" applyProtection="1">
      <protection locked="0"/>
    </xf>
    <xf numFmtId="37" fontId="12" fillId="3" borderId="0" xfId="0" applyFont="1" applyFill="1"/>
    <xf numFmtId="38" fontId="11" fillId="4" borderId="1" xfId="0" quotePrefix="1" applyNumberFormat="1" applyFont="1" applyFill="1" applyBorder="1" applyProtection="1">
      <protection locked="0"/>
    </xf>
    <xf numFmtId="37" fontId="11" fillId="3" borderId="0" xfId="0" applyFont="1" applyFill="1" applyAlignment="1">
      <alignment horizontal="centerContinuous"/>
    </xf>
    <xf numFmtId="38" fontId="5" fillId="3" borderId="0" xfId="0" applyNumberFormat="1" applyFont="1" applyFill="1" applyAlignment="1">
      <alignment horizontal="right"/>
    </xf>
    <xf numFmtId="37" fontId="5" fillId="3" borderId="0" xfId="0" quotePrefix="1" applyFont="1" applyFill="1" applyAlignment="1">
      <alignment horizontal="centerContinuous"/>
    </xf>
    <xf numFmtId="37" fontId="11" fillId="3" borderId="0" xfId="0" quotePrefix="1" applyFont="1" applyFill="1" applyAlignment="1">
      <alignment horizontal="left"/>
    </xf>
    <xf numFmtId="37" fontId="11" fillId="3" borderId="0" xfId="0" applyFont="1" applyFill="1" applyAlignment="1">
      <alignment horizontal="center"/>
    </xf>
    <xf numFmtId="38" fontId="11" fillId="3" borderId="0" xfId="0" applyNumberFormat="1" applyFont="1" applyFill="1" applyAlignment="1">
      <alignment horizontal="center"/>
    </xf>
    <xf numFmtId="37" fontId="5" fillId="0" borderId="0" xfId="0" quotePrefix="1" applyFont="1" applyAlignment="1">
      <alignment horizontal="left"/>
    </xf>
    <xf numFmtId="38" fontId="11" fillId="3" borderId="0" xfId="0" applyNumberFormat="1" applyFont="1" applyFill="1"/>
    <xf numFmtId="37" fontId="11" fillId="3" borderId="0" xfId="0" applyFont="1" applyFill="1"/>
    <xf numFmtId="37" fontId="5" fillId="3" borderId="0" xfId="0" applyFont="1" applyFill="1" applyAlignment="1">
      <alignment horizontal="left"/>
    </xf>
    <xf numFmtId="39" fontId="5" fillId="0" borderId="0" xfId="0" applyNumberFormat="1" applyFont="1"/>
    <xf numFmtId="37" fontId="5" fillId="0" borderId="0" xfId="0" applyFont="1" applyAlignment="1">
      <alignment horizontal="center"/>
    </xf>
    <xf numFmtId="3" fontId="5" fillId="0" borderId="0" xfId="0" applyNumberFormat="1" applyFont="1"/>
    <xf numFmtId="37" fontId="5" fillId="0" borderId="0" xfId="0" quotePrefix="1" applyFont="1" applyAlignment="1">
      <alignment horizontal="fill"/>
    </xf>
    <xf numFmtId="37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37" fontId="5" fillId="0" borderId="0" xfId="0" quotePrefix="1" applyFont="1" applyAlignment="1">
      <alignment horizontal="center"/>
    </xf>
    <xf numFmtId="37" fontId="5" fillId="0" borderId="0" xfId="0" quotePrefix="1" applyFont="1"/>
    <xf numFmtId="2" fontId="5" fillId="0" borderId="0" xfId="0" applyNumberFormat="1" applyFont="1"/>
    <xf numFmtId="10" fontId="5" fillId="0" borderId="0" xfId="0" applyNumberFormat="1" applyFont="1"/>
    <xf numFmtId="164" fontId="5" fillId="0" borderId="0" xfId="0" applyNumberFormat="1" applyFont="1"/>
    <xf numFmtId="37" fontId="5" fillId="8" borderId="0" xfId="0" applyFont="1" applyFill="1"/>
    <xf numFmtId="37" fontId="11" fillId="0" borderId="0" xfId="0" applyFont="1"/>
    <xf numFmtId="164" fontId="5" fillId="0" borderId="0" xfId="0" applyNumberFormat="1" applyFont="1" applyAlignment="1">
      <alignment horizontal="left"/>
    </xf>
    <xf numFmtId="38" fontId="11" fillId="4" borderId="1" xfId="0" quotePrefix="1" applyNumberFormat="1" applyFont="1" applyFill="1" applyBorder="1" applyAlignment="1" applyProtection="1">
      <alignment horizontal="left"/>
      <protection locked="0"/>
    </xf>
    <xf numFmtId="38" fontId="11" fillId="4" borderId="14" xfId="0" applyNumberFormat="1" applyFont="1" applyFill="1" applyBorder="1" applyProtection="1">
      <protection locked="0"/>
    </xf>
    <xf numFmtId="38" fontId="11" fillId="4" borderId="14" xfId="0" quotePrefix="1" applyNumberFormat="1" applyFont="1" applyFill="1" applyBorder="1" applyProtection="1">
      <protection locked="0"/>
    </xf>
    <xf numFmtId="37" fontId="11" fillId="3" borderId="0" xfId="0" applyFont="1" applyFill="1" applyAlignment="1" applyProtection="1">
      <alignment horizontal="center" vertical="center"/>
    </xf>
    <xf numFmtId="37" fontId="11" fillId="3" borderId="0" xfId="0" applyFont="1" applyFill="1" applyAlignment="1">
      <alignment horizontal="center" vertical="center"/>
    </xf>
  </cellXfs>
  <cellStyles count="50829">
    <cellStyle name="20% - Accent1" xfId="20" builtinId="30" customBuiltin="1"/>
    <cellStyle name="20% - Accent1 10" xfId="15008" xr:uid="{AEBE4111-E959-4A0A-B840-EC7EB52F0324}"/>
    <cellStyle name="20% - Accent1 10 2" xfId="4475" xr:uid="{6D814C86-3A5E-4A56-8704-937EAE2B0EAB}"/>
    <cellStyle name="20% - Accent1 10 2 2" xfId="341" xr:uid="{B5B99FBF-FD10-4AA2-A7EF-8E16E2EEACA5}"/>
    <cellStyle name="20% - Accent1 10 2 2 2" xfId="513" xr:uid="{BCB9EC79-F5E8-46CF-B9BC-F606EBE29D73}"/>
    <cellStyle name="20% - Accent1 10 2 2 2 2" xfId="2063" xr:uid="{59F6002F-BD0C-4FE6-B1EC-49CC2F14756B}"/>
    <cellStyle name="20% - Accent1 10 2 2 2 2 2" xfId="27534" xr:uid="{A167677C-A319-431D-9DAA-8CE988FA761A}"/>
    <cellStyle name="20% - Accent1 10 2 2 2 3" xfId="25997" xr:uid="{BE827715-4FFE-43F5-9121-815CE763F747}"/>
    <cellStyle name="20% - Accent1 10 2 2 3" xfId="19637" xr:uid="{BBCBD004-2A6C-40AB-A1D1-025948E42A04}"/>
    <cellStyle name="20% - Accent1 10 2 2 3 2" xfId="23289" xr:uid="{BFB5AC25-D5EA-495B-94A3-1B64E7D40FCE}"/>
    <cellStyle name="20% - Accent1 10 2 2 3 2 2" xfId="48544" xr:uid="{72C543D6-64A7-49EF-93A0-684843028D65}"/>
    <cellStyle name="20% - Accent1 10 2 2 3 3" xfId="44925" xr:uid="{D75029E7-B318-48F3-8770-9D8C47642CCD}"/>
    <cellStyle name="20% - Accent1 10 2 2 4" xfId="5068" xr:uid="{03F30F0B-4192-442A-8C05-9E55448D6D6B}"/>
    <cellStyle name="20% - Accent1 10 2 2 4 2" xfId="30499" xr:uid="{E4805847-23C8-43A8-B83D-1A6E89E1749B}"/>
    <cellStyle name="20% - Accent1 10 2 2 5" xfId="25825" xr:uid="{EC170CEB-49ED-414F-BE80-CFCC33953632}"/>
    <cellStyle name="20% - Accent1 10 2 3" xfId="14104" xr:uid="{4E7A6C98-33D6-4261-A7A6-0081E6F01B95}"/>
    <cellStyle name="20% - Accent1 10 2 3 2" xfId="16726" xr:uid="{EE7429D2-817B-4A3C-8EC4-A94DEEC00F87}"/>
    <cellStyle name="20% - Accent1 10 2 3 2 2" xfId="42042" xr:uid="{E97ABF03-415A-42CC-807E-EAA542283260}"/>
    <cellStyle name="20% - Accent1 10 2 3 3" xfId="39443" xr:uid="{2ECBB7F7-2C26-4979-A635-748A1F8B1E38}"/>
    <cellStyle name="20% - Accent1 10 2 4" xfId="24801" xr:uid="{CBCA5941-A46C-42EB-BC6E-B31C44343B7F}"/>
    <cellStyle name="20% - Accent1 10 2 4 2" xfId="5325" xr:uid="{5F7D0CAB-9EF1-462B-876E-8C7CAFAABB62}"/>
    <cellStyle name="20% - Accent1 10 2 4 2 2" xfId="30756" xr:uid="{147D13EE-C738-4207-B2B2-20D7071E974F}"/>
    <cellStyle name="20% - Accent1 10 2 4 3" xfId="50035" xr:uid="{BC551EE1-4B2E-42F3-93CD-B2F8B366FE58}"/>
    <cellStyle name="20% - Accent1 10 2 5" xfId="24970" xr:uid="{D5C17182-062E-4CAE-9F01-BA0A89DB5AF2}"/>
    <cellStyle name="20% - Accent1 10 2 5 2" xfId="50204" xr:uid="{471AEC1F-966C-45F6-9F58-089E32815BA4}"/>
    <cellStyle name="20% - Accent1 10 2 6" xfId="29908" xr:uid="{D21D7A1A-DD67-47C9-BE6F-3953ED192861}"/>
    <cellStyle name="20% - Accent1 10 3" xfId="10788" xr:uid="{1B0AEC60-EB7F-4169-B666-E72F5FE0FCBF}"/>
    <cellStyle name="20% - Accent1 10 3 2" xfId="342" xr:uid="{F0D1F02B-C406-4AA6-A6E0-E3655A496723}"/>
    <cellStyle name="20% - Accent1 10 3 2 2" xfId="514" xr:uid="{53417F79-5EA5-461B-8ADB-2AC66DFE9602}"/>
    <cellStyle name="20% - Accent1 10 3 2 2 2" xfId="4167" xr:uid="{8C8212D4-25DF-4E13-B798-6EF1B43CD8A8}"/>
    <cellStyle name="20% - Accent1 10 3 2 2 2 2" xfId="29611" xr:uid="{065467D1-E855-4C0B-927E-633960338640}"/>
    <cellStyle name="20% - Accent1 10 3 2 2 3" xfId="25998" xr:uid="{E300C3A8-F301-49A6-8B63-9F4F3BAFE274}"/>
    <cellStyle name="20% - Accent1 10 3 2 3" xfId="13323" xr:uid="{C511FBEA-603A-4D89-8E13-7065DFF4932E}"/>
    <cellStyle name="20% - Accent1 10 3 2 3 2" xfId="16976" xr:uid="{871E3F03-B931-458F-9EAF-BE8076C8E911}"/>
    <cellStyle name="20% - Accent1 10 3 2 3 2 2" xfId="42292" xr:uid="{95459613-64F7-4067-8A05-4DED5BB67B49}"/>
    <cellStyle name="20% - Accent1 10 3 2 3 3" xfId="38674" xr:uid="{0385D91C-6306-4CD8-9ACB-2F21C4119E32}"/>
    <cellStyle name="20% - Accent1 10 3 2 4" xfId="11381" xr:uid="{B4754044-5599-4387-A980-295B2761D153}"/>
    <cellStyle name="20% - Accent1 10 3 2 4 2" xfId="36752" xr:uid="{2ABD7973-FC20-472C-ABE3-A6618C45B666}"/>
    <cellStyle name="20% - Accent1 10 3 2 5" xfId="25826" xr:uid="{A2EE666D-F345-4209-AAEC-9EA996D88761}"/>
    <cellStyle name="20% - Accent1 10 3 3" xfId="2540" xr:uid="{B1B7A7D0-7DE8-44D9-9611-11526BDDCB34}"/>
    <cellStyle name="20% - Accent1 10 3 3 2" xfId="6192" xr:uid="{38E62EB8-C96C-4A4C-8C6E-E3AEDACC39E6}"/>
    <cellStyle name="20% - Accent1 10 3 3 2 2" xfId="31615" xr:uid="{1CDD88A8-3A87-4E20-B8F5-43B49E26B389}"/>
    <cellStyle name="20% - Accent1 10 3 3 3" xfId="27993" xr:uid="{CEDDBC2E-FDDE-4134-BCB4-083DCA5B7225}"/>
    <cellStyle name="20% - Accent1 10 3 4" xfId="18488" xr:uid="{B0C76085-B208-461B-87FF-13974DF33458}"/>
    <cellStyle name="20% - Accent1 10 3 4 2" xfId="11638" xr:uid="{AD5055EA-2F63-4E0E-A116-E9B8B5B16BBE}"/>
    <cellStyle name="20% - Accent1 10 3 4 2 2" xfId="37009" xr:uid="{7055286C-BE26-41C9-8CFE-855EDA1A507F}"/>
    <cellStyle name="20% - Accent1 10 3 4 3" xfId="43788" xr:uid="{E224AF9A-9193-4191-8789-D3A11B4AB6AF}"/>
    <cellStyle name="20% - Accent1 10 3 5" xfId="18657" xr:uid="{ADBB982A-F70F-409D-A20B-6AA0C7296BC2}"/>
    <cellStyle name="20% - Accent1 10 3 5 2" xfId="43957" xr:uid="{0C55B8C4-29CD-4C8D-BC40-0244C71CB2B1}"/>
    <cellStyle name="20% - Accent1 10 3 6" xfId="36163" xr:uid="{C29DDDA3-0033-4AA4-9F1B-12175942E58E}"/>
    <cellStyle name="20% - Accent1 10 4" xfId="12981" xr:uid="{0CB0D485-C723-4017-A92D-9B512389E6C7}"/>
    <cellStyle name="20% - Accent1 10 4 2" xfId="13152" xr:uid="{119D073F-FB0F-4145-AF17-D1ACC13BF0A9}"/>
    <cellStyle name="20% - Accent1 10 4 2 2" xfId="1028" xr:uid="{083F208E-506A-4BD8-AF09-7B74301FBE1F}"/>
    <cellStyle name="20% - Accent1 10 4 2 2 2" xfId="26512" xr:uid="{24FF1E75-987F-4702-84DB-FAC6D7791B03}"/>
    <cellStyle name="20% - Accent1 10 4 2 3" xfId="38503" xr:uid="{C2EC01FC-782E-4FF4-8FFD-8C9627E0552A}"/>
    <cellStyle name="20% - Accent1 10 4 3" xfId="7001" xr:uid="{C8B0F228-A365-4E65-8E2D-83165D39BE9B}"/>
    <cellStyle name="20% - Accent1 10 4 3 2" xfId="10652" xr:uid="{DE0FC31A-2B23-4FBC-858F-CC20FB648849}"/>
    <cellStyle name="20% - Accent1 10 4 3 2 2" xfId="36036" xr:uid="{66CC359E-47E3-4BD0-8FC8-9EB2A25B4D7A}"/>
    <cellStyle name="20% - Accent1 10 4 3 3" xfId="32415" xr:uid="{50399834-31BB-4FB3-8798-25AFBFF81FA1}"/>
    <cellStyle name="20% - Accent1 10 4 4" xfId="15601" xr:uid="{9C4594B9-D8EE-4FBD-A43E-FA3081647BE3}"/>
    <cellStyle name="20% - Accent1 10 4 4 2" xfId="40928" xr:uid="{8226B48C-FC7F-4AD7-B875-4C5CDCEC7A93}"/>
    <cellStyle name="20% - Accent1 10 4 5" xfId="38332" xr:uid="{5761A98B-3940-458F-8C72-2C1925DB08A3}"/>
    <cellStyle name="20% - Accent1 10 5" xfId="20416" xr:uid="{D162629A-D54F-4E91-9F89-616E14B1CDA6}"/>
    <cellStyle name="20% - Accent1 10 5 2" xfId="23039" xr:uid="{D87B3584-D755-40DC-8250-B16D4F93D268}"/>
    <cellStyle name="20% - Accent1 10 5 2 2" xfId="48294" xr:uid="{5C22B638-E3B8-4AE0-845A-05757C190B1E}"/>
    <cellStyle name="20% - Accent1 10 5 3" xfId="45695" xr:uid="{5B0F6DB6-A32C-435C-AB49-FE173788F0AA}"/>
    <cellStyle name="20% - Accent1 10 6" xfId="12164" xr:uid="{F33B14CD-AB7D-41C3-BB0E-78CF064CEF77}"/>
    <cellStyle name="20% - Accent1 10 6 2" xfId="15858" xr:uid="{1432EE91-E28B-4AEE-A842-EE644380B6A3}"/>
    <cellStyle name="20% - Accent1 10 6 2 2" xfId="41185" xr:uid="{3205E6BF-F211-4F24-BB57-62F4EE075876}"/>
    <cellStyle name="20% - Accent1 10 6 3" xfId="37527" xr:uid="{123140E6-0212-4FB4-B008-865FC85E927E}"/>
    <cellStyle name="20% - Accent1 10 7" xfId="12333" xr:uid="{9FE07331-574F-4F92-9E8E-95D0A996062E}"/>
    <cellStyle name="20% - Accent1 10 7 2" xfId="37696" xr:uid="{209ECE48-371C-47DB-AA72-83F6300F81CF}"/>
    <cellStyle name="20% - Accent1 10 8" xfId="40338" xr:uid="{F1BC895F-AB9A-4054-B8A6-2DDFEC385DD3}"/>
    <cellStyle name="20% - Accent1 11" xfId="23425" xr:uid="{E3442A30-E8BA-4C94-AD2E-CE5B840154AC}"/>
    <cellStyle name="20% - Accent1 11 2" xfId="17113" xr:uid="{6B223B3D-6A42-4207-B9F0-6AE24915D872}"/>
    <cellStyle name="20% - Accent1 11 2 2" xfId="3486" xr:uid="{35036017-0713-4B8A-811B-F380DF83B8EB}"/>
    <cellStyle name="20% - Accent1 11 2 2 2" xfId="3657" xr:uid="{E08F0E0D-EDF5-4A0B-A89C-DF57C061C35A}"/>
    <cellStyle name="20% - Accent1 11 2 2 2 2" xfId="23118" xr:uid="{092668FB-4FF2-40A8-86AE-5324D012A53B}"/>
    <cellStyle name="20% - Accent1 11 2 2 2 2 2" xfId="48373" xr:uid="{7E634036-AAFF-4D15-8190-AE2F5C159048}"/>
    <cellStyle name="20% - Accent1 11 2 2 2 3" xfId="29101" xr:uid="{F3B0287E-9A18-4DC0-844A-94C9BA85B800}"/>
    <cellStyle name="20% - Accent1 11 2 2 3" xfId="686" xr:uid="{DC512DAC-57F6-4EBC-8BC2-DCD6AF59BA1C}"/>
    <cellStyle name="20% - Accent1 11 2 2 3 2" xfId="12756" xr:uid="{F2AE3652-FC0D-443E-844C-36C9478C8244}"/>
    <cellStyle name="20% - Accent1 11 2 2 3 2 2" xfId="38119" xr:uid="{FC6F975F-ADA5-4C77-B14D-ABCE84CBAB5D}"/>
    <cellStyle name="20% - Accent1 11 2 2 3 3" xfId="26170" xr:uid="{DD8859FE-A9E3-479D-BFC0-8D5FD2F233BC}"/>
    <cellStyle name="20% - Accent1 11 2 2 4" xfId="17706" xr:uid="{3EADE148-0FB6-4AF8-A15B-370805489660}"/>
    <cellStyle name="20% - Accent1 11 2 2 4 2" xfId="43014" xr:uid="{2D9BFE4B-5BA0-4C54-B767-9CECB80C2A51}"/>
    <cellStyle name="20% - Accent1 11 2 2 5" xfId="28930" xr:uid="{8F9C4881-5973-4089-89D2-F5585A0799A0}"/>
    <cellStyle name="20% - Accent1 11 2 3" xfId="21489" xr:uid="{9BECF65D-3D27-4082-972A-2FF9DCBAEB96}"/>
    <cellStyle name="20% - Accent1 11 2 3 2" xfId="25143" xr:uid="{EAF471C8-1724-4052-9030-FD4729ED767B}"/>
    <cellStyle name="20% - Accent1 11 2 3 2 2" xfId="50377" xr:uid="{F8E51466-09C1-499B-B86F-D6EF01642FB5}"/>
    <cellStyle name="20% - Accent1 11 2 3 3" xfId="46757" xr:uid="{329EEF59-0939-4FD4-9034-D95F4F4835DA}"/>
    <cellStyle name="20% - Accent1 11 2 4" xfId="20590" xr:uid="{EA5F83BB-8142-4309-988E-F48FC85706DC}"/>
    <cellStyle name="20% - Accent1 11 2 4 2" xfId="17963" xr:uid="{75654C37-66E0-4D6C-B63A-9AFD2F82EF16}"/>
    <cellStyle name="20% - Accent1 11 2 4 2 2" xfId="43271" xr:uid="{082FA816-8503-4B9A-B433-1843D9825D98}"/>
    <cellStyle name="20% - Accent1 11 2 4 3" xfId="45869" xr:uid="{A82E193A-E162-4761-8B15-56477BAF6FB9}"/>
    <cellStyle name="20% - Accent1 11 2 5" xfId="20759" xr:uid="{378D23AD-AD1C-4DC6-A7A1-2C6F79135EB1}"/>
    <cellStyle name="20% - Accent1 11 2 5 2" xfId="46038" xr:uid="{D6E4D0A5-D93C-47B7-95FF-3810A61CF317}"/>
    <cellStyle name="20% - Accent1 11 2 6" xfId="42422" xr:uid="{9FEE48D4-82C5-45F2-93CF-3A112C01D950}"/>
    <cellStyle name="20% - Accent1 11 3" xfId="6580" xr:uid="{AF15E035-4B3E-4145-849F-EE934E49E473}"/>
    <cellStyle name="20% - Accent1 11 3 2" xfId="9800" xr:uid="{335B05BF-C5EB-4ADD-A17A-FA9A708D1479}"/>
    <cellStyle name="20% - Accent1 11 3 2 2" xfId="9971" xr:uid="{99D90281-29AF-4978-B5EF-86406FA956E8}"/>
    <cellStyle name="20% - Accent1 11 3 2 2 2" xfId="16805" xr:uid="{AF23437D-D464-41DE-A86E-90CF1F2FE874}"/>
    <cellStyle name="20% - Accent1 11 3 2 2 2 2" xfId="42121" xr:uid="{8A92AD4A-0826-4452-8E9B-02E7B65B5C3D}"/>
    <cellStyle name="20% - Accent1 11 3 2 2 3" xfId="35355" xr:uid="{5E262BF4-5F9D-49E1-B3B5-14E5490580EA}"/>
    <cellStyle name="20% - Accent1 11 3 2 3" xfId="1724" xr:uid="{D48C2543-793E-4775-A2E9-67B79C936BA1}"/>
    <cellStyle name="20% - Accent1 11 3 2 3 2" xfId="25393" xr:uid="{24CB2F39-793F-4C6D-A049-C3AEE2EEAED6}"/>
    <cellStyle name="20% - Accent1 11 3 2 3 2 2" xfId="50627" xr:uid="{99C5C6A1-ABA0-4114-B201-95E4189BC3EA}"/>
    <cellStyle name="20% - Accent1 11 3 2 3 3" xfId="27195" xr:uid="{E06353F6-0418-44B3-9E07-A2EBB699A800}"/>
    <cellStyle name="20% - Accent1 11 3 2 4" xfId="7173" xr:uid="{71E6A844-24A7-4064-9357-E00C51DBE894}"/>
    <cellStyle name="20% - Accent1 11 3 2 4 2" xfId="32587" xr:uid="{635E95DD-E380-4E92-A79E-BE57E94AD614}"/>
    <cellStyle name="20% - Accent1 11 3 2 5" xfId="35184" xr:uid="{FC83D487-7251-4E55-95B8-9FBF8901569B}"/>
    <cellStyle name="20% - Accent1 11 3 3" xfId="15177" xr:uid="{28B68785-1151-4D06-8BFE-F83147A76A18}"/>
    <cellStyle name="20% - Accent1 11 3 3 2" xfId="18830" xr:uid="{495CA709-4C84-4455-9A24-6D7056785177}"/>
    <cellStyle name="20% - Accent1 11 3 3 2 2" xfId="44130" xr:uid="{3D5ED88D-7AA4-4E1E-87BD-5EBC229C46A9}"/>
    <cellStyle name="20% - Accent1 11 3 3 3" xfId="40504" xr:uid="{CF3EC368-793D-4105-BA5D-7C31332A6E67}"/>
    <cellStyle name="20% - Accent1 11 3 4" xfId="14278" xr:uid="{D7A70BD0-31FF-489E-BC6E-D46614CDCD5E}"/>
    <cellStyle name="20% - Accent1 11 3 4 2" xfId="7430" xr:uid="{4FC4572B-D3B4-4244-98A0-EA104BD284A7}"/>
    <cellStyle name="20% - Accent1 11 3 4 2 2" xfId="32844" xr:uid="{F118C21B-EF7E-497B-8117-13C8D65D31F6}"/>
    <cellStyle name="20% - Accent1 11 3 4 3" xfId="39617" xr:uid="{CA8814EC-E523-4489-963A-74E9C333D080}"/>
    <cellStyle name="20% - Accent1 11 3 5" xfId="14447" xr:uid="{1E666355-FA4D-4929-8285-C8BB49EA2967}"/>
    <cellStyle name="20% - Accent1 11 3 5 2" xfId="39786" xr:uid="{2A1CAE92-12A9-474C-A914-B18D4B9301A6}"/>
    <cellStyle name="20% - Accent1 11 3 6" xfId="31994" xr:uid="{A95F6B6D-93A1-4FBF-9B2D-46ABC0F650CC}"/>
    <cellStyle name="20% - Accent1 11 4" xfId="1382" xr:uid="{38EC8609-4176-40F9-A782-BF329BB1549A}"/>
    <cellStyle name="20% - Accent1 11 4 2" xfId="1553" xr:uid="{06FF5F1B-C34B-48C9-8A54-BAC6D8129C88}"/>
    <cellStyle name="20% - Accent1 11 4 2 2" xfId="10481" xr:uid="{4B97E26E-9B08-4D5B-87B7-0BD0B9B0A11E}"/>
    <cellStyle name="20% - Accent1 11 4 2 2 2" xfId="35865" xr:uid="{A2562DB4-2C60-4377-9B02-4DD2331731CD}"/>
    <cellStyle name="20% - Accent1 11 4 2 3" xfId="27024" xr:uid="{3E9076C2-9F16-4BFE-BC62-A232B4234370}"/>
    <cellStyle name="20% - Accent1 11 4 3" xfId="685" xr:uid="{45234DBA-3E5D-4A90-9FD3-83CEB56C7BBE}"/>
    <cellStyle name="20% - Accent1 11 4 3 2" xfId="6442" xr:uid="{78618328-318C-4D50-8A9A-C645FE4D9DEB}"/>
    <cellStyle name="20% - Accent1 11 4 3 2 2" xfId="31865" xr:uid="{D91FF178-AAA7-4C07-A837-59391BC5315D}"/>
    <cellStyle name="20% - Accent1 11 4 3 3" xfId="26169" xr:uid="{D167F2BD-791D-41FB-B86D-15F8E714F235}"/>
    <cellStyle name="20% - Accent1 11 4 4" xfId="24018" xr:uid="{530F8119-9108-49E0-BDFB-3B108B5076E6}"/>
    <cellStyle name="20% - Accent1 11 4 4 2" xfId="49263" xr:uid="{AF5D9870-36B2-4C62-ABB8-699A1D0F51B6}"/>
    <cellStyle name="20% - Accent1 11 4 5" xfId="26853" xr:uid="{EFD3C52F-37B7-484F-A2C2-BB534AA0E7B0}"/>
    <cellStyle name="20% - Accent1 11 5" xfId="8853" xr:uid="{095BDF55-084A-4CE9-85B2-AFBF45052940}"/>
    <cellStyle name="20% - Accent1 11 5 2" xfId="12506" xr:uid="{D71A91C2-5AB5-4EA7-8EE2-2A6F373578CC}"/>
    <cellStyle name="20% - Accent1 11 5 2 2" xfId="37869" xr:uid="{F474C49E-F709-4E07-A8DE-5D9B470A80B5}"/>
    <cellStyle name="20% - Accent1 11 5 3" xfId="34246" xr:uid="{7D4AC0CD-60DE-412D-BF28-7359046C7D90}"/>
    <cellStyle name="20% - Accent1 11 6" xfId="7955" xr:uid="{EC5CB654-D045-43BF-BED0-0B305E767AD5}"/>
    <cellStyle name="20% - Accent1 11 6 2" xfId="24275" xr:uid="{E4B4ED95-9F3D-42EF-84D1-838373F6FAAC}"/>
    <cellStyle name="20% - Accent1 11 6 2 2" xfId="49520" xr:uid="{F1B0CEAF-D43A-4A1C-80B5-9FEF5D9C062B}"/>
    <cellStyle name="20% - Accent1 11 6 3" xfId="33362" xr:uid="{0BFD6EA7-1AFA-4FD2-B183-8A2C6C74271E}"/>
    <cellStyle name="20% - Accent1 11 7" xfId="8124" xr:uid="{99076304-5F03-4646-A27A-19B51E839DBA}"/>
    <cellStyle name="20% - Accent1 11 7 2" xfId="33531" xr:uid="{A16A7810-C1D6-4C74-AE5E-64FF33FBF037}"/>
    <cellStyle name="20% - Accent1 11 8" xfId="48673" xr:uid="{3A0DFC37-E579-4A33-AD4A-86FA2EE9E301}"/>
    <cellStyle name="20% - Accent1 12" xfId="19216" xr:uid="{D3F6181E-EB71-45A6-9B46-CD4EA6331251}"/>
    <cellStyle name="20% - Accent1 12 2" xfId="12902" xr:uid="{D09E5FC0-6C70-4C57-A1A7-8091BC8BC5EB}"/>
    <cellStyle name="20% - Accent1 12 2 2" xfId="16124" xr:uid="{8140772C-4314-4EEE-AA78-B07BC96D2E3E}"/>
    <cellStyle name="20% - Accent1 12 2 2 2" xfId="16295" xr:uid="{E7F542DC-2A6C-4A88-B751-2B21BE5F51D8}"/>
    <cellStyle name="20% - Accent1 12 2 2 2 2" xfId="12585" xr:uid="{F206037B-0B8A-4957-877F-90FC7E34AE31}"/>
    <cellStyle name="20% - Accent1 12 2 2 2 2 2" xfId="37948" xr:uid="{BDC3F55A-959A-4157-8278-D1470CE65395}"/>
    <cellStyle name="20% - Accent1 12 2 2 2 3" xfId="41611" xr:uid="{E8DEBA72-B3EA-44C9-B2AB-6818B16E5669}"/>
    <cellStyle name="20% - Accent1 12 2 2 3" xfId="10142" xr:uid="{5631089A-0374-405C-9DC3-5720752ED6CB}"/>
    <cellStyle name="20% - Accent1 12 2 2 3 2" xfId="8547" xr:uid="{900149DD-37CC-4153-A87E-8A10E504F88B}"/>
    <cellStyle name="20% - Accent1 12 2 2 3 2 2" xfId="33954" xr:uid="{C97BF138-D9A7-462B-8CB0-675D75D7C397}"/>
    <cellStyle name="20% - Accent1 12 2 2 3 3" xfId="35526" xr:uid="{8FA1E416-9C40-4B9D-9BA0-AF47A03F58FE}"/>
    <cellStyle name="20% - Accent1 12 2 2 4" xfId="13495" xr:uid="{322C27A6-90D4-49AC-973D-70616D284793}"/>
    <cellStyle name="20% - Accent1 12 2 2 4 2" xfId="38846" xr:uid="{D49D983B-C03B-49DA-ABF6-573AE166D58E}"/>
    <cellStyle name="20% - Accent1 12 2 2 5" xfId="41440" xr:uid="{696287D3-D8A4-4537-836B-8F52C7E79B97}"/>
    <cellStyle name="20% - Accent1 12 2 3" xfId="10957" xr:uid="{1D0AAC9C-12F9-4871-8447-00D741E910C4}"/>
    <cellStyle name="20% - Accent1 12 2 3 2" xfId="20932" xr:uid="{6653743E-A1C1-4B03-8893-453938FB704D}"/>
    <cellStyle name="20% - Accent1 12 2 3 2 2" xfId="46211" xr:uid="{A2EE532E-0697-42D5-9D0D-8FA802D46CBF}"/>
    <cellStyle name="20% - Accent1 12 2 3 3" xfId="36328" xr:uid="{6396A310-F421-4C9C-B70F-BB0B271C4F41}"/>
    <cellStyle name="20% - Accent1 12 2 4" xfId="9027" xr:uid="{E582F849-422C-4080-ABF1-42C602F783CF}"/>
    <cellStyle name="20% - Accent1 12 2 4 2" xfId="13752" xr:uid="{93A5C562-EC92-47AA-A6E8-D30B3E5DEBEB}"/>
    <cellStyle name="20% - Accent1 12 2 4 2 2" xfId="39103" xr:uid="{C40481E0-ED4D-4415-A951-67F6CE6DEBC4}"/>
    <cellStyle name="20% - Accent1 12 2 4 3" xfId="34420" xr:uid="{8443842F-439D-416E-BF3A-B01610B025FE}"/>
    <cellStyle name="20% - Accent1 12 2 5" xfId="9196" xr:uid="{4F83C5F3-4E83-4B81-BF17-2672D74B116F}"/>
    <cellStyle name="20% - Accent1 12 2 5 2" xfId="34589" xr:uid="{74D1CAC0-837E-497D-9CFB-F93CF53387B2}"/>
    <cellStyle name="20% - Accent1 12 2 6" xfId="38256" xr:uid="{2C5512AD-3D2B-4CD8-83F3-F0B5CD13A79C}"/>
    <cellStyle name="20% - Accent1 12 3" xfId="1297" xr:uid="{9BDA5DF8-4B45-48BC-A761-806377FD16C3}"/>
    <cellStyle name="20% - Accent1 12 3 2" xfId="5590" xr:uid="{4C05D59F-C12B-42BA-B000-4AFADDF0B4A7}"/>
    <cellStyle name="20% - Accent1 12 3 2 2" xfId="5761" xr:uid="{D1F8B463-C9F5-41E3-9579-DCFF5DA49881}"/>
    <cellStyle name="20% - Accent1 12 3 2 2 2" xfId="25222" xr:uid="{803B7AD3-CD45-47CF-AEAB-CEAE3737F955}"/>
    <cellStyle name="20% - Accent1 12 3 2 2 2 2" xfId="50456" xr:uid="{E8E040C8-2CE6-4503-A4D9-E670FFB0AD85}"/>
    <cellStyle name="20% - Accent1 12 3 2 2 3" xfId="31184" xr:uid="{93736366-BF12-4D26-AB6D-A01AE7803BA6}"/>
    <cellStyle name="20% - Accent1 12 3 2 3" xfId="22779" xr:uid="{3A73024C-1ADE-4958-A971-44C975E69534}"/>
    <cellStyle name="20% - Accent1 12 3 2 3 2" xfId="21182" xr:uid="{FA741615-F124-4F69-8FBD-DC3A9B95E2ED}"/>
    <cellStyle name="20% - Accent1 12 3 2 3 2 2" xfId="46461" xr:uid="{74F198A8-A602-40C9-9435-3B1001723455}"/>
    <cellStyle name="20% - Accent1 12 3 2 3 3" xfId="48034" xr:uid="{81D5D3A3-455F-4939-BB4B-0F2BB1009872}"/>
    <cellStyle name="20% - Accent1 12 3 2 4" xfId="857" xr:uid="{414AE08C-6495-4A15-8564-9E76C9FA15B5}"/>
    <cellStyle name="20% - Accent1 12 3 2 4 2" xfId="26341" xr:uid="{420B6370-039D-4788-8E81-D884936AB2EE}"/>
    <cellStyle name="20% - Accent1 12 3 2 5" xfId="31013" xr:uid="{3A8CCEFB-67C4-4DD4-91F0-40C8D876FC2D}"/>
    <cellStyle name="20% - Accent1 12 3 3" xfId="23594" xr:uid="{E1E4C138-F855-40A4-A3C5-7AF69F1B0A9F}"/>
    <cellStyle name="20% - Accent1 12 3 3 2" xfId="14620" xr:uid="{CC90329B-7ABB-4C52-A71A-7F5AE8E6EB62}"/>
    <cellStyle name="20% - Accent1 12 3 3 2 2" xfId="39959" xr:uid="{928E544A-B5E2-48C7-80F7-0756E8027E23}"/>
    <cellStyle name="20% - Accent1 12 3 3 3" xfId="48839" xr:uid="{A588F5E4-7C55-48C3-9D9C-FC0B1F1F73B7}"/>
    <cellStyle name="20% - Accent1 12 3 4" xfId="21663" xr:uid="{EC045B64-7830-407B-BB4F-53CD5CB7D3FB}"/>
    <cellStyle name="20% - Accent1 12 3 4 2" xfId="1118" xr:uid="{546B2D70-CC68-4932-BA63-A96C7336C5CD}"/>
    <cellStyle name="20% - Accent1 12 3 4 2 2" xfId="26602" xr:uid="{FE321F8D-95EB-4808-BF65-CB33D80E76DF}"/>
    <cellStyle name="20% - Accent1 12 3 4 3" xfId="46931" xr:uid="{0C36D71C-D4E5-4C6B-9A30-B350EAC20BBF}"/>
    <cellStyle name="20% - Accent1 12 3 5" xfId="21832" xr:uid="{442392B0-E17E-4313-9E8E-6CBB0F9A0CE5}"/>
    <cellStyle name="20% - Accent1 12 3 5 2" xfId="47100" xr:uid="{EBC92048-B58D-4FE8-BB87-83444267E260}"/>
    <cellStyle name="20% - Accent1 12 3 6" xfId="26772" xr:uid="{EAD9A51B-C72D-46C3-971F-BB397B288ECF}"/>
    <cellStyle name="20% - Accent1 12 4" xfId="22437" xr:uid="{9245257E-C290-4815-B93C-5F3444AB175A}"/>
    <cellStyle name="20% - Accent1 12 4 2" xfId="22608" xr:uid="{13ACD721-6A43-40D3-8E6F-8EFACCF709B8}"/>
    <cellStyle name="20% - Accent1 12 4 2 2" xfId="6271" xr:uid="{0C9410CE-89BB-4594-A9E1-6ABCF58AF97D}"/>
    <cellStyle name="20% - Accent1 12 4 2 2 2" xfId="31694" xr:uid="{5B049E1A-3010-4E8C-9137-60CB4C9463E2}"/>
    <cellStyle name="20% - Accent1 12 4 2 3" xfId="47863" xr:uid="{F317E539-53DF-47CE-B22D-A49DEFB72B6B}"/>
    <cellStyle name="20% - Accent1 12 4 3" xfId="3828" xr:uid="{421AEA3A-535A-4700-A7FB-86D630EF651B}"/>
    <cellStyle name="20% - Accent1 12 4 3 2" xfId="19080" xr:uid="{1A39CA43-06D8-497A-BB58-160490B216A2}"/>
    <cellStyle name="20% - Accent1 12 4 3 2 2" xfId="44380" xr:uid="{C7F053D8-14F5-4883-BEEF-D1EE3DFCBE8E}"/>
    <cellStyle name="20% - Accent1 12 4 3 3" xfId="29272" xr:uid="{6159F8FD-29F2-4EF1-864E-BAF3A17EA762}"/>
    <cellStyle name="20% - Accent1 12 4 4" xfId="19809" xr:uid="{7A661669-70C7-4002-BF18-E5CF840253F5}"/>
    <cellStyle name="20% - Accent1 12 4 4 2" xfId="45097" xr:uid="{D0EEE9E6-DFA9-4564-8DEF-A75CD6D3FEE7}"/>
    <cellStyle name="20% - Accent1 12 4 5" xfId="47693" xr:uid="{FC0EA098-52BE-49DD-8DAD-78B0EBC8C946}"/>
    <cellStyle name="20% - Accent1 12 5" xfId="4644" xr:uid="{4D8808F6-8D6F-45DA-A6EC-54AE444C6739}"/>
    <cellStyle name="20% - Accent1 12 5 2" xfId="8297" xr:uid="{CD840891-B742-464D-9BF8-9D799452BFC4}"/>
    <cellStyle name="20% - Accent1 12 5 2 2" xfId="33704" xr:uid="{DCA20574-6E2E-48CF-96D7-CC0D1863C629}"/>
    <cellStyle name="20% - Accent1 12 5 3" xfId="30075" xr:uid="{55A0AA31-0CB1-48E5-B454-D5A5B83E3558}"/>
    <cellStyle name="20% - Accent1 12 6" xfId="2714" xr:uid="{05FBA577-3377-451E-9C24-104A1A42148A}"/>
    <cellStyle name="20% - Accent1 12 6 2" xfId="20066" xr:uid="{54D9DC00-DF81-4875-9C00-A41CFB65BC4A}"/>
    <cellStyle name="20% - Accent1 12 6 2 2" xfId="45354" xr:uid="{F66DC9C9-0376-4385-AD05-0792E0D264C7}"/>
    <cellStyle name="20% - Accent1 12 6 3" xfId="28167" xr:uid="{95470E22-E8B0-4BAF-AA08-E8236460B231}"/>
    <cellStyle name="20% - Accent1 12 7" xfId="2883" xr:uid="{BB4D67EE-554C-4AB0-8161-115D5F3A0A13}"/>
    <cellStyle name="20% - Accent1 12 7 2" xfId="28336" xr:uid="{BED75D05-B283-4921-8CFC-6D9E54D48727}"/>
    <cellStyle name="20% - Accent1 12 8" xfId="44507" xr:uid="{B86889B6-50D6-4A9D-902D-2E160272C4B3}"/>
    <cellStyle name="20% - Accent1 13" xfId="3401" xr:uid="{4A7F9E26-5A1E-4D65-BF4B-75EF64C4F161}"/>
    <cellStyle name="20% - Accent1 13 2" xfId="9715" xr:uid="{6E06F708-2582-4253-81D8-DD7B9A9499DB}"/>
    <cellStyle name="20% - Accent1 13 2 2" xfId="24541" xr:uid="{2C24AC1D-3483-4C9B-BB25-3B486B2D50F1}"/>
    <cellStyle name="20% - Accent1 13 2 2 2" xfId="24712" xr:uid="{ACD4AF1D-6EA9-4D7D-9AA8-D5AC9B2D3044}"/>
    <cellStyle name="20% - Accent1 13 2 2 2 2" xfId="8376" xr:uid="{447BD145-F02E-4D24-A441-109A30E8D692}"/>
    <cellStyle name="20% - Accent1 13 2 2 2 2 2" xfId="33783" xr:uid="{02F228B5-20B5-493A-80F9-675081730B66}"/>
    <cellStyle name="20% - Accent1 13 2 2 2 3" xfId="49946" xr:uid="{9E9EC470-50E3-4AD7-9270-6193AFA390B9}"/>
    <cellStyle name="20% - Accent1 13 2 2 3" xfId="5932" xr:uid="{F1699550-824C-4D22-A3F5-0A6DC5A8C2D6}"/>
    <cellStyle name="20% - Accent1 13 2 2 3 2" xfId="3306" xr:uid="{37EDD9C6-293D-4F26-86AB-FA3CD168C08E}"/>
    <cellStyle name="20% - Accent1 13 2 2 3 2 2" xfId="28759" xr:uid="{7DDE143B-FC21-49D1-A5CF-659738D47ACB}"/>
    <cellStyle name="20% - Accent1 13 2 2 3 3" xfId="31355" xr:uid="{05A7937E-3115-4AD8-BCC2-5361321D23C5}"/>
    <cellStyle name="20% - Accent1 13 2 2 4" xfId="3997" xr:uid="{AB59717B-AC5D-4013-BE03-F1C36DE40D38}"/>
    <cellStyle name="20% - Accent1 13 2 2 4 2" xfId="29441" xr:uid="{023EFF4A-872C-4272-BD54-32946972546B}"/>
    <cellStyle name="20% - Accent1 13 2 2 5" xfId="49775" xr:uid="{3477C780-BDC7-43B1-BC60-1C506955CFAC}"/>
    <cellStyle name="20% - Accent1 13 2 3" xfId="6749" xr:uid="{A0C73695-3A9B-414F-A578-F1B61E45ED7A}"/>
    <cellStyle name="20% - Accent1 13 2 3 2" xfId="9369" xr:uid="{4284F59A-3660-408C-B303-30C6E1EC0085}"/>
    <cellStyle name="20% - Accent1 13 2 3 2 2" xfId="34762" xr:uid="{4B030C5B-5A15-4969-B8F0-977DECF29013}"/>
    <cellStyle name="20% - Accent1 13 2 3 3" xfId="32163" xr:uid="{96BB3952-93B8-433F-8BA6-C04469D4FC7C}"/>
    <cellStyle name="20% - Accent1 13 2 4" xfId="4818" xr:uid="{A9C0D302-1E09-40DE-BD96-A66DC458D0A6}"/>
    <cellStyle name="20% - Accent1 13 2 4 2" xfId="4256" xr:uid="{1ED8A900-53FD-4807-9EDE-C6A651A40A8E}"/>
    <cellStyle name="20% - Accent1 13 2 4 2 2" xfId="29700" xr:uid="{FE01E59E-1571-478C-AF4B-426E0FD4CA78}"/>
    <cellStyle name="20% - Accent1 13 2 4 3" xfId="30249" xr:uid="{88C186FB-50C3-445A-A8EB-D116C607707A}"/>
    <cellStyle name="20% - Accent1 13 2 5" xfId="4987" xr:uid="{0662BF94-6B10-4199-A920-3D968E0D3878}"/>
    <cellStyle name="20% - Accent1 13 2 5 2" xfId="30418" xr:uid="{912DF1A3-A706-4071-87B3-01CFC70383DC}"/>
    <cellStyle name="20% - Accent1 13 2 6" xfId="35100" xr:uid="{1C4B3F1F-7995-44C1-8D8B-0C73E94D818F}"/>
    <cellStyle name="20% - Accent1 13 3" xfId="22352" xr:uid="{F15C38C7-008B-43C2-88A0-2E68B25EB7B1}"/>
    <cellStyle name="20% - Accent1 13 3 2" xfId="18228" xr:uid="{739D51F0-1A46-4229-ABA6-50D138176FA1}"/>
    <cellStyle name="20% - Accent1 13 3 2 2" xfId="18399" xr:uid="{6D4D3A23-0194-4436-8811-5DB1E35332D8}"/>
    <cellStyle name="20% - Accent1 13 3 2 2 2" xfId="21011" xr:uid="{585728DF-BD79-464B-9383-95B45ECB0A91}"/>
    <cellStyle name="20% - Accent1 13 3 2 2 2 2" xfId="46290" xr:uid="{692851E1-0010-4EE4-B003-5A4914DEC54E}"/>
    <cellStyle name="20% - Accent1 13 3 2 2 3" xfId="43699" xr:uid="{10DF58D1-CA26-4ED8-AA06-1D6A93607E26}"/>
    <cellStyle name="20% - Accent1 13 3 2 3" xfId="12246" xr:uid="{8A7D8CCF-79B2-4DC1-8E9F-24220AEB8AAD}"/>
    <cellStyle name="20% - Accent1 13 3 2 3 2" xfId="9619" xr:uid="{06023CE0-4454-4A64-A085-0655EE9AFD2B}"/>
    <cellStyle name="20% - Accent1 13 3 2 3 2 2" xfId="35012" xr:uid="{EC91805E-A056-4589-B0F9-AE3E12CBAE36}"/>
    <cellStyle name="20% - Accent1 13 3 2 3 3" xfId="37609" xr:uid="{C965181D-988A-44E0-B424-588B027D56AB}"/>
    <cellStyle name="20% - Accent1 13 3 2 4" xfId="10311" xr:uid="{0C893BAB-AF80-409E-B759-322B0DD48598}"/>
    <cellStyle name="20% - Accent1 13 3 2 4 2" xfId="35695" xr:uid="{8FBC844A-5802-4C81-8F08-01BBB0E6F2C9}"/>
    <cellStyle name="20% - Accent1 13 3 2 5" xfId="43528" xr:uid="{223D30BC-C6BA-472D-8720-D2B57C040CD2}"/>
    <cellStyle name="20% - Accent1 13 3 3" xfId="19385" xr:uid="{5B69D661-3F4B-4FDC-BC85-D985BF359C0B}"/>
    <cellStyle name="20% - Accent1 13 3 3 2" xfId="22005" xr:uid="{91D2CA35-A2C4-4351-9E70-31F14C6A3258}"/>
    <cellStyle name="20% - Accent1 13 3 3 2 2" xfId="47273" xr:uid="{5F9FA4B0-2DA9-48A0-8163-C406C23E2ECB}"/>
    <cellStyle name="20% - Accent1 13 3 3 3" xfId="44673" xr:uid="{F0A97E41-D10C-4197-AD59-C9DDEF1FDA78}"/>
    <cellStyle name="20% - Accent1 13 3 4" xfId="11131" xr:uid="{02A5BC31-787D-4734-AB04-C10B83C2BA97}"/>
    <cellStyle name="20% - Accent1 13 3 4 2" xfId="10570" xr:uid="{6292826E-746D-43ED-9782-68D0A36D435D}"/>
    <cellStyle name="20% - Accent1 13 3 4 2 2" xfId="35954" xr:uid="{CC9C6D84-47DB-4EE7-BD17-0EBAAE28F745}"/>
    <cellStyle name="20% - Accent1 13 3 4 3" xfId="36502" xr:uid="{9A59F1C5-1596-4DCC-8B45-3B854AB07B97}"/>
    <cellStyle name="20% - Accent1 13 3 5" xfId="11300" xr:uid="{E6CE06A4-825D-405C-AEDF-B9CDE7EC1D42}"/>
    <cellStyle name="20% - Accent1 13 3 5 2" xfId="36671" xr:uid="{31B6BBD8-A8C8-434F-BB4B-D8E3423D7362}"/>
    <cellStyle name="20% - Accent1 13 3 6" xfId="47610" xr:uid="{AAFC052D-21D7-49B7-8A4B-548B34B150F1}"/>
    <cellStyle name="20% - Accent1 13 4" xfId="11904" xr:uid="{893A42C2-2F33-465B-A8AD-A1A7E45CCD5B}"/>
    <cellStyle name="20% - Accent1 13 4 2" xfId="12075" xr:uid="{AA6B69C4-BBDE-4EE6-92DA-837B852270F3}"/>
    <cellStyle name="20% - Accent1 13 4 2 2" xfId="18909" xr:uid="{E0EB9097-EF04-48D0-A6E6-0476AC8A1527}"/>
    <cellStyle name="20% - Accent1 13 4 2 2 2" xfId="44209" xr:uid="{A6BF1D17-612C-4BDC-987C-44C0D528051E}"/>
    <cellStyle name="20% - Accent1 13 4 2 3" xfId="37438" xr:uid="{7B77E3EF-96B5-432A-9995-E496DB538E46}"/>
    <cellStyle name="20% - Accent1 13 4 3" xfId="16466" xr:uid="{5847293F-83DA-409C-A73B-F86AD7747EA0}"/>
    <cellStyle name="20% - Accent1 13 4 3 2" xfId="14870" xr:uid="{87BFDA33-8E24-4563-834B-877FB6182B19}"/>
    <cellStyle name="20% - Accent1 13 4 3 2 2" xfId="40209" xr:uid="{F008D942-886A-41A2-9662-88A3B3E3FFB5}"/>
    <cellStyle name="20% - Accent1 13 4 3 3" xfId="41782" xr:uid="{E16BFB8A-5742-4B36-A454-014CA39AC907}"/>
    <cellStyle name="20% - Accent1 13 4 4" xfId="1893" xr:uid="{44438C3B-0504-4EC8-BCB6-7641561AD316}"/>
    <cellStyle name="20% - Accent1 13 4 4 2" xfId="27364" xr:uid="{1B02405C-C0E4-454E-BB0C-647303035700}"/>
    <cellStyle name="20% - Accent1 13 4 5" xfId="37267" xr:uid="{6991E1C0-EF72-4E0D-96E9-3FF141DBB6B0}"/>
    <cellStyle name="20% - Accent1 13 5" xfId="17282" xr:uid="{C0026D2F-B680-4683-8570-455CCBB677AB}"/>
    <cellStyle name="20% - Accent1 13 5 2" xfId="3056" xr:uid="{FCA7D9D0-0258-4B2F-B3E5-09BC6B55F43E}"/>
    <cellStyle name="20% - Accent1 13 5 2 2" xfId="28509" xr:uid="{46A6C094-9089-44EB-83A0-EF3329E865CB}"/>
    <cellStyle name="20% - Accent1 13 5 3" xfId="42590" xr:uid="{763E3766-940D-4375-94C9-1D5F7C15B2FE}"/>
    <cellStyle name="20% - Accent1 13 6" xfId="15351" xr:uid="{2A360511-2E21-4A13-829D-859C00C1A4C4}"/>
    <cellStyle name="20% - Accent1 13 6 2" xfId="2152" xr:uid="{23F733A3-FDD1-4AC9-B676-AC6EDBBA12C9}"/>
    <cellStyle name="20% - Accent1 13 6 2 2" xfId="27623" xr:uid="{826B8C5E-AD16-41F4-A310-244DCF80EE3A}"/>
    <cellStyle name="20% - Accent1 13 6 3" xfId="40678" xr:uid="{F6E60901-37AE-496F-88A8-2386DA265313}"/>
    <cellStyle name="20% - Accent1 13 7" xfId="15520" xr:uid="{B6B13EA6-EE54-4CF7-9E4D-20E015E59156}"/>
    <cellStyle name="20% - Accent1 13 7 2" xfId="40847" xr:uid="{D0B3B5A8-53A9-4C93-845E-9CEFFC3A8F48}"/>
    <cellStyle name="20% - Accent1 13 8" xfId="28847" xr:uid="{99E61E3B-CE8B-4899-877E-A3AEC6A9B9CD}"/>
    <cellStyle name="20% - Accent1 14" xfId="16039" xr:uid="{E17C98E5-E94C-45A5-8557-B1C7F92CE94E}"/>
    <cellStyle name="20% - Accent1 14 2" xfId="5505" xr:uid="{ACCEA4F0-202E-47B1-809F-E489FDF31CBA}"/>
    <cellStyle name="20% - Accent1 14 2 2" xfId="20330" xr:uid="{A0F1C69F-AA74-4CF8-8762-BAF50B7E8F13}"/>
    <cellStyle name="20% - Accent1 14 2 2 2" xfId="20501" xr:uid="{2CFDDF08-A736-4749-8392-0CF7E10307EC}"/>
    <cellStyle name="20% - Accent1 14 2 2 2 2" xfId="3135" xr:uid="{7E9BF0D0-39F8-469D-AC41-D260A307EB15}"/>
    <cellStyle name="20% - Accent1 14 2 2 2 2 2" xfId="28588" xr:uid="{76809B2A-9E50-4BD2-B855-37EE7B8DB34B}"/>
    <cellStyle name="20% - Accent1 14 2 2 2 3" xfId="45780" xr:uid="{737D27E8-D725-4E8C-9B81-0EA4B04FE2BD}"/>
    <cellStyle name="20% - Accent1 14 2 2 3" xfId="18570" xr:uid="{462AB63F-2595-484B-8C6A-6E757B0FF9E1}"/>
    <cellStyle name="20% - Accent1 14 2 2 3 2" xfId="15943" xr:uid="{BA8F93D9-83C0-428B-9874-FC59A9234C19}"/>
    <cellStyle name="20% - Accent1 14 2 2 3 2 2" xfId="41270" xr:uid="{4B4DDBD4-2D2A-4EE6-916F-53A9D3C96306}"/>
    <cellStyle name="20% - Accent1 14 2 2 3 3" xfId="43870" xr:uid="{A6C7B3B6-B3BE-4012-8663-052CF41F7FF3}"/>
    <cellStyle name="20% - Accent1 14 2 2 4" xfId="16635" xr:uid="{73F88F0F-3485-4CE6-A012-58C1174FBC64}"/>
    <cellStyle name="20% - Accent1 14 2 2 4 2" xfId="41951" xr:uid="{9745A708-5606-4EE3-B0F5-B44B64F9059F}"/>
    <cellStyle name="20% - Accent1 14 2 2 5" xfId="45609" xr:uid="{A0AF6B7F-82AD-44CB-B484-7459BE1C9A49}"/>
    <cellStyle name="20% - Accent1 14 2 3" xfId="432" xr:uid="{FA4AA877-D582-4741-BB8E-CDD81956FC3C}"/>
    <cellStyle name="20% - Accent1 14 2 3 2" xfId="5160" xr:uid="{15488FE2-2613-42F8-B5EC-0821D4A53065}"/>
    <cellStyle name="20% - Accent1 14 2 3 2 2" xfId="30591" xr:uid="{10B4D1C3-A359-47AD-85F8-79A934A6F4A9}"/>
    <cellStyle name="20% - Accent1 14 2 3 3" xfId="25916" xr:uid="{33E68081-582D-48C1-8110-80BE3B55E43F}"/>
    <cellStyle name="20% - Accent1 14 2 4" xfId="17456" xr:uid="{5AF8D68C-F562-4FD1-BF5F-4DAF6DA583EA}"/>
    <cellStyle name="20% - Accent1 14 2 4 2" xfId="16894" xr:uid="{ABA67D0C-A950-44DD-8A6E-0CF2F1E6D956}"/>
    <cellStyle name="20% - Accent1 14 2 4 2 2" xfId="42210" xr:uid="{8BD0BFE9-2D6F-49FF-91D9-84587C323BD9}"/>
    <cellStyle name="20% - Accent1 14 2 4 3" xfId="42764" xr:uid="{6257B7F9-849C-4AE2-910A-CE58CB9932E9}"/>
    <cellStyle name="20% - Accent1 14 2 5" xfId="17625" xr:uid="{21B61A78-D4CD-474C-AB3C-E9A1C554FC64}"/>
    <cellStyle name="20% - Accent1 14 2 5 2" xfId="42933" xr:uid="{1C3CFD34-7EBE-4CBE-BD9E-B00EC9A27269}"/>
    <cellStyle name="20% - Accent1 14 2 6" xfId="30929" xr:uid="{D0BC6016-25AD-4672-9118-18589A732A23}"/>
    <cellStyle name="20% - Accent1 14 3" xfId="11819" xr:uid="{E00EAC59-F739-4418-84F0-A46EF256AF09}"/>
    <cellStyle name="20% - Accent1 14 3 2" xfId="14018" xr:uid="{27DDB5DD-9312-4A84-AC94-F39192A7EFE8}"/>
    <cellStyle name="20% - Accent1 14 3 2 2" xfId="14189" xr:uid="{529A38F0-BC65-4CCC-8A5E-3EEFC10DB97D}"/>
    <cellStyle name="20% - Accent1 14 3 2 2 2" xfId="9448" xr:uid="{F69226CB-25A9-466C-9E93-3871478B9D6F}"/>
    <cellStyle name="20% - Accent1 14 3 2 2 2 2" xfId="34841" xr:uid="{1016CE07-309A-4C06-BE70-0955B4C62CE4}"/>
    <cellStyle name="20% - Accent1 14 3 2 2 3" xfId="39528" xr:uid="{4A7F897C-75DE-486A-BFE8-BDBC4421BDCB}"/>
    <cellStyle name="20% - Accent1 14 3 2 3" xfId="8037" xr:uid="{2CD3F338-1466-4D21-A10D-1773FF018461}"/>
    <cellStyle name="20% - Accent1 14 3 2 3 2" xfId="5410" xr:uid="{FF86D29A-C5E4-4090-A168-71E7EBCA21BB}"/>
    <cellStyle name="20% - Accent1 14 3 2 3 2 2" xfId="30841" xr:uid="{656DE3D9-AB09-4357-BB95-2A0A12A439BB}"/>
    <cellStyle name="20% - Accent1 14 3 2 3 3" xfId="33444" xr:uid="{A88BA96F-F24B-443B-8BCD-0F6D47B183E6}"/>
    <cellStyle name="20% - Accent1 14 3 2 4" xfId="6101" xr:uid="{D839B372-E5BD-451A-8C52-F7226B14379B}"/>
    <cellStyle name="20% - Accent1 14 3 2 4 2" xfId="31524" xr:uid="{CE770D69-0D39-4EB4-B343-FF8355576587}"/>
    <cellStyle name="20% - Accent1 14 3 2 5" xfId="39357" xr:uid="{25ED659B-14D7-4BDD-B501-E9BB73FFE761}"/>
    <cellStyle name="20% - Accent1 14 3 3" xfId="433" xr:uid="{1A765E3B-CB9B-4C59-951E-7C2B144E8D2B}"/>
    <cellStyle name="20% - Accent1 14 3 3 2" xfId="11473" xr:uid="{44D0C90F-1AC3-4F0F-9009-97F176C85461}"/>
    <cellStyle name="20% - Accent1 14 3 3 2 2" xfId="36844" xr:uid="{996E146C-D64D-477E-9759-3BB272DE5101}"/>
    <cellStyle name="20% - Accent1 14 3 3 3" xfId="25917" xr:uid="{8A4739A5-2382-49C7-BDA5-0BDA626D43A3}"/>
    <cellStyle name="20% - Accent1 14 3 4" xfId="6923" xr:uid="{7C26BE9D-D3D9-4C20-A189-BDA332AD47C3}"/>
    <cellStyle name="20% - Accent1 14 3 4 2" xfId="6360" xr:uid="{9EBA4E32-0CA6-4825-BA1B-971E12E2EF45}"/>
    <cellStyle name="20% - Accent1 14 3 4 2 2" xfId="31783" xr:uid="{4624D518-FAFC-4CFB-895B-BD116FF3ED56}"/>
    <cellStyle name="20% - Accent1 14 3 4 3" xfId="32337" xr:uid="{DCD3FF3C-E51E-4F76-9A02-2DB3B7597796}"/>
    <cellStyle name="20% - Accent1 14 3 5" xfId="7092" xr:uid="{4C24313A-B070-4498-8D1A-F4A0AEEF019E}"/>
    <cellStyle name="20% - Accent1 14 3 5 2" xfId="32506" xr:uid="{713A41C5-172F-4F9A-94AE-CD495BED0B8E}"/>
    <cellStyle name="20% - Accent1 14 3 6" xfId="37184" xr:uid="{6D800D09-9A50-4862-9078-A0A4848FBCC5}"/>
    <cellStyle name="20% - Accent1 14 4" xfId="7695" xr:uid="{BA980B9D-2040-43B4-8D07-B733C2BBA42A}"/>
    <cellStyle name="20% - Accent1 14 4 2" xfId="7866" xr:uid="{2D290258-AE18-4078-AF77-180F7A5896FE}"/>
    <cellStyle name="20% - Accent1 14 4 2 2" xfId="14699" xr:uid="{4A869FFC-8898-4CD2-B64D-1663EF8517C3}"/>
    <cellStyle name="20% - Accent1 14 4 2 2 2" xfId="40038" xr:uid="{4BA54478-C48B-4809-9DAB-1DFF35FF717A}"/>
    <cellStyle name="20% - Accent1 14 4 2 3" xfId="33273" xr:uid="{4805FC1A-C60C-45D4-B628-443C588819E9}"/>
    <cellStyle name="20% - Accent1 14 4 3" xfId="24883" xr:uid="{B538C87E-C087-44CF-81FD-CA6818EF0225}"/>
    <cellStyle name="20% - Accent1 14 4 3 2" xfId="22255" xr:uid="{0E93BD23-CA19-4B76-AE4F-B7B756AFB8B6}"/>
    <cellStyle name="20% - Accent1 14 4 3 2 2" xfId="47523" xr:uid="{9C50D008-A8A0-4E2B-9104-A80F2AA332F4}"/>
    <cellStyle name="20% - Accent1 14 4 3 3" xfId="50117" xr:uid="{0450835C-FE0D-45C8-A564-99BE8B3417B1}"/>
    <cellStyle name="20% - Accent1 14 4 4" xfId="22948" xr:uid="{590CFAF6-92E1-4C9B-922C-D2A48FF1F880}"/>
    <cellStyle name="20% - Accent1 14 4 4 2" xfId="48203" xr:uid="{9004EA8E-1EB2-49D5-9478-9B165737D262}"/>
    <cellStyle name="20% - Accent1 14 4 5" xfId="33102" xr:uid="{6D98940E-869A-496A-A737-53F561F89423}"/>
    <cellStyle name="20% - Accent1 14 5" xfId="13071" xr:uid="{43F96EA4-44BE-49BB-A336-552E5EA72856}"/>
    <cellStyle name="20% - Accent1 14 5 2" xfId="15693" xr:uid="{631110EC-AE8F-45DB-9936-06CB7C7E76D0}"/>
    <cellStyle name="20% - Accent1 14 5 2 2" xfId="41020" xr:uid="{F923221B-0B51-4AC6-ACE2-01871DF3B00B}"/>
    <cellStyle name="20% - Accent1 14 5 3" xfId="38422" xr:uid="{9A35504A-DFEC-47E3-9EC3-39C29B29A45F}"/>
    <cellStyle name="20% - Accent1 14 6" xfId="23768" xr:uid="{BBA832E5-0AD7-492A-9E41-077D077D2CC0}"/>
    <cellStyle name="20% - Accent1 14 6 2" xfId="23207" xr:uid="{5192299B-5D92-4F3C-84BC-9F5E1724699C}"/>
    <cellStyle name="20% - Accent1 14 6 2 2" xfId="48462" xr:uid="{F0F86EAA-BD6A-4BC1-9741-F947C8B3E935}"/>
    <cellStyle name="20% - Accent1 14 6 3" xfId="49013" xr:uid="{BAE6AD07-13ED-44F5-9F27-F72E8CF3C797}"/>
    <cellStyle name="20% - Accent1 14 7" xfId="23937" xr:uid="{68C5F8ED-FB50-4233-8578-FAE4636F89A2}"/>
    <cellStyle name="20% - Accent1 14 7 2" xfId="49182" xr:uid="{883D069C-9671-4467-862A-524AB33631E6}"/>
    <cellStyle name="20% - Accent1 14 8" xfId="41357" xr:uid="{FC050BD3-27B8-4BB4-8394-756F0BEB1A2B}"/>
    <cellStyle name="20% - Accent1 15" xfId="24456" xr:uid="{D2311B37-1343-453F-A812-8077BE9CC97D}"/>
    <cellStyle name="20% - Accent1 15 2" xfId="18143" xr:uid="{E0BF490E-EA47-4714-9A4C-985ED3CD9FA7}"/>
    <cellStyle name="20% - Accent1 15 2 2" xfId="8767" xr:uid="{F9FB6843-1898-4F4D-A9D8-D593A1C5D689}"/>
    <cellStyle name="20% - Accent1 15 2 2 2" xfId="8938" xr:uid="{67CFF1A4-3D6A-4106-AAD8-09495E306883}"/>
    <cellStyle name="20% - Accent1 15 2 2 2 2" xfId="15772" xr:uid="{D6918E02-38A7-4AA3-B8C3-947C63CDE1A4}"/>
    <cellStyle name="20% - Accent1 15 2 2 2 2 2" xfId="41099" xr:uid="{6BA12A23-786E-4DC8-84EE-1E0F8A8C59A2}"/>
    <cellStyle name="20% - Accent1 15 2 2 2 3" xfId="34331" xr:uid="{E74E3F5F-3285-40A7-BFC8-2CF391A2CC53}"/>
    <cellStyle name="20% - Accent1 15 2 2 3" xfId="14360" xr:uid="{21E750DB-4F12-4435-AD51-B6D3DD74BA54}"/>
    <cellStyle name="20% - Accent1 15 2 2 3 2" xfId="24360" xr:uid="{8571E125-4F4E-45FA-A2C7-44EBF826DC0A}"/>
    <cellStyle name="20% - Accent1 15 2 2 3 2 2" xfId="49605" xr:uid="{3F806B10-62DB-402C-904C-9C869D195138}"/>
    <cellStyle name="20% - Accent1 15 2 2 3 3" xfId="39699" xr:uid="{27777B9F-7EAF-4FF1-AD51-754DB1EB0929}"/>
    <cellStyle name="20% - Accent1 15 2 2 4" xfId="25052" xr:uid="{3234FE27-41D4-4AB7-8643-8E5A436C2074}"/>
    <cellStyle name="20% - Accent1 15 2 2 4 2" xfId="50286" xr:uid="{D548ECD8-0AAD-4592-80AC-972AAFC1341B}"/>
    <cellStyle name="20% - Accent1 15 2 2 5" xfId="34160" xr:uid="{03478C82-4A43-4EF1-8DF3-2A3767AF8FCD}"/>
    <cellStyle name="20% - Accent1 15 2 3" xfId="3576" xr:uid="{633E21F8-046C-4DA0-9CEA-78BF1CAAE66A}"/>
    <cellStyle name="20% - Accent1 15 2 3 2" xfId="17798" xr:uid="{90FAD601-D8CC-4B3F-8ED0-B13E28CD73BC}"/>
    <cellStyle name="20% - Accent1 15 2 3 2 2" xfId="43106" xr:uid="{D07F302D-5C59-49BE-849E-D517EEBD86F2}"/>
    <cellStyle name="20% - Accent1 15 2 3 3" xfId="29020" xr:uid="{975D3F1C-861C-4463-9791-167DB90DFD97}"/>
    <cellStyle name="20% - Accent1 15 2 4" xfId="13245" xr:uid="{9C220600-DF67-49FE-A8B6-751BCD6BC900}"/>
    <cellStyle name="20% - Accent1 15 2 4 2" xfId="25311" xr:uid="{8F9B9788-1313-48EC-8625-EF4EB0E00890}"/>
    <cellStyle name="20% - Accent1 15 2 4 2 2" xfId="50545" xr:uid="{22FDDE3C-9BBC-40E5-8207-1EA2914645C2}"/>
    <cellStyle name="20% - Accent1 15 2 4 3" xfId="38596" xr:uid="{87173CE4-5740-4320-8D2D-FA9D484D93F8}"/>
    <cellStyle name="20% - Accent1 15 2 5" xfId="13414" xr:uid="{2BF6884E-815D-49E4-B679-26DFA7AE0A33}"/>
    <cellStyle name="20% - Accent1 15 2 5 2" xfId="38765" xr:uid="{B4BF6049-A9E9-4754-835B-D674B66FD07C}"/>
    <cellStyle name="20% - Accent1 15 2 6" xfId="43445" xr:uid="{988FC87A-6320-43D5-B522-844480A6E082}"/>
    <cellStyle name="20% - Accent1 15 3" xfId="7610" xr:uid="{C1CBD68B-C5BA-4ABA-A927-DEEFBE185410}"/>
    <cellStyle name="20% - Accent1 15 3 2" xfId="21403" xr:uid="{0226FAD9-6473-4A0F-9CFE-2C670895AD4D}"/>
    <cellStyle name="20% - Accent1 15 3 2 2" xfId="21574" xr:uid="{5F4DD4C6-5CC9-46C4-9065-421BE912E5E8}"/>
    <cellStyle name="20% - Accent1 15 3 2 2 2" xfId="5239" xr:uid="{BFCE774A-47FC-413D-95FC-60767E7F2255}"/>
    <cellStyle name="20% - Accent1 15 3 2 2 2 2" xfId="30670" xr:uid="{61F4F326-C516-457D-BC69-5C8B2BFB7301}"/>
    <cellStyle name="20% - Accent1 15 3 2 2 3" xfId="46842" xr:uid="{3E1D238B-8020-4800-8036-E9847B69BE01}"/>
    <cellStyle name="20% - Accent1 15 3 2 3" xfId="2796" xr:uid="{03473F3B-6DAF-4CBD-AFFF-1153E447E9D3}"/>
    <cellStyle name="20% - Accent1 15 3 2 3 2" xfId="18048" xr:uid="{ABB16FAE-598A-4A54-BB2F-0BA0B4B88A54}"/>
    <cellStyle name="20% - Accent1 15 3 2 3 2 2" xfId="43356" xr:uid="{3E6D6ABC-1347-4952-BDBC-9022A78E884E}"/>
    <cellStyle name="20% - Accent1 15 3 2 3 3" xfId="28249" xr:uid="{9A39A61D-612A-4C41-9FAB-D8A5D57B4D3F}"/>
    <cellStyle name="20% - Accent1 15 3 2 4" xfId="18739" xr:uid="{66D90770-8B70-4278-8A83-CF2D23E3A2CA}"/>
    <cellStyle name="20% - Accent1 15 3 2 4 2" xfId="44039" xr:uid="{8A2FA079-8773-4A4C-A271-1BA1E6621478}"/>
    <cellStyle name="20% - Accent1 15 3 2 5" xfId="46671" xr:uid="{2C1D576E-4788-4925-BB8B-99993AAD8E09}"/>
    <cellStyle name="20% - Accent1 15 3 3" xfId="9890" xr:uid="{23BC3936-E649-44A8-9EAC-48FA3BBE04CD}"/>
    <cellStyle name="20% - Accent1 15 3 3 2" xfId="7265" xr:uid="{34C24773-A249-4008-9592-887AD30092C5}"/>
    <cellStyle name="20% - Accent1 15 3 3 2 2" xfId="32679" xr:uid="{D66B51FC-5AD6-41A3-916A-BBD6D47F2A26}"/>
    <cellStyle name="20% - Accent1 15 3 3 3" xfId="35274" xr:uid="{B29591D3-243D-4EA5-AC93-6487D6330CFC}"/>
    <cellStyle name="20% - Accent1 15 3 4" xfId="1640" xr:uid="{A89BD35A-1913-4553-A77E-AB3998A78638}"/>
    <cellStyle name="20% - Accent1 15 3 4 2" xfId="18998" xr:uid="{3CBCB9C1-48E0-48BD-98E6-DE085C1E8CE1}"/>
    <cellStyle name="20% - Accent1 15 3 4 2 2" xfId="44298" xr:uid="{8AE6B89B-4F02-4293-A275-BC0F6655199C}"/>
    <cellStyle name="20% - Accent1 15 3 4 3" xfId="27111" xr:uid="{72F8E1B9-246A-407B-8AB4-C774CDD13548}"/>
    <cellStyle name="20% - Accent1 15 3 5" xfId="1803" xr:uid="{B23764DB-221F-4EBA-AC3C-519D0D568C63}"/>
    <cellStyle name="20% - Accent1 15 3 5 2" xfId="27274" xr:uid="{3C3F615E-DF24-4EDD-9178-DA4C6BAB5475}"/>
    <cellStyle name="20% - Accent1 15 3 6" xfId="33019" xr:uid="{629A7860-AB9E-424D-835C-917B36A2AE8E}"/>
    <cellStyle name="20% - Accent1 15 4" xfId="2454" xr:uid="{A434F958-D8BF-4E6F-A82F-B7031D95286A}"/>
    <cellStyle name="20% - Accent1 15 4 2" xfId="2625" xr:uid="{E07A8D98-823F-4803-B793-307EA526E619}"/>
    <cellStyle name="20% - Accent1 15 4 2 2" xfId="22084" xr:uid="{B2B24B86-64B2-4CBC-868F-689990389A87}"/>
    <cellStyle name="20% - Accent1 15 4 2 2 2" xfId="47352" xr:uid="{C22F042E-EBE4-4AFD-8653-F3FD01461593}"/>
    <cellStyle name="20% - Accent1 15 4 2 3" xfId="28078" xr:uid="{62D39681-02FF-4D1E-9146-5D4F007455FE}"/>
    <cellStyle name="20% - Accent1 15 4 3" xfId="20672" xr:uid="{D43CC3F1-9AEE-4CA1-984F-53C1E1F5A34B}"/>
    <cellStyle name="20% - Accent1 15 4 3 2" xfId="11723" xr:uid="{6AD91B72-D029-48F1-A706-A2848E6903AF}"/>
    <cellStyle name="20% - Accent1 15 4 3 2 2" xfId="37094" xr:uid="{564C0C3D-F706-4033-8EE6-C853230B246F}"/>
    <cellStyle name="20% - Accent1 15 4 3 3" xfId="45951" xr:uid="{039444FF-7BFF-40C5-9C49-7603648ED55B}"/>
    <cellStyle name="20% - Accent1 15 4 4" xfId="12415" xr:uid="{141D06D7-2382-45B3-AF2F-CE8547942CD6}"/>
    <cellStyle name="20% - Accent1 15 4 4 2" xfId="37778" xr:uid="{609CC882-D656-4CC0-939A-821A103466D0}"/>
    <cellStyle name="20% - Accent1 15 4 5" xfId="27907" xr:uid="{7336F26A-F5FB-42F5-9AEA-A3C18FE26475}"/>
    <cellStyle name="20% - Accent1 15 5" xfId="1472" xr:uid="{5A30586A-31B9-4B2D-9346-688030F7A170}"/>
    <cellStyle name="20% - Accent1 15 5 2" xfId="24110" xr:uid="{EC71A3E7-5F9C-402A-A882-4FCD1A016BA6}"/>
    <cellStyle name="20% - Accent1 15 5 2 2" xfId="49355" xr:uid="{96CDD09F-C873-45DF-9700-B07917837932}"/>
    <cellStyle name="20% - Accent1 15 5 3" xfId="26943" xr:uid="{2F5E9ADD-B27D-478E-89BA-283DE2867BD9}"/>
    <cellStyle name="20% - Accent1 15 6" xfId="19559" xr:uid="{329A7F37-8557-4109-8CB6-9DE7A965F6B6}"/>
    <cellStyle name="20% - Accent1 15 6 2" xfId="12674" xr:uid="{B2256172-9E8B-4107-A752-C040549326C6}"/>
    <cellStyle name="20% - Accent1 15 6 2 2" xfId="38037" xr:uid="{7D5E41BC-30EC-4A12-973C-D77AB44DAD5A}"/>
    <cellStyle name="20% - Accent1 15 6 3" xfId="44847" xr:uid="{A5809F29-336D-4113-A4D1-A383698DC83D}"/>
    <cellStyle name="20% - Accent1 15 7" xfId="19728" xr:uid="{C8E3BF3E-3BAC-4ABE-B62F-39A381811588}"/>
    <cellStyle name="20% - Accent1 15 7 2" xfId="45016" xr:uid="{E001F70F-EC67-49BF-9DC7-50BD52EAB14F}"/>
    <cellStyle name="20% - Accent1 15 8" xfId="49693" xr:uid="{AA39287D-3C54-4C2D-BB0F-29FE7832DEDE}"/>
    <cellStyle name="20% - Accent1 16" xfId="20245" xr:uid="{3A75B0F8-E663-4DDB-8AC9-FC0CD59D7E52}"/>
    <cellStyle name="20% - Accent1 16 2" xfId="13933" xr:uid="{F35E1ABC-886D-47B5-943B-86352DD740C4}"/>
    <cellStyle name="20% - Accent1 16 2 2" xfId="4558" xr:uid="{B9E36FAD-6AF0-4843-A8C7-4199F305B4C7}"/>
    <cellStyle name="20% - Accent1 16 2 2 2" xfId="4729" xr:uid="{C4AD7DB0-8A43-43DD-A61E-BFCF58DC01F8}"/>
    <cellStyle name="20% - Accent1 16 2 2 2 2" xfId="24189" xr:uid="{8C944DFE-B383-417B-BF88-AA2790462324}"/>
    <cellStyle name="20% - Accent1 16 2 2 2 2 2" xfId="49434" xr:uid="{43C18729-B45E-4FD1-9388-A5BD11262C4D}"/>
    <cellStyle name="20% - Accent1 16 2 2 2 3" xfId="30160" xr:uid="{24CC1E10-38C5-4C4E-8A45-BE4DC61E538F}"/>
    <cellStyle name="20% - Accent1 16 2 2 3" xfId="21745" xr:uid="{C1C10B70-1F49-4213-9B48-7DF80127A654}"/>
    <cellStyle name="20% - Accent1 16 2 2 3 2" xfId="20151" xr:uid="{08BF2666-7DE2-45B0-9B0F-B1605E768895}"/>
    <cellStyle name="20% - Accent1 16 2 2 3 2 2" xfId="45439" xr:uid="{C49DAB85-CD91-47CD-A863-042402594EA4}"/>
    <cellStyle name="20% - Accent1 16 2 2 3 3" xfId="47013" xr:uid="{31D84AC1-6E39-4C69-8CDA-DB9B4E417BEC}"/>
    <cellStyle name="20% - Accent1 16 2 2 4" xfId="20841" xr:uid="{2C5F9A25-9081-4143-89B4-CFB25E68DD45}"/>
    <cellStyle name="20% - Accent1 16 2 2 4 2" xfId="46120" xr:uid="{E3AADF85-DB68-4855-9286-B2F5F288D981}"/>
    <cellStyle name="20% - Accent1 16 2 2 5" xfId="29989" xr:uid="{00DDD92C-55C3-4DB7-9D54-C4BE422DBFEF}"/>
    <cellStyle name="20% - Accent1 16 2 3" xfId="16214" xr:uid="{E01A4664-2053-42D9-AFE6-786374153B69}"/>
    <cellStyle name="20% - Accent1 16 2 3 2" xfId="13587" xr:uid="{0B86B04B-EB3C-4608-84E3-9F16FF710F4B}"/>
    <cellStyle name="20% - Accent1 16 2 3 2 2" xfId="38938" xr:uid="{13560E14-191F-4273-A8A2-78C354E5E144}"/>
    <cellStyle name="20% - Accent1 16 2 3 3" xfId="41530" xr:uid="{CEA58499-88C4-473F-8D80-06157E1A5593}"/>
    <cellStyle name="20% - Accent1 16 2 4" xfId="10058" xr:uid="{D577E47E-8F59-4FA4-A4B1-A14BB69F7558}"/>
    <cellStyle name="20% - Accent1 16 2 4 2" xfId="21100" xr:uid="{B60CB5C6-54F4-411C-BBC5-5D42452BDC73}"/>
    <cellStyle name="20% - Accent1 16 2 4 2 2" xfId="46379" xr:uid="{53FE265E-3F81-4816-ADD5-134B96FA0892}"/>
    <cellStyle name="20% - Accent1 16 2 4 3" xfId="35442" xr:uid="{4EB888AE-3758-4CD7-8A08-3EFD163ED0E6}"/>
    <cellStyle name="20% - Accent1 16 2 5" xfId="10221" xr:uid="{A6F2101E-CD59-4DDB-808F-45371623AA68}"/>
    <cellStyle name="20% - Accent1 16 2 5 2" xfId="35605" xr:uid="{63678BB0-7767-4721-977A-39A22C1635B4}"/>
    <cellStyle name="20% - Accent1 16 2 6" xfId="39276" xr:uid="{87ED806D-257D-42B7-A9E7-A0E7F340C28F}"/>
    <cellStyle name="20% - Accent1 16 3" xfId="2369" xr:uid="{39355C39-83A1-4052-975D-B9D4A1F831AA}"/>
    <cellStyle name="20% - Accent1 16 3 2" xfId="10871" xr:uid="{27EF98E8-0E7C-4ED5-9D1D-0A31331070E9}"/>
    <cellStyle name="20% - Accent1 16 3 2 2" xfId="11042" xr:uid="{C0D2BC0D-4D7A-493A-998B-3DA48322042B}"/>
    <cellStyle name="20% - Accent1 16 3 2 2 2" xfId="17877" xr:uid="{03F9FEF0-90A2-4680-AD61-9B87D9FE1FA8}"/>
    <cellStyle name="20% - Accent1 16 3 2 2 2 2" xfId="43185" xr:uid="{7EC8A7C5-671C-4149-AC68-5A3C7403A12C}"/>
    <cellStyle name="20% - Accent1 16 3 2 2 3" xfId="36413" xr:uid="{A4B97DEA-72CA-4FDE-A440-2E839542F1C7}"/>
    <cellStyle name="20% - Accent1 16 3 2 3" xfId="15433" xr:uid="{10C26442-5846-4D8C-9E81-E18D4ABF4116}"/>
    <cellStyle name="20% - Accent1 16 3 2 3 2" xfId="13837" xr:uid="{F7AF5CCF-4FA7-4C9F-86C0-6EBBC5E67E02}"/>
    <cellStyle name="20% - Accent1 16 3 2 3 2 2" xfId="39188" xr:uid="{AB644B05-473C-4F43-B9A2-EB35E4305E99}"/>
    <cellStyle name="20% - Accent1 16 3 2 3 3" xfId="40760" xr:uid="{00E46CD9-1415-4E5E-859F-D1341787517D}"/>
    <cellStyle name="20% - Accent1 16 3 2 4" xfId="14529" xr:uid="{50F57E77-DDAC-45F1-8793-BEF2EBBED01C}"/>
    <cellStyle name="20% - Accent1 16 3 2 4 2" xfId="39868" xr:uid="{7ADC3096-4674-4796-A8AC-EA5F30914AEF}"/>
    <cellStyle name="20% - Accent1 16 3 2 5" xfId="36242" xr:uid="{3AD5BF78-C625-4DD5-8C02-D7ACE5F2A71E}"/>
    <cellStyle name="20% - Accent1 16 3 3" xfId="5680" xr:uid="{920E7306-D33F-4374-886D-38E26D1807BC}"/>
    <cellStyle name="20% - Accent1 16 3 3 2" xfId="1982" xr:uid="{F1F69FDF-06D0-457E-B8D3-05685E0C8443}"/>
    <cellStyle name="20% - Accent1 16 3 3 2 2" xfId="27453" xr:uid="{D00AE08F-BBF4-4211-A03F-134CAC82C440}"/>
    <cellStyle name="20% - Accent1 16 3 3 3" xfId="31103" xr:uid="{4B4B82D0-3294-4A38-A41D-348815FAE4B8}"/>
    <cellStyle name="20% - Accent1 16 3 4" xfId="22695" xr:uid="{A3483F5A-ECE7-4D64-B5F2-F22470462F99}"/>
    <cellStyle name="20% - Accent1 16 3 4 2" xfId="14788" xr:uid="{5C074648-EE69-4474-8CF1-BF90577FEEBD}"/>
    <cellStyle name="20% - Accent1 16 3 4 2 2" xfId="40127" xr:uid="{F4C595B5-CA3A-49DA-8E7A-B3791AD69EEE}"/>
    <cellStyle name="20% - Accent1 16 3 4 3" xfId="47950" xr:uid="{27596DF7-9756-4E99-970E-5EB903D15D61}"/>
    <cellStyle name="20% - Accent1 16 3 5" xfId="22858" xr:uid="{CC971BD7-F532-430E-8830-D3238CABD066}"/>
    <cellStyle name="20% - Accent1 16 3 5 2" xfId="48113" xr:uid="{F7804000-5F9C-493F-A5E8-CB0A60BA2DE9}"/>
    <cellStyle name="20% - Accent1 16 3 6" xfId="27830" xr:uid="{8723828D-C865-4BBF-B18A-19273A3B7749}"/>
    <cellStyle name="20% - Accent1 16 4" xfId="15091" xr:uid="{0A02BA4C-C040-4025-B071-A2A872028997}"/>
    <cellStyle name="20% - Accent1 16 4 2" xfId="15262" xr:uid="{943B31A2-A469-4835-BD7A-93A836451767}"/>
    <cellStyle name="20% - Accent1 16 4 2 2" xfId="11552" xr:uid="{67F220A4-CAE9-48AF-80E8-C97B8B30E3C0}"/>
    <cellStyle name="20% - Accent1 16 4 2 2 2" xfId="36923" xr:uid="{781AC369-79FD-4D4D-BEBB-AE3CA863D866}"/>
    <cellStyle name="20% - Accent1 16 4 2 3" xfId="40589" xr:uid="{6DDDFE2D-C371-489F-ABF8-252DDC9E3AA2}"/>
    <cellStyle name="20% - Accent1 16 4 3" xfId="9109" xr:uid="{5942BCF6-BE4A-488E-ADE5-7E4DEA1FF7D6}"/>
    <cellStyle name="20% - Accent1 16 4 3 2" xfId="7515" xr:uid="{4326ED93-85E7-4F87-9EA9-1BE7B7835874}"/>
    <cellStyle name="20% - Accent1 16 4 3 2 2" xfId="32929" xr:uid="{C9D2B82E-E850-45B5-B0E2-468B9C9C4476}"/>
    <cellStyle name="20% - Accent1 16 4 3 3" xfId="34502" xr:uid="{5DF0261B-CD8E-40D9-8C06-E9AE6FB5062C}"/>
    <cellStyle name="20% - Accent1 16 4 4" xfId="8206" xr:uid="{5D49848A-9CCD-403F-9F63-B4FE8CCCAA1E}"/>
    <cellStyle name="20% - Accent1 16 4 4 2" xfId="33613" xr:uid="{93F5A775-7630-46F4-A23A-5D64DCE28A95}"/>
    <cellStyle name="20% - Accent1 16 4 5" xfId="40418" xr:uid="{F4381387-BB71-4717-A3F1-1A6AE58E3849}"/>
    <cellStyle name="20% - Accent1 16 5" xfId="22527" xr:uid="{4C921F50-A6B2-4330-A1BE-D17A694C3CF2}"/>
    <cellStyle name="20% - Accent1 16 5 2" xfId="19901" xr:uid="{F4F8D4DB-5406-4BF6-BAD5-31DFC319443A}"/>
    <cellStyle name="20% - Accent1 16 5 2 2" xfId="45189" xr:uid="{203F65A4-5CBE-4D74-AEFA-1A271149A161}"/>
    <cellStyle name="20% - Accent1 16 5 3" xfId="47782" xr:uid="{1F6DCB73-CB29-4918-AF61-CFA43F2801E1}"/>
    <cellStyle name="20% - Accent1 16 6" xfId="3744" xr:uid="{0104C842-A506-48EE-85D0-34EA8941C500}"/>
    <cellStyle name="20% - Accent1 16 6 2" xfId="8465" xr:uid="{B8D430BF-CACF-4858-A978-C6D26AEBDC4A}"/>
    <cellStyle name="20% - Accent1 16 6 2 2" xfId="33872" xr:uid="{485765C2-A5FE-4043-AAA1-5C430FCF632E}"/>
    <cellStyle name="20% - Accent1 16 6 3" xfId="29188" xr:uid="{79A194CB-D77A-42E8-888A-475E27577939}"/>
    <cellStyle name="20% - Accent1 16 7" xfId="3907" xr:uid="{173F2038-0E31-4864-ABCB-7A74A1AC0A99}"/>
    <cellStyle name="20% - Accent1 16 7 2" xfId="29351" xr:uid="{7B7EA2EB-D9CB-4FB0-99F0-774A5CC6C872}"/>
    <cellStyle name="20% - Accent1 16 8" xfId="45527" xr:uid="{09C43108-7573-40A9-93D6-8FECC54B27E7}"/>
    <cellStyle name="20% - Accent1 17" xfId="8682" xr:uid="{17C0F8C1-0815-4F2C-A82F-5BFB9BC5F852}"/>
    <cellStyle name="20% - Accent1 17 2" xfId="23508" xr:uid="{36EA7143-315F-4216-8B4E-E42649FE0452}"/>
    <cellStyle name="20% - Accent1 17 2 2" xfId="23679" xr:uid="{C16BE37A-C601-4096-93AB-83B5A9DA085F}"/>
    <cellStyle name="20% - Accent1 17 2 2 2" xfId="7344" xr:uid="{6F97D421-DBF9-4111-A4C4-C9A41B77D0A3}"/>
    <cellStyle name="20% - Accent1 17 2 2 2 2" xfId="32758" xr:uid="{606B10D6-ED76-4FA8-9659-18DF3D9CBB1F}"/>
    <cellStyle name="20% - Accent1 17 2 2 3" xfId="48924" xr:uid="{4AECFAF4-5D97-4DB0-A660-270E59DBA34D}"/>
    <cellStyle name="20% - Accent1 17 2 3" xfId="4900" xr:uid="{23CC0A2B-4E05-43E7-BC1E-A116F64E442B}"/>
    <cellStyle name="20% - Accent1 17 2 3 2" xfId="1201" xr:uid="{68A96972-D608-4F2B-9B7A-7F370BCA8E2D}"/>
    <cellStyle name="20% - Accent1 17 2 3 2 2" xfId="26685" xr:uid="{AEC38089-7532-4B69-94DC-CAC539EAC607}"/>
    <cellStyle name="20% - Accent1 17 2 3 3" xfId="30331" xr:uid="{3D6A0846-8EE3-4137-9F1E-EF295CDFF623}"/>
    <cellStyle name="20% - Accent1 17 2 4" xfId="2965" xr:uid="{26FE16D9-DDDA-4213-9AA8-969A77C5F501}"/>
    <cellStyle name="20% - Accent1 17 2 4 2" xfId="28418" xr:uid="{4F7EB890-A4D1-49F9-94D1-757899590A24}"/>
    <cellStyle name="20% - Accent1 17 2 5" xfId="48753" xr:uid="{C724D3A0-08ED-4DBB-A850-C340A77D3C29}"/>
    <cellStyle name="20% - Accent1 17 3" xfId="11994" xr:uid="{D1CBDC02-2B30-4D6E-9507-47D28297A273}"/>
    <cellStyle name="20% - Accent1 17 3 2" xfId="4086" xr:uid="{BC3E541B-6582-485A-957C-9B730EF4281B}"/>
    <cellStyle name="20% - Accent1 17 3 2 2" xfId="29530" xr:uid="{7C29269A-B6C1-4314-9432-A34FAA0DE820}"/>
    <cellStyle name="20% - Accent1 17 3 3" xfId="37357" xr:uid="{C872C3FE-F931-4465-A530-7C146B22401F}"/>
    <cellStyle name="20% - Accent1 17 4" xfId="16382" xr:uid="{6C0CC79B-FF66-4BBB-8304-8EBB3B969784}"/>
    <cellStyle name="20% - Accent1 17 4 2" xfId="3224" xr:uid="{711C397A-F6B8-428E-912D-D920B9074035}"/>
    <cellStyle name="20% - Accent1 17 4 2 2" xfId="28677" xr:uid="{BCE4FE36-10FF-49F2-A295-EF26938B486D}"/>
    <cellStyle name="20% - Accent1 17 4 3" xfId="41698" xr:uid="{941D132D-36B2-4541-AC47-9C14F8118DF3}"/>
    <cellStyle name="20% - Accent1 17 5" xfId="16545" xr:uid="{34DEBD91-135E-4FE7-8AE1-DF83248F5554}"/>
    <cellStyle name="20% - Accent1 17 5 2" xfId="41861" xr:uid="{37373653-1A8D-4033-BDF8-6134E5E40DBC}"/>
    <cellStyle name="20% - Accent1 17 6" xfId="34082" xr:uid="{8BE5AF9D-329E-43D7-A7CB-FDE9C685959E}"/>
    <cellStyle name="20% - Accent1 18" xfId="21318" xr:uid="{1C7831CC-5DF7-4A8C-A212-B3738FA171B3}"/>
    <cellStyle name="20% - Accent1 18 2" xfId="17196" xr:uid="{DC78EDF5-FD41-474A-8475-F7CE70BA024C}"/>
    <cellStyle name="20% - Accent1 18 2 2" xfId="17367" xr:uid="{06A96284-1CB1-4909-B6FB-2328591BAA10}"/>
    <cellStyle name="20% - Accent1 18 2 2 2" xfId="19980" xr:uid="{E5590DFC-5C79-4BBE-B6F9-FDC76F90827E}"/>
    <cellStyle name="20% - Accent1 18 2 2 2 2" xfId="45268" xr:uid="{0BA8CCD1-3012-4B35-9F84-4E9200D3346B}"/>
    <cellStyle name="20% - Accent1 18 2 2 3" xfId="42675" xr:uid="{BC59F804-0834-4F99-B4B2-472B948F750A}"/>
    <cellStyle name="20% - Accent1 18 2 3" xfId="11213" xr:uid="{A5F0D0E8-9CD3-413D-A903-4733CA7A6ACF}"/>
    <cellStyle name="20% - Accent1 18 2 3 2" xfId="2235" xr:uid="{3C5A86D3-DC00-4751-9902-978B920A96A7}"/>
    <cellStyle name="20% - Accent1 18 2 3 2 2" xfId="27706" xr:uid="{8E16BB89-729E-4983-B28D-3B815C6AE72A}"/>
    <cellStyle name="20% - Accent1 18 2 3 3" xfId="36584" xr:uid="{2660069C-E486-4A79-AF92-BA292187F029}"/>
    <cellStyle name="20% - Accent1 18 2 4" xfId="9278" xr:uid="{4E62C3DF-D0AC-4329-AC22-B7895F067D61}"/>
    <cellStyle name="20% - Accent1 18 2 4 2" xfId="34671" xr:uid="{E8FBF623-2B43-4CE7-8F2B-17FEB6E7EB74}"/>
    <cellStyle name="20% - Accent1 18 2 5" xfId="42504" xr:uid="{83D2F878-C7F3-4697-8AC6-A8760D157532}"/>
    <cellStyle name="20% - Accent1 18 3" xfId="24631" xr:uid="{D82CE24A-C9E9-4ED6-A2A9-03E9FEA7D55F}"/>
    <cellStyle name="20% - Accent1 18 3 2" xfId="10400" xr:uid="{B51B98C1-527D-442F-92C2-6DFCB0F754EC}"/>
    <cellStyle name="20% - Accent1 18 3 2 2" xfId="35784" xr:uid="{5606C503-31F6-4909-BA80-95DE85B931AE}"/>
    <cellStyle name="20% - Accent1 18 3 3" xfId="49865" xr:uid="{2BD116A8-AD61-4ED3-80E7-33512866673B}"/>
    <cellStyle name="20% - Accent1 18 4" xfId="5848" xr:uid="{6231C034-E1AC-4B43-86C0-9CA79192ED16}"/>
    <cellStyle name="20% - Accent1 18 4 2" xfId="9537" xr:uid="{ABDDFFD7-45A2-4B3C-B5E5-FB460A666F90}"/>
    <cellStyle name="20% - Accent1 18 4 2 2" xfId="34930" xr:uid="{BE7F754F-B5DE-4E80-8FDC-ABBA20FDB671}"/>
    <cellStyle name="20% - Accent1 18 4 3" xfId="31271" xr:uid="{900E2E6B-1940-43EB-8E0C-CC933CE0FF72}"/>
    <cellStyle name="20% - Accent1 18 5" xfId="6011" xr:uid="{7494A6F5-3902-49E3-B43D-2EF2E0828CDA}"/>
    <cellStyle name="20% - Accent1 18 5 2" xfId="31434" xr:uid="{8AAE2ED0-BBCD-4EAC-8970-BC9858BBDB04}"/>
    <cellStyle name="20% - Accent1 18 6" xfId="46588" xr:uid="{C8250391-DDFF-47AC-855E-E585AA4911FE}"/>
    <cellStyle name="20% - Accent1 19" xfId="21320" xr:uid="{4DAA9266-FA0F-4F13-8EB2-8B1DC0E846C8}"/>
    <cellStyle name="20% - Accent1 19 2" xfId="7781" xr:uid="{03D72E9A-9435-48E0-9A78-BB2EF06C8281}"/>
    <cellStyle name="20% - Accent1 19 2 2" xfId="10402" xr:uid="{D58A5368-8E9A-4683-96AA-8BC10014EE67}"/>
    <cellStyle name="20% - Accent1 19 2 2 2" xfId="35786" xr:uid="{F54F3CD2-4BA4-4660-AAE4-C5A7824AFD0E}"/>
    <cellStyle name="20% - Accent1 19 2 3" xfId="33188" xr:uid="{A009BABC-ED9A-437C-8327-3CECECDA3B8D}"/>
    <cellStyle name="20% - Accent1 19 3" xfId="5850" xr:uid="{F2F2460E-7F3B-4772-AE08-F8EE8D5329C2}"/>
    <cellStyle name="20% - Accent1 19 3 2" xfId="22170" xr:uid="{B1548AB8-C093-4756-9176-A1393CAD9044}"/>
    <cellStyle name="20% - Accent1 19 3 2 2" xfId="47438" xr:uid="{5347FCE6-0D64-4A3A-8B67-B3E3EF80A1E4}"/>
    <cellStyle name="20% - Accent1 19 3 3" xfId="31273" xr:uid="{41FE05DE-A1A5-42A6-ACCE-1878AC30C4B2}"/>
    <cellStyle name="20% - Accent1 19 4" xfId="6019" xr:uid="{E0910437-0F6C-4D57-A2F0-545D6A344B3F}"/>
    <cellStyle name="20% - Accent1 19 4 2" xfId="31442" xr:uid="{7F82022F-FA60-4DC5-A5BC-6043254D6319}"/>
    <cellStyle name="20% - Accent1 19 5" xfId="46590" xr:uid="{96502AE0-11E9-4F26-BD0D-2247A0A10B75}"/>
    <cellStyle name="20% - Accent1 2" xfId="137" xr:uid="{1F4BEB42-D80D-4C84-94EA-FC6E7FB75BE3}"/>
    <cellStyle name="20% - Accent1 2 10" xfId="6663" xr:uid="{37A9304A-28C0-42E5-9264-D514B3897325}"/>
    <cellStyle name="20% - Accent1 2 10 2" xfId="6834" xr:uid="{CF26C81A-3DBF-4456-8E9E-6DF7DADE032B}"/>
    <cellStyle name="20% - Accent1 2 10 2 2" xfId="13666" xr:uid="{9AE19844-8F26-4067-834E-3F40AF98577B}"/>
    <cellStyle name="20% - Accent1 2 10 2 2 2" xfId="39017" xr:uid="{E0C80611-E1C8-49D2-B575-CE405FDD407D}"/>
    <cellStyle name="20% - Accent1 2 10 2 3" xfId="32248" xr:uid="{59701CFA-C8E2-40C1-B821-094B6318E23C}"/>
    <cellStyle name="20% - Accent1 2 10 3" xfId="23850" xr:uid="{DFCD5DCB-1C50-45DB-842A-AE0377A08081}"/>
    <cellStyle name="20% - Accent1 2 10 3 2" xfId="4339" xr:uid="{D724093E-6C6E-40F5-8917-F1CF8A7D4B79}"/>
    <cellStyle name="20% - Accent1 2 10 3 2 2" xfId="29783" xr:uid="{B71230A0-3788-4AF1-860E-3B1AC53962B6}"/>
    <cellStyle name="20% - Accent1 2 10 3 3" xfId="49095" xr:uid="{B051C537-17BA-493C-9B2E-850B60279D82}"/>
    <cellStyle name="20% - Accent1 2 10 4" xfId="21914" xr:uid="{9CA2D377-F6DC-4303-8C16-E888E4F2626A}"/>
    <cellStyle name="20% - Accent1 2 10 4 2" xfId="47182" xr:uid="{DC98919A-9982-4938-9013-506225BAC3F7}"/>
    <cellStyle name="20% - Accent1 2 10 5" xfId="32077" xr:uid="{9DF8F776-CAEF-4EF1-90D7-98EDBBC5B938}"/>
    <cellStyle name="20% - Accent1 2 11" xfId="24442" xr:uid="{B246F704-D31E-4764-9663-785600FD8C44}"/>
    <cellStyle name="20% - Accent1 2 12" xfId="25537" xr:uid="{D29E8912-DBB3-493D-82A2-A052289D8FE8}"/>
    <cellStyle name="20% - Accent1 2 12 2" xfId="50760" xr:uid="{DD300693-97F1-4E1C-B782-30E63655B8EB}"/>
    <cellStyle name="20% - Accent1 2 13" xfId="25632" xr:uid="{E8D1D3A8-9CC9-4AD0-BD19-EAD8B48A96B2}"/>
    <cellStyle name="20% - Accent1 2 2" xfId="4473" xr:uid="{3DD78A9A-E394-4BF8-8002-ADC4ADE75756}"/>
    <cellStyle name="20% - Accent1 2 2 10" xfId="29906" xr:uid="{34B8F818-473D-4196-8BF3-B795DF3EF57F}"/>
    <cellStyle name="20% - Accent1 2 2 2" xfId="10786" xr:uid="{512C956F-099E-4545-836B-0BAB46CF6E92}"/>
    <cellStyle name="20% - Accent1 2 2 2 2" xfId="23423" xr:uid="{6D3200CF-2E72-41F5-9474-ED99F0C1922B}"/>
    <cellStyle name="20% - Accent1 2 2 2 2 2" xfId="343" xr:uid="{EE7086BE-3EE0-4C67-8DF9-07093FE80CE3}"/>
    <cellStyle name="20% - Accent1 2 2 2 2 2 2" xfId="515" xr:uid="{F36DDFA7-5D5B-4080-AAC1-67FE36FA48D2}"/>
    <cellStyle name="20% - Accent1 2 2 2 2 2 2 2" xfId="4168" xr:uid="{27183DBC-D0FD-4305-98FC-8FE179E812FE}"/>
    <cellStyle name="20% - Accent1 2 2 2 2 2 2 2 2" xfId="29612" xr:uid="{D7DB846F-7A71-404E-9536-AB214DDFBF90}"/>
    <cellStyle name="20% - Accent1 2 2 2 2 2 2 3" xfId="25999" xr:uid="{239073D1-38CD-48A3-8543-042095E0692C}"/>
    <cellStyle name="20% - Accent1 2 2 2 2 2 3" xfId="19641" xr:uid="{E83663D1-AAAB-469E-ACDA-B383C480590F}"/>
    <cellStyle name="20% - Accent1 2 2 2 2 2 3 2" xfId="16977" xr:uid="{1397BE8E-697F-4471-B6F4-837A8482DA22}"/>
    <cellStyle name="20% - Accent1 2 2 2 2 2 3 2 2" xfId="42293" xr:uid="{943A7D0D-FFD6-4A54-987D-27176968A3C0}"/>
    <cellStyle name="20% - Accent1 2 2 2 2 2 3 3" xfId="44929" xr:uid="{24466C8E-7316-4781-BFDC-5702964FD237}"/>
    <cellStyle name="20% - Accent1 2 2 2 2 2 4" xfId="11382" xr:uid="{6C02B3D1-B379-4EFD-BDF2-7E1118324B8C}"/>
    <cellStyle name="20% - Accent1 2 2 2 2 2 4 2" xfId="36753" xr:uid="{49D9ACAA-2CDA-4250-82D3-50050290B54C}"/>
    <cellStyle name="20% - Accent1 2 2 2 2 2 5" xfId="25827" xr:uid="{7292F63B-7BA6-40E1-BCE0-5C4DFC84F713}"/>
    <cellStyle name="20% - Accent1 2 2 2 2 3" xfId="14108" xr:uid="{A5F1B96C-A050-4146-8EE2-68D1FBA7D9FB}"/>
    <cellStyle name="20% - Accent1 2 2 2 2 3 2" xfId="12504" xr:uid="{0C429EA3-923F-4C5C-8DA9-3726C1F3F68A}"/>
    <cellStyle name="20% - Accent1 2 2 2 2 3 2 2" xfId="37867" xr:uid="{2B10E473-0742-4412-A3B3-74ECAD5E2C22}"/>
    <cellStyle name="20% - Accent1 2 2 2 2 3 3" xfId="39447" xr:uid="{B0168851-1FD4-44BE-83C8-30A938789E61}"/>
    <cellStyle name="20% - Accent1 2 2 2 2 4" xfId="7953" xr:uid="{615FD994-40B7-4170-B76A-6B0D8A9B2246}"/>
    <cellStyle name="20% - Accent1 2 2 2 2 4 2" xfId="11641" xr:uid="{C2D2C77E-C5F1-4AE1-8545-2092327457E0}"/>
    <cellStyle name="20% - Accent1 2 2 2 2 4 2 2" xfId="37012" xr:uid="{4C5B1535-DCFD-4996-99CD-F9C24C62A7D2}"/>
    <cellStyle name="20% - Accent1 2 2 2 2 4 3" xfId="33360" xr:uid="{9A3E8E50-E8D1-45C1-83B5-E6707A676B16}"/>
    <cellStyle name="20% - Accent1 2 2 2 2 5" xfId="8116" xr:uid="{3625EDDF-24E9-49E4-85BE-3897B067EC37}"/>
    <cellStyle name="20% - Accent1 2 2 2 2 5 2" xfId="33523" xr:uid="{0FB04411-6232-4A26-8E5D-F98143D72F54}"/>
    <cellStyle name="20% - Accent1 2 2 2 2 6" xfId="48671" xr:uid="{A574B992-1CCE-4346-9726-951A103EEA7D}"/>
    <cellStyle name="20% - Accent1 2 2 2 3" xfId="17111" xr:uid="{35A83B52-31E7-4699-9151-5169E0616F8B}"/>
    <cellStyle name="20% - Accent1 2 2 2 3 2" xfId="1383" xr:uid="{83E16870-F838-46A7-BDA6-DDB954599E73}"/>
    <cellStyle name="20% - Accent1 2 2 2 3 2 2" xfId="1554" xr:uid="{EFC6700E-B580-44D6-A90E-219BEB7C9655}"/>
    <cellStyle name="20% - Accent1 2 2 2 3 2 2 2" xfId="10482" xr:uid="{979BAE90-A5EB-4045-B487-63B3FBC3B69A}"/>
    <cellStyle name="20% - Accent1 2 2 2 3 2 2 2 2" xfId="35866" xr:uid="{EFB801A0-A922-4ADC-9C43-C3D89961DDA3}"/>
    <cellStyle name="20% - Accent1 2 2 2 3 2 2 3" xfId="27025" xr:uid="{6C36E748-8356-4410-9156-4FD13FCECFB5}"/>
    <cellStyle name="20% - Accent1 2 2 2 3 2 3" xfId="13327" xr:uid="{DA64DE5F-BD18-480A-8BE7-66A6A9D489E2}"/>
    <cellStyle name="20% - Accent1 2 2 2 3 2 3 2" xfId="6443" xr:uid="{F19D6C30-517F-4565-B91D-5E300A74A0A2}"/>
    <cellStyle name="20% - Accent1 2 2 2 3 2 3 2 2" xfId="31866" xr:uid="{2033501E-2BD8-48F7-AA09-DD7AABCD2ED3}"/>
    <cellStyle name="20% - Accent1 2 2 2 3 2 3 3" xfId="38678" xr:uid="{A2A30C22-89E7-4999-9EE8-CC86BCA975D0}"/>
    <cellStyle name="20% - Accent1 2 2 2 3 2 4" xfId="24019" xr:uid="{0D422F22-5EC3-4266-AF47-1615CCE2336A}"/>
    <cellStyle name="20% - Accent1 2 2 2 3 2 4 2" xfId="49264" xr:uid="{A8285869-4738-4399-A104-D7EE3373E56A}"/>
    <cellStyle name="20% - Accent1 2 2 2 3 2 5" xfId="26854" xr:uid="{E83181E7-7668-4F88-8FF4-D310B88E2C8D}"/>
    <cellStyle name="20% - Accent1 2 2 2 3 3" xfId="2544" xr:uid="{EA653703-9FBE-4689-A490-372042B3AD51}"/>
    <cellStyle name="20% - Accent1 2 2 2 3 3 2" xfId="25141" xr:uid="{4304AC40-AB08-442E-B74B-B9FB38F46FD3}"/>
    <cellStyle name="20% - Accent1 2 2 2 3 3 2 2" xfId="50375" xr:uid="{DFB367A8-BA44-445D-B970-04BACE192BF7}"/>
    <cellStyle name="20% - Accent1 2 2 2 3 3 3" xfId="27997" xr:uid="{2B57AF5E-24DF-41CC-AF8B-3A09B7EDF0A3}"/>
    <cellStyle name="20% - Accent1 2 2 2 3 4" xfId="20588" xr:uid="{B6232179-026D-4DA1-9370-13F79E1791EE}"/>
    <cellStyle name="20% - Accent1 2 2 2 3 4 2" xfId="24278" xr:uid="{F429656E-5EFA-40AA-896F-B6C8474563FD}"/>
    <cellStyle name="20% - Accent1 2 2 2 3 4 2 2" xfId="49523" xr:uid="{6BD56933-EDE8-4870-ABE4-99CB391A9BCF}"/>
    <cellStyle name="20% - Accent1 2 2 2 3 4 3" xfId="45867" xr:uid="{6A211DD2-A082-4347-997B-7E4711BDC282}"/>
    <cellStyle name="20% - Accent1 2 2 2 3 5" xfId="20751" xr:uid="{206721A7-A8A5-42B9-B3B5-9E7259E894BA}"/>
    <cellStyle name="20% - Accent1 2 2 2 3 5 2" xfId="46030" xr:uid="{FF745478-3D6C-42E9-B56C-6899FC75EDB8}"/>
    <cellStyle name="20% - Accent1 2 2 2 3 6" xfId="42421" xr:uid="{8494A496-ECC0-46FD-8A73-9A6C70C1ACB0}"/>
    <cellStyle name="20% - Accent1 2 2 2 4" xfId="12985" xr:uid="{2CB43BC6-A765-4AAB-A115-8D5EB546982F}"/>
    <cellStyle name="20% - Accent1 2 2 2 4 2" xfId="13156" xr:uid="{9E7864A6-22EF-425D-8E17-2955BDFA9E5E}"/>
    <cellStyle name="20% - Accent1 2 2 2 4 2 2" xfId="2064" xr:uid="{54EB4169-9E76-4172-8C6B-A1BE4900C35E}"/>
    <cellStyle name="20% - Accent1 2 2 2 4 2 2 2" xfId="27535" xr:uid="{32654A31-B748-4B00-82EA-62A794C61845}"/>
    <cellStyle name="20% - Accent1 2 2 2 4 2 3" xfId="38507" xr:uid="{252B03CA-9F24-4A86-8B6A-B5BDC11C75D3}"/>
    <cellStyle name="20% - Accent1 2 2 2 4 3" xfId="7005" xr:uid="{CC939A40-C8CF-4D11-8423-FE540DE4F07E}"/>
    <cellStyle name="20% - Accent1 2 2 2 4 3 2" xfId="23290" xr:uid="{A191EAFB-3D69-4228-B004-F7398384ABC6}"/>
    <cellStyle name="20% - Accent1 2 2 2 4 3 2 2" xfId="48545" xr:uid="{1B10C9CE-8C48-4FA6-9D7B-758E3786E3EF}"/>
    <cellStyle name="20% - Accent1 2 2 2 4 3 3" xfId="32419" xr:uid="{05286998-2920-4F3F-A1BE-087D3A3A79D6}"/>
    <cellStyle name="20% - Accent1 2 2 2 4 4" xfId="5069" xr:uid="{3DD5507E-CAA1-4E08-8231-70AF93476E6A}"/>
    <cellStyle name="20% - Accent1 2 2 2 4 4 2" xfId="30500" xr:uid="{B72B15E5-E751-4724-8A5C-6078F2B65265}"/>
    <cellStyle name="20% - Accent1 2 2 2 4 5" xfId="38336" xr:uid="{870FAFF0-1DA7-4615-8343-5D251D0578F9}"/>
    <cellStyle name="20% - Accent1 2 2 2 5" xfId="20420" xr:uid="{F9BE5474-AD3F-443B-AF7F-ABAFD05BFE47}"/>
    <cellStyle name="20% - Accent1 2 2 2 5 2" xfId="6190" xr:uid="{9E3B67A6-1FA3-4D83-A6FC-FB5B5C2F342E}"/>
    <cellStyle name="20% - Accent1 2 2 2 5 2 2" xfId="31613" xr:uid="{1A5499C9-A1DC-4D0C-BA4C-0CABD4F36073}"/>
    <cellStyle name="20% - Accent1 2 2 2 5 3" xfId="45699" xr:uid="{30836AAB-44DB-40DA-973F-C07DBAC0300E}"/>
    <cellStyle name="20% - Accent1 2 2 2 6" xfId="18486" xr:uid="{EF1F3AB6-4182-441B-AD81-6E253776617D}"/>
    <cellStyle name="20% - Accent1 2 2 2 6 2" xfId="5328" xr:uid="{4575E63A-9764-4501-BBA9-99AA6D1E93EE}"/>
    <cellStyle name="20% - Accent1 2 2 2 6 2 2" xfId="30759" xr:uid="{C9CF40BF-47E7-4D4C-AF08-E4BFF585D6A1}"/>
    <cellStyle name="20% - Accent1 2 2 2 6 3" xfId="43786" xr:uid="{9F792DA4-EB31-41DF-BF79-404EC08A8763}"/>
    <cellStyle name="20% - Accent1 2 2 2 7" xfId="18649" xr:uid="{1ED4071C-1A5C-4783-830B-C632909B1E1A}"/>
    <cellStyle name="20% - Accent1 2 2 2 7 2" xfId="43949" xr:uid="{EDBB0964-7113-42AB-9794-BD056A6A74C9}"/>
    <cellStyle name="20% - Accent1 2 2 2 8" xfId="36161" xr:uid="{FBB4B460-8320-4279-927E-B87F09B489A4}"/>
    <cellStyle name="20% - Accent1 2 2 3" xfId="6578" xr:uid="{C54F027C-3707-4DB4-B88F-DBE83A3DA70B}"/>
    <cellStyle name="20% - Accent1 2 2 3 2" xfId="19214" xr:uid="{C751F335-59F8-4C88-845B-876C02D755E0}"/>
    <cellStyle name="20% - Accent1 2 2 3 2 2" xfId="9801" xr:uid="{E5F4E293-096C-4532-9566-A7E9D74CE88B}"/>
    <cellStyle name="20% - Accent1 2 2 3 2 2 2" xfId="9972" xr:uid="{6D6B1FCA-E72A-45F4-9D83-E6AC6C59A015}"/>
    <cellStyle name="20% - Accent1 2 2 3 2 2 2 2" xfId="16806" xr:uid="{88EC74F1-ADFF-4D1E-AD0F-9B2CB8740B38}"/>
    <cellStyle name="20% - Accent1 2 2 3 2 2 2 2 2" xfId="42122" xr:uid="{B4D5623D-5ED0-456D-B55C-4C5FAAEA4566}"/>
    <cellStyle name="20% - Accent1 2 2 3 2 2 2 3" xfId="35356" xr:uid="{463217C3-72EB-4F78-9B48-480A5201C863}"/>
    <cellStyle name="20% - Accent1 2 2 3 2 2 3" xfId="1725" xr:uid="{A5D54035-C312-4364-9AED-B2527E9F64EE}"/>
    <cellStyle name="20% - Accent1 2 2 3 2 2 3 2" xfId="25394" xr:uid="{99F0B97E-EA2F-44AF-AA6F-9B4A8BC5DE27}"/>
    <cellStyle name="20% - Accent1 2 2 3 2 2 3 2 2" xfId="50628" xr:uid="{953CEF89-707D-4EF6-9151-7F091C626693}"/>
    <cellStyle name="20% - Accent1 2 2 3 2 2 3 3" xfId="27196" xr:uid="{BD4E281A-8B3C-4241-B1CB-66DAE586F2C5}"/>
    <cellStyle name="20% - Accent1 2 2 3 2 2 4" xfId="7174" xr:uid="{1F14A456-2E34-4B42-9205-36C09FFD385F}"/>
    <cellStyle name="20% - Accent1 2 2 3 2 2 4 2" xfId="32588" xr:uid="{2BEE47B7-3896-4D1E-B0ED-054E8CD99565}"/>
    <cellStyle name="20% - Accent1 2 2 3 2 2 5" xfId="35185" xr:uid="{138879B5-B7CD-40D6-BB48-8C78D473570A}"/>
    <cellStyle name="20% - Accent1 2 2 3 2 3" xfId="21493" xr:uid="{E044BE13-5893-495B-9E54-0F8920CBEFD4}"/>
    <cellStyle name="20% - Accent1 2 2 3 2 3 2" xfId="8295" xr:uid="{DCB0B504-A9A7-406E-9786-6C2BF80DEE78}"/>
    <cellStyle name="20% - Accent1 2 2 3 2 3 2 2" xfId="33702" xr:uid="{062663B9-38A7-4EE6-9E77-24C193FCA61C}"/>
    <cellStyle name="20% - Accent1 2 2 3 2 3 3" xfId="46761" xr:uid="{8C305DBE-0256-440C-84BB-738FD8D263F5}"/>
    <cellStyle name="20% - Accent1 2 2 3 2 4" xfId="2712" xr:uid="{CFF0E196-D649-45F6-9242-C1EE4ED3042D}"/>
    <cellStyle name="20% - Accent1 2 2 3 2 4 2" xfId="7433" xr:uid="{0978E421-C9DA-40D9-96A3-F798A1BD5CDB}"/>
    <cellStyle name="20% - Accent1 2 2 3 2 4 2 2" xfId="32847" xr:uid="{736F90EE-66ED-4FA3-A656-BFAAD4F033C6}"/>
    <cellStyle name="20% - Accent1 2 2 3 2 4 3" xfId="28165" xr:uid="{63777AC9-04C1-471A-B50C-0FB2DA9AB184}"/>
    <cellStyle name="20% - Accent1 2 2 3 2 5" xfId="2875" xr:uid="{B556F684-D7F8-43B4-B0EE-7F1DF8F5C2AD}"/>
    <cellStyle name="20% - Accent1 2 2 3 2 5 2" xfId="28328" xr:uid="{72CE0503-B3E7-45AD-97D4-D889F71371D6}"/>
    <cellStyle name="20% - Accent1 2 2 3 2 6" xfId="44505" xr:uid="{893EF0BE-7E11-4FCC-9181-1A1065464395}"/>
    <cellStyle name="20% - Accent1 2 2 3 3" xfId="12900" xr:uid="{46A5F419-FF87-4209-9CE8-8A1EC1F0B02A}"/>
    <cellStyle name="20% - Accent1 2 2 3 3 2" xfId="22438" xr:uid="{3935A068-A2E9-4DEF-A694-327E20CC6EB4}"/>
    <cellStyle name="20% - Accent1 2 2 3 3 2 2" xfId="22609" xr:uid="{B53907EF-20B9-4B6C-A93B-930142060778}"/>
    <cellStyle name="20% - Accent1 2 2 3 3 2 2 2" xfId="6272" xr:uid="{E26983B9-EC38-4445-8AC2-0FDE02411CBD}"/>
    <cellStyle name="20% - Accent1 2 2 3 3 2 2 2 2" xfId="31695" xr:uid="{FC10404F-1C39-40FF-9425-62FD945AEE92}"/>
    <cellStyle name="20% - Accent1 2 2 3 3 2 2 3" xfId="47864" xr:uid="{08BB79AF-3C14-47E3-B4E9-649E139E8A9A}"/>
    <cellStyle name="20% - Accent1 2 2 3 3 2 3" xfId="3829" xr:uid="{15C022B2-0061-4ED4-AD4A-D26A84BFF05C}"/>
    <cellStyle name="20% - Accent1 2 2 3 3 2 3 2" xfId="19081" xr:uid="{54C7C305-F507-470C-892D-1A8E192F5FEE}"/>
    <cellStyle name="20% - Accent1 2 2 3 3 2 3 2 2" xfId="44381" xr:uid="{32BDCBFB-1434-43D4-AC29-AD16F5D60000}"/>
    <cellStyle name="20% - Accent1 2 2 3 3 2 3 3" xfId="29273" xr:uid="{C8DB2242-FC1F-443D-BC5A-1DF4177ECBC1}"/>
    <cellStyle name="20% - Accent1 2 2 3 3 2 4" xfId="19810" xr:uid="{CE74D547-C182-48CA-BD02-6D48D9DD6F5E}"/>
    <cellStyle name="20% - Accent1 2 2 3 3 2 4 2" xfId="45098" xr:uid="{95CD4995-D863-4175-9FD0-5B448849310A}"/>
    <cellStyle name="20% - Accent1 2 2 3 3 2 5" xfId="47694" xr:uid="{378D6D91-7473-41E6-BFFC-60C926F33206}"/>
    <cellStyle name="20% - Accent1 2 2 3 3 3" xfId="15181" xr:uid="{1619C626-7B9A-476F-A0CE-C4C6B3DD6CBD}"/>
    <cellStyle name="20% - Accent1 2 2 3 3 3 2" xfId="20930" xr:uid="{BDDFA620-FC10-4B26-BA98-BBF40A8715BB}"/>
    <cellStyle name="20% - Accent1 2 2 3 3 3 2 2" xfId="46209" xr:uid="{B7CCFD5F-5D69-40C7-BC49-5B773C3BA820}"/>
    <cellStyle name="20% - Accent1 2 2 3 3 3 3" xfId="40508" xr:uid="{7C6E92B3-FE90-41D2-8514-85CC72E77FF9}"/>
    <cellStyle name="20% - Accent1 2 2 3 3 4" xfId="9025" xr:uid="{EF3DA73D-B3C6-4DF4-936F-312BA9B00702}"/>
    <cellStyle name="20% - Accent1 2 2 3 3 4 2" xfId="20069" xr:uid="{9294DE02-9414-49D0-9BE4-471923661456}"/>
    <cellStyle name="20% - Accent1 2 2 3 3 4 2 2" xfId="45357" xr:uid="{62FE2F79-CE49-4B9C-A47F-29C2A15A6C6B}"/>
    <cellStyle name="20% - Accent1 2 2 3 3 4 3" xfId="34418" xr:uid="{2428E615-77D8-4DEE-8982-A221E72163BD}"/>
    <cellStyle name="20% - Accent1 2 2 3 3 5" xfId="9188" xr:uid="{48646AB1-E8D8-482A-9AF6-5F876B4E7173}"/>
    <cellStyle name="20% - Accent1 2 2 3 3 5 2" xfId="34581" xr:uid="{AD83BDBF-A322-480E-90CB-8149854D6C75}"/>
    <cellStyle name="20% - Accent1 2 2 3 3 6" xfId="38254" xr:uid="{8FC4FE13-F2C8-4E9F-A434-0B13F3C9372F}"/>
    <cellStyle name="20% - Accent1 2 2 3 4" xfId="3487" xr:uid="{673EF2D2-0408-427A-BBF6-C7720EF7B6F1}"/>
    <cellStyle name="20% - Accent1 2 2 3 4 2" xfId="3658" xr:uid="{B9E4E023-8439-4768-96C0-3AE6E363CDBA}"/>
    <cellStyle name="20% - Accent1 2 2 3 4 2 2" xfId="23119" xr:uid="{3EC849B7-9162-4AA5-A691-1C15475FC25B}"/>
    <cellStyle name="20% - Accent1 2 2 3 4 2 2 2" xfId="48374" xr:uid="{BB7299E6-120A-41AA-985F-A0F4F8A3C210}"/>
    <cellStyle name="20% - Accent1 2 2 3 4 2 3" xfId="29102" xr:uid="{EE93251D-ED22-4039-8997-4551A7EA5610}"/>
    <cellStyle name="20% - Accent1 2 2 3 4 3" xfId="687" xr:uid="{EEB41E4F-C3E3-49DB-BE68-DB15B2BAAF83}"/>
    <cellStyle name="20% - Accent1 2 2 3 4 3 2" xfId="12757" xr:uid="{B8B4BC6A-EE12-498B-B732-07A7B3FB6C19}"/>
    <cellStyle name="20% - Accent1 2 2 3 4 3 2 2" xfId="38120" xr:uid="{BEECF7C9-C745-4FC6-9AB8-3425DBEF757A}"/>
    <cellStyle name="20% - Accent1 2 2 3 4 3 3" xfId="26171" xr:uid="{436895F2-1860-45D7-B481-FF79AF50AC41}"/>
    <cellStyle name="20% - Accent1 2 2 3 4 4" xfId="17707" xr:uid="{CD002ADA-F233-4FF0-A24A-CEB2C44C29FA}"/>
    <cellStyle name="20% - Accent1 2 2 3 4 4 2" xfId="43015" xr:uid="{360D0127-59ED-4E41-8A0E-DDD4F14489DB}"/>
    <cellStyle name="20% - Accent1 2 2 3 4 5" xfId="28931" xr:uid="{C4CD883E-BFCC-45FB-8EA3-2BBE81D90B1F}"/>
    <cellStyle name="20% - Accent1 2 2 3 5" xfId="8857" xr:uid="{E2E56D6A-EF5E-4147-AFB9-325D4C3A7413}"/>
    <cellStyle name="20% - Accent1 2 2 3 5 2" xfId="18828" xr:uid="{485B361E-5D39-4C2A-8CCA-A628CA127333}"/>
    <cellStyle name="20% - Accent1 2 2 3 5 2 2" xfId="44128" xr:uid="{D6AD09C0-8370-4FEA-92EF-EBEC4567B01C}"/>
    <cellStyle name="20% - Accent1 2 2 3 5 3" xfId="34250" xr:uid="{A73C8D41-D490-48E2-B455-A8E812519E82}"/>
    <cellStyle name="20% - Accent1 2 2 3 6" xfId="14276" xr:uid="{8A6245D2-3888-43B1-8C74-8400F3B6580B}"/>
    <cellStyle name="20% - Accent1 2 2 3 6 2" xfId="17966" xr:uid="{02509D32-BAEF-4EB7-A91E-E0CF5DB016AA}"/>
    <cellStyle name="20% - Accent1 2 2 3 6 2 2" xfId="43274" xr:uid="{25E04535-E46B-4BFF-A2D3-2FA1F86878E2}"/>
    <cellStyle name="20% - Accent1 2 2 3 6 3" xfId="39615" xr:uid="{06635F04-0D50-42C6-B6B8-A8BBB1DB7CA1}"/>
    <cellStyle name="20% - Accent1 2 2 3 7" xfId="14439" xr:uid="{0E9EEA52-3BD5-478C-A6EA-934BD08B5813}"/>
    <cellStyle name="20% - Accent1 2 2 3 7 2" xfId="39778" xr:uid="{04E3177C-7110-4879-9556-A0EFE3135417}"/>
    <cellStyle name="20% - Accent1 2 2 3 8" xfId="31992" xr:uid="{26B0A07A-8CCD-44B5-A0DE-05A81B8E4E3C}"/>
    <cellStyle name="20% - Accent1 2 2 4" xfId="259" xr:uid="{6EA9DE80-3490-4230-BE4D-A3C08CB0247D}"/>
    <cellStyle name="20% - Accent1 2 2 4 2" xfId="16125" xr:uid="{C016C68D-F31D-4585-BB14-8DF62659D827}"/>
    <cellStyle name="20% - Accent1 2 2 4 2 2" xfId="16296" xr:uid="{D57AFFCC-A9E5-4EB9-937D-2047F87BE9B8}"/>
    <cellStyle name="20% - Accent1 2 2 4 2 2 2" xfId="12586" xr:uid="{A0BB1873-CEBF-42FA-8163-23DB54EE43B2}"/>
    <cellStyle name="20% - Accent1 2 2 4 2 2 2 2" xfId="37949" xr:uid="{A0442067-1600-4FC8-BDC2-60B104027635}"/>
    <cellStyle name="20% - Accent1 2 2 4 2 2 3" xfId="41612" xr:uid="{260FF517-6947-4F2E-9933-95E41499AF06}"/>
    <cellStyle name="20% - Accent1 2 2 4 2 3" xfId="10143" xr:uid="{56472E78-6B76-495E-A321-3B3CC6F59A58}"/>
    <cellStyle name="20% - Accent1 2 2 4 2 3 2" xfId="8548" xr:uid="{382DE17D-2E21-4E29-BA8D-4C7DAC843D21}"/>
    <cellStyle name="20% - Accent1 2 2 4 2 3 2 2" xfId="33955" xr:uid="{1ABAC130-6DE3-46F4-BE72-2E9E7DD0A6ED}"/>
    <cellStyle name="20% - Accent1 2 2 4 2 3 3" xfId="35527" xr:uid="{6001E434-5CA4-4337-97EC-BBC1C55FD422}"/>
    <cellStyle name="20% - Accent1 2 2 4 2 4" xfId="13496" xr:uid="{0CF202C2-4D43-4FEC-917F-5624ABE16E29}"/>
    <cellStyle name="20% - Accent1 2 2 4 2 4 2" xfId="38847" xr:uid="{7F2C2275-8F44-490B-8F5B-68F31126B208}"/>
    <cellStyle name="20% - Accent1 2 2 4 2 5" xfId="41441" xr:uid="{0DCE22CE-434E-43A1-958F-6F9F5FD36D7B}"/>
    <cellStyle name="20% - Accent1 2 2 4 3" xfId="4648" xr:uid="{715E0C6A-D29F-4643-9637-DC387927F84C}"/>
    <cellStyle name="20% - Accent1 2 2 4 3 2" xfId="14618" xr:uid="{333059B0-23CD-4379-B68A-C2D2C44BC835}"/>
    <cellStyle name="20% - Accent1 2 2 4 3 2 2" xfId="39957" xr:uid="{9C0D0A6B-DCF0-4411-9E80-2E3E32F8CD58}"/>
    <cellStyle name="20% - Accent1 2 2 4 3 3" xfId="30079" xr:uid="{49BF79BA-2EAB-4D9D-A260-B14636A1C6C1}"/>
    <cellStyle name="20% - Accent1 2 2 4 4" xfId="21661" xr:uid="{9C2FAEEE-9D79-495B-8E1A-02225E971680}"/>
    <cellStyle name="20% - Accent1 2 2 4 4 2" xfId="13755" xr:uid="{DD7702D3-E617-4E71-832F-A65891308F36}"/>
    <cellStyle name="20% - Accent1 2 2 4 4 2 2" xfId="39106" xr:uid="{7F8B57FB-90C1-4C22-A86E-75BD01CA70F0}"/>
    <cellStyle name="20% - Accent1 2 2 4 4 3" xfId="46929" xr:uid="{44FD030D-3B32-4357-8DC0-CD8275FF1790}"/>
    <cellStyle name="20% - Accent1 2 2 4 5" xfId="21824" xr:uid="{787B30E2-9C70-4FC2-85A5-531624F4D447}"/>
    <cellStyle name="20% - Accent1 2 2 4 5 2" xfId="47092" xr:uid="{C212CDEE-BC90-4EB9-A4B5-9C9863A615D5}"/>
    <cellStyle name="20% - Accent1 2 2 4 6" xfId="25746" xr:uid="{C20D5386-6A29-4DBE-8ECA-7363FE133870}"/>
    <cellStyle name="20% - Accent1 2 2 5" xfId="1300" xr:uid="{ACACC3CD-B66E-4E37-A62D-37CB89AC367C}"/>
    <cellStyle name="20% - Accent1 2 2 5 2" xfId="5591" xr:uid="{C556E875-719D-4176-B225-A5FF5295CB36}"/>
    <cellStyle name="20% - Accent1 2 2 5 2 2" xfId="5762" xr:uid="{C8752C68-D559-4EA1-866C-3DDE4BEBFB03}"/>
    <cellStyle name="20% - Accent1 2 2 5 2 2 2" xfId="25223" xr:uid="{0B899FD6-2737-4780-AB26-ABBA547822BA}"/>
    <cellStyle name="20% - Accent1 2 2 5 2 2 2 2" xfId="50457" xr:uid="{FDFD5FDF-74B0-4534-929C-91155A597E09}"/>
    <cellStyle name="20% - Accent1 2 2 5 2 2 3" xfId="31185" xr:uid="{EC8349E7-2173-4F83-80C6-4A45E3AF441C}"/>
    <cellStyle name="20% - Accent1 2 2 5 2 3" xfId="22780" xr:uid="{5FA00BD6-EDCA-4941-BAC1-213BAEA2AED3}"/>
    <cellStyle name="20% - Accent1 2 2 5 2 3 2" xfId="21183" xr:uid="{0DCE1DDF-C58C-4722-9E00-A814AAAB94D9}"/>
    <cellStyle name="20% - Accent1 2 2 5 2 3 2 2" xfId="46462" xr:uid="{3A8A0892-0373-43D4-BB96-9773448BE9B7}"/>
    <cellStyle name="20% - Accent1 2 2 5 2 3 3" xfId="48035" xr:uid="{17B8AFD7-3938-412F-ADDA-D7C175242E03}"/>
    <cellStyle name="20% - Accent1 2 2 5 2 4" xfId="1885" xr:uid="{540EEFD7-12E3-4A2A-AAC6-F34BC550996B}"/>
    <cellStyle name="20% - Accent1 2 2 5 2 4 2" xfId="27356" xr:uid="{2A476300-9CD2-4245-A8B5-D92789350994}"/>
    <cellStyle name="20% - Accent1 2 2 5 2 5" xfId="31014" xr:uid="{993E8400-BEF7-4E4F-AC46-936E196ADB9D}"/>
    <cellStyle name="20% - Accent1 2 2 5 3" xfId="10961" xr:uid="{7E9843A7-E32C-4743-A32F-CC3C22940702}"/>
    <cellStyle name="20% - Accent1 2 2 5 3 2" xfId="3054" xr:uid="{0FA59B05-A753-4723-9164-D2962A7E241C}"/>
    <cellStyle name="20% - Accent1 2 2 5 3 2 2" xfId="28507" xr:uid="{34D5200D-08D6-42E8-BFA3-5CE071AD3D9F}"/>
    <cellStyle name="20% - Accent1 2 2 5 3 3" xfId="36332" xr:uid="{C88A7B39-1FC4-448C-A979-BB42D4A4CC09}"/>
    <cellStyle name="20% - Accent1 2 2 5 4" xfId="15349" xr:uid="{6389D4F7-E264-4222-9DAE-C82569FA9BBB}"/>
    <cellStyle name="20% - Accent1 2 2 5 4 2" xfId="1119" xr:uid="{5016B0BE-4F42-4447-966B-F67479F15A14}"/>
    <cellStyle name="20% - Accent1 2 2 5 4 2 2" xfId="26603" xr:uid="{E941F9CD-0CE6-41EA-9D48-561DE9763934}"/>
    <cellStyle name="20% - Accent1 2 2 5 4 3" xfId="40676" xr:uid="{3CE6E1DA-E731-40C2-9D73-FF3B58A80412}"/>
    <cellStyle name="20% - Accent1 2 2 5 5" xfId="15512" xr:uid="{0AD7C964-9C96-44AB-9C3D-F7FEF3889D98}"/>
    <cellStyle name="20% - Accent1 2 2 5 5 2" xfId="40839" xr:uid="{9B4C71AC-DE0A-4F95-AFB5-8255491331C6}"/>
    <cellStyle name="20% - Accent1 2 2 5 6" xfId="26774" xr:uid="{0122B1DE-2441-4061-95D7-1DA7649E89C5}"/>
    <cellStyle name="20% - Accent1 2 2 6" xfId="19299" xr:uid="{63F2E83A-369D-4D67-AA95-CBB413807615}"/>
    <cellStyle name="20% - Accent1 2 2 6 2" xfId="19470" xr:uid="{5850D081-1079-4BDE-89C1-B69C96042B99}"/>
    <cellStyle name="20% - Accent1 2 2 6 2 2" xfId="1029" xr:uid="{B2ACD1F3-5EC9-4BF1-97B8-30247BB2A0B9}"/>
    <cellStyle name="20% - Accent1 2 2 6 2 2 2" xfId="26513" xr:uid="{7CA6EA9E-ACBC-4F1D-B55C-A6010AD1A518}"/>
    <cellStyle name="20% - Accent1 2 2 6 2 3" xfId="44758" xr:uid="{163755D4-460F-40AB-94FD-0E70E5605796}"/>
    <cellStyle name="20% - Accent1 2 2 6 3" xfId="17538" xr:uid="{B2820EFF-954D-4577-A63B-02C75A9AB9A1}"/>
    <cellStyle name="20% - Accent1 2 2 6 3 2" xfId="10653" xr:uid="{3ABB7780-8867-4DB6-9648-429AC8B99387}"/>
    <cellStyle name="20% - Accent1 2 2 6 3 2 2" xfId="36037" xr:uid="{6370B07B-7555-4755-BDE9-B4F0104AE08D}"/>
    <cellStyle name="20% - Accent1 2 2 6 3 3" xfId="42846" xr:uid="{9DDF5B9E-C3D2-4DFE-A99E-218FA525D33B}"/>
    <cellStyle name="20% - Accent1 2 2 6 4" xfId="15602" xr:uid="{1E6E0D02-46EE-49BB-A773-BEB2C675B274}"/>
    <cellStyle name="20% - Accent1 2 2 6 4 2" xfId="40929" xr:uid="{0FCFEE0B-1514-46EA-ABFF-20A0B82AE911}"/>
    <cellStyle name="20% - Accent1 2 2 6 5" xfId="44587" xr:uid="{1B07A3E1-E9D1-49FD-9BCB-083B266AC66C}"/>
    <cellStyle name="20% - Accent1 2 2 7" xfId="7785" xr:uid="{959ECF37-9811-43EF-8171-CCF817EAF82C}"/>
    <cellStyle name="20% - Accent1 2 2 7 2" xfId="16724" xr:uid="{1C747EEC-7B92-4118-9711-F0F84FFDA3E6}"/>
    <cellStyle name="20% - Accent1 2 2 7 2 2" xfId="42040" xr:uid="{0D8A0B02-E1C9-42E1-9BB2-D4D74F7544CC}"/>
    <cellStyle name="20% - Accent1 2 2 7 3" xfId="33192" xr:uid="{60208AE4-9D05-4C20-994B-D1DD9EC51AC5}"/>
    <cellStyle name="20% - Accent1 2 2 8" xfId="24799" xr:uid="{294E9ECE-9686-4181-9DF7-484471DC7B64}"/>
    <cellStyle name="20% - Accent1 2 2 8 2" xfId="15861" xr:uid="{3713F364-0054-417D-9F49-4392A7129726}"/>
    <cellStyle name="20% - Accent1 2 2 8 2 2" xfId="41188" xr:uid="{2E3317FA-53E6-443B-B1F5-59F7193F4472}"/>
    <cellStyle name="20% - Accent1 2 2 8 3" xfId="50033" xr:uid="{C210167F-10AA-45DF-A2BB-8C623909C6CA}"/>
    <cellStyle name="20% - Accent1 2 2 9" xfId="24962" xr:uid="{BB04E1F3-269E-4DD9-A826-26193C38EC4A}"/>
    <cellStyle name="20% - Accent1 2 2 9 2" xfId="50196" xr:uid="{D7A3392B-0F76-480C-93D2-7B68DA0571EC}"/>
    <cellStyle name="20% - Accent1 2 3" xfId="3404" xr:uid="{641A627A-2695-4E4E-98D2-18B77A292932}"/>
    <cellStyle name="20% - Accent1 2 3 2" xfId="9718" xr:uid="{E3BF5D23-BC56-4D34-9AAD-6BF2737D2D15}"/>
    <cellStyle name="20% - Accent1 2 3 2 2" xfId="24542" xr:uid="{FBE2E76B-A071-4C20-8CE8-256B0AE62DC8}"/>
    <cellStyle name="20% - Accent1 2 3 2 2 2" xfId="24713" xr:uid="{BC22A4BA-58E0-4919-B5B0-77B2552AE81E}"/>
    <cellStyle name="20% - Accent1 2 3 2 2 2 2" xfId="8377" xr:uid="{CBF66E9D-5222-416E-8B64-FDB17C3CC81F}"/>
    <cellStyle name="20% - Accent1 2 3 2 2 2 2 2" xfId="33784" xr:uid="{2D82BB55-9F64-410E-A637-CA737AFA7BEF}"/>
    <cellStyle name="20% - Accent1 2 3 2 2 2 3" xfId="49947" xr:uid="{112DB9ED-3752-461B-B969-F6A8ECDA3AFA}"/>
    <cellStyle name="20% - Accent1 2 3 2 2 3" xfId="5933" xr:uid="{D619C8C1-355C-4541-8FB3-BD9E00BD9B6E}"/>
    <cellStyle name="20% - Accent1 2 3 2 2 3 2" xfId="3307" xr:uid="{E3C27B49-BA47-4AB3-9CB2-5235E6AC2129}"/>
    <cellStyle name="20% - Accent1 2 3 2 2 3 2 2" xfId="28760" xr:uid="{34506B96-4D15-40F3-9727-C73D1CA0F84B}"/>
    <cellStyle name="20% - Accent1 2 3 2 2 3 3" xfId="31356" xr:uid="{54B3FC73-1BEC-4612-8745-422AA1084D0D}"/>
    <cellStyle name="20% - Accent1 2 3 2 2 4" xfId="10303" xr:uid="{87812936-1CF4-4778-A184-B1970145F514}"/>
    <cellStyle name="20% - Accent1 2 3 2 2 4 2" xfId="35687" xr:uid="{55181234-694C-4B51-BF34-91A3A4DB7AAD}"/>
    <cellStyle name="20% - Accent1 2 3 2 2 5" xfId="49776" xr:uid="{3E1F70F3-2686-4E4C-8DB1-87BE67866D56}"/>
    <cellStyle name="20% - Accent1 2 3 2 3" xfId="17286" xr:uid="{AA83767E-E5DF-40C3-8DB9-D4CFF04A085F}"/>
    <cellStyle name="20% - Accent1 2 3 2 3 2" xfId="22003" xr:uid="{CE1DFCEE-CFC1-4930-8984-5EFE85A2E1E6}"/>
    <cellStyle name="20% - Accent1 2 3 2 3 2 2" xfId="47271" xr:uid="{7D1EEEAA-852D-412D-A800-B282C2C97D71}"/>
    <cellStyle name="20% - Accent1 2 3 2 3 3" xfId="42594" xr:uid="{17FD10DD-383E-45A6-9A34-DD58BA0C7BC2}"/>
    <cellStyle name="20% - Accent1 2 3 2 4" xfId="11129" xr:uid="{B6EC7ED3-2FED-4621-96AD-67E945D77D0C}"/>
    <cellStyle name="20% - Accent1 2 3 2 4 2" xfId="4257" xr:uid="{71B58517-510F-40FE-9163-FAAB7A4F0207}"/>
    <cellStyle name="20% - Accent1 2 3 2 4 2 2" xfId="29701" xr:uid="{780E39C3-2F90-4A6B-B251-5465E713FEC2}"/>
    <cellStyle name="20% - Accent1 2 3 2 4 3" xfId="36500" xr:uid="{781AA903-FC01-48A6-A6AD-8936177A0E1C}"/>
    <cellStyle name="20% - Accent1 2 3 2 5" xfId="11292" xr:uid="{7D3EB306-446C-4DCA-8532-4D1EB7763829}"/>
    <cellStyle name="20% - Accent1 2 3 2 5 2" xfId="36663" xr:uid="{EFF26149-1011-4C84-88C1-D22764FB1FD0}"/>
    <cellStyle name="20% - Accent1 2 3 2 6" xfId="35102" xr:uid="{94BFC896-64F8-4DBE-BA37-4ACA40422C2C}"/>
    <cellStyle name="20% - Accent1 2 3 3" xfId="22355" xr:uid="{79AE5727-445E-4FD6-AD8E-0165A53E38D4}"/>
    <cellStyle name="20% - Accent1 2 3 3 2" xfId="18229" xr:uid="{24BEA6EB-674B-4AB1-BDC6-67A549FAF254}"/>
    <cellStyle name="20% - Accent1 2 3 3 2 2" xfId="18400" xr:uid="{58ABB85F-9A49-4FF1-AA8F-8A99D881EBB1}"/>
    <cellStyle name="20% - Accent1 2 3 3 2 2 2" xfId="21012" xr:uid="{DFAB890B-FD98-4598-927A-47E55FA78CC9}"/>
    <cellStyle name="20% - Accent1 2 3 3 2 2 2 2" xfId="46291" xr:uid="{CE7E6A2D-A285-4522-840E-123A50FCF24D}"/>
    <cellStyle name="20% - Accent1 2 3 3 2 2 3" xfId="43700" xr:uid="{81E53050-4652-4332-A853-A7336CE220E0}"/>
    <cellStyle name="20% - Accent1 2 3 3 2 3" xfId="12247" xr:uid="{F363ECE0-AAF1-4178-89A9-7E6DC2D06359}"/>
    <cellStyle name="20% - Accent1 2 3 3 2 3 2" xfId="9620" xr:uid="{B6D014AC-7F1C-436E-AA00-3FF2A9693ABB}"/>
    <cellStyle name="20% - Accent1 2 3 3 2 3 2 2" xfId="35013" xr:uid="{209549D4-0E6B-4C99-A60E-1F21AF55073B}"/>
    <cellStyle name="20% - Accent1 2 3 3 2 3 3" xfId="37610" xr:uid="{74B17136-89C8-4057-B468-60B0AAB5BA4D}"/>
    <cellStyle name="20% - Accent1 2 3 3 2 4" xfId="22940" xr:uid="{81F7D64C-C918-4A39-ABD3-871A986B41E7}"/>
    <cellStyle name="20% - Accent1 2 3 3 2 4 2" xfId="48195" xr:uid="{FCED6038-AF07-4D7E-820F-511B318356D6}"/>
    <cellStyle name="20% - Accent1 2 3 3 2 5" xfId="43529" xr:uid="{4CFEC25E-2EC5-4B80-BD9B-925E9B3891EE}"/>
    <cellStyle name="20% - Accent1 2 3 3 3" xfId="6753" xr:uid="{EF520DC7-0FE7-478B-834D-EB35C663EDDB}"/>
    <cellStyle name="20% - Accent1 2 3 3 3 2" xfId="15691" xr:uid="{ECF11017-E053-4F7F-BE69-4973B24621DB}"/>
    <cellStyle name="20% - Accent1 2 3 3 3 2 2" xfId="41018" xr:uid="{3BFFBE88-0840-4D65-9D66-5B2B126DBEDE}"/>
    <cellStyle name="20% - Accent1 2 3 3 3 3" xfId="32167" xr:uid="{14787959-1EAA-4331-B34F-BC0668DF5E64}"/>
    <cellStyle name="20% - Accent1 2 3 3 4" xfId="23766" xr:uid="{52100716-19A3-4A39-9F3D-584BBD8F1A63}"/>
    <cellStyle name="20% - Accent1 2 3 3 4 2" xfId="10571" xr:uid="{2E08C1C7-6104-4459-82BF-63D75343001C}"/>
    <cellStyle name="20% - Accent1 2 3 3 4 2 2" xfId="35955" xr:uid="{CF60C797-36B2-4052-8540-666094FC8BBE}"/>
    <cellStyle name="20% - Accent1 2 3 3 4 3" xfId="49011" xr:uid="{A78ACEF0-EFF5-4E86-99B3-D61CF76D8F3F}"/>
    <cellStyle name="20% - Accent1 2 3 3 5" xfId="23929" xr:uid="{7167FDE6-7D4C-443E-88D3-C952953DFE87}"/>
    <cellStyle name="20% - Accent1 2 3 3 5 2" xfId="49174" xr:uid="{5A7475E1-D309-424C-BDA5-05C44FEDB93B}"/>
    <cellStyle name="20% - Accent1 2 3 3 6" xfId="47612" xr:uid="{E0447876-9D83-4BEC-A605-3C25EADAEC80}"/>
    <cellStyle name="20% - Accent1 2 3 4" xfId="11905" xr:uid="{6F18B6F0-420A-4BE0-B368-6BB2189FCBA9}"/>
    <cellStyle name="20% - Accent1 2 3 4 2" xfId="12076" xr:uid="{F46F0689-6F1C-49C4-BF13-B18CB7BB6427}"/>
    <cellStyle name="20% - Accent1 2 3 4 2 2" xfId="18910" xr:uid="{2DC70748-ED45-48E5-B77D-6FF432A333DC}"/>
    <cellStyle name="20% - Accent1 2 3 4 2 2 2" xfId="44210" xr:uid="{540AB6F4-D72A-4C7E-B99C-286E6D6EA27C}"/>
    <cellStyle name="20% - Accent1 2 3 4 2 3" xfId="37439" xr:uid="{C03FDF2B-5588-4375-8964-761AFD4054EF}"/>
    <cellStyle name="20% - Accent1 2 3 4 3" xfId="16467" xr:uid="{0B608CD5-C8E3-4BEC-9552-5840274E5728}"/>
    <cellStyle name="20% - Accent1 2 3 4 3 2" xfId="14871" xr:uid="{BF74EB96-D12E-4A53-8497-1F89D042400C}"/>
    <cellStyle name="20% - Accent1 2 3 4 3 2 2" xfId="40210" xr:uid="{72C4FECC-D167-442A-A150-A6C6A22A9F9B}"/>
    <cellStyle name="20% - Accent1 2 3 4 3 3" xfId="41783" xr:uid="{629131F5-7190-435C-96E5-A28AEBE8D28C}"/>
    <cellStyle name="20% - Accent1 2 3 4 4" xfId="3989" xr:uid="{75B4601E-2117-42CC-B5BB-E2DEE990E50C}"/>
    <cellStyle name="20% - Accent1 2 3 4 4 2" xfId="29433" xr:uid="{1ED31AA4-F758-4615-ACDE-294E79E12E7C}"/>
    <cellStyle name="20% - Accent1 2 3 4 5" xfId="37268" xr:uid="{FC45CC4F-196D-4102-B05B-25F427C17DBD}"/>
    <cellStyle name="20% - Accent1 2 3 5" xfId="23598" xr:uid="{21524B0A-CA1B-492F-8DCC-7B5DCF9F873F}"/>
    <cellStyle name="20% - Accent1 2 3 5 2" xfId="9367" xr:uid="{D0F03CD9-046B-49E5-A708-8998C5309B70}"/>
    <cellStyle name="20% - Accent1 2 3 5 2 2" xfId="34760" xr:uid="{7DABC340-87F3-4664-B2C3-EB8DDB61FC8A}"/>
    <cellStyle name="20% - Accent1 2 3 5 3" xfId="48843" xr:uid="{253A8A8A-4B7F-45AF-9863-2177C7232139}"/>
    <cellStyle name="20% - Accent1 2 3 6" xfId="4816" xr:uid="{1389F926-8D3E-49C0-AC57-24C8513A80CF}"/>
    <cellStyle name="20% - Accent1 2 3 6 2" xfId="2153" xr:uid="{74F24C61-4072-46DD-9E3A-A87E4284D537}"/>
    <cellStyle name="20% - Accent1 2 3 6 2 2" xfId="27624" xr:uid="{CD0EC838-9B24-421A-92AD-CBB52A22C5CE}"/>
    <cellStyle name="20% - Accent1 2 3 6 3" xfId="30247" xr:uid="{58F49BA7-148E-49AE-BA10-AD41B0F1835D}"/>
    <cellStyle name="20% - Accent1 2 3 7" xfId="4979" xr:uid="{0A1FE8F9-9202-49C9-A812-A87F1E757DF5}"/>
    <cellStyle name="20% - Accent1 2 3 7 2" xfId="30410" xr:uid="{CA58CA87-12AA-492D-92E2-92DAF25B940F}"/>
    <cellStyle name="20% - Accent1 2 3 8" xfId="28849" xr:uid="{C027DCC8-9CE2-48A9-B9B4-84194B089A31}"/>
    <cellStyle name="20% - Accent1 2 4" xfId="16042" xr:uid="{01EB0DF4-4193-4A8A-AB17-3E6EC5443740}"/>
    <cellStyle name="20% - Accent1 2 4 2" xfId="5508" xr:uid="{C67E73D4-D50F-4C22-A98A-53E237C986DC}"/>
    <cellStyle name="20% - Accent1 2 4 2 2" xfId="20331" xr:uid="{FE917A63-7D6A-4DE5-AC22-1A0A3D431DE5}"/>
    <cellStyle name="20% - Accent1 2 4 2 2 2" xfId="20502" xr:uid="{BCFE9CBC-8C4F-4265-B573-C69916E6F801}"/>
    <cellStyle name="20% - Accent1 2 4 2 2 2 2" xfId="3136" xr:uid="{8CD82056-464D-4020-A666-BBEC7CF74744}"/>
    <cellStyle name="20% - Accent1 2 4 2 2 2 2 2" xfId="28589" xr:uid="{AEE1923A-2C79-43DD-B601-5C17E4924828}"/>
    <cellStyle name="20% - Accent1 2 4 2 2 2 3" xfId="45781" xr:uid="{E032C09F-1B2F-4C29-A75F-39DF819142F4}"/>
    <cellStyle name="20% - Accent1 2 4 2 2 3" xfId="18571" xr:uid="{DD1C3D45-1616-413A-A2F0-10891C062732}"/>
    <cellStyle name="20% - Accent1 2 4 2 2 3 2" xfId="15944" xr:uid="{4952B44F-9AA4-424C-ADDF-3716B30F4A8F}"/>
    <cellStyle name="20% - Accent1 2 4 2 2 3 2 2" xfId="41271" xr:uid="{065CC4F3-3E5F-4146-BDD2-FFAD9DE60503}"/>
    <cellStyle name="20% - Accent1 2 4 2 2 3 3" xfId="43871" xr:uid="{5BF4D64C-C271-40A9-BED8-558363E67886}"/>
    <cellStyle name="20% - Accent1 2 4 2 2 4" xfId="6093" xr:uid="{318F5744-DF06-436D-98C3-35B4EE67CE1D}"/>
    <cellStyle name="20% - Accent1 2 4 2 2 4 2" xfId="31516" xr:uid="{9F5E322C-BEDA-46EC-AB59-806F390A7228}"/>
    <cellStyle name="20% - Accent1 2 4 2 2 5" xfId="45610" xr:uid="{5A98DE99-5D60-4E0D-94D9-F85396938DD8}"/>
    <cellStyle name="20% - Accent1 2 4 2 3" xfId="13075" xr:uid="{0C760B7B-CD81-446A-84E0-E30AFA9A844B}"/>
    <cellStyle name="20% - Accent1 2 4 2 3 2" xfId="11471" xr:uid="{ADE46FDA-B513-4C16-9127-6B6FB7B046BB}"/>
    <cellStyle name="20% - Accent1 2 4 2 3 2 2" xfId="36842" xr:uid="{B58E11EB-D6CD-4B95-AECA-B70842810416}"/>
    <cellStyle name="20% - Accent1 2 4 2 3 3" xfId="38426" xr:uid="{2E734BE8-A498-4D1D-88D9-B12C3ED74C8C}"/>
    <cellStyle name="20% - Accent1 2 4 2 4" xfId="6921" xr:uid="{F8DABA46-FD7B-4D06-BDC4-0BA338CD62F6}"/>
    <cellStyle name="20% - Accent1 2 4 2 4 2" xfId="16895" xr:uid="{A50FCEB4-4932-4D86-BA05-8BD375EA7CCA}"/>
    <cellStyle name="20% - Accent1 2 4 2 4 2 2" xfId="42211" xr:uid="{970B9160-57CB-4EDA-8D74-69C16632CEDC}"/>
    <cellStyle name="20% - Accent1 2 4 2 4 3" xfId="32335" xr:uid="{00D82097-2642-4C98-AD22-EA823760B01B}"/>
    <cellStyle name="20% - Accent1 2 4 2 5" xfId="7084" xr:uid="{A803D2D2-4A7E-4395-BF29-49A8A5DFB05A}"/>
    <cellStyle name="20% - Accent1 2 4 2 5 2" xfId="32498" xr:uid="{C1A6DB63-832F-44F5-B859-33055E59AB20}"/>
    <cellStyle name="20% - Accent1 2 4 2 6" xfId="30931" xr:uid="{DA9532DC-DC8C-4DA0-AE9A-3742426FA950}"/>
    <cellStyle name="20% - Accent1 2 4 3" xfId="11822" xr:uid="{FC9BF5E5-F4C5-46D1-B4D3-731F4F2D8F8E}"/>
    <cellStyle name="20% - Accent1 2 4 3 2" xfId="14019" xr:uid="{2F147D3D-BA0E-4F8C-969A-41D63DB87139}"/>
    <cellStyle name="20% - Accent1 2 4 3 2 2" xfId="14190" xr:uid="{CFAFC78C-CF5A-4E5E-9B3A-80E012E401D6}"/>
    <cellStyle name="20% - Accent1 2 4 3 2 2 2" xfId="9449" xr:uid="{69DE1907-605F-4EC4-B4DF-4B6F3F5762FA}"/>
    <cellStyle name="20% - Accent1 2 4 3 2 2 2 2" xfId="34842" xr:uid="{5305CB17-415A-4363-A3BD-16875159AE30}"/>
    <cellStyle name="20% - Accent1 2 4 3 2 2 3" xfId="39529" xr:uid="{AC1F6512-D328-4927-8F63-4EA27F27D15C}"/>
    <cellStyle name="20% - Accent1 2 4 3 2 3" xfId="8038" xr:uid="{32386292-7DA6-44DD-90B5-F8108D265738}"/>
    <cellStyle name="20% - Accent1 2 4 3 2 3 2" xfId="5411" xr:uid="{A4D253B0-9930-4E96-800C-7796D658FEB2}"/>
    <cellStyle name="20% - Accent1 2 4 3 2 3 2 2" xfId="30842" xr:uid="{95435753-2AEE-4D4D-8EF4-2AA12E39E06B}"/>
    <cellStyle name="20% - Accent1 2 4 3 2 3 3" xfId="33445" xr:uid="{8D1BEBA3-2824-4CF1-97F6-F887456B77AD}"/>
    <cellStyle name="20% - Accent1 2 4 3 2 4" xfId="12407" xr:uid="{F9499427-FDD5-4D87-801D-81FE10A2CC99}"/>
    <cellStyle name="20% - Accent1 2 4 3 2 4 2" xfId="37770" xr:uid="{5822492E-F234-4BCC-9137-C02633EB91F1}"/>
    <cellStyle name="20% - Accent1 2 4 3 2 5" xfId="39358" xr:uid="{A6FA57B1-734B-402D-90E8-9DC5CC8509D1}"/>
    <cellStyle name="20% - Accent1 2 4 3 3" xfId="434" xr:uid="{E60C18EA-CCF0-4AD9-9DE9-42964B15114B}"/>
    <cellStyle name="20% - Accent1 2 4 3 3 2" xfId="24108" xr:uid="{C791DF3D-2833-4C32-9DD0-2C921BEA341C}"/>
    <cellStyle name="20% - Accent1 2 4 3 3 2 2" xfId="49353" xr:uid="{91B47D1A-A223-4834-9AA7-817AA55AA826}"/>
    <cellStyle name="20% - Accent1 2 4 3 3 3" xfId="25918" xr:uid="{32C6F9BC-B8D9-4016-8550-C9FC9DE71CAF}"/>
    <cellStyle name="20% - Accent1 2 4 3 4" xfId="19557" xr:uid="{3157DD66-4AA8-4088-9023-80CEFF73A593}"/>
    <cellStyle name="20% - Accent1 2 4 3 4 2" xfId="6361" xr:uid="{C1D339C4-E724-4106-ADDA-1D7B215179A5}"/>
    <cellStyle name="20% - Accent1 2 4 3 4 2 2" xfId="31784" xr:uid="{89B5ADF6-416F-4299-9504-E703E4DB652B}"/>
    <cellStyle name="20% - Accent1 2 4 3 4 3" xfId="44845" xr:uid="{5620C9D0-14AE-4B38-8CE2-38D40EACE053}"/>
    <cellStyle name="20% - Accent1 2 4 3 5" xfId="19720" xr:uid="{9399FA13-AE51-4701-95CD-E61686A6C0E7}"/>
    <cellStyle name="20% - Accent1 2 4 3 5 2" xfId="45008" xr:uid="{AB83241C-B183-4E3B-BF45-7355875AA1C2}"/>
    <cellStyle name="20% - Accent1 2 4 3 6" xfId="37186" xr:uid="{A3AD39AC-30BB-4F95-9E7A-8D13017F470E}"/>
    <cellStyle name="20% - Accent1 2 4 4" xfId="7696" xr:uid="{7EB6CB3F-D705-4F7D-B995-C6027575A3E4}"/>
    <cellStyle name="20% - Accent1 2 4 4 2" xfId="7867" xr:uid="{53239D0B-661D-41ED-8267-E213C73E1354}"/>
    <cellStyle name="20% - Accent1 2 4 4 2 2" xfId="14700" xr:uid="{43FB24A6-0763-4799-8240-023E0B0B021F}"/>
    <cellStyle name="20% - Accent1 2 4 4 2 2 2" xfId="40039" xr:uid="{CE682CCE-982F-4C59-8310-CC0761E9FBE9}"/>
    <cellStyle name="20% - Accent1 2 4 4 2 3" xfId="33274" xr:uid="{2BDBEE26-F2EB-428D-BF50-3B525C076B9D}"/>
    <cellStyle name="20% - Accent1 2 4 4 3" xfId="24884" xr:uid="{5313C1E0-D691-471D-8253-4897E2CA4BAA}"/>
    <cellStyle name="20% - Accent1 2 4 4 3 2" xfId="22256" xr:uid="{6F61C056-60CC-4EE1-A666-3979C2DDA9A1}"/>
    <cellStyle name="20% - Accent1 2 4 4 3 2 2" xfId="47524" xr:uid="{A62341F5-D265-4386-8449-5CC11F30B2F9}"/>
    <cellStyle name="20% - Accent1 2 4 4 3 3" xfId="50118" xr:uid="{CFF21D84-97C1-4243-B831-4CC8C444B56C}"/>
    <cellStyle name="20% - Accent1 2 4 4 4" xfId="16627" xr:uid="{2E17E19A-A968-446C-BE32-2DC729B36016}"/>
    <cellStyle name="20% - Accent1 2 4 4 4 2" xfId="41943" xr:uid="{B8ED098D-485E-4F85-819B-A4F210CC3F77}"/>
    <cellStyle name="20% - Accent1 2 4 4 5" xfId="33103" xr:uid="{7A849E76-E98A-4CD6-887E-4D0DE188B229}"/>
    <cellStyle name="20% - Accent1 2 4 5" xfId="19389" xr:uid="{0DC6283E-21E6-46FA-B3B4-BEBBBB298043}"/>
    <cellStyle name="20% - Accent1 2 4 5 2" xfId="5158" xr:uid="{AA6D1C4A-F014-4B93-A28F-0706CA581CBA}"/>
    <cellStyle name="20% - Accent1 2 4 5 2 2" xfId="30589" xr:uid="{EAA8C8E8-2BDB-4FE3-A77C-51FEE1ACC1CD}"/>
    <cellStyle name="20% - Accent1 2 4 5 3" xfId="44677" xr:uid="{E8EE9E81-C371-463F-AD30-C3C4B7F44AB2}"/>
    <cellStyle name="20% - Accent1 2 4 6" xfId="17454" xr:uid="{D4F49BD8-F615-4207-849C-DE13B68B3573}"/>
    <cellStyle name="20% - Accent1 2 4 6 2" xfId="23208" xr:uid="{9EFF4176-28CB-4594-BAF6-2B7F3E623ADA}"/>
    <cellStyle name="20% - Accent1 2 4 6 2 2" xfId="48463" xr:uid="{16CA44CA-0ED6-4379-8E89-7229BE333B7B}"/>
    <cellStyle name="20% - Accent1 2 4 6 3" xfId="42762" xr:uid="{BCE33508-3B80-4CD1-9685-E8A6E0A570A2}"/>
    <cellStyle name="20% - Accent1 2 4 7" xfId="17617" xr:uid="{7F8297B4-D339-4330-8680-0EFFDBD498CD}"/>
    <cellStyle name="20% - Accent1 2 4 7 2" xfId="42925" xr:uid="{BF2A7482-6845-4621-BF57-14AAC9358428}"/>
    <cellStyle name="20% - Accent1 2 4 8" xfId="41359" xr:uid="{02BBFE18-8659-4B1E-80C4-DDDFC79F92AB}"/>
    <cellStyle name="20% - Accent1 2 5" xfId="24459" xr:uid="{70A41E7F-8D5F-4BEB-9FCF-88189055C1C2}"/>
    <cellStyle name="20% - Accent1 2 5 2" xfId="18146" xr:uid="{47065D36-9CB6-4D47-9245-6B74C5FF3808}"/>
    <cellStyle name="20% - Accent1 2 5 2 2" xfId="8768" xr:uid="{521C95AB-D4C9-4CBF-A9BC-E0282043E42C}"/>
    <cellStyle name="20% - Accent1 2 5 2 2 2" xfId="8939" xr:uid="{74D3A54B-25B5-4C80-B562-1CDE65E08E10}"/>
    <cellStyle name="20% - Accent1 2 5 2 2 2 2" xfId="15773" xr:uid="{9147655F-58A7-4890-884B-42DFBCA8172B}"/>
    <cellStyle name="20% - Accent1 2 5 2 2 2 2 2" xfId="41100" xr:uid="{082A74B9-D932-47FE-A8EE-47FC7FBBDC96}"/>
    <cellStyle name="20% - Accent1 2 5 2 2 2 3" xfId="34332" xr:uid="{4C93A08E-0AD6-4827-B8BC-739A629F2396}"/>
    <cellStyle name="20% - Accent1 2 5 2 2 3" xfId="14361" xr:uid="{ED352A91-1C68-406D-900C-C4ED01CC507B}"/>
    <cellStyle name="20% - Accent1 2 5 2 2 3 2" xfId="24361" xr:uid="{177353AE-48B8-4ACE-A506-A93A18455F9E}"/>
    <cellStyle name="20% - Accent1 2 5 2 2 3 2 2" xfId="49606" xr:uid="{4BA24D37-C1A9-4913-B6B0-03DCC6759203}"/>
    <cellStyle name="20% - Accent1 2 5 2 2 3 3" xfId="39700" xr:uid="{34CB09FC-B6D1-428E-8D5B-4352117E69C3}"/>
    <cellStyle name="20% - Accent1 2 5 2 2 4" xfId="18731" xr:uid="{349DDCA2-EC03-44DF-AD50-3046AF1F03D6}"/>
    <cellStyle name="20% - Accent1 2 5 2 2 4 2" xfId="44031" xr:uid="{70C06177-D6C7-46BB-8AA5-D1FC3BED1C4B}"/>
    <cellStyle name="20% - Accent1 2 5 2 2 5" xfId="34161" xr:uid="{A0467650-2959-4159-9D4E-EA53E24843BA}"/>
    <cellStyle name="20% - Accent1 2 5 2 3" xfId="3577" xr:uid="{91077A33-AA85-4846-AA57-F1DB6AA946E9}"/>
    <cellStyle name="20% - Accent1 2 5 2 3 2" xfId="7263" xr:uid="{04BBD916-D280-4FE0-8C11-9DA2515A98B6}"/>
    <cellStyle name="20% - Accent1 2 5 2 3 2 2" xfId="32677" xr:uid="{65F5362E-5DC3-4D56-8B48-F6D4BECF4EA9}"/>
    <cellStyle name="20% - Accent1 2 5 2 3 3" xfId="29021" xr:uid="{9C204155-33AB-4AC2-BB30-6DA5B878C399}"/>
    <cellStyle name="20% - Accent1 2 5 2 4" xfId="605" xr:uid="{0074DAFD-04C6-4275-BB8A-64C64C68C152}"/>
    <cellStyle name="20% - Accent1 2 5 2 4 2" xfId="25312" xr:uid="{3AC9B1CF-A346-4E8F-9090-335719F49CB8}"/>
    <cellStyle name="20% - Accent1 2 5 2 4 2 2" xfId="50546" xr:uid="{EF1A0FD1-E090-46F3-B7AE-6EA13F2DAD20}"/>
    <cellStyle name="20% - Accent1 2 5 2 4 3" xfId="26089" xr:uid="{103CB89A-CFF0-4A36-BCDE-89AFB76EA3A0}"/>
    <cellStyle name="20% - Accent1 2 5 2 5" xfId="776" xr:uid="{2CA8E8EA-FDE2-4C3C-9F09-BFD1AAF4A77B}"/>
    <cellStyle name="20% - Accent1 2 5 2 5 2" xfId="26260" xr:uid="{DABDFAC6-E32F-40BB-A962-9F9E9C050202}"/>
    <cellStyle name="20% - Accent1 2 5 2 6" xfId="43447" xr:uid="{47D6979B-2D8F-44B1-ADAA-5CB6F7068723}"/>
    <cellStyle name="20% - Accent1 2 5 3" xfId="7613" xr:uid="{6829411B-57EC-405E-A24B-C022268F5487}"/>
    <cellStyle name="20% - Accent1 2 5 3 2" xfId="21404" xr:uid="{8D89D85A-7492-4687-834F-895422574859}"/>
    <cellStyle name="20% - Accent1 2 5 3 2 2" xfId="21575" xr:uid="{47A6A407-4ED2-4EAD-9D0F-F834728600DF}"/>
    <cellStyle name="20% - Accent1 2 5 3 2 2 2" xfId="5240" xr:uid="{06CC97B8-47F2-4F06-8FAB-ECBE3DDE902F}"/>
    <cellStyle name="20% - Accent1 2 5 3 2 2 2 2" xfId="30671" xr:uid="{A7C12D37-4840-4B0F-9655-528D47B7AF59}"/>
    <cellStyle name="20% - Accent1 2 5 3 2 2 3" xfId="46843" xr:uid="{36185002-525C-41F6-A7BF-B437CCDF142E}"/>
    <cellStyle name="20% - Accent1 2 5 3 2 3" xfId="2797" xr:uid="{3648B8D4-D2EF-4156-94AF-2D01DFB48717}"/>
    <cellStyle name="20% - Accent1 2 5 3 2 3 2" xfId="18049" xr:uid="{7320B7DA-8096-4C51-A709-16085601F302}"/>
    <cellStyle name="20% - Accent1 2 5 3 2 3 2 2" xfId="43357" xr:uid="{CFB22CBE-D78F-40E7-85EB-00F0CFB34CE3}"/>
    <cellStyle name="20% - Accent1 2 5 3 2 3 3" xfId="28250" xr:uid="{1E73735C-AD87-4779-AF4B-A20750D76454}"/>
    <cellStyle name="20% - Accent1 2 5 3 2 4" xfId="8198" xr:uid="{F91374A2-61BD-4B77-B96F-AB4F6DA16E49}"/>
    <cellStyle name="20% - Accent1 2 5 3 2 4 2" xfId="33605" xr:uid="{CB24B296-BB40-4DD0-BB4A-CC64EF31244D}"/>
    <cellStyle name="20% - Accent1 2 5 3 2 5" xfId="46672" xr:uid="{530E8F45-144E-4B04-8977-932D7EF476A2}"/>
    <cellStyle name="20% - Accent1 2 5 3 3" xfId="9891" xr:uid="{2083EB72-4355-4C6A-8166-3C6F31A22F41}"/>
    <cellStyle name="20% - Accent1 2 5 3 3 2" xfId="19899" xr:uid="{9D27E481-BB40-4CE1-BAD8-6E135467ABAE}"/>
    <cellStyle name="20% - Accent1 2 5 3 3 2 2" xfId="45187" xr:uid="{6BE0BC29-8AA4-4E76-9B02-9A4607E9DF8D}"/>
    <cellStyle name="20% - Accent1 2 5 3 3 3" xfId="35275" xr:uid="{65E2E8D4-17FF-4579-9100-D570AC7717BE}"/>
    <cellStyle name="20% - Accent1 2 5 3 4" xfId="1643" xr:uid="{6AC8832D-3189-4F45-8621-21B046F3D26C}"/>
    <cellStyle name="20% - Accent1 2 5 3 4 2" xfId="18999" xr:uid="{419306B8-1A51-4E6F-B7C1-78B324DEE151}"/>
    <cellStyle name="20% - Accent1 2 5 3 4 2 2" xfId="44299" xr:uid="{F46AFD29-89D2-4181-87A3-CD81BAF025A0}"/>
    <cellStyle name="20% - Accent1 2 5 3 4 3" xfId="27114" xr:uid="{DCE18AE0-4E63-4615-93D0-35EC33CF5F2C}"/>
    <cellStyle name="20% - Accent1 2 5 3 5" xfId="1813" xr:uid="{B6967F26-C6DB-4611-BE36-77D65DF55BBF}"/>
    <cellStyle name="20% - Accent1 2 5 3 5 2" xfId="27284" xr:uid="{36C3A8DC-D094-4607-81DA-FDE064F825EC}"/>
    <cellStyle name="20% - Accent1 2 5 3 6" xfId="33021" xr:uid="{4CA360C5-0A3F-4D8B-B108-9F8998DFDA3E}"/>
    <cellStyle name="20% - Accent1 2 5 4" xfId="2455" xr:uid="{9F53D4E5-BE0B-4336-AE29-C1EB2253ED2A}"/>
    <cellStyle name="20% - Accent1 2 5 4 2" xfId="2626" xr:uid="{7362710E-0E28-48A5-8C54-FB5D75456E0F}"/>
    <cellStyle name="20% - Accent1 2 5 4 2 2" xfId="22085" xr:uid="{4EF45A3A-46AF-4EBE-8931-26A7CC509D32}"/>
    <cellStyle name="20% - Accent1 2 5 4 2 2 2" xfId="47353" xr:uid="{EBAEA094-68FD-4E04-8917-01ADEB266072}"/>
    <cellStyle name="20% - Accent1 2 5 4 2 3" xfId="28079" xr:uid="{AF9BB9F6-62FF-493D-A11E-AB665C4C04A8}"/>
    <cellStyle name="20% - Accent1 2 5 4 3" xfId="20673" xr:uid="{D3395703-345F-4A48-BCF3-8D54C0013B7F}"/>
    <cellStyle name="20% - Accent1 2 5 4 3 2" xfId="11724" xr:uid="{92D93E21-A300-4A70-B12A-5B5D5F0D6621}"/>
    <cellStyle name="20% - Accent1 2 5 4 3 2 2" xfId="37095" xr:uid="{524CA576-31C7-4116-A687-E5ADEEFB2066}"/>
    <cellStyle name="20% - Accent1 2 5 4 3 3" xfId="45952" xr:uid="{4D2F4203-6509-4FAF-80EF-09FC11564C2F}"/>
    <cellStyle name="20% - Accent1 2 5 4 4" xfId="25044" xr:uid="{66A264FA-775C-45CB-9DE0-1B616471758A}"/>
    <cellStyle name="20% - Accent1 2 5 4 4 2" xfId="50278" xr:uid="{F02EA124-AAAF-4496-8602-6D65C8C9CCA0}"/>
    <cellStyle name="20% - Accent1 2 5 4 5" xfId="27908" xr:uid="{081F93D1-8B0D-44C0-8F1A-6EF1E13D256D}"/>
    <cellStyle name="20% - Accent1 2 5 5" xfId="1473" xr:uid="{B7E38274-02AB-48B9-BCBD-D51D0BC9C00F}"/>
    <cellStyle name="20% - Accent1 2 5 5 2" xfId="17796" xr:uid="{FECF7FB3-CB8B-4F26-88AE-36424E6C99C0}"/>
    <cellStyle name="20% - Accent1 2 5 5 2 2" xfId="43104" xr:uid="{F0C04635-5D9E-4784-8807-A959F3C079EC}"/>
    <cellStyle name="20% - Accent1 2 5 5 3" xfId="26944" xr:uid="{492B7074-BF80-4F49-BA95-6792CBA6E1AA}"/>
    <cellStyle name="20% - Accent1 2 5 6" xfId="13243" xr:uid="{C853F019-802E-4BD8-A653-813DE5709C7A}"/>
    <cellStyle name="20% - Accent1 2 5 6 2" xfId="12675" xr:uid="{8CC38FC7-0730-47DC-B72E-1A9C7E456FB2}"/>
    <cellStyle name="20% - Accent1 2 5 6 2 2" xfId="38038" xr:uid="{C2A37C99-3519-45B6-AB63-281DD38AAA66}"/>
    <cellStyle name="20% - Accent1 2 5 6 3" xfId="38594" xr:uid="{463CBD77-BF45-43F6-AB67-B1F53CEE300E}"/>
    <cellStyle name="20% - Accent1 2 5 7" xfId="775" xr:uid="{8F23AE06-E04D-45D8-A5C2-99592A3A823A}"/>
    <cellStyle name="20% - Accent1 2 5 7 2" xfId="26259" xr:uid="{31DB3D47-D695-45D1-89C1-DDA34CDBB2A4}"/>
    <cellStyle name="20% - Accent1 2 5 8" xfId="49695" xr:uid="{A01E6B78-01EB-4E35-B7E5-DCF3FE3DC04A}"/>
    <cellStyle name="20% - Accent1 2 6" xfId="20248" xr:uid="{30F7EE87-A021-4E80-99BD-C689CE8BF90A}"/>
    <cellStyle name="20% - Accent1 2 6 2" xfId="15092" xr:uid="{04856167-BD7E-4F23-B8DA-6A0448B58122}"/>
    <cellStyle name="20% - Accent1 2 6 2 2" xfId="15263" xr:uid="{CEB9FF59-D919-48D7-911E-EA329A1E4B9B}"/>
    <cellStyle name="20% - Accent1 2 6 2 2 2" xfId="11553" xr:uid="{76557460-04D1-4AB8-A599-9840C3765BBF}"/>
    <cellStyle name="20% - Accent1 2 6 2 2 2 2" xfId="36924" xr:uid="{0950D04B-94CF-4C41-8EC9-3C458DE02DC5}"/>
    <cellStyle name="20% - Accent1 2 6 2 2 3" xfId="40590" xr:uid="{258625EA-2AB8-439E-A038-B73D920FC833}"/>
    <cellStyle name="20% - Accent1 2 6 2 3" xfId="9110" xr:uid="{D1C60D9C-9168-4217-97A6-D350AB6A3549}"/>
    <cellStyle name="20% - Accent1 2 6 2 3 2" xfId="7516" xr:uid="{93FBA053-167E-44CA-8F2B-E1AB55C4DD32}"/>
    <cellStyle name="20% - Accent1 2 6 2 3 2 2" xfId="32930" xr:uid="{4DF1373C-E2AD-48AC-B317-52607C515B9C}"/>
    <cellStyle name="20% - Accent1 2 6 2 3 3" xfId="34503" xr:uid="{E062912B-18B7-4345-A2A9-4CFD5456FB6F}"/>
    <cellStyle name="20% - Accent1 2 6 2 4" xfId="20833" xr:uid="{A5A432E5-8009-44AC-9D0E-04A8629D3D95}"/>
    <cellStyle name="20% - Accent1 2 6 2 4 2" xfId="46112" xr:uid="{A69836FD-F729-443A-88AD-C6E6C2B26EC1}"/>
    <cellStyle name="20% - Accent1 2 6 2 5" xfId="40419" xr:uid="{F2DDF752-99D5-4D46-8984-238486E2CC8F}"/>
    <cellStyle name="20% - Accent1 2 6 3" xfId="22528" xr:uid="{4877B730-F0B0-4F1F-9094-B2507B4AE8E4}"/>
    <cellStyle name="20% - Accent1 2 6 3 2" xfId="13585" xr:uid="{AEBEF33C-769A-43B7-96ED-77A82BB0C42B}"/>
    <cellStyle name="20% - Accent1 2 6 3 2 2" xfId="38936" xr:uid="{185397D2-3527-4DF3-8B29-77344105AB6C}"/>
    <cellStyle name="20% - Accent1 2 6 3 3" xfId="47783" xr:uid="{7EACCC02-2ABF-4B72-88F3-F773E83A0A32}"/>
    <cellStyle name="20% - Accent1 2 6 4" xfId="3747" xr:uid="{E0CC6956-B457-4DB9-81D3-BAEAD2131727}"/>
    <cellStyle name="20% - Accent1 2 6 4 2" xfId="8466" xr:uid="{F76F655A-46D0-4173-815B-2FA87C9E4AFF}"/>
    <cellStyle name="20% - Accent1 2 6 4 2 2" xfId="33873" xr:uid="{30CAC484-F731-4A90-9E4C-B6DC15057CE4}"/>
    <cellStyle name="20% - Accent1 2 6 4 3" xfId="29191" xr:uid="{2D903BC5-F973-4A31-90BF-0D626D592DD1}"/>
    <cellStyle name="20% - Accent1 2 6 5" xfId="3917" xr:uid="{E6DC93D6-4F0E-4401-8C12-61540E1656D0}"/>
    <cellStyle name="20% - Accent1 2 6 5 2" xfId="29361" xr:uid="{0FAC97FD-C563-4B66-97AD-B584C7B41354}"/>
    <cellStyle name="20% - Accent1 2 6 6" xfId="45529" xr:uid="{BF6531E8-9752-4498-9BB0-BE4C1312DDB0}"/>
    <cellStyle name="20% - Accent1 2 7" xfId="13936" xr:uid="{F334EFE2-7FA0-4821-A902-438E5BC42575}"/>
    <cellStyle name="20% - Accent1 2 7 2" xfId="4559" xr:uid="{97B50C66-944C-41F7-BB22-6BB89E8BACDB}"/>
    <cellStyle name="20% - Accent1 2 7 2 2" xfId="4730" xr:uid="{9D445967-54DF-4B45-B42A-012C87585F4A}"/>
    <cellStyle name="20% - Accent1 2 7 2 2 2" xfId="24190" xr:uid="{CA35DBEE-EF40-4032-94DD-AAFDEA17F3C4}"/>
    <cellStyle name="20% - Accent1 2 7 2 2 2 2" xfId="49435" xr:uid="{01B00E1B-50AD-4B8E-9932-A91740E5086D}"/>
    <cellStyle name="20% - Accent1 2 7 2 2 3" xfId="30161" xr:uid="{94B1D457-4610-4AE1-9019-6536866A8726}"/>
    <cellStyle name="20% - Accent1 2 7 2 3" xfId="21746" xr:uid="{C8E5ABA4-D6D1-45EE-9A8A-74DDAC0E8EAA}"/>
    <cellStyle name="20% - Accent1 2 7 2 3 2" xfId="20152" xr:uid="{880121FF-CA0B-4F70-AEBC-380B7BA46888}"/>
    <cellStyle name="20% - Accent1 2 7 2 3 2 2" xfId="45440" xr:uid="{30937382-B312-4EC2-AC5F-5DE450C52E03}"/>
    <cellStyle name="20% - Accent1 2 7 2 3 3" xfId="47014" xr:uid="{D6E798BF-526E-4D7F-9AF7-017C3776A241}"/>
    <cellStyle name="20% - Accent1 2 7 2 4" xfId="14521" xr:uid="{754DAC09-5C10-4FD9-BD49-33FE7DCE2CAB}"/>
    <cellStyle name="20% - Accent1 2 7 2 4 2" xfId="39860" xr:uid="{529EA3C2-F1BD-4524-ABE4-4FAAA01DA198}"/>
    <cellStyle name="20% - Accent1 2 7 2 5" xfId="29990" xr:uid="{5C7CDFDE-C9ED-4BBC-8A7D-6BF286968531}"/>
    <cellStyle name="20% - Accent1 2 7 3" xfId="16215" xr:uid="{C8725D50-2116-410B-B6EA-0D02CDE4F556}"/>
    <cellStyle name="20% - Accent1 2 7 3 2" xfId="949" xr:uid="{F642E93B-01A8-4C61-81E6-B80E00DAEFD6}"/>
    <cellStyle name="20% - Accent1 2 7 3 2 2" xfId="26433" xr:uid="{B5CB97B7-E545-4A14-968A-097C8A6293BD}"/>
    <cellStyle name="20% - Accent1 2 7 3 3" xfId="41531" xr:uid="{918902EF-949A-48B8-A7B4-AC67A4F97281}"/>
    <cellStyle name="20% - Accent1 2 7 4" xfId="10061" xr:uid="{0D9F1EC5-31D8-4930-952C-E304C33BB092}"/>
    <cellStyle name="20% - Accent1 2 7 4 2" xfId="21101" xr:uid="{BFA7ED0B-8420-4213-AE2F-6FD0508B4A5B}"/>
    <cellStyle name="20% - Accent1 2 7 4 2 2" xfId="46380" xr:uid="{7ABDC50B-E32F-48C0-BAD6-1E543EFD8966}"/>
    <cellStyle name="20% - Accent1 2 7 4 3" xfId="35445" xr:uid="{F860D45D-0B26-40F4-8E33-1A64BE1D54CD}"/>
    <cellStyle name="20% - Accent1 2 7 5" xfId="10231" xr:uid="{19434597-C7F4-41CC-9864-D9E87DB3CAC9}"/>
    <cellStyle name="20% - Accent1 2 7 5 2" xfId="35615" xr:uid="{15C23C89-91ED-4ED8-865A-B93C6E35262F}"/>
    <cellStyle name="20% - Accent1 2 7 6" xfId="39278" xr:uid="{E1D2449A-AFF0-4807-B837-B3C0E577F1BA}"/>
    <cellStyle name="20% - Accent1 2 8" xfId="2372" xr:uid="{F08EBC07-7B14-4A33-983B-1DDDABE4C398}"/>
    <cellStyle name="20% - Accent1 2 9" xfId="15006" xr:uid="{522F08E0-CE51-44EA-9993-4E46A6F683ED}"/>
    <cellStyle name="20% - Accent1 2 9 2" xfId="18318" xr:uid="{F0CB7A4B-7AA3-4F1C-AFEE-A5998DED35B5}"/>
    <cellStyle name="20% - Accent1 2 9 2 2" xfId="23037" xr:uid="{ABEE491E-680A-4AAE-9633-420F73966C7E}"/>
    <cellStyle name="20% - Accent1 2 9 2 2 2" xfId="48292" xr:uid="{C0CC04A6-604E-47AD-B1C8-B20E452D9331}"/>
    <cellStyle name="20% - Accent1 2 9 2 3" xfId="43618" xr:uid="{BF9730FD-9F4A-4440-A750-32FEBB378CD0}"/>
    <cellStyle name="20% - Accent1 2 9 3" xfId="12162" xr:uid="{0774FEB2-6874-499D-83CD-A706610668CB}"/>
    <cellStyle name="20% - Accent1 2 9 3 2" xfId="22173" xr:uid="{3BF06EC8-AA12-4AC1-906E-460D1191FA35}"/>
    <cellStyle name="20% - Accent1 2 9 3 2 2" xfId="47441" xr:uid="{298EE9D4-D3EE-4A10-8D8C-09855BB8DD96}"/>
    <cellStyle name="20% - Accent1 2 9 3 3" xfId="37525" xr:uid="{123F7C60-995F-44F7-A651-0B75CA69DBE4}"/>
    <cellStyle name="20% - Accent1 2 9 4" xfId="12325" xr:uid="{7F615F32-0381-4B7C-8040-DEF012EF5E50}"/>
    <cellStyle name="20% - Accent1 2 9 4 2" xfId="37688" xr:uid="{9292E404-068F-47AD-8E11-91284BDCEE70}"/>
    <cellStyle name="20% - Accent1 2 9 5" xfId="40336" xr:uid="{E1154B83-5988-43F1-8345-2C49C9A0E530}"/>
    <cellStyle name="20% - Accent1 20" xfId="19295" xr:uid="{88F08EAF-CB4C-4D56-85BA-E0055225E0C3}"/>
    <cellStyle name="20% - Accent1 20 2" xfId="19466" xr:uid="{34BE7423-91ED-4DF5-B121-83FB6453B2FD}"/>
    <cellStyle name="20% - Accent1 20 2 2" xfId="1027" xr:uid="{5F30345A-EF69-4118-8A77-3A6133991DC1}"/>
    <cellStyle name="20% - Accent1 20 2 2 2" xfId="26511" xr:uid="{C7044FFE-3E7F-40A1-BBB4-C837AF724F66}"/>
    <cellStyle name="20% - Accent1 20 2 3" xfId="44754" xr:uid="{A14121C0-3766-4437-8063-179CAEE682A6}"/>
    <cellStyle name="20% - Accent1 20 3" xfId="17534" xr:uid="{412FDA61-0328-4068-A5D9-2D159E95A426}"/>
    <cellStyle name="20% - Accent1 20 3 2" xfId="4338" xr:uid="{6B2CC4BE-94F5-4A51-B533-AA7032294AC0}"/>
    <cellStyle name="20% - Accent1 20 3 2 2" xfId="29782" xr:uid="{C13BAE52-1905-416F-95A3-28C0AE26FECA}"/>
    <cellStyle name="20% - Accent1 20 3 3" xfId="42842" xr:uid="{54114CAF-934C-4DCC-BC8E-FB1E94AB8EC3}"/>
    <cellStyle name="20% - Accent1 20 4" xfId="21913" xr:uid="{FE43A740-3556-4F1E-A6DC-F6F997C3A8B7}"/>
    <cellStyle name="20% - Accent1 20 4 2" xfId="47181" xr:uid="{7A1C83D6-43D2-450F-8816-0206C85CF226}"/>
    <cellStyle name="20% - Accent1 20 5" xfId="44584" xr:uid="{BF171320-87EC-433C-BFAE-028F9209281F}"/>
    <cellStyle name="20% - Accent1 21" xfId="16206" xr:uid="{DF2A1FEB-88CA-49E9-BFED-520B40BE2A7A}"/>
    <cellStyle name="20% - Accent1 21 2" xfId="11463" xr:uid="{E45C4D95-2B97-4848-BE8A-CA28116874F7}"/>
    <cellStyle name="20% - Accent1 21 2 2" xfId="36834" xr:uid="{F8BB75F9-26DD-4264-9C3C-FB60FC6D8926}"/>
    <cellStyle name="20% - Accent1 21 3" xfId="41522" xr:uid="{EFECCA39-2EB3-47AA-BE79-7E34789DCD4B}"/>
    <cellStyle name="20% - Accent1 22" xfId="18476" xr:uid="{8F1948F0-B2D6-442B-B1C0-CA8C37F7E437}"/>
    <cellStyle name="20% - Accent1 22 2" xfId="4248" xr:uid="{E44B1B7A-1313-426B-8188-C74EF7E56663}"/>
    <cellStyle name="20% - Accent1 22 2 2" xfId="29692" xr:uid="{0A67E54C-FCF8-49DD-BE20-D288FB3650B8}"/>
    <cellStyle name="20% - Accent1 22 3" xfId="43776" xr:uid="{22F81255-2976-4EF1-AC77-D0BAC7419AC6}"/>
    <cellStyle name="20% - Accent1 23" xfId="15511" xr:uid="{686D22EE-7EE7-4065-B4B6-768CCE4249B9}"/>
    <cellStyle name="20% - Accent1 23 2" xfId="40838" xr:uid="{68B732A0-2066-4530-B673-D6E4DB01431B}"/>
    <cellStyle name="20% - Accent1 24" xfId="4414" xr:uid="{205D5C9E-62E8-42CD-9ADA-F067F3CCAC33}"/>
    <cellStyle name="20% - Accent1 24 2" xfId="29858" xr:uid="{37B50771-BFA8-4518-898F-920C24107D7D}"/>
    <cellStyle name="20% - Accent1 25" xfId="9701" xr:uid="{509C9425-AEAE-4D99-AD61-97D31DF4F423}"/>
    <cellStyle name="20% - Accent1 25 2" xfId="35092" xr:uid="{995DABAA-26C7-48BC-BA7E-FF65C1366EDB}"/>
    <cellStyle name="20% - Accent1 26" xfId="189" xr:uid="{2C70F554-A6D3-4D8A-8543-B51DC5E5FC6C}"/>
    <cellStyle name="20% - Accent1 26 2" xfId="25683" xr:uid="{8D71D84F-7C66-48C5-937E-84191C8C376C}"/>
    <cellStyle name="20% - Accent1 27" xfId="25487" xr:uid="{2E806CD3-0D17-4C83-AEFE-75B109830389}"/>
    <cellStyle name="20% - Accent1 27 2" xfId="50717" xr:uid="{42F71CB7-30F9-4FB9-B1B4-FCA30185328E}"/>
    <cellStyle name="20% - Accent1 28" xfId="25514" xr:uid="{D0F25DE1-5CF1-4B30-BDD0-251A2B08EC6B}"/>
    <cellStyle name="20% - Accent1 28 2" xfId="50737" xr:uid="{515ACD20-EF07-4861-9917-5CD08251CEB8}"/>
    <cellStyle name="20% - Accent1 29" xfId="25609" xr:uid="{459D4143-3615-43A0-A8BA-82577F0370E4}"/>
    <cellStyle name="20% - Accent1 3" xfId="165" xr:uid="{E3631301-4904-4E03-99B4-4247CB8536A0}"/>
    <cellStyle name="20% - Accent1 3 10" xfId="7778" xr:uid="{59931BA0-6FD0-4772-A166-0FA567ED79EF}"/>
    <cellStyle name="20% - Accent1 3 10 2" xfId="939" xr:uid="{1CE26B48-E095-44E4-9EA3-5981E78BA18E}"/>
    <cellStyle name="20% - Accent1 3 10 2 2" xfId="26423" xr:uid="{EF173E47-6FE7-4D24-AFEA-3F7C215E99E2}"/>
    <cellStyle name="20% - Accent1 3 10 3" xfId="33185" xr:uid="{5B968228-CFF7-49F8-9703-6B9406718D61}"/>
    <cellStyle name="20% - Accent1 3 11" xfId="9018" xr:uid="{848E144E-6A20-4690-8E1A-CF402A084DF9}"/>
    <cellStyle name="20% - Accent1 3 11 2" xfId="12667" xr:uid="{3F1964D6-E97E-45D9-99D1-498512B59BA0}"/>
    <cellStyle name="20% - Accent1 3 11 2 2" xfId="38030" xr:uid="{BB26224E-0563-41B4-ACD3-94E1A6302B82}"/>
    <cellStyle name="20% - Accent1 3 11 3" xfId="34411" xr:uid="{8E918929-B21C-4B98-A925-AD51DEBF1E96}"/>
    <cellStyle name="20% - Accent1 3 12" xfId="13406" xr:uid="{60B65576-E4A8-4A6B-BF63-4014D7B71D98}"/>
    <cellStyle name="20% - Accent1 3 12 2" xfId="38757" xr:uid="{A7D0A014-8AC3-4B10-B35D-9A4EC3BCDE4C}"/>
    <cellStyle name="20% - Accent1 3 13" xfId="246" xr:uid="{7B05C98D-53A0-4CDF-97BC-AAFA83C5A4A5}"/>
    <cellStyle name="20% - Accent1 3 13 2" xfId="25737" xr:uid="{AA5E1D7D-5ADF-46BB-A7C7-3293A62D4C8E}"/>
    <cellStyle name="20% - Accent1 3 14" xfId="25565" xr:uid="{38A94738-BE14-45C1-A917-EFBC5EB93CBF}"/>
    <cellStyle name="20% - Accent1 3 14 2" xfId="50788" xr:uid="{BC9C8BA5-7D46-4A48-8387-816CC08B0840}"/>
    <cellStyle name="20% - Accent1 3 15" xfId="25660" xr:uid="{F9C91E2A-6980-49F0-9B3C-462C5613435E}"/>
    <cellStyle name="20% - Accent1 3 2" xfId="8677" xr:uid="{CBF23CB7-BCD9-405A-BD80-9A441DD25CAA}"/>
    <cellStyle name="20% - Accent1 3 2 10" xfId="17618" xr:uid="{42D0087B-68B3-41EC-BE38-C10FECAE7CCC}"/>
    <cellStyle name="20% - Accent1 3 2 10 2" xfId="42926" xr:uid="{295AE85A-DAD7-47C4-8F32-B2980E68A0F3}"/>
    <cellStyle name="20% - Accent1 3 2 11" xfId="34077" xr:uid="{DE71E2EF-F8EB-4456-B80D-38C27BDFF117}"/>
    <cellStyle name="20% - Accent1 3 2 2" xfId="15009" xr:uid="{FDBB6AD5-AA37-4BD6-B9BF-8E585B18B6EE}"/>
    <cellStyle name="20% - Accent1 3 2 2 2" xfId="4476" xr:uid="{E326355C-72EF-498F-936E-A436FDB2E121}"/>
    <cellStyle name="20% - Accent1 3 2 2 2 2" xfId="6664" xr:uid="{1D9FEB7E-A2FC-438A-9CA7-F1DFEE1EDD26}"/>
    <cellStyle name="20% - Accent1 3 2 2 2 2 2" xfId="6835" xr:uid="{0BE1B4A7-F7F7-44D7-8B71-A30A67E4051C}"/>
    <cellStyle name="20% - Accent1 3 2 2 2 2 2 2" xfId="13667" xr:uid="{EC9D9C37-1441-44B0-AAE0-E27659CC3074}"/>
    <cellStyle name="20% - Accent1 3 2 2 2 2 2 2 2" xfId="39018" xr:uid="{4C10F7C2-5C82-4556-8934-431D9278ED9C}"/>
    <cellStyle name="20% - Accent1 3 2 2 2 2 2 3" xfId="32249" xr:uid="{6B3B43BA-3628-4F31-9DA9-4CBE11AC1CD0}"/>
    <cellStyle name="20% - Accent1 3 2 2 2 2 3" xfId="23851" xr:uid="{4280DA25-F4A3-4841-BFF4-3874EAFF9E7F}"/>
    <cellStyle name="20% - Accent1 3 2 2 2 2 3 2" xfId="10651" xr:uid="{E4080B97-6C05-42CC-85A7-55C4C89C9AD7}"/>
    <cellStyle name="20% - Accent1 3 2 2 2 2 3 2 2" xfId="36035" xr:uid="{C7C911EA-2EC5-4C96-8684-B3B48483D2D4}"/>
    <cellStyle name="20% - Accent1 3 2 2 2 2 3 3" xfId="49096" xr:uid="{2FAB0244-7719-4620-939E-D9F5A2D8D1C5}"/>
    <cellStyle name="20% - Accent1 3 2 2 2 2 4" xfId="15594" xr:uid="{77C5535C-4A8C-4378-BDD6-57B31525EEB6}"/>
    <cellStyle name="20% - Accent1 3 2 2 2 2 4 2" xfId="40921" xr:uid="{95AC469F-27E2-46CE-80F2-7F7BD29DC7F8}"/>
    <cellStyle name="20% - Accent1 3 2 2 2 2 5" xfId="32078" xr:uid="{6117D25B-D9C9-4A90-B3F8-73EC89F77A93}"/>
    <cellStyle name="20% - Accent1 3 2 2 2 3" xfId="18319" xr:uid="{02136D30-8193-41B2-BF21-D3AE0A68E096}"/>
    <cellStyle name="20% - Accent1 3 2 2 2 3 2" xfId="23040" xr:uid="{4C6BCDC8-4565-4D7C-BCA1-54D9182BAD8B}"/>
    <cellStyle name="20% - Accent1 3 2 2 2 3 2 2" xfId="48295" xr:uid="{27CFCF85-9A13-474D-AE0D-05689A4CB489}"/>
    <cellStyle name="20% - Accent1 3 2 2 2 3 3" xfId="43619" xr:uid="{230342E3-60B1-459E-96C9-DC649BB63026}"/>
    <cellStyle name="20% - Accent1 3 2 2 2 4" xfId="12165" xr:uid="{BB0A2FFC-0A94-4316-80ED-5196CC07656A}"/>
    <cellStyle name="20% - Accent1 3 2 2 2 4 2" xfId="22174" xr:uid="{9DBE4F6D-31AD-4CFF-B377-8CDBC17E5F1A}"/>
    <cellStyle name="20% - Accent1 3 2 2 2 4 2 2" xfId="47442" xr:uid="{54F3AFD5-3EC5-45B7-9426-547C62966B8C}"/>
    <cellStyle name="20% - Accent1 3 2 2 2 4 3" xfId="37528" xr:uid="{2BEA8D2F-EFE5-461E-BEAE-ABC940D03F51}"/>
    <cellStyle name="20% - Accent1 3 2 2 2 5" xfId="12335" xr:uid="{4F0B11E0-E613-48E5-AA37-7894FD7D6B81}"/>
    <cellStyle name="20% - Accent1 3 2 2 2 5 2" xfId="37698" xr:uid="{B455C9F3-AB97-4207-B5C0-053CC43E90C0}"/>
    <cellStyle name="20% - Accent1 3 2 2 2 6" xfId="29909" xr:uid="{980EE711-D84B-49E3-AAE9-EAF5E421ECD4}"/>
    <cellStyle name="20% - Accent1 3 2 2 3" xfId="10789" xr:uid="{008A9E27-CE8F-41F6-A85B-FFC434FAE02F}"/>
    <cellStyle name="20% - Accent1 3 2 2 3 2" xfId="19300" xr:uid="{42D52FFE-8444-4E39-B00A-EDB8AF1B933A}"/>
    <cellStyle name="20% - Accent1 3 2 2 3 2 2" xfId="19471" xr:uid="{A6CDC341-998C-42D3-8B76-47A5E94DE30F}"/>
    <cellStyle name="20% - Accent1 3 2 2 3 2 2 2" xfId="2062" xr:uid="{FD1AED42-F20B-40C0-A8E5-1595400B0367}"/>
    <cellStyle name="20% - Accent1 3 2 2 3 2 2 2 2" xfId="27533" xr:uid="{7EF32F87-B635-4A1E-9D93-A482A072D86C}"/>
    <cellStyle name="20% - Accent1 3 2 2 3 2 2 3" xfId="44759" xr:uid="{110854EF-0A22-4CD7-BB23-A62FD2FEED25}"/>
    <cellStyle name="20% - Accent1 3 2 2 3 2 3" xfId="17539" xr:uid="{6BB375D0-8B0C-4AA8-949A-776283E9B286}"/>
    <cellStyle name="20% - Accent1 3 2 2 3 2 3 2" xfId="23288" xr:uid="{7E497DCD-2C65-499E-8723-A370A5785983}"/>
    <cellStyle name="20% - Accent1 3 2 2 3 2 3 2 2" xfId="48543" xr:uid="{7673B7E9-5BC7-48D7-A5B3-243B724FE148}"/>
    <cellStyle name="20% - Accent1 3 2 2 3 2 3 3" xfId="42847" xr:uid="{DE0A25AA-7D87-4FE8-91C5-3D6F24B75837}"/>
    <cellStyle name="20% - Accent1 3 2 2 3 2 4" xfId="5061" xr:uid="{3F047750-4386-40F8-9193-2A8519E537A3}"/>
    <cellStyle name="20% - Accent1 3 2 2 3 2 4 2" xfId="30492" xr:uid="{A91EFD48-CBD8-4923-B4A8-80F69E973CFA}"/>
    <cellStyle name="20% - Accent1 3 2 2 3 2 5" xfId="44588" xr:uid="{778E756D-692A-404B-9C10-E731C7D0571A}"/>
    <cellStyle name="20% - Accent1 3 2 2 3 3" xfId="7786" xr:uid="{C33DC9A8-4BA5-4AA1-BC6C-871B21946D28}"/>
    <cellStyle name="20% - Accent1 3 2 2 3 3 2" xfId="16727" xr:uid="{3D2E3D19-F87C-4E93-B696-3E48A5BBAAB0}"/>
    <cellStyle name="20% - Accent1 3 2 2 3 3 2 2" xfId="42043" xr:uid="{A350A2F4-8582-425D-9883-177855531607}"/>
    <cellStyle name="20% - Accent1 3 2 2 3 3 3" xfId="33193" xr:uid="{DA11E7AD-EEAC-4403-9EDF-E934445EB12C}"/>
    <cellStyle name="20% - Accent1 3 2 2 3 4" xfId="24802" xr:uid="{5AC371D0-4A68-4FF5-AA5C-1B5DF2AD7F1B}"/>
    <cellStyle name="20% - Accent1 3 2 2 3 4 2" xfId="15862" xr:uid="{23D0B7DE-6EB0-4B2D-8ED6-0C6691C689AD}"/>
    <cellStyle name="20% - Accent1 3 2 2 3 4 2 2" xfId="41189" xr:uid="{16BC7220-2CA7-4036-9767-8B39A13945F5}"/>
    <cellStyle name="20% - Accent1 3 2 2 3 4 3" xfId="50036" xr:uid="{7210DBE9-6F76-4D82-8563-655CE9B427EB}"/>
    <cellStyle name="20% - Accent1 3 2 2 3 5" xfId="24972" xr:uid="{D88D0546-709E-4AF3-884B-145614A2BFEA}"/>
    <cellStyle name="20% - Accent1 3 2 2 3 5 2" xfId="50206" xr:uid="{92762DD7-3740-4739-8DFE-BE1ADFE28EC6}"/>
    <cellStyle name="20% - Accent1 3 2 2 3 6" xfId="36164" xr:uid="{825C850D-1522-4834-9532-129A3F7628DE}"/>
    <cellStyle name="20% - Accent1 3 2 2 4" xfId="17197" xr:uid="{A4B47D9C-21EA-4580-B512-C16C8BC482C0}"/>
    <cellStyle name="20% - Accent1 3 2 2 4 2" xfId="17368" xr:uid="{ADCE03E1-5611-4A69-86C6-FE67EEA95D23}"/>
    <cellStyle name="20% - Accent1 3 2 2 4 2 2" xfId="19981" xr:uid="{FC306567-A8EF-4E86-B9B2-BCA5E8C6C12D}"/>
    <cellStyle name="20% - Accent1 3 2 2 4 2 2 2" xfId="45269" xr:uid="{32F36511-3C3F-47BC-A3F6-9687781AF00B}"/>
    <cellStyle name="20% - Accent1 3 2 2 4 2 3" xfId="42676" xr:uid="{602FCBD8-6D82-4B3B-8B3D-99E7569A7D6D}"/>
    <cellStyle name="20% - Accent1 3 2 2 4 3" xfId="11214" xr:uid="{0D99E5C0-F077-4C77-AA7E-2429900901AE}"/>
    <cellStyle name="20% - Accent1 3 2 2 4 3 2" xfId="4337" xr:uid="{28427E89-5E1D-4CF1-A23B-983FB7AEC752}"/>
    <cellStyle name="20% - Accent1 3 2 2 4 3 2 2" xfId="29781" xr:uid="{5FF02665-69D6-4A56-AD65-1ED80D5E23A5}"/>
    <cellStyle name="20% - Accent1 3 2 2 4 3 3" xfId="36585" xr:uid="{F1ACC206-8E8C-4553-AA3B-2365A2F3A429}"/>
    <cellStyle name="20% - Accent1 3 2 2 4 4" xfId="21906" xr:uid="{C156F341-C4CB-41BA-9C55-FAB0EB236FDD}"/>
    <cellStyle name="20% - Accent1 3 2 2 4 4 2" xfId="47174" xr:uid="{C23DC36F-5257-47D8-AF29-16CC0E491DA4}"/>
    <cellStyle name="20% - Accent1 3 2 2 4 5" xfId="42505" xr:uid="{C674509C-C2E6-406A-82AC-1FE88414B0FB}"/>
    <cellStyle name="20% - Accent1 3 2 2 5" xfId="24632" xr:uid="{AA10F183-75EA-45FF-BE4B-BC8BBACC67F9}"/>
    <cellStyle name="20% - Accent1 3 2 2 5 2" xfId="10403" xr:uid="{C82A8C50-B2D1-4BEB-8F55-6FE226E9E07B}"/>
    <cellStyle name="20% - Accent1 3 2 2 5 2 2" xfId="35787" xr:uid="{C8444F7F-5994-4C5F-92B7-E82036BAF151}"/>
    <cellStyle name="20% - Accent1 3 2 2 5 3" xfId="49866" xr:uid="{4BA48F24-921C-45BC-BDAC-A3EF74571BC0}"/>
    <cellStyle name="20% - Accent1 3 2 2 6" xfId="5851" xr:uid="{90BEE534-BBCD-468E-AA6B-266886139172}"/>
    <cellStyle name="20% - Accent1 3 2 2 6 2" xfId="9538" xr:uid="{D2573B1F-A8A2-42E2-8C16-C995F20A931A}"/>
    <cellStyle name="20% - Accent1 3 2 2 6 2 2" xfId="34931" xr:uid="{B4A75CF2-528F-4FFF-95D6-9C7A732B2540}"/>
    <cellStyle name="20% - Accent1 3 2 2 6 3" xfId="31274" xr:uid="{BCE51195-2CBC-49F0-AB59-9BBD3F2B616A}"/>
    <cellStyle name="20% - Accent1 3 2 2 7" xfId="6021" xr:uid="{D63B7CA7-2CE0-4BA0-B6C6-C470B4E7444B}"/>
    <cellStyle name="20% - Accent1 3 2 2 7 2" xfId="31444" xr:uid="{50B5D1BA-9725-4083-BEFA-ACD1B8ABB449}"/>
    <cellStyle name="20% - Accent1 3 2 2 8" xfId="40339" xr:uid="{0517FEFC-1592-4856-9524-1D346DAF5D31}"/>
    <cellStyle name="20% - Accent1 3 2 3" xfId="23426" xr:uid="{33961FFA-F171-4575-9A6D-FA42BE8A884F}"/>
    <cellStyle name="20% - Accent1 3 2 3 2" xfId="17114" xr:uid="{26B85D66-2A93-471F-B44F-139126FAD7E7}"/>
    <cellStyle name="20% - Accent1 3 2 3 2 2" xfId="1381" xr:uid="{248EF60D-C2DF-4F2B-97AA-D0BBC7F82A9E}"/>
    <cellStyle name="20% - Accent1 3 2 3 2 2 2" xfId="1552" xr:uid="{FAC01529-2394-4023-80DB-D46DE2B6C476}"/>
    <cellStyle name="20% - Accent1 3 2 3 2 2 2 2" xfId="10480" xr:uid="{B367FDDA-55CA-4AB5-BFA3-1C5335D4E8BA}"/>
    <cellStyle name="20% - Accent1 3 2 3 2 2 2 2 2" xfId="35864" xr:uid="{CFDFD16A-4F0D-4DEB-88F8-4B2BBBBB2BED}"/>
    <cellStyle name="20% - Accent1 3 2 3 2 2 2 3" xfId="27023" xr:uid="{E0AE4587-37D7-4B83-9FE3-597B1D0B3382}"/>
    <cellStyle name="20% - Accent1 3 2 3 2 2 3" xfId="19642" xr:uid="{97808CE4-3B95-4673-8EB2-B7411FCDF4D4}"/>
    <cellStyle name="20% - Accent1 3 2 3 2 2 3 2" xfId="6441" xr:uid="{26618B0A-A94D-403A-B532-0D07C77FB457}"/>
    <cellStyle name="20% - Accent1 3 2 3 2 2 3 2 2" xfId="31864" xr:uid="{613A18AD-0377-4104-BF6F-AAEDA1989645}"/>
    <cellStyle name="20% - Accent1 3 2 3 2 2 3 3" xfId="44930" xr:uid="{79A78C4C-8FEC-4776-B6F7-712B36A4CF0D}"/>
    <cellStyle name="20% - Accent1 3 2 3 2 2 4" xfId="24011" xr:uid="{5B629AC2-2784-48CB-8ED4-5522A3F70847}"/>
    <cellStyle name="20% - Accent1 3 2 3 2 2 4 2" xfId="49256" xr:uid="{DD0759AA-2884-4F81-B4C1-640EC6444467}"/>
    <cellStyle name="20% - Accent1 3 2 3 2 2 5" xfId="26852" xr:uid="{1E1B2161-3908-4731-B64B-81FB45F247A5}"/>
    <cellStyle name="20% - Accent1 3 2 3 2 3" xfId="14109" xr:uid="{B74222EA-256E-45D0-A785-7EF4B70CFB55}"/>
    <cellStyle name="20% - Accent1 3 2 3 2 3 2" xfId="12507" xr:uid="{522E4610-9ED1-4E0A-BC80-B00F56D787A8}"/>
    <cellStyle name="20% - Accent1 3 2 3 2 3 2 2" xfId="37870" xr:uid="{E268E03D-B4CB-4339-94CA-DC69DDD9E1B4}"/>
    <cellStyle name="20% - Accent1 3 2 3 2 3 3" xfId="39448" xr:uid="{9B53212D-AA39-4273-8E56-4941652469C9}"/>
    <cellStyle name="20% - Accent1 3 2 3 2 4" xfId="7956" xr:uid="{9D1584EA-7878-4443-A835-5A73F6E9CCB3}"/>
    <cellStyle name="20% - Accent1 3 2 3 2 4 2" xfId="11642" xr:uid="{842C8013-B9A5-4B29-86D1-B113B30A3D99}"/>
    <cellStyle name="20% - Accent1 3 2 3 2 4 2 2" xfId="37013" xr:uid="{EAE99C89-E7C0-444C-824A-B7D3272D25EF}"/>
    <cellStyle name="20% - Accent1 3 2 3 2 4 3" xfId="33363" xr:uid="{EA4E3DD4-7967-4415-9761-1EEAEE89C6D6}"/>
    <cellStyle name="20% - Accent1 3 2 3 2 5" xfId="8126" xr:uid="{48C12BE6-C8A5-4F10-814B-B1AE411E6215}"/>
    <cellStyle name="20% - Accent1 3 2 3 2 5 2" xfId="33533" xr:uid="{BA0FF0E9-0B64-4EC3-8019-9AC882CFC060}"/>
    <cellStyle name="20% - Accent1 3 2 3 2 6" xfId="42423" xr:uid="{95AFC962-A2F0-4F89-9553-79D8CEBC8C57}"/>
    <cellStyle name="20% - Accent1 3 2 3 3" xfId="6581" xr:uid="{9174BC00-877B-4062-AF4D-CD7F1E9ACB6C}"/>
    <cellStyle name="20% - Accent1 3 2 3 3 2" xfId="3485" xr:uid="{BB93A2BF-6CB9-4DFF-AF42-82680FAA3C82}"/>
    <cellStyle name="20% - Accent1 3 2 3 3 2 2" xfId="3656" xr:uid="{6752A387-2281-4465-A280-BD273FF980F2}"/>
    <cellStyle name="20% - Accent1 3 2 3 3 2 2 2" xfId="23117" xr:uid="{9DC445C5-E832-41C3-A498-E6E7BCFD8AC8}"/>
    <cellStyle name="20% - Accent1 3 2 3 3 2 2 2 2" xfId="48372" xr:uid="{0F969808-C07A-4D93-88E0-D387350424B9}"/>
    <cellStyle name="20% - Accent1 3 2 3 3 2 2 3" xfId="29100" xr:uid="{2D0BEEA7-DF00-43E9-892F-82D8ABAF762F}"/>
    <cellStyle name="20% - Accent1 3 2 3 3 2 3" xfId="13328" xr:uid="{4739D77A-76E2-4585-B2DD-080D8867F354}"/>
    <cellStyle name="20% - Accent1 3 2 3 3 2 3 2" xfId="12755" xr:uid="{7A106D96-DFE4-466F-9FE9-41B69ADBCD4C}"/>
    <cellStyle name="20% - Accent1 3 2 3 3 2 3 2 2" xfId="38118" xr:uid="{E53779C8-C191-4D93-A40C-4D033CF64353}"/>
    <cellStyle name="20% - Accent1 3 2 3 3 2 3 3" xfId="38679" xr:uid="{35AE6C73-840C-44C7-8B3D-648A5131D377}"/>
    <cellStyle name="20% - Accent1 3 2 3 3 2 4" xfId="17699" xr:uid="{8331C46A-E58A-4E58-B1A3-86F02F604BD7}"/>
    <cellStyle name="20% - Accent1 3 2 3 3 2 4 2" xfId="43007" xr:uid="{A74D0FAE-6CD1-4D38-9E13-4DABD16E485B}"/>
    <cellStyle name="20% - Accent1 3 2 3 3 2 5" xfId="28929" xr:uid="{0291A269-AC9F-49AB-9334-CB9BDC231D3C}"/>
    <cellStyle name="20% - Accent1 3 2 3 3 3" xfId="2545" xr:uid="{A0724451-2FC3-474B-B6B3-6BB006811858}"/>
    <cellStyle name="20% - Accent1 3 2 3 3 3 2" xfId="25144" xr:uid="{ABDD6B8F-6E45-44D9-A905-B24E8F9DF530}"/>
    <cellStyle name="20% - Accent1 3 2 3 3 3 2 2" xfId="50378" xr:uid="{15C1FCE3-154E-4FA2-9292-EBB4CA69615D}"/>
    <cellStyle name="20% - Accent1 3 2 3 3 3 3" xfId="27998" xr:uid="{B2403F7E-B553-4CC0-8118-946A6883F4B1}"/>
    <cellStyle name="20% - Accent1 3 2 3 3 4" xfId="20591" xr:uid="{17CAE424-17DA-4736-8DD2-157A6CE35134}"/>
    <cellStyle name="20% - Accent1 3 2 3 3 4 2" xfId="24279" xr:uid="{DA118ACE-7556-4228-A547-9013C372FECD}"/>
    <cellStyle name="20% - Accent1 3 2 3 3 4 2 2" xfId="49524" xr:uid="{9DCE38E4-72A9-427D-BBD8-A3440466D8E5}"/>
    <cellStyle name="20% - Accent1 3 2 3 3 4 3" xfId="45870" xr:uid="{81953631-7A93-44AA-9E6A-6A4F0E7F18A7}"/>
    <cellStyle name="20% - Accent1 3 2 3 3 5" xfId="20761" xr:uid="{B9ED279C-B043-493B-B3A2-57246C1857FE}"/>
    <cellStyle name="20% - Accent1 3 2 3 3 5 2" xfId="46040" xr:uid="{85B7471C-C113-487F-BC9E-F8D0EB81407E}"/>
    <cellStyle name="20% - Accent1 3 2 3 3 6" xfId="31995" xr:uid="{AF6105FE-EF09-4E32-8054-0F8B7950B56B}"/>
    <cellStyle name="20% - Accent1 3 2 3 4" xfId="12986" xr:uid="{4BAB9596-39AF-4BB0-8BC5-BFBCB33D236C}"/>
    <cellStyle name="20% - Accent1 3 2 3 4 2" xfId="13157" xr:uid="{98E249DB-236F-400A-BF3F-D574AA9FE3DA}"/>
    <cellStyle name="20% - Accent1 3 2 3 4 2 2" xfId="4166" xr:uid="{689E0D73-6EFD-4BDF-B17B-D437BEA2EC37}"/>
    <cellStyle name="20% - Accent1 3 2 3 4 2 2 2" xfId="29610" xr:uid="{2A3034A4-7699-4273-9D55-5CAE4C9B6CE9}"/>
    <cellStyle name="20% - Accent1 3 2 3 4 2 3" xfId="38508" xr:uid="{B679339B-2B63-4939-9D1B-3F32F8DEC854}"/>
    <cellStyle name="20% - Accent1 3 2 3 4 3" xfId="7006" xr:uid="{A9A4ED44-9137-4819-B4F4-1F615D4FB7DF}"/>
    <cellStyle name="20% - Accent1 3 2 3 4 3 2" xfId="16975" xr:uid="{3D2FAE52-987C-49F9-8A8A-1D78DA8F6245}"/>
    <cellStyle name="20% - Accent1 3 2 3 4 3 2 2" xfId="42291" xr:uid="{538B968A-E19B-4801-B952-290EA3A8CE7D}"/>
    <cellStyle name="20% - Accent1 3 2 3 4 3 3" xfId="32420" xr:uid="{E3AC7E1D-41C7-403F-A13E-60F7E2048053}"/>
    <cellStyle name="20% - Accent1 3 2 3 4 4" xfId="11374" xr:uid="{554E495D-876F-4C7B-B849-70268D08E157}"/>
    <cellStyle name="20% - Accent1 3 2 3 4 4 2" xfId="36745" xr:uid="{D5CAFB97-2EF8-4E3C-B278-B73AAA9AFC71}"/>
    <cellStyle name="20% - Accent1 3 2 3 4 5" xfId="38337" xr:uid="{90BBF40C-D406-46B9-9E50-C1CF4EB47CBD}"/>
    <cellStyle name="20% - Accent1 3 2 3 5" xfId="20421" xr:uid="{495D50C7-0466-4632-88AF-321EBA034581}"/>
    <cellStyle name="20% - Accent1 3 2 3 5 2" xfId="6193" xr:uid="{922E6395-47CA-4736-BF4E-2908D12986E1}"/>
    <cellStyle name="20% - Accent1 3 2 3 5 2 2" xfId="31616" xr:uid="{A190E3B7-D05A-48EF-81F0-025C7ACDD79C}"/>
    <cellStyle name="20% - Accent1 3 2 3 5 3" xfId="45700" xr:uid="{CA3AEC72-C26C-453E-B7E6-58AFA62C9182}"/>
    <cellStyle name="20% - Accent1 3 2 3 6" xfId="18489" xr:uid="{1AA504A0-FDD5-48FB-BD4A-C774363F998F}"/>
    <cellStyle name="20% - Accent1 3 2 3 6 2" xfId="5329" xr:uid="{1487419E-83C5-4049-9B2F-D21F20480D55}"/>
    <cellStyle name="20% - Accent1 3 2 3 6 2 2" xfId="30760" xr:uid="{95F825DA-946F-423F-9E6E-358BE3094E30}"/>
    <cellStyle name="20% - Accent1 3 2 3 6 3" xfId="43789" xr:uid="{4B4D6478-88DF-4CE9-9E0F-FB7DA73FEAFA}"/>
    <cellStyle name="20% - Accent1 3 2 3 7" xfId="18659" xr:uid="{C8D6A7B5-A6FA-486F-92D7-B5A81A49F09D}"/>
    <cellStyle name="20% - Accent1 3 2 3 7 2" xfId="43959" xr:uid="{63F00B83-1064-4194-A7B1-520347C244B4}"/>
    <cellStyle name="20% - Accent1 3 2 3 8" xfId="48674" xr:uid="{59A112FB-B2EF-4B1B-AA31-1AD42873F7FA}"/>
    <cellStyle name="20% - Accent1 3 2 4" xfId="19217" xr:uid="{FBB1D408-5BCD-4D7B-9287-99E2942044AA}"/>
    <cellStyle name="20% - Accent1 3 2 4 2" xfId="9799" xr:uid="{B62F5ED5-65DF-483D-83AA-BBD28FC8C68A}"/>
    <cellStyle name="20% - Accent1 3 2 4 2 2" xfId="9970" xr:uid="{D605EDC3-64EB-44EA-9D08-B72B626E7E30}"/>
    <cellStyle name="20% - Accent1 3 2 4 2 2 2" xfId="16804" xr:uid="{16AFDE28-9B2C-4E0F-B74E-4FB832604554}"/>
    <cellStyle name="20% - Accent1 3 2 4 2 2 2 2" xfId="42120" xr:uid="{F6DD8B48-6B11-4747-AE17-49E7E590C0C0}"/>
    <cellStyle name="20% - Accent1 3 2 4 2 2 3" xfId="35354" xr:uid="{82E090A0-101E-46A6-940D-F05846AE4025}"/>
    <cellStyle name="20% - Accent1 3 2 4 2 3" xfId="1723" xr:uid="{EB994FA3-9253-4638-B8D6-C0054E6342E2}"/>
    <cellStyle name="20% - Accent1 3 2 4 2 3 2" xfId="25392" xr:uid="{7811C17E-5E95-42CB-AAC5-347F8F38D937}"/>
    <cellStyle name="20% - Accent1 3 2 4 2 3 2 2" xfId="50626" xr:uid="{ACBF37DB-CCE7-4189-9ABD-6BE83401EE5E}"/>
    <cellStyle name="20% - Accent1 3 2 4 2 3 3" xfId="27194" xr:uid="{F1418552-4AE1-4146-8278-635FEAE1DA85}"/>
    <cellStyle name="20% - Accent1 3 2 4 2 4" xfId="7166" xr:uid="{28DDACBC-8584-49D6-A91C-A02582069DEE}"/>
    <cellStyle name="20% - Accent1 3 2 4 2 4 2" xfId="32580" xr:uid="{BA9CAC92-5A11-43FF-B720-068BEE1208E8}"/>
    <cellStyle name="20% - Accent1 3 2 4 2 5" xfId="35183" xr:uid="{2A9AE8EE-8A6A-4605-8A76-01A890A3E039}"/>
    <cellStyle name="20% - Accent1 3 2 4 3" xfId="8858" xr:uid="{8EF73547-4308-4169-8852-037680A99EF0}"/>
    <cellStyle name="20% - Accent1 3 2 4 3 2" xfId="18831" xr:uid="{BF887DD0-6284-4580-8A0A-1FF74C8151D9}"/>
    <cellStyle name="20% - Accent1 3 2 4 3 2 2" xfId="44131" xr:uid="{7A27EA22-309D-4F8B-9AD1-3640380280A5}"/>
    <cellStyle name="20% - Accent1 3 2 4 3 3" xfId="34251" xr:uid="{4A5DBE6C-4F1F-44A5-991B-C10793E5ED67}"/>
    <cellStyle name="20% - Accent1 3 2 4 4" xfId="14279" xr:uid="{3ACCFF00-4D1E-4E8D-A22E-1580F0A4CDE7}"/>
    <cellStyle name="20% - Accent1 3 2 4 4 2" xfId="17967" xr:uid="{391AAD04-5C1B-4EE6-BF05-346E078359FA}"/>
    <cellStyle name="20% - Accent1 3 2 4 4 2 2" xfId="43275" xr:uid="{9275B3DB-5B4A-4796-B062-2B0228ADE12B}"/>
    <cellStyle name="20% - Accent1 3 2 4 4 3" xfId="39618" xr:uid="{7D7D1D98-3B8F-4A43-981A-EC30F90908E9}"/>
    <cellStyle name="20% - Accent1 3 2 4 5" xfId="14449" xr:uid="{75E3808B-C1CB-49E0-8898-2571920DAE06}"/>
    <cellStyle name="20% - Accent1 3 2 4 5 2" xfId="39788" xr:uid="{91721427-2265-4D28-A582-14DA0F19869B}"/>
    <cellStyle name="20% - Accent1 3 2 4 6" xfId="44508" xr:uid="{FAC043C4-D6D4-47FF-82F0-99BB82ACC9A1}"/>
    <cellStyle name="20% - Accent1 3 2 5" xfId="12903" xr:uid="{D5F2FB8F-77A2-462A-83AA-46010600275A}"/>
    <cellStyle name="20% - Accent1 3 2 5 2" xfId="22436" xr:uid="{DEA523C8-E7BC-4FFE-80DB-0A1A372880B6}"/>
    <cellStyle name="20% - Accent1 3 2 5 2 2" xfId="22607" xr:uid="{87F2F8D7-9915-4B1C-9324-5B71D6FEE80F}"/>
    <cellStyle name="20% - Accent1 3 2 5 2 2 2" xfId="6270" xr:uid="{C2DB8525-0001-4744-8653-478293D4365F}"/>
    <cellStyle name="20% - Accent1 3 2 5 2 2 2 2" xfId="31693" xr:uid="{8356EB10-B5B6-4DBF-8426-F218A7CCC676}"/>
    <cellStyle name="20% - Accent1 3 2 5 2 2 3" xfId="47862" xr:uid="{21837A8C-A52E-4D5C-8989-9A98A89D3CB5}"/>
    <cellStyle name="20% - Accent1 3 2 5 2 3" xfId="3827" xr:uid="{12F58E93-4BB7-45D3-8541-9E99391E2017}"/>
    <cellStyle name="20% - Accent1 3 2 5 2 3 2" xfId="19079" xr:uid="{F3AF7828-804D-4D98-BB1B-16B2CAEAA66B}"/>
    <cellStyle name="20% - Accent1 3 2 5 2 3 2 2" xfId="44379" xr:uid="{888856A0-07AE-4E04-9082-4BC16022C458}"/>
    <cellStyle name="20% - Accent1 3 2 5 2 3 3" xfId="29271" xr:uid="{125A4495-B3FA-45F8-A5A0-E277D385FCF3}"/>
    <cellStyle name="20% - Accent1 3 2 5 2 4" xfId="19802" xr:uid="{0022F088-61AE-4A79-996E-35002FB98C77}"/>
    <cellStyle name="20% - Accent1 3 2 5 2 4 2" xfId="45090" xr:uid="{0B79F9F7-2AC9-48AC-954A-29320A9BA1B5}"/>
    <cellStyle name="20% - Accent1 3 2 5 2 5" xfId="47692" xr:uid="{865C551F-DF77-4671-9EFB-6B8EE3EE0B43}"/>
    <cellStyle name="20% - Accent1 3 2 5 3" xfId="21494" xr:uid="{6C6FADCA-7613-46B0-87FE-EA983D02CCC3}"/>
    <cellStyle name="20% - Accent1 3 2 5 3 2" xfId="8298" xr:uid="{E4F80676-AB58-4A53-B468-E6AD3E5D8927}"/>
    <cellStyle name="20% - Accent1 3 2 5 3 2 2" xfId="33705" xr:uid="{C00AF7FB-7286-4A3A-B692-F653DACEAD28}"/>
    <cellStyle name="20% - Accent1 3 2 5 3 3" xfId="46762" xr:uid="{6C2DB468-2002-4AE6-9D5C-A2BB756E0FEE}"/>
    <cellStyle name="20% - Accent1 3 2 5 4" xfId="2715" xr:uid="{D3B89334-9A41-4DB2-9624-37F3D62F1116}"/>
    <cellStyle name="20% - Accent1 3 2 5 4 2" xfId="7434" xr:uid="{C6876990-C35E-4DCA-AD76-C7EEE8926CC1}"/>
    <cellStyle name="20% - Accent1 3 2 5 4 2 2" xfId="32848" xr:uid="{3D951848-2B30-4026-9A14-0977F17B58D5}"/>
    <cellStyle name="20% - Accent1 3 2 5 4 3" xfId="28168" xr:uid="{1087C660-C74C-4EBB-A777-0DB426A6769B}"/>
    <cellStyle name="20% - Accent1 3 2 5 5" xfId="2885" xr:uid="{B3DEBE5D-A3C0-46DE-941A-537FC8224772}"/>
    <cellStyle name="20% - Accent1 3 2 5 5 2" xfId="28338" xr:uid="{5486D1B3-AFB4-4143-A06D-689EDBB338E2}"/>
    <cellStyle name="20% - Accent1 3 2 5 6" xfId="38257" xr:uid="{BCC4EC9E-2A9E-4194-99E0-422E42F20F76}"/>
    <cellStyle name="20% - Accent1 3 2 6" xfId="21321" xr:uid="{0082C76D-2657-4BA7-963C-DCF5B651FA6C}"/>
    <cellStyle name="20% - Accent1 3 2 6 2" xfId="11995" xr:uid="{F574BAD3-9C12-4A94-9F18-F167B094167F}"/>
    <cellStyle name="20% - Accent1 3 2 6 2 2" xfId="4089" xr:uid="{A4053E5F-034E-47CB-8FEB-0BBBD7546EE9}"/>
    <cellStyle name="20% - Accent1 3 2 6 2 2 2" xfId="29533" xr:uid="{FFD3AD08-0F85-497E-8EE5-4249EDFA93F8}"/>
    <cellStyle name="20% - Accent1 3 2 6 2 3" xfId="37358" xr:uid="{8649A03B-B776-42C5-9F91-8EF6B39DC11B}"/>
    <cellStyle name="20% - Accent1 3 2 6 3" xfId="16385" xr:uid="{47CEF8FA-A288-43C8-A82F-5C8B8E001E33}"/>
    <cellStyle name="20% - Accent1 3 2 6 3 2" xfId="3225" xr:uid="{3123EAFE-901D-48D7-A077-90AF588CEBE5}"/>
    <cellStyle name="20% - Accent1 3 2 6 3 2 2" xfId="28678" xr:uid="{EF363D56-3C6E-4D20-8CB5-5D6A08DE80A5}"/>
    <cellStyle name="20% - Accent1 3 2 6 3 3" xfId="41701" xr:uid="{D3CD3E76-8E70-44FF-932D-4CCB4797048A}"/>
    <cellStyle name="20% - Accent1 3 2 6 4" xfId="16555" xr:uid="{8A46CEEF-4664-47FD-B9D9-79E15857AB80}"/>
    <cellStyle name="20% - Accent1 3 2 6 4 2" xfId="41871" xr:uid="{5266C975-0083-45C3-A458-90D0126F5DC3}"/>
    <cellStyle name="20% - Accent1 3 2 6 5" xfId="46591" xr:uid="{92001E4D-91B1-4C20-80AB-0C66AACEAC95}"/>
    <cellStyle name="20% - Accent1 3 2 7" xfId="23509" xr:uid="{EE4AA3E1-A852-4691-B270-C47B75531840}"/>
    <cellStyle name="20% - Accent1 3 2 7 2" xfId="23680" xr:uid="{27EE54E6-9D32-45A4-BD08-8050AF092EDA}"/>
    <cellStyle name="20% - Accent1 3 2 7 2 2" xfId="7345" xr:uid="{F26481DC-E87D-47A9-9632-980D46F855EC}"/>
    <cellStyle name="20% - Accent1 3 2 7 2 2 2" xfId="32759" xr:uid="{1C9F2F20-6330-4517-BCF5-1229FA65F3FD}"/>
    <cellStyle name="20% - Accent1 3 2 7 2 3" xfId="48925" xr:uid="{4BCDCAFB-3049-443D-8FA8-8E71C38F7C6A}"/>
    <cellStyle name="20% - Accent1 3 2 7 3" xfId="4901" xr:uid="{4636069A-D27D-4E23-BE09-F01CF38D09B3}"/>
    <cellStyle name="20% - Accent1 3 2 7 3 2" xfId="2233" xr:uid="{B48AD38F-0844-4123-B2E4-48152ED4265E}"/>
    <cellStyle name="20% - Accent1 3 2 7 3 2 2" xfId="27704" xr:uid="{D76D3164-6AE6-43DE-B842-315A679D4BC6}"/>
    <cellStyle name="20% - Accent1 3 2 7 3 3" xfId="30332" xr:uid="{99D13BA0-5CE4-4488-A631-87B8FAAFA384}"/>
    <cellStyle name="20% - Accent1 3 2 7 4" xfId="9270" xr:uid="{D727E044-E05A-4DB3-B37B-78561DBDEC36}"/>
    <cellStyle name="20% - Accent1 3 2 7 4 2" xfId="34663" xr:uid="{897E4632-495F-4264-A71B-F83771EB79FF}"/>
    <cellStyle name="20% - Accent1 3 2 7 5" xfId="48754" xr:uid="{C33DFAD8-0F80-4B65-A840-9A1E8717B2F5}"/>
    <cellStyle name="20% - Accent1 3 2 8" xfId="24626" xr:uid="{49042A7A-F788-4F76-97C5-918884B323EE}"/>
    <cellStyle name="20% - Accent1 3 2 8 2" xfId="18823" xr:uid="{84C9DC98-DC38-4079-89B5-2396DF13B249}"/>
    <cellStyle name="20% - Accent1 3 2 8 2 2" xfId="44123" xr:uid="{FE05486E-48DC-40E7-9BEA-6994425241B7}"/>
    <cellStyle name="20% - Accent1 3 2 8 3" xfId="49860" xr:uid="{C62FD347-CB8E-4219-A5AA-FDCEAA69DA94}"/>
    <cellStyle name="20% - Accent1 3 2 9" xfId="12878" xr:uid="{CA8116DF-96F8-41A7-8588-B43E636174BB}"/>
    <cellStyle name="20% - Accent1 3 2 9 2" xfId="23203" xr:uid="{D7D5DC5E-E98E-4B7C-A7CD-5E839A37F086}"/>
    <cellStyle name="20% - Accent1 3 2 9 2 2" xfId="48458" xr:uid="{F2D6CB98-5E1E-43C6-9313-0E7F8611D25F}"/>
    <cellStyle name="20% - Accent1 3 2 9 3" xfId="38239" xr:uid="{824DFB4D-BD54-4CEB-B786-802672E3ED1F}"/>
    <cellStyle name="20% - Accent1 3 3" xfId="260" xr:uid="{760DF2DF-64CC-41C6-9187-8694169B012B}"/>
    <cellStyle name="20% - Accent1 3 3 2" xfId="1301" xr:uid="{FA711A80-EED4-46B5-924B-526B0324B08D}"/>
    <cellStyle name="20% - Accent1 3 3 2 2" xfId="5589" xr:uid="{9DE64353-712E-416E-8BE8-02C5B174167F}"/>
    <cellStyle name="20% - Accent1 3 3 2 2 2" xfId="5760" xr:uid="{C64C2FC5-575B-455D-8B67-764E39596243}"/>
    <cellStyle name="20% - Accent1 3 3 2 2 2 2" xfId="25221" xr:uid="{1E863C15-A2ED-4029-BB7C-522E18A6C030}"/>
    <cellStyle name="20% - Accent1 3 3 2 2 2 2 2" xfId="50455" xr:uid="{659701AA-0463-4444-A2F2-58772258C6B6}"/>
    <cellStyle name="20% - Accent1 3 3 2 2 2 3" xfId="31183" xr:uid="{6D8DF150-889D-4551-9140-4E205085939A}"/>
    <cellStyle name="20% - Accent1 3 3 2 2 3" xfId="22778" xr:uid="{32E30EC7-314F-4835-B50B-C2DA4D65E568}"/>
    <cellStyle name="20% - Accent1 3 3 2 2 3 2" xfId="21181" xr:uid="{61F231F5-02E4-475D-A636-3A631D9BA87A}"/>
    <cellStyle name="20% - Accent1 3 3 2 2 3 2 2" xfId="46460" xr:uid="{16EF3F4D-E7AB-48E6-88DD-7B381877642C}"/>
    <cellStyle name="20% - Accent1 3 3 2 2 3 3" xfId="48033" xr:uid="{DFEE068F-447D-4C31-A34E-089C715C1F18}"/>
    <cellStyle name="20% - Accent1 3 3 2 2 4" xfId="859" xr:uid="{6383F6E3-8659-4519-B631-430AE068557A}"/>
    <cellStyle name="20% - Accent1 3 3 2 2 4 2" xfId="26343" xr:uid="{789C386C-2934-4C74-A1B6-E9D366083199}"/>
    <cellStyle name="20% - Accent1 3 3 2 2 5" xfId="31012" xr:uid="{51FBCE18-7F3C-4873-8A2F-196DD4868B85}"/>
    <cellStyle name="20% - Accent1 3 3 2 3" xfId="4649" xr:uid="{9B936BB7-F293-456E-9FB2-5DAA9108EC22}"/>
    <cellStyle name="20% - Accent1 3 3 2 3 2" xfId="14621" xr:uid="{D162D15D-D10F-4C23-892A-1484D0AF8BD9}"/>
    <cellStyle name="20% - Accent1 3 3 2 3 2 2" xfId="39960" xr:uid="{E145A81B-062D-4E53-90D3-529C7B6F7D37}"/>
    <cellStyle name="20% - Accent1 3 3 2 3 3" xfId="30080" xr:uid="{A9388C33-CDA4-4E01-8960-2131067CA7FD}"/>
    <cellStyle name="20% - Accent1 3 3 2 4" xfId="21664" xr:uid="{8B21E1FD-C1BC-41FD-A841-FF2A1FCAD754}"/>
    <cellStyle name="20% - Accent1 3 3 2 4 2" xfId="13756" xr:uid="{14410FE0-3E6F-4D4F-8528-AC3ADEA8A89E}"/>
    <cellStyle name="20% - Accent1 3 3 2 4 2 2" xfId="39107" xr:uid="{FABADE69-409D-4A10-8417-6943285973F4}"/>
    <cellStyle name="20% - Accent1 3 3 2 4 3" xfId="46932" xr:uid="{E25BAD39-4BA3-4DAD-96D0-B8F1F6C21029}"/>
    <cellStyle name="20% - Accent1 3 3 2 5" xfId="21834" xr:uid="{119B9C73-00F0-490A-A062-B70960863B23}"/>
    <cellStyle name="20% - Accent1 3 3 2 5 2" xfId="47102" xr:uid="{E3AFF8FF-3543-4C51-9438-3BB953312D61}"/>
    <cellStyle name="20% - Accent1 3 3 2 6" xfId="26775" xr:uid="{B5C1C66F-2E5A-46F6-8964-53887999C1D7}"/>
    <cellStyle name="20% - Accent1 3 3 3" xfId="3405" xr:uid="{E60635A1-47C5-4C32-AD09-A5F7F750ABC3}"/>
    <cellStyle name="20% - Accent1 3 3 3 2" xfId="11903" xr:uid="{A49A041F-88DF-42EB-8B2D-EB81B38DFD45}"/>
    <cellStyle name="20% - Accent1 3 3 3 2 2" xfId="12074" xr:uid="{B7B8A174-A65A-452E-A704-486B31DC3D10}"/>
    <cellStyle name="20% - Accent1 3 3 3 2 2 2" xfId="18908" xr:uid="{CE237388-312B-484C-BCF5-45508E1ECBBB}"/>
    <cellStyle name="20% - Accent1 3 3 3 2 2 2 2" xfId="44208" xr:uid="{B5AE4A86-4C6B-4ED3-9289-0F03307B444F}"/>
    <cellStyle name="20% - Accent1 3 3 3 2 2 3" xfId="37437" xr:uid="{90BEF6E3-D2BE-46F3-B60E-B57711934D8E}"/>
    <cellStyle name="20% - Accent1 3 3 3 2 3" xfId="16465" xr:uid="{0CBDE302-8025-4DC6-A8FA-BD22CD0E938D}"/>
    <cellStyle name="20% - Accent1 3 3 3 2 3 2" xfId="14869" xr:uid="{D5A2D042-02C6-4AD4-A331-31835A3934AE}"/>
    <cellStyle name="20% - Accent1 3 3 3 2 3 2 2" xfId="40208" xr:uid="{A105E892-EDA8-45AA-A1FA-1AE22C1716BF}"/>
    <cellStyle name="20% - Accent1 3 3 3 2 3 3" xfId="41781" xr:uid="{C7A9A5BB-90E0-4327-A7D7-DFCBE605AE40}"/>
    <cellStyle name="20% - Accent1 3 3 3 2 4" xfId="1895" xr:uid="{414C866E-4A4C-4255-B647-31284D2E5D4D}"/>
    <cellStyle name="20% - Accent1 3 3 3 2 4 2" xfId="27366" xr:uid="{9FC02966-7FAF-4C47-A5C7-C0EBBE143CD9}"/>
    <cellStyle name="20% - Accent1 3 3 3 2 5" xfId="37266" xr:uid="{570467D4-50E7-403A-ADF7-D41E29CBB0FC}"/>
    <cellStyle name="20% - Accent1 3 3 3 3" xfId="10962" xr:uid="{1641569D-FEBB-450A-8BEF-C239C20DD9A0}"/>
    <cellStyle name="20% - Accent1 3 3 3 3 2" xfId="3057" xr:uid="{0DC15FBA-9B50-4F8D-94AE-747DA2204044}"/>
    <cellStyle name="20% - Accent1 3 3 3 3 2 2" xfId="28510" xr:uid="{2160C47B-6830-46BD-BE09-43107847BE0C}"/>
    <cellStyle name="20% - Accent1 3 3 3 3 3" xfId="36333" xr:uid="{638C4579-9C3A-4763-8448-16059AD0FECC}"/>
    <cellStyle name="20% - Accent1 3 3 3 4" xfId="15352" xr:uid="{ADD6F15E-D892-48CF-AEC2-FD19851A9171}"/>
    <cellStyle name="20% - Accent1 3 3 3 4 2" xfId="1099" xr:uid="{8143FA3B-D264-4D25-856A-E1B5003D85A4}"/>
    <cellStyle name="20% - Accent1 3 3 3 4 2 2" xfId="26583" xr:uid="{79FFDE60-185E-4246-B584-C3D4006B2381}"/>
    <cellStyle name="20% - Accent1 3 3 3 4 3" xfId="40679" xr:uid="{34A07A37-5675-4963-9247-D3B83A009E16}"/>
    <cellStyle name="20% - Accent1 3 3 3 5" xfId="15522" xr:uid="{2A345A41-C159-4718-9234-2AD634AA82A8}"/>
    <cellStyle name="20% - Accent1 3 3 3 5 2" xfId="40849" xr:uid="{1B4CAFF3-15F4-4575-A0C3-D9E8B7DF2C14}"/>
    <cellStyle name="20% - Accent1 3 3 3 6" xfId="28850" xr:uid="{F02F51CD-024F-4ED8-9CFC-DC1CD25F65F2}"/>
    <cellStyle name="20% - Accent1 3 3 4" xfId="16123" xr:uid="{180148C2-2501-4DB6-8401-CCCC42DD2EF3}"/>
    <cellStyle name="20% - Accent1 3 3 4 2" xfId="16294" xr:uid="{D845A851-25F2-4ADD-82C4-0FB43067D0D1}"/>
    <cellStyle name="20% - Accent1 3 3 4 2 2" xfId="12584" xr:uid="{888DD5E8-9B4F-4B69-8C3B-9C673F95980D}"/>
    <cellStyle name="20% - Accent1 3 3 4 2 2 2" xfId="37947" xr:uid="{F3DE672C-E384-4A61-BAE3-9FC7423C94D8}"/>
    <cellStyle name="20% - Accent1 3 3 4 2 3" xfId="41610" xr:uid="{19839764-34F8-44D9-8789-165DC0268010}"/>
    <cellStyle name="20% - Accent1 3 3 4 3" xfId="10141" xr:uid="{5CAC5861-E83B-456B-B1D3-BECF86E566C0}"/>
    <cellStyle name="20% - Accent1 3 3 4 3 2" xfId="8546" xr:uid="{5EACF5C8-EF0A-4669-A371-DDACDEE257B5}"/>
    <cellStyle name="20% - Accent1 3 3 4 3 2 2" xfId="33953" xr:uid="{F2E9A7A9-42E6-4538-983E-8679B39FE15E}"/>
    <cellStyle name="20% - Accent1 3 3 4 3 3" xfId="35525" xr:uid="{C181AA28-0D32-46CB-8881-BE1BA443745D}"/>
    <cellStyle name="20% - Accent1 3 3 4 4" xfId="858" xr:uid="{CB56EBE1-DEDD-413C-90EF-454A7EC71B8C}"/>
    <cellStyle name="20% - Accent1 3 3 4 4 2" xfId="26342" xr:uid="{87850357-A5CF-4A75-B77D-D8BC62F94084}"/>
    <cellStyle name="20% - Accent1 3 3 4 5" xfId="41439" xr:uid="{934FCCF8-4158-4BEE-9709-7BABF4F29FBC}"/>
    <cellStyle name="20% - Accent1 3 3 5" xfId="15182" xr:uid="{E2C9E060-B9D4-4EA7-94BE-BD71F1FC0367}"/>
    <cellStyle name="20% - Accent1 3 3 5 2" xfId="20933" xr:uid="{C0EA721C-FFC1-4EC5-BB63-020E79345E26}"/>
    <cellStyle name="20% - Accent1 3 3 5 2 2" xfId="46212" xr:uid="{843C4D0F-C031-41C2-8F10-BC3A7570631B}"/>
    <cellStyle name="20% - Accent1 3 3 5 3" xfId="40509" xr:uid="{923EA43A-7A25-4119-BDD6-0BACFF8772CB}"/>
    <cellStyle name="20% - Accent1 3 3 6" xfId="9028" xr:uid="{6C9C2B47-961B-4AC5-AC3D-795EE16B28CD}"/>
    <cellStyle name="20% - Accent1 3 3 6 2" xfId="20070" xr:uid="{6C600F14-C67C-42AE-BA4A-A51C1BF0512E}"/>
    <cellStyle name="20% - Accent1 3 3 6 2 2" xfId="45358" xr:uid="{56DDF309-B4A6-47FC-8A87-6F819CD8CFC2}"/>
    <cellStyle name="20% - Accent1 3 3 6 3" xfId="34421" xr:uid="{21067CBE-C77B-4DFA-9117-D80352EB9499}"/>
    <cellStyle name="20% - Accent1 3 3 7" xfId="9198" xr:uid="{46896F49-8040-4D73-A8F2-DF20E15F5098}"/>
    <cellStyle name="20% - Accent1 3 3 7 2" xfId="34591" xr:uid="{706DA410-8BAF-45B7-89F2-1A1DAA0A3820}"/>
    <cellStyle name="20% - Accent1 3 3 8" xfId="25747" xr:uid="{62269D97-2322-4A3A-B327-EAC20A48748E}"/>
    <cellStyle name="20% - Accent1 3 4" xfId="9719" xr:uid="{F7784667-5ACD-41EC-8F24-9567EC93B796}"/>
    <cellStyle name="20% - Accent1 3 4 2" xfId="22356" xr:uid="{C600BD9C-5BA9-4913-819F-423A18F430FA}"/>
    <cellStyle name="20% - Accent1 3 4 2 2" xfId="18227" xr:uid="{AC879EF0-4BAA-4A17-9B2E-28AE682DEFE8}"/>
    <cellStyle name="20% - Accent1 3 4 2 2 2" xfId="18398" xr:uid="{C8558ACD-9D96-4D22-B511-F65F202F427E}"/>
    <cellStyle name="20% - Accent1 3 4 2 2 2 2" xfId="21010" xr:uid="{53661CE5-94F7-4FFD-BFDB-D12DB3ACF1D2}"/>
    <cellStyle name="20% - Accent1 3 4 2 2 2 2 2" xfId="46289" xr:uid="{F7F03109-0B34-4693-B58D-7DCEF98E6EF0}"/>
    <cellStyle name="20% - Accent1 3 4 2 2 2 3" xfId="43698" xr:uid="{350BF27C-0F49-4F10-8E5F-7EE350F6B7D9}"/>
    <cellStyle name="20% - Accent1 3 4 2 2 3" xfId="12245" xr:uid="{46D43EF9-339F-4743-8125-7EF73619F866}"/>
    <cellStyle name="20% - Accent1 3 4 2 2 3 2" xfId="9618" xr:uid="{BEEC7422-2FC6-411E-84C4-57E999455B1E}"/>
    <cellStyle name="20% - Accent1 3 4 2 2 3 2 2" xfId="35011" xr:uid="{E0D6D950-0F12-4907-BC52-2F9900EEA30B}"/>
    <cellStyle name="20% - Accent1 3 4 2 2 3 3" xfId="37608" xr:uid="{7CC95C06-BC58-48E5-8C9D-F53DE2D63F64}"/>
    <cellStyle name="20% - Accent1 3 4 2 2 4" xfId="10313" xr:uid="{6427FC6E-60A8-4758-AF08-C7687DB36831}"/>
    <cellStyle name="20% - Accent1 3 4 2 2 4 2" xfId="35697" xr:uid="{F1EE7432-E876-4BD9-98B3-5953E68E3416}"/>
    <cellStyle name="20% - Accent1 3 4 2 2 5" xfId="43527" xr:uid="{1092A5B3-DBC3-4160-8F77-CA0115679AE2}"/>
    <cellStyle name="20% - Accent1 3 4 2 3" xfId="17287" xr:uid="{0F3630A2-344D-4C5D-AC03-8B65DA01E371}"/>
    <cellStyle name="20% - Accent1 3 4 2 3 2" xfId="22006" xr:uid="{1407DA5E-6F84-4117-8093-7DBF8BE03865}"/>
    <cellStyle name="20% - Accent1 3 4 2 3 2 2" xfId="47274" xr:uid="{03B77473-E9FE-4300-ADF1-2EFB7D8303CB}"/>
    <cellStyle name="20% - Accent1 3 4 2 3 3" xfId="42595" xr:uid="{BCC0ADE9-92A0-4377-8C63-FFE20AD5C307}"/>
    <cellStyle name="20% - Accent1 3 4 2 4" xfId="11132" xr:uid="{AF0F7F5F-D0D7-445B-85A5-6256FBFB958E}"/>
    <cellStyle name="20% - Accent1 3 4 2 4 2" xfId="9518" xr:uid="{4C529745-0331-4B2C-BC51-CA840FABA292}"/>
    <cellStyle name="20% - Accent1 3 4 2 4 2 2" xfId="34911" xr:uid="{AB8592B7-4E4C-44EA-BE0D-6C7B4696B964}"/>
    <cellStyle name="20% - Accent1 3 4 2 4 3" xfId="36503" xr:uid="{845E51E6-CB02-4062-A5DC-A10EC290DBB7}"/>
    <cellStyle name="20% - Accent1 3 4 2 5" xfId="11302" xr:uid="{6CBB9BA5-FB16-45A8-9B96-5A52E391FDB8}"/>
    <cellStyle name="20% - Accent1 3 4 2 5 2" xfId="36673" xr:uid="{E9243944-DE18-49BD-A29C-97737A72E4E8}"/>
    <cellStyle name="20% - Accent1 3 4 2 6" xfId="47613" xr:uid="{5058B806-E7D9-42E5-AF42-1E87F89A85F4}"/>
    <cellStyle name="20% - Accent1 3 4 3" xfId="16043" xr:uid="{1069F84D-64A1-40FC-BB5C-26A87B1C68D6}"/>
    <cellStyle name="20% - Accent1 3 4 3 2" xfId="7694" xr:uid="{3F14F944-A04E-4D43-B528-624250BB7BF5}"/>
    <cellStyle name="20% - Accent1 3 4 3 2 2" xfId="7865" xr:uid="{CDBED4A0-EF8D-468F-9523-6AF2CF6A9422}"/>
    <cellStyle name="20% - Accent1 3 4 3 2 2 2" xfId="14698" xr:uid="{953FC425-3EFA-432A-A739-42624F23610B}"/>
    <cellStyle name="20% - Accent1 3 4 3 2 2 2 2" xfId="40037" xr:uid="{D479FB95-3251-41CC-93A5-5EF195723D3E}"/>
    <cellStyle name="20% - Accent1 3 4 3 2 2 3" xfId="33272" xr:uid="{04B507C1-CF8C-4A16-823F-2D96214D6A4E}"/>
    <cellStyle name="20% - Accent1 3 4 3 2 3" xfId="24882" xr:uid="{763EF6F6-F82A-4288-B865-812E6CA92F50}"/>
    <cellStyle name="20% - Accent1 3 4 3 2 3 2" xfId="22254" xr:uid="{F866E04E-8716-4410-989B-3B4DCD08CA76}"/>
    <cellStyle name="20% - Accent1 3 4 3 2 3 2 2" xfId="47522" xr:uid="{F2D0CB77-BC06-4ED7-8494-2D23EDC76F7C}"/>
    <cellStyle name="20% - Accent1 3 4 3 2 3 3" xfId="50116" xr:uid="{98FFACC0-0211-46AE-9BF4-3F54DB303070}"/>
    <cellStyle name="20% - Accent1 3 4 3 2 4" xfId="22950" xr:uid="{439833FA-E27D-4118-8D5B-768BE12C5BC8}"/>
    <cellStyle name="20% - Accent1 3 4 3 2 4 2" xfId="48205" xr:uid="{436C782D-27E2-49C7-9041-5284314FED64}"/>
    <cellStyle name="20% - Accent1 3 4 3 2 5" xfId="33101" xr:uid="{BDB97855-1B1F-4E3D-A271-FE2ED8ADE03F}"/>
    <cellStyle name="20% - Accent1 3 4 3 3" xfId="6754" xr:uid="{4B6DFE5E-5E40-4EAD-90CA-A87F7B98C963}"/>
    <cellStyle name="20% - Accent1 3 4 3 3 2" xfId="15694" xr:uid="{887FD838-1E6C-4F09-8B24-C0C07A9B928A}"/>
    <cellStyle name="20% - Accent1 3 4 3 3 2 2" xfId="41021" xr:uid="{B295B844-B85D-4B53-AC9F-43611664C4E8}"/>
    <cellStyle name="20% - Accent1 3 4 3 3 3" xfId="32168" xr:uid="{572ADAFE-0294-4FAF-B728-B3FC893236BB}"/>
    <cellStyle name="20% - Accent1 3 4 3 4" xfId="23769" xr:uid="{C1019EB0-15E2-4610-93D8-A4D6AC92B898}"/>
    <cellStyle name="20% - Accent1 3 4 3 4 2" xfId="22154" xr:uid="{4A3C8CEF-1A0B-4DAC-9261-6FA9911C6079}"/>
    <cellStyle name="20% - Accent1 3 4 3 4 2 2" xfId="47422" xr:uid="{EC79215B-B495-4AD3-8A5E-3266EE1EBA3B}"/>
    <cellStyle name="20% - Accent1 3 4 3 4 3" xfId="49014" xr:uid="{057F9665-C58B-4A99-A40F-B441F38F7425}"/>
    <cellStyle name="20% - Accent1 3 4 3 5" xfId="23939" xr:uid="{CA40FEF0-96A1-44D2-BA5A-A1DEE0C18A8E}"/>
    <cellStyle name="20% - Accent1 3 4 3 5 2" xfId="49184" xr:uid="{1A008A47-3C00-41CD-B5B5-344CD0AFC2DE}"/>
    <cellStyle name="20% - Accent1 3 4 3 6" xfId="41360" xr:uid="{CC8558A0-D165-4F83-B7D7-72FC85C47715}"/>
    <cellStyle name="20% - Accent1 3 4 4" xfId="24540" xr:uid="{755B02C2-0EB7-4B0F-B798-D455C359E2F9}"/>
    <cellStyle name="20% - Accent1 3 4 4 2" xfId="24711" xr:uid="{A0FE1326-CC14-47D5-B7CE-F4D1E5A8BF51}"/>
    <cellStyle name="20% - Accent1 3 4 4 2 2" xfId="8375" xr:uid="{FEF683C4-C4A3-488F-BE97-D3C1BA37B488}"/>
    <cellStyle name="20% - Accent1 3 4 4 2 2 2" xfId="33782" xr:uid="{3E0B70F5-8052-4045-A43F-F06662C81441}"/>
    <cellStyle name="20% - Accent1 3 4 4 2 3" xfId="49945" xr:uid="{862E38C0-32FF-4E1D-8C94-976683D245EA}"/>
    <cellStyle name="20% - Accent1 3 4 4 3" xfId="5931" xr:uid="{2C573EAB-481C-479D-A2DE-9D849331AFC5}"/>
    <cellStyle name="20% - Accent1 3 4 4 3 2" xfId="3305" xr:uid="{870C07E3-F20D-45C4-9E37-A8D0CD9C2169}"/>
    <cellStyle name="20% - Accent1 3 4 4 3 2 2" xfId="28758" xr:uid="{0F5ABD2D-6D4A-4852-B337-16D19606CD72}"/>
    <cellStyle name="20% - Accent1 3 4 4 3 3" xfId="31354" xr:uid="{E950B764-5F74-4411-A8B3-58EE8836A60E}"/>
    <cellStyle name="20% - Accent1 3 4 4 4" xfId="3999" xr:uid="{F1B10AAB-5227-4E70-B2DE-D9DE323C48EC}"/>
    <cellStyle name="20% - Accent1 3 4 4 4 2" xfId="29443" xr:uid="{06F5EA7A-2BAF-4349-8775-8950E7606955}"/>
    <cellStyle name="20% - Accent1 3 4 4 5" xfId="49774" xr:uid="{9BC54774-00B3-403C-AE34-DFA1155E5C38}"/>
    <cellStyle name="20% - Accent1 3 4 5" xfId="23599" xr:uid="{34F08532-88C5-4225-9CCF-2D47ECA28BDA}"/>
    <cellStyle name="20% - Accent1 3 4 5 2" xfId="9370" xr:uid="{90B47A3A-E4A6-4E0C-86E8-1600856C8717}"/>
    <cellStyle name="20% - Accent1 3 4 5 2 2" xfId="34763" xr:uid="{8B3D320E-E625-42B7-BCFF-F972BDAFD52E}"/>
    <cellStyle name="20% - Accent1 3 4 5 3" xfId="48844" xr:uid="{83216997-E883-4379-968F-0986B179778E}"/>
    <cellStyle name="20% - Accent1 3 4 6" xfId="4819" xr:uid="{D6683247-5277-4215-9418-57B5A465BA0B}"/>
    <cellStyle name="20% - Accent1 3 4 6 2" xfId="3205" xr:uid="{9CB6BA45-E3C4-4900-9BE6-8B2694A6A904}"/>
    <cellStyle name="20% - Accent1 3 4 6 2 2" xfId="28658" xr:uid="{29F2412E-3B3D-4975-85B9-426EED288AAF}"/>
    <cellStyle name="20% - Accent1 3 4 6 3" xfId="30250" xr:uid="{7184B8A3-4C25-4137-8C9F-28CA39D72B84}"/>
    <cellStyle name="20% - Accent1 3 4 7" xfId="4989" xr:uid="{BAA15846-F001-4E3A-ADA4-FD647A28904B}"/>
    <cellStyle name="20% - Accent1 3 4 7 2" xfId="30420" xr:uid="{D8428EED-F57A-4D5A-97A7-D66123C28612}"/>
    <cellStyle name="20% - Accent1 3 4 8" xfId="35103" xr:uid="{66C9235B-256D-4CCE-AAF1-A80934C3D64F}"/>
    <cellStyle name="20% - Accent1 3 5" xfId="5509" xr:uid="{E6F7B749-1C16-43D1-BA94-5279D46E65A9}"/>
    <cellStyle name="20% - Accent1 3 5 2" xfId="11823" xr:uid="{86FBB33C-93BD-4AC8-92C6-BFCACC6BD833}"/>
    <cellStyle name="20% - Accent1 3 5 2 2" xfId="14017" xr:uid="{65D4F613-639D-435E-8A19-762E0549B125}"/>
    <cellStyle name="20% - Accent1 3 5 2 2 2" xfId="14188" xr:uid="{B4161124-088C-435A-8158-2734D5C0C187}"/>
    <cellStyle name="20% - Accent1 3 5 2 2 2 2" xfId="9447" xr:uid="{3B0A6DD3-5CE3-47DA-A3A0-3205D14484FE}"/>
    <cellStyle name="20% - Accent1 3 5 2 2 2 2 2" xfId="34840" xr:uid="{BA73E398-0F68-476A-BC12-F793B8B5CF1A}"/>
    <cellStyle name="20% - Accent1 3 5 2 2 2 3" xfId="39527" xr:uid="{1321C2DA-3314-48AA-BACF-DB2CE795E441}"/>
    <cellStyle name="20% - Accent1 3 5 2 2 3" xfId="8036" xr:uid="{841BBE56-C7EC-464D-96B7-E16FEC8A9363}"/>
    <cellStyle name="20% - Accent1 3 5 2 2 3 2" xfId="5409" xr:uid="{8A3E2806-8791-44D1-B2AF-8C62419BE48A}"/>
    <cellStyle name="20% - Accent1 3 5 2 2 3 2 2" xfId="30840" xr:uid="{9181AD4A-025D-452D-938A-B68459B09A62}"/>
    <cellStyle name="20% - Accent1 3 5 2 2 3 3" xfId="33443" xr:uid="{E7FCDE27-12CF-4663-8F5C-10F4EA9B4383}"/>
    <cellStyle name="20% - Accent1 3 5 2 2 4" xfId="6103" xr:uid="{BFF5B71F-7A1E-41DA-967B-026FD8B672BE}"/>
    <cellStyle name="20% - Accent1 3 5 2 2 4 2" xfId="31526" xr:uid="{9CE33BA4-5256-4D06-80A3-9E71F9DA2C5B}"/>
    <cellStyle name="20% - Accent1 3 5 2 2 5" xfId="39356" xr:uid="{3D091173-B63C-411C-B197-07198C6FF39E}"/>
    <cellStyle name="20% - Accent1 3 5 2 3" xfId="13076" xr:uid="{81357E71-FE74-4775-AA05-D89FF032E4FA}"/>
    <cellStyle name="20% - Accent1 3 5 2 3 2" xfId="11474" xr:uid="{3F9ACC50-974F-4C56-A9E8-3F4ADB969D92}"/>
    <cellStyle name="20% - Accent1 3 5 2 3 2 2" xfId="36845" xr:uid="{D523226F-A261-4D4A-80D7-5285C1433B62}"/>
    <cellStyle name="20% - Accent1 3 5 2 3 3" xfId="38427" xr:uid="{8925DDCA-50D2-4348-B9DF-7A0B0FAECD81}"/>
    <cellStyle name="20% - Accent1 3 5 2 4" xfId="6924" xr:uid="{44AFEC13-086A-4472-AF6B-EED00C86AFC5}"/>
    <cellStyle name="20% - Accent1 3 5 2 4 2" xfId="5309" xr:uid="{DFE85009-F9DC-4D5C-B9BC-DFB511B5FAB9}"/>
    <cellStyle name="20% - Accent1 3 5 2 4 2 2" xfId="30740" xr:uid="{28F61E41-5D11-4F43-816D-3FB656755CF2}"/>
    <cellStyle name="20% - Accent1 3 5 2 4 3" xfId="32338" xr:uid="{9B253AA9-B6D9-4C4F-AF7E-15452723083A}"/>
    <cellStyle name="20% - Accent1 3 5 2 5" xfId="7094" xr:uid="{D383F558-3E58-4808-B514-3CCEE3E61DF7}"/>
    <cellStyle name="20% - Accent1 3 5 2 5 2" xfId="32508" xr:uid="{427E16D8-9836-4731-9A08-0669494B102F}"/>
    <cellStyle name="20% - Accent1 3 5 2 6" xfId="37187" xr:uid="{12C20A4C-7179-4B89-9EF4-04C293028286}"/>
    <cellStyle name="20% - Accent1 3 5 3" xfId="24460" xr:uid="{6F831336-5A0F-45A9-8AA5-7EE1A390CDB9}"/>
    <cellStyle name="20% - Accent1 3 5 3 2" xfId="2453" xr:uid="{DC890BD7-286C-4739-84F2-4018AE40168F}"/>
    <cellStyle name="20% - Accent1 3 5 3 2 2" xfId="2624" xr:uid="{6CCC4A2C-A04B-4BB1-B599-C7F354EFFED9}"/>
    <cellStyle name="20% - Accent1 3 5 3 2 2 2" xfId="22083" xr:uid="{BD48EDE5-1870-4618-97B8-AE157D01C4C5}"/>
    <cellStyle name="20% - Accent1 3 5 3 2 2 2 2" xfId="47351" xr:uid="{A5DCEC28-5105-4F2B-9798-D9220F1AD547}"/>
    <cellStyle name="20% - Accent1 3 5 3 2 2 3" xfId="28077" xr:uid="{533966DF-ABE8-4947-B31E-C05708F32EEA}"/>
    <cellStyle name="20% - Accent1 3 5 3 2 3" xfId="20671" xr:uid="{C9FF5F0A-080C-4A3E-B785-101017652A7E}"/>
    <cellStyle name="20% - Accent1 3 5 3 2 3 2" xfId="11722" xr:uid="{6D60C7E3-C429-486D-B637-21ADA2AA84D9}"/>
    <cellStyle name="20% - Accent1 3 5 3 2 3 2 2" xfId="37093" xr:uid="{806DF4CE-5079-43C1-A1C3-380EA4CB8FA5}"/>
    <cellStyle name="20% - Accent1 3 5 3 2 3 3" xfId="45950" xr:uid="{974A4D03-EE4F-41EE-A8D3-3F7860DDB171}"/>
    <cellStyle name="20% - Accent1 3 5 3 2 4" xfId="12417" xr:uid="{C7D52A84-059F-459B-A2D1-8C6BE90CFA51}"/>
    <cellStyle name="20% - Accent1 3 5 3 2 4 2" xfId="37780" xr:uid="{FC7BADB8-1EA3-40F0-AA51-26AFAB948175}"/>
    <cellStyle name="20% - Accent1 3 5 3 2 5" xfId="27906" xr:uid="{A3B8A215-9834-4FFB-8DA2-31EEB0742C82}"/>
    <cellStyle name="20% - Accent1 3 5 3 3" xfId="1471" xr:uid="{417D1281-334C-4C4D-ABD9-0186101EF8B5}"/>
    <cellStyle name="20% - Accent1 3 5 3 3 2" xfId="24111" xr:uid="{302CCCF5-28B2-4679-A98D-1381BB89B780}"/>
    <cellStyle name="20% - Accent1 3 5 3 3 2 2" xfId="49356" xr:uid="{AFCB2A2C-8AE1-488D-9A7D-8E81B3426934}"/>
    <cellStyle name="20% - Accent1 3 5 3 3 3" xfId="26942" xr:uid="{2BE90175-8259-4FB7-A18A-3CED95F2188A}"/>
    <cellStyle name="20% - Accent1 3 5 3 4" xfId="19560" xr:uid="{89F68CE1-881F-439C-8F4F-D3F92438853C}"/>
    <cellStyle name="20% - Accent1 3 5 3 4 2" xfId="11622" xr:uid="{333AE308-1587-4656-BADC-ACC8B7A53C7B}"/>
    <cellStyle name="20% - Accent1 3 5 3 4 2 2" xfId="36993" xr:uid="{4B295427-F9C2-456F-A7EA-7BE5A48BD92C}"/>
    <cellStyle name="20% - Accent1 3 5 3 4 3" xfId="44848" xr:uid="{184DC698-4BCC-48B9-88C0-90C6A0C1FC20}"/>
    <cellStyle name="20% - Accent1 3 5 3 5" xfId="19730" xr:uid="{325297C1-E718-4215-91F5-F4792443BE87}"/>
    <cellStyle name="20% - Accent1 3 5 3 5 2" xfId="45018" xr:uid="{78FA8C0B-B3A5-46E9-9713-B8125D2B9463}"/>
    <cellStyle name="20% - Accent1 3 5 3 6" xfId="49696" xr:uid="{5E445BBD-04C8-4ECD-9853-48881A9BD435}"/>
    <cellStyle name="20% - Accent1 3 5 4" xfId="20329" xr:uid="{C0BDC3F6-EAC9-4171-8CB9-CA9112BF8D04}"/>
    <cellStyle name="20% - Accent1 3 5 4 2" xfId="20500" xr:uid="{B8F73803-7202-46C1-8856-830F202FD621}"/>
    <cellStyle name="20% - Accent1 3 5 4 2 2" xfId="3134" xr:uid="{5C1974CC-9EAC-475D-8C63-AAA11275A401}"/>
    <cellStyle name="20% - Accent1 3 5 4 2 2 2" xfId="28587" xr:uid="{48242CFB-9C42-4710-B183-233B30A980C0}"/>
    <cellStyle name="20% - Accent1 3 5 4 2 3" xfId="45779" xr:uid="{F9D15162-6112-46AE-8FD9-F206A2951A54}"/>
    <cellStyle name="20% - Accent1 3 5 4 3" xfId="18569" xr:uid="{16E363A0-B495-45A1-B05C-59F8E13B3FB0}"/>
    <cellStyle name="20% - Accent1 3 5 4 3 2" xfId="15942" xr:uid="{0F0B8806-95E9-4DD5-9928-065B77A664D1}"/>
    <cellStyle name="20% - Accent1 3 5 4 3 2 2" xfId="41269" xr:uid="{CF690FB6-0695-46FA-BFFA-D184582F832C}"/>
    <cellStyle name="20% - Accent1 3 5 4 3 3" xfId="43869" xr:uid="{07ACB665-0377-4D1E-A2AD-8407314F84EB}"/>
    <cellStyle name="20% - Accent1 3 5 4 4" xfId="16637" xr:uid="{733A39C5-B77C-4FBB-8E86-0282A7D0E9C7}"/>
    <cellStyle name="20% - Accent1 3 5 4 4 2" xfId="41953" xr:uid="{A5779DE8-F22F-4A16-958B-EACDDA3A539F}"/>
    <cellStyle name="20% - Accent1 3 5 4 5" xfId="45608" xr:uid="{9166DCFA-4141-4508-A6C4-CB5ECC9181B7}"/>
    <cellStyle name="20% - Accent1 3 5 5" xfId="19390" xr:uid="{6C2B9804-68BC-4EB9-9BDD-82AF656B1C98}"/>
    <cellStyle name="20% - Accent1 3 5 5 2" xfId="5161" xr:uid="{B57AEFD7-D8AD-4A72-A354-06AFE3EAB534}"/>
    <cellStyle name="20% - Accent1 3 5 5 2 2" xfId="30592" xr:uid="{25DB8ADB-4BA7-423C-AA00-F9F311EE3821}"/>
    <cellStyle name="20% - Accent1 3 5 5 3" xfId="44678" xr:uid="{0619FD14-96FC-4908-8795-16F1AEEE4AB0}"/>
    <cellStyle name="20% - Accent1 3 5 6" xfId="17457" xr:uid="{11D84910-2C16-4BE1-A015-8DAFB856223D}"/>
    <cellStyle name="20% - Accent1 3 5 6 2" xfId="15842" xr:uid="{A8C07C58-C1AF-433A-805A-22F328C1F0C8}"/>
    <cellStyle name="20% - Accent1 3 5 6 2 2" xfId="41169" xr:uid="{C4A805DC-4B53-4F39-95FA-F41AA7757A6B}"/>
    <cellStyle name="20% - Accent1 3 5 6 3" xfId="42765" xr:uid="{2B125847-576B-4F2C-ACE4-88778ABE245F}"/>
    <cellStyle name="20% - Accent1 3 5 7" xfId="17627" xr:uid="{06D70F72-824E-44D7-8E0F-4198A51A7813}"/>
    <cellStyle name="20% - Accent1 3 5 7 2" xfId="42935" xr:uid="{1C302A77-6C36-4595-B5FB-D963B65F343B}"/>
    <cellStyle name="20% - Accent1 3 5 8" xfId="30932" xr:uid="{B0AFA446-0C9C-4DEE-BB89-B3464499D52B}"/>
    <cellStyle name="20% - Accent1 3 6" xfId="18147" xr:uid="{AFCF6B22-80A2-4193-98E8-C971D2C5DCB1}"/>
    <cellStyle name="20% - Accent1 3 6 2" xfId="8766" xr:uid="{7BD862AF-1CE8-4FCC-9479-55C971A2660F}"/>
    <cellStyle name="20% - Accent1 3 6 2 2" xfId="8937" xr:uid="{D6E8D727-26A3-4B48-B2E2-98BCA2F11F90}"/>
    <cellStyle name="20% - Accent1 3 6 2 2 2" xfId="15771" xr:uid="{BA8E73C8-70EC-4129-807F-29AE5451277C}"/>
    <cellStyle name="20% - Accent1 3 6 2 2 2 2" xfId="41098" xr:uid="{B44E4D81-96F6-4D9E-839C-63DCE92A34D8}"/>
    <cellStyle name="20% - Accent1 3 6 2 2 3" xfId="34330" xr:uid="{B7602043-0336-4E99-A595-54EEA85F0BF3}"/>
    <cellStyle name="20% - Accent1 3 6 2 3" xfId="14359" xr:uid="{9B2C9980-3501-4A76-AB75-C6C81D71541E}"/>
    <cellStyle name="20% - Accent1 3 6 2 3 2" xfId="24359" xr:uid="{F0D08DE6-967F-4F04-A072-080EA4E8F267}"/>
    <cellStyle name="20% - Accent1 3 6 2 3 2 2" xfId="49604" xr:uid="{72408F8D-A032-4E22-A2B7-3229198A7765}"/>
    <cellStyle name="20% - Accent1 3 6 2 3 3" xfId="39698" xr:uid="{C4A6FD18-3F47-47B5-B67E-E691904EADA2}"/>
    <cellStyle name="20% - Accent1 3 6 2 4" xfId="25054" xr:uid="{67F2CB33-3EA0-4443-BD92-89729E8CC396}"/>
    <cellStyle name="20% - Accent1 3 6 2 4 2" xfId="50288" xr:uid="{BD89C701-1A64-45D2-904C-CCD67DD2FCDD}"/>
    <cellStyle name="20% - Accent1 3 6 2 5" xfId="34159" xr:uid="{7B0AF444-AFCD-42B4-BCC0-F44315E1E148}"/>
    <cellStyle name="20% - Accent1 3 6 3" xfId="3575" xr:uid="{B456D7D1-DDA8-4972-B0C8-5FBDCF2CE7FE}"/>
    <cellStyle name="20% - Accent1 3 6 3 2" xfId="17799" xr:uid="{373B53C5-6A80-4BB2-815C-EBD2029660EE}"/>
    <cellStyle name="20% - Accent1 3 6 3 2 2" xfId="43107" xr:uid="{AAA055A8-B274-4195-A9DD-23D148AF6562}"/>
    <cellStyle name="20% - Accent1 3 6 3 3" xfId="29019" xr:uid="{88057116-BAE8-4C97-BD3B-153151799BCE}"/>
    <cellStyle name="20% - Accent1 3 6 4" xfId="13246" xr:uid="{270C7527-B372-4F7B-AAFE-7F1B7B87222F}"/>
    <cellStyle name="20% - Accent1 3 6 4 2" xfId="24259" xr:uid="{F9C920F4-85C6-4B1E-AF21-32EFD3448BC9}"/>
    <cellStyle name="20% - Accent1 3 6 4 2 2" xfId="49504" xr:uid="{A31BC0F7-F96B-473E-B9F8-D202CA997CD9}"/>
    <cellStyle name="20% - Accent1 3 6 4 3" xfId="38597" xr:uid="{324EA7D3-6050-4679-B7C0-4EF8C957025E}"/>
    <cellStyle name="20% - Accent1 3 6 5" xfId="13416" xr:uid="{FFFD6160-8556-4D68-862A-9265259BD64D}"/>
    <cellStyle name="20% - Accent1 3 6 5 2" xfId="38767" xr:uid="{E345804F-0A4D-4A8E-AF6D-FB6F1F03C24B}"/>
    <cellStyle name="20% - Accent1 3 6 6" xfId="43448" xr:uid="{B5A65197-D8AC-4599-943B-B780D526182A}"/>
    <cellStyle name="20% - Accent1 3 7" xfId="7614" xr:uid="{21DDC947-6D8B-4D3A-894A-969DEA3C47CF}"/>
    <cellStyle name="20% - Accent1 3 7 2" xfId="21402" xr:uid="{08491D5C-2234-4B8F-B1F1-7744B795FEA4}"/>
    <cellStyle name="20% - Accent1 3 7 2 2" xfId="21573" xr:uid="{0B2CDDB5-D261-4822-9FD5-68A3DB1C2830}"/>
    <cellStyle name="20% - Accent1 3 7 2 2 2" xfId="5238" xr:uid="{DD57C039-810F-4D75-8DE3-713EBF62A118}"/>
    <cellStyle name="20% - Accent1 3 7 2 2 2 2" xfId="30669" xr:uid="{4D15C37D-DDFC-45C7-8A58-5472A460A96E}"/>
    <cellStyle name="20% - Accent1 3 7 2 2 3" xfId="46841" xr:uid="{5606CE9F-9C87-4367-BA8D-0F2E48CE96FE}"/>
    <cellStyle name="20% - Accent1 3 7 2 3" xfId="2795" xr:uid="{CD07DC8B-CBEF-4101-8D65-D863EA09C17F}"/>
    <cellStyle name="20% - Accent1 3 7 2 3 2" xfId="18047" xr:uid="{9442CD2C-A796-4321-9BFD-648AA3DA5311}"/>
    <cellStyle name="20% - Accent1 3 7 2 3 2 2" xfId="43355" xr:uid="{06136755-2B17-4C51-8430-6E35F624F441}"/>
    <cellStyle name="20% - Accent1 3 7 2 3 3" xfId="28248" xr:uid="{F978C833-8E05-4817-816A-DA26DBC99A83}"/>
    <cellStyle name="20% - Accent1 3 7 2 4" xfId="18741" xr:uid="{77E34E88-6CCD-458D-B87C-D19C03C9C48E}"/>
    <cellStyle name="20% - Accent1 3 7 2 4 2" xfId="44041" xr:uid="{6B1A0E43-F7AC-4E12-B804-C13518F16B1C}"/>
    <cellStyle name="20% - Accent1 3 7 2 5" xfId="46670" xr:uid="{C4065F8C-344A-4CC3-8549-0C33B604030D}"/>
    <cellStyle name="20% - Accent1 3 7 3" xfId="9889" xr:uid="{DEB5E7C9-0F4E-4CED-912F-FDACF35ECF2B}"/>
    <cellStyle name="20% - Accent1 3 7 3 2" xfId="7266" xr:uid="{49057BAF-3E88-4ED5-A692-7731E82B1BD5}"/>
    <cellStyle name="20% - Accent1 3 7 3 2 2" xfId="32680" xr:uid="{C7AA9FDF-0E7C-4BCB-AED6-C2B26C118C44}"/>
    <cellStyle name="20% - Accent1 3 7 3 3" xfId="35273" xr:uid="{5CD3E5BF-BFCF-4427-A896-D203EBF45B2B}"/>
    <cellStyle name="20% - Accent1 3 7 4" xfId="606" xr:uid="{D41812A3-DBFC-4F68-92D9-AA23DBD95E62}"/>
    <cellStyle name="20% - Accent1 3 7 4 2" xfId="17947" xr:uid="{F20D3F78-29D2-4193-A3D0-5DB9990AD5F7}"/>
    <cellStyle name="20% - Accent1 3 7 4 2 2" xfId="43255" xr:uid="{4AE7251C-A56E-484A-AB99-0C6CFDA6220C}"/>
    <cellStyle name="20% - Accent1 3 7 4 3" xfId="26090" xr:uid="{10481AC5-6228-426C-B198-74D6DCD1D7FE}"/>
    <cellStyle name="20% - Accent1 3 7 5" xfId="777" xr:uid="{CA1D427E-8FC4-419D-9930-97AF5A5A0FBF}"/>
    <cellStyle name="20% - Accent1 3 7 5 2" xfId="26261" xr:uid="{9FADE450-B035-4F7E-A785-630D59EBCFC1}"/>
    <cellStyle name="20% - Accent1 3 7 6" xfId="33022" xr:uid="{1CBE8535-3F8D-4B2B-AC56-33B24D84C11B}"/>
    <cellStyle name="20% - Accent1 3 8" xfId="8685" xr:uid="{C856A785-174A-4E29-8A5B-11EEB2C437E0}"/>
    <cellStyle name="20% - Accent1 3 8 2" xfId="5681" xr:uid="{D3D772AB-9916-44F7-BF54-0A75B49D2782}"/>
    <cellStyle name="20% - Accent1 3 8 2 2" xfId="1985" xr:uid="{1B2AFF5C-AB5E-4B8F-9A23-A21034BBA29F}"/>
    <cellStyle name="20% - Accent1 3 8 2 2 2" xfId="27456" xr:uid="{9A7A9A97-FA92-4E5F-94A4-3D8E877FEEFA}"/>
    <cellStyle name="20% - Accent1 3 8 2 3" xfId="31104" xr:uid="{59EAE4BA-1A88-4FBB-8F34-29443251E0CC}"/>
    <cellStyle name="20% - Accent1 3 8 3" xfId="22698" xr:uid="{B1A173CB-9087-40EA-8BD7-CB4353147D23}"/>
    <cellStyle name="20% - Accent1 3 8 3 2" xfId="14789" xr:uid="{5ADF6A27-F3C6-4EF6-BA77-071FC32C67B5}"/>
    <cellStyle name="20% - Accent1 3 8 3 2 2" xfId="40128" xr:uid="{A0FE87C8-35F3-480D-BDD1-407CCB4D024C}"/>
    <cellStyle name="20% - Accent1 3 8 3 3" xfId="47953" xr:uid="{BED35E75-EF9E-4227-BB49-57D2BC0F8C2F}"/>
    <cellStyle name="20% - Accent1 3 8 4" xfId="22868" xr:uid="{7404E192-F2C0-4928-AFB5-6FB51E02DCBE}"/>
    <cellStyle name="20% - Accent1 3 8 4 2" xfId="48123" xr:uid="{B29A5700-3A2A-4612-852A-C80367ABAF69}"/>
    <cellStyle name="20% - Accent1 3 8 5" xfId="34083" xr:uid="{77CE3094-3749-4E7B-8B53-A14CA53AC9E4}"/>
    <cellStyle name="20% - Accent1 3 9" xfId="10872" xr:uid="{3352C647-F663-4BC3-AADB-161B5D3157F1}"/>
    <cellStyle name="20% - Accent1 3 9 2" xfId="11043" xr:uid="{C0D74DC1-4B39-44B7-82DD-8C4CF1705451}"/>
    <cellStyle name="20% - Accent1 3 9 2 2" xfId="17878" xr:uid="{DB2CF0A4-B98D-4E0F-8314-FEE2738B7601}"/>
    <cellStyle name="20% - Accent1 3 9 2 2 2" xfId="43186" xr:uid="{C00F1D5C-7C38-4F76-B7ED-2D5A55263D20}"/>
    <cellStyle name="20% - Accent1 3 9 2 3" xfId="36414" xr:uid="{60D18BEB-5B11-43C2-AAE5-791D48386AB2}"/>
    <cellStyle name="20% - Accent1 3 9 3" xfId="15434" xr:uid="{E7C1B3BE-4DEC-475F-BB9F-71D32E651499}"/>
    <cellStyle name="20% - Accent1 3 9 3 2" xfId="13838" xr:uid="{E0C14441-BF73-4137-938B-2E8FFBEB5234}"/>
    <cellStyle name="20% - Accent1 3 9 3 2 2" xfId="39189" xr:uid="{26CF2220-D4E4-4D54-AEA1-A71A7A22B6BC}"/>
    <cellStyle name="20% - Accent1 3 9 3 3" xfId="40761" xr:uid="{408BD5B0-B410-4F03-AEAA-200940619BC4}"/>
    <cellStyle name="20% - Accent1 3 9 4" xfId="2957" xr:uid="{88A47133-265D-4C48-B93C-11A567F3B2F8}"/>
    <cellStyle name="20% - Accent1 3 9 4 2" xfId="28410" xr:uid="{49C9ACA5-25FC-4AA8-B596-C12104971A6A}"/>
    <cellStyle name="20% - Accent1 3 9 5" xfId="36243" xr:uid="{14EB2163-52B4-48DC-8AC3-B4047403726F}"/>
    <cellStyle name="20% - Accent1 4" xfId="7601" xr:uid="{634E3BD4-AA44-40BB-813C-733A23AAFDDE}"/>
    <cellStyle name="20% - Accent1 4 10" xfId="9884" xr:uid="{36DC0B51-8223-40E7-AEF9-BBC94CCF6AEB}"/>
    <cellStyle name="20% - Accent1 4 10 2" xfId="15685" xr:uid="{AAF5C963-3936-4167-8728-B9EDCE3237A9}"/>
    <cellStyle name="20% - Accent1 4 10 2 2" xfId="41012" xr:uid="{A78AA99A-2840-422B-AA86-9897D1875674}"/>
    <cellStyle name="20% - Accent1 4 10 3" xfId="35268" xr:uid="{D43B611D-123E-448C-A576-06DC3F1D4539}"/>
    <cellStyle name="20% - Accent1 4 11" xfId="11103" xr:uid="{8EAC2003-872C-46BF-A38E-645338538C20}"/>
    <cellStyle name="20% - Accent1 4 11 2" xfId="1112" xr:uid="{A1852375-7AE4-4368-A0C6-39FBD4F4C615}"/>
    <cellStyle name="20% - Accent1 4 11 2 2" xfId="26596" xr:uid="{542B11E3-15BD-4901-84E9-0C8CDD224E95}"/>
    <cellStyle name="20% - Accent1 4 11 3" xfId="36474" xr:uid="{4A4021CD-D170-4160-8CAC-9549FCB06821}"/>
    <cellStyle name="20% - Accent1 4 12" xfId="9191" xr:uid="{77A6681C-DD81-49D7-8F6A-A6292596BFD6}"/>
    <cellStyle name="20% - Accent1 4 12 2" xfId="34584" xr:uid="{0DEFDCCF-E5CA-4C58-AE5E-9C794C2F9258}"/>
    <cellStyle name="20% - Accent1 4 13" xfId="25588" xr:uid="{14C71DDC-0880-4D3B-85D8-8C3353F559DE}"/>
    <cellStyle name="20% - Accent1 4 13 2" xfId="50811" xr:uid="{07874EB6-1C7D-4F29-B0EA-5BC62F77547A}"/>
    <cellStyle name="20% - Accent1 4 14" xfId="33012" xr:uid="{60ECEBE1-D43F-45CE-BD05-B2A0FB5F6050}"/>
    <cellStyle name="20% - Accent1 4 2" xfId="13937" xr:uid="{8216C55C-AE49-4EE7-8DFA-EDCADCE605C6}"/>
    <cellStyle name="20% - Accent1 4 2 10" xfId="39279" xr:uid="{F2B5B474-8E4C-4563-8B65-3F888C98F33F}"/>
    <cellStyle name="20% - Accent1 4 2 2" xfId="2373" xr:uid="{7E279A7B-8495-4761-90CE-DE5275719579}"/>
    <cellStyle name="20% - Accent1 4 2 2 2" xfId="8686" xr:uid="{4BBCA5A1-16E4-4F4C-A740-94A3FD9B9891}"/>
    <cellStyle name="20% - Accent1 4 2 2 2 2" xfId="23507" xr:uid="{C5CDF5E5-2E12-4CB7-BE39-722D496C60C3}"/>
    <cellStyle name="20% - Accent1 4 2 2 2 2 2" xfId="23678" xr:uid="{86124D18-BA60-445E-A437-FD0B351E2448}"/>
    <cellStyle name="20% - Accent1 4 2 2 2 2 2 2" xfId="7343" xr:uid="{0835F3A2-7D37-4102-8200-B7BB90F216CE}"/>
    <cellStyle name="20% - Accent1 4 2 2 2 2 2 2 2" xfId="32757" xr:uid="{176DFDE7-8815-4EB0-B427-6B59EE43F305}"/>
    <cellStyle name="20% - Accent1 4 2 2 2 2 2 3" xfId="48923" xr:uid="{6A9CA1BB-D78A-4112-B073-3E47D504BF68}"/>
    <cellStyle name="20% - Accent1 4 2 2 2 2 3" xfId="4899" xr:uid="{A43C33E1-04C9-4B01-9877-0C01BED1BAF3}"/>
    <cellStyle name="20% - Accent1 4 2 2 2 2 3 2" xfId="1202" xr:uid="{80D2BE31-1187-41F8-BF61-71BB1E54EAB2}"/>
    <cellStyle name="20% - Accent1 4 2 2 2 2 3 2 2" xfId="26686" xr:uid="{5B66F547-BD48-4530-A169-E18B80FDB9D3}"/>
    <cellStyle name="20% - Accent1 4 2 2 2 2 3 3" xfId="30330" xr:uid="{C883A8EA-2DAF-45F9-B562-3BAA3B471821}"/>
    <cellStyle name="20% - Accent1 4 2 2 2 2 4" xfId="2967" xr:uid="{B8F179B8-31FA-4947-8D4C-95032162C1A9}"/>
    <cellStyle name="20% - Accent1 4 2 2 2 2 4 2" xfId="28420" xr:uid="{BB2A434E-CC98-4F0D-974F-B832A16227FE}"/>
    <cellStyle name="20% - Accent1 4 2 2 2 2 5" xfId="48752" xr:uid="{46B715C2-DF8A-4823-B644-00ED4E28CCC0}"/>
    <cellStyle name="20% - Accent1 4 2 2 2 3" xfId="11993" xr:uid="{0A6E657B-EDF6-4D89-9BB5-C30CF4067A6E}"/>
    <cellStyle name="20% - Accent1 4 2 2 2 3 2" xfId="1986" xr:uid="{DCFF043A-4FC1-4E91-8BD6-FF257B00409F}"/>
    <cellStyle name="20% - Accent1 4 2 2 2 3 2 2" xfId="27457" xr:uid="{9479EF37-161F-4C6D-A1E4-AFFC935D263C}"/>
    <cellStyle name="20% - Accent1 4 2 2 2 3 3" xfId="37356" xr:uid="{41F02CFF-9A7B-4DCD-925C-FBFE0646AE31}"/>
    <cellStyle name="20% - Accent1 4 2 2 2 4" xfId="22699" xr:uid="{5C646117-D59E-4091-97A2-941E8C0261E1}"/>
    <cellStyle name="20% - Accent1 4 2 2 2 4 2" xfId="2133" xr:uid="{2236A79D-EDB1-4782-A1CD-C83A587D4213}"/>
    <cellStyle name="20% - Accent1 4 2 2 2 4 2 2" xfId="27604" xr:uid="{3C09559F-EA36-4DE0-B560-F6E944BEB11A}"/>
    <cellStyle name="20% - Accent1 4 2 2 2 4 3" xfId="47954" xr:uid="{C22AD371-DC75-4966-BB4C-98CEA231ECA0}"/>
    <cellStyle name="20% - Accent1 4 2 2 2 5" xfId="22869" xr:uid="{FF827289-26A5-44C2-AB15-967E491880E0}"/>
    <cellStyle name="20% - Accent1 4 2 2 2 5 2" xfId="48124" xr:uid="{79176231-40A6-4125-AF82-18EF8B03EC1D}"/>
    <cellStyle name="20% - Accent1 4 2 2 2 6" xfId="34084" xr:uid="{A099BB48-2A4B-4CE9-8390-DFA446E6016B}"/>
    <cellStyle name="20% - Accent1 4 2 2 3" xfId="21322" xr:uid="{4A027F7E-440A-4106-924F-DB60659B6265}"/>
    <cellStyle name="20% - Accent1 4 2 2 3 2" xfId="17195" xr:uid="{84E60101-6B7C-49DF-9E3C-F60CA2B42A3F}"/>
    <cellStyle name="20% - Accent1 4 2 2 3 2 2" xfId="17366" xr:uid="{815B657D-F5F1-4420-A260-322E798BDD41}"/>
    <cellStyle name="20% - Accent1 4 2 2 3 2 2 2" xfId="19979" xr:uid="{655E9CBD-94E1-44F8-AD6C-D1595AAA9098}"/>
    <cellStyle name="20% - Accent1 4 2 2 3 2 2 2 2" xfId="45267" xr:uid="{2589A440-540F-48F5-9F6E-E5D858F7D69C}"/>
    <cellStyle name="20% - Accent1 4 2 2 3 2 2 3" xfId="42674" xr:uid="{032E85C2-F99F-481D-8C68-D33D53908B2B}"/>
    <cellStyle name="20% - Accent1 4 2 2 3 2 3" xfId="11212" xr:uid="{5D216477-23EF-40DB-B7CA-A029091A2391}"/>
    <cellStyle name="20% - Accent1 4 2 2 3 2 3 2" xfId="1203" xr:uid="{ED27D96E-4D41-464A-A376-0B6B341A7B71}"/>
    <cellStyle name="20% - Accent1 4 2 2 3 2 3 2 2" xfId="26687" xr:uid="{F2FF4C54-DBBA-4EAF-AC1F-672BB2208C69}"/>
    <cellStyle name="20% - Accent1 4 2 2 3 2 3 3" xfId="36583" xr:uid="{1645A999-B1AD-44C5-9C99-317C36CE8B00}"/>
    <cellStyle name="20% - Accent1 4 2 2 3 2 4" xfId="9280" xr:uid="{BF2C7AF3-16DE-4F15-9F04-B24BCF16521F}"/>
    <cellStyle name="20% - Accent1 4 2 2 3 2 4 2" xfId="34673" xr:uid="{6A43E9D2-8F2D-401C-A930-7551CECFB36E}"/>
    <cellStyle name="20% - Accent1 4 2 2 3 2 5" xfId="42503" xr:uid="{BD98E43D-34E8-4A0F-A807-457011FD9A52}"/>
    <cellStyle name="20% - Accent1 4 2 2 3 3" xfId="24630" xr:uid="{D4CB0BB9-C0FB-4678-84E8-D3E2FFAB78C5}"/>
    <cellStyle name="20% - Accent1 4 2 2 3 3 2" xfId="4090" xr:uid="{819B3FF8-21ED-40C3-9557-91AAAF965B22}"/>
    <cellStyle name="20% - Accent1 4 2 2 3 3 2 2" xfId="29534" xr:uid="{A8712A91-98E9-4C08-AB35-B5AC56EB0769}"/>
    <cellStyle name="20% - Accent1 4 2 2 3 3 3" xfId="49864" xr:uid="{6C7A973E-9CC8-45BE-BFF5-9D13DE982E57}"/>
    <cellStyle name="20% - Accent1 4 2 2 3 4" xfId="16386" xr:uid="{BA4E2F60-9818-429A-9336-E46E2F041F49}"/>
    <cellStyle name="20% - Accent1 4 2 2 3 4 2" xfId="4237" xr:uid="{6A5B50C3-0944-4CF4-8261-D64BFB633FD1}"/>
    <cellStyle name="20% - Accent1 4 2 2 3 4 2 2" xfId="29681" xr:uid="{388B7A51-5DF6-4973-85E7-F697DC2D4EC5}"/>
    <cellStyle name="20% - Accent1 4 2 2 3 4 3" xfId="41702" xr:uid="{5A2836CC-6130-42DC-9091-8D08AF49BC2D}"/>
    <cellStyle name="20% - Accent1 4 2 2 3 5" xfId="16556" xr:uid="{64308F9B-3A48-44E6-A67A-5B47428812FE}"/>
    <cellStyle name="20% - Accent1 4 2 2 3 5 2" xfId="41872" xr:uid="{ADF6C68C-F99A-490C-B210-A04C5B0AA1BF}"/>
    <cellStyle name="20% - Accent1 4 2 2 3 6" xfId="46592" xr:uid="{FE75C2B3-7BB1-4233-A837-F43F4EB8F92A}"/>
    <cellStyle name="20% - Accent1 4 2 2 4" xfId="10870" xr:uid="{EB6EFFFE-39FD-4734-90A5-70D33C2E78EF}"/>
    <cellStyle name="20% - Accent1 4 2 2 4 2" xfId="11041" xr:uid="{F4191326-F760-4030-847B-DBC2F64D5086}"/>
    <cellStyle name="20% - Accent1 4 2 2 4 2 2" xfId="17876" xr:uid="{5CB8E2CF-752D-4D3B-8224-28B020261C3C}"/>
    <cellStyle name="20% - Accent1 4 2 2 4 2 2 2" xfId="43184" xr:uid="{EEC4D2FA-AE4F-4ED2-9E0F-6B5F36314EF1}"/>
    <cellStyle name="20% - Accent1 4 2 2 4 2 3" xfId="36412" xr:uid="{4A46486E-E367-426C-B94C-3DCAF24D7E0E}"/>
    <cellStyle name="20% - Accent1 4 2 2 4 3" xfId="15432" xr:uid="{094D05AA-834E-441C-A31D-55702ADFE07C}"/>
    <cellStyle name="20% - Accent1 4 2 2 4 3 2" xfId="13836" xr:uid="{4740A22E-E55A-4503-8DF5-88A9231B23E3}"/>
    <cellStyle name="20% - Accent1 4 2 2 4 3 2 2" xfId="39187" xr:uid="{904B267E-C872-4195-AB35-BE8689A90A55}"/>
    <cellStyle name="20% - Accent1 4 2 2 4 3 3" xfId="40759" xr:uid="{BCA393D2-07AB-4872-BA0E-5E2E9AA13DA6}"/>
    <cellStyle name="20% - Accent1 4 2 2 4 4" xfId="14531" xr:uid="{B63F68E1-15D7-4F2A-A7E8-6D4B21EC136D}"/>
    <cellStyle name="20% - Accent1 4 2 2 4 4 2" xfId="39870" xr:uid="{BA8D0E5D-B01F-4781-B604-04C433332B12}"/>
    <cellStyle name="20% - Accent1 4 2 2 4 5" xfId="36241" xr:uid="{2CFAD37C-DFBA-430A-918E-3E6A45C63E82}"/>
    <cellStyle name="20% - Accent1 4 2 2 5" xfId="5679" xr:uid="{1D157D91-A49C-40D0-B23E-A0D34F90F8AA}"/>
    <cellStyle name="20% - Accent1 4 2 2 5 2" xfId="950" xr:uid="{1EB68723-77FE-4C3A-BD9D-2E9A2C43743D}"/>
    <cellStyle name="20% - Accent1 4 2 2 5 2 2" xfId="26434" xr:uid="{49BF51D6-BB5A-4407-B94B-301E0D78AF8A}"/>
    <cellStyle name="20% - Accent1 4 2 2 5 3" xfId="31102" xr:uid="{43405618-09A4-4080-B7E2-C4AEF86D1789}"/>
    <cellStyle name="20% - Accent1 4 2 2 6" xfId="10062" xr:uid="{6BD6F5B1-9266-44EA-896F-DB4274B212E3}"/>
    <cellStyle name="20% - Accent1 4 2 2 6 2" xfId="13736" xr:uid="{091852B1-BBCE-4BA4-A643-AF4E4E3B2897}"/>
    <cellStyle name="20% - Accent1 4 2 2 6 2 2" xfId="39087" xr:uid="{9AC3B406-0CDE-4394-A1A5-31DA6A73B0B1}"/>
    <cellStyle name="20% - Accent1 4 2 2 6 3" xfId="35446" xr:uid="{CA6D5B48-90B5-43AE-B401-46AC1EBFE8D7}"/>
    <cellStyle name="20% - Accent1 4 2 2 7" xfId="10232" xr:uid="{B1FBFFBC-3C15-4AFD-95B9-3EDE9F982FBB}"/>
    <cellStyle name="20% - Accent1 4 2 2 7 2" xfId="35616" xr:uid="{4B5BB8FD-CC4C-484F-98E2-AF257EDDB37F}"/>
    <cellStyle name="20% - Accent1 4 2 2 8" xfId="27831" xr:uid="{0A26F829-036C-4CE7-AD5E-67EFF21C3071}"/>
    <cellStyle name="20% - Accent1 4 2 3" xfId="15010" xr:uid="{D81D39C9-01E3-4225-96F6-CD58D1F9176C}"/>
    <cellStyle name="20% - Accent1 4 2 3 2" xfId="4477" xr:uid="{D40BF8B5-71DE-4D57-ABAE-A9F62531DDDA}"/>
    <cellStyle name="20% - Accent1 4 2 3 2 2" xfId="19298" xr:uid="{917660DE-4A0A-433E-96EB-DA740FB935ED}"/>
    <cellStyle name="20% - Accent1 4 2 3 2 2 2" xfId="19469" xr:uid="{94D5C7A3-D013-42C2-BC2F-698EFB34CA38}"/>
    <cellStyle name="20% - Accent1 4 2 3 2 2 2 2" xfId="1030" xr:uid="{33FFAE6F-B10C-44E4-8BA9-69E902064F2E}"/>
    <cellStyle name="20% - Accent1 4 2 3 2 2 2 2 2" xfId="26514" xr:uid="{C2E4AF77-19F1-45E0-A80B-4D943F5E7ECE}"/>
    <cellStyle name="20% - Accent1 4 2 3 2 2 2 3" xfId="44757" xr:uid="{AACCD4BC-CBF9-43D1-AFA1-CC984678B362}"/>
    <cellStyle name="20% - Accent1 4 2 3 2 2 3" xfId="17537" xr:uid="{CF26E853-FAA5-49B8-9F75-1D92C513F296}"/>
    <cellStyle name="20% - Accent1 4 2 3 2 2 3 2" xfId="4341" xr:uid="{34CF2EAC-A52A-4E3B-A8DA-4FB752E57E50}"/>
    <cellStyle name="20% - Accent1 4 2 3 2 2 3 2 2" xfId="29785" xr:uid="{DDB14FB5-5574-4E92-B77F-55176496E6BC}"/>
    <cellStyle name="20% - Accent1 4 2 3 2 2 3 3" xfId="42845" xr:uid="{542732B9-36D7-4782-BB43-97E36EC6E2E6}"/>
    <cellStyle name="20% - Accent1 4 2 3 2 2 4" xfId="15604" xr:uid="{BF0ADFA3-B669-44DF-8ADF-E2DD92DAF2FF}"/>
    <cellStyle name="20% - Accent1 4 2 3 2 2 4 2" xfId="40931" xr:uid="{6F92E503-8740-4284-A33C-7F149449C85A}"/>
    <cellStyle name="20% - Accent1 4 2 3 2 2 5" xfId="44586" xr:uid="{D8FCC3D3-8CAE-4B37-80DA-AF9218FDC313}"/>
    <cellStyle name="20% - Accent1 4 2 3 2 3" xfId="7784" xr:uid="{C1C4EAEA-1E4A-46FE-BA68-36B59D141C45}"/>
    <cellStyle name="20% - Accent1 4 2 3 2 3 2" xfId="23041" xr:uid="{2561036D-4AD8-4F27-AD8F-36BB6EFF271E}"/>
    <cellStyle name="20% - Accent1 4 2 3 2 3 2 2" xfId="48296" xr:uid="{4BF23793-5006-4BAD-BB98-73B144E28E37}"/>
    <cellStyle name="20% - Accent1 4 2 3 2 3 3" xfId="33191" xr:uid="{557E9F41-9B1E-429B-9382-9B18911A0C94}"/>
    <cellStyle name="20% - Accent1 4 2 3 2 4" xfId="12166" xr:uid="{52320EA0-F7AF-476C-860E-FFE3F962A09A}"/>
    <cellStyle name="20% - Accent1 4 2 3 2 4 2" xfId="23188" xr:uid="{C48BA4F0-FD0D-4DD6-BDC6-11B025294F9F}"/>
    <cellStyle name="20% - Accent1 4 2 3 2 4 2 2" xfId="48443" xr:uid="{7499CECB-7A3E-4F54-AC61-F1292DDF84D8}"/>
    <cellStyle name="20% - Accent1 4 2 3 2 4 3" xfId="37529" xr:uid="{5F02396D-7598-4C94-9E9F-BFF96A4640B8}"/>
    <cellStyle name="20% - Accent1 4 2 3 2 5" xfId="12336" xr:uid="{9FFA0A70-966F-4210-A199-582503E35172}"/>
    <cellStyle name="20% - Accent1 4 2 3 2 5 2" xfId="37699" xr:uid="{F50EDFA3-1821-427E-895D-5CFAD8A662C6}"/>
    <cellStyle name="20% - Accent1 4 2 3 2 6" xfId="29910" xr:uid="{B18D9D87-0BC6-4A86-8FDF-BF02544132F3}"/>
    <cellStyle name="20% - Accent1 4 2 3 3" xfId="10790" xr:uid="{C1BC1F8D-A41A-4AA9-B7CF-9BC9B02957C7}"/>
    <cellStyle name="20% - Accent1 4 2 3 3 2" xfId="12984" xr:uid="{16159E66-426E-4C96-8256-A94B4D996C4D}"/>
    <cellStyle name="20% - Accent1 4 2 3 3 2 2" xfId="13155" xr:uid="{B9EEEB86-5CCD-4BF1-9AE6-18437F7C4B01}"/>
    <cellStyle name="20% - Accent1 4 2 3 3 2 2 2" xfId="1031" xr:uid="{7A2D8723-4C70-4B59-B314-DD00BFE5EA67}"/>
    <cellStyle name="20% - Accent1 4 2 3 3 2 2 2 2" xfId="26515" xr:uid="{9C853F79-EBF1-4D9A-8161-034DBB5A297F}"/>
    <cellStyle name="20% - Accent1 4 2 3 3 2 2 3" xfId="38506" xr:uid="{E6F1AAAD-F43C-4C1C-96C7-AE1041027EAD}"/>
    <cellStyle name="20% - Accent1 4 2 3 3 2 3" xfId="7004" xr:uid="{263C161D-EEAC-4E10-A585-1DF877374F10}"/>
    <cellStyle name="20% - Accent1 4 2 3 3 2 3 2" xfId="10655" xr:uid="{F02F694D-32C7-4CAB-A738-21F856D4FEC5}"/>
    <cellStyle name="20% - Accent1 4 2 3 3 2 3 2 2" xfId="36039" xr:uid="{353E00F1-6D4A-46A6-9EFF-E99D76720BA7}"/>
    <cellStyle name="20% - Accent1 4 2 3 3 2 3 3" xfId="32418" xr:uid="{B1D34239-12DA-4D03-98C4-37333FA7414F}"/>
    <cellStyle name="20% - Accent1 4 2 3 3 2 4" xfId="5071" xr:uid="{F41CE98E-DA61-4415-97F2-35BF26B2A6AF}"/>
    <cellStyle name="20% - Accent1 4 2 3 3 2 4 2" xfId="30502" xr:uid="{766EE9EA-138D-4F22-9B51-D6DEE8E6D140}"/>
    <cellStyle name="20% - Accent1 4 2 3 3 2 5" xfId="38335" xr:uid="{CD1B2544-3469-46CA-8F45-357F5EE6F87E}"/>
    <cellStyle name="20% - Accent1 4 2 3 3 3" xfId="20419" xr:uid="{3C7FD286-BD63-4BAA-BF80-0B2448EDA81F}"/>
    <cellStyle name="20% - Accent1 4 2 3 3 3 2" xfId="16728" xr:uid="{AFD4AC17-24CB-4A74-BB42-97BDA9716A5F}"/>
    <cellStyle name="20% - Accent1 4 2 3 3 3 2 2" xfId="42044" xr:uid="{018FF711-AC49-4B36-83E3-9AE0B9B8CD4A}"/>
    <cellStyle name="20% - Accent1 4 2 3 3 3 3" xfId="45698" xr:uid="{D196D5DF-0B79-4F45-9AFE-5A9F0469AE5F}"/>
    <cellStyle name="20% - Accent1 4 2 3 3 4" xfId="24803" xr:uid="{A6FFCBF6-639F-449B-9F30-734DB82EEC7C}"/>
    <cellStyle name="20% - Accent1 4 2 3 3 4 2" xfId="16875" xr:uid="{DE2CCE02-4D2D-4D60-8EB0-B6CB7EE8163B}"/>
    <cellStyle name="20% - Accent1 4 2 3 3 4 2 2" xfId="42191" xr:uid="{D5DB2B67-0265-40E6-8459-CD3979FC85B5}"/>
    <cellStyle name="20% - Accent1 4 2 3 3 4 3" xfId="50037" xr:uid="{9E20D7AC-3DE7-4329-AC65-BA34805D59E7}"/>
    <cellStyle name="20% - Accent1 4 2 3 3 5" xfId="24973" xr:uid="{9437284E-D390-4EB8-8E0D-D2A7F7BFC33B}"/>
    <cellStyle name="20% - Accent1 4 2 3 3 5 2" xfId="50207" xr:uid="{D26B292F-084B-49D4-BCF7-7009E368BC1F}"/>
    <cellStyle name="20% - Accent1 4 2 3 3 6" xfId="36165" xr:uid="{4DE4974B-0E3E-44C5-A509-3E4A2EEA4083}"/>
    <cellStyle name="20% - Accent1 4 2 3 4" xfId="6662" xr:uid="{6C9E41D4-C1E9-41BF-A695-C733265DC45F}"/>
    <cellStyle name="20% - Accent1 4 2 3 4 2" xfId="6833" xr:uid="{2255125A-F860-4A0C-806B-5EE57A2BDEAD}"/>
    <cellStyle name="20% - Accent1 4 2 3 4 2 2" xfId="13665" xr:uid="{C97360BD-7404-415C-B1A6-68CAFAE5AA6C}"/>
    <cellStyle name="20% - Accent1 4 2 3 4 2 2 2" xfId="39016" xr:uid="{A0CECE81-C009-4357-AAB1-8D0DF6920162}"/>
    <cellStyle name="20% - Accent1 4 2 3 4 2 3" xfId="32247" xr:uid="{820B698A-3FFF-4550-9173-80E273BD6B16}"/>
    <cellStyle name="20% - Accent1 4 2 3 4 3" xfId="23849" xr:uid="{CB88AEF3-E53B-4B15-AC9C-2B678DB28B34}"/>
    <cellStyle name="20% - Accent1 4 2 3 4 3 2" xfId="2237" xr:uid="{E7BC37A2-9AAE-406B-8AE6-8222DA214380}"/>
    <cellStyle name="20% - Accent1 4 2 3 4 3 2 2" xfId="27708" xr:uid="{B90DA4E0-EC74-4A60-833F-5EC0B4406151}"/>
    <cellStyle name="20% - Accent1 4 2 3 4 3 3" xfId="49094" xr:uid="{7819B2EF-903F-451A-AA3C-694E8DECCDB1}"/>
    <cellStyle name="20% - Accent1 4 2 3 4 4" xfId="21916" xr:uid="{99A430CE-F2C1-4EF7-9396-99CC9793445D}"/>
    <cellStyle name="20% - Accent1 4 2 3 4 4 2" xfId="47184" xr:uid="{6AF0018B-64BE-46AF-AA27-137193A1DBC5}"/>
    <cellStyle name="20% - Accent1 4 2 3 4 5" xfId="32076" xr:uid="{F421C7AA-2A66-4042-890E-7365BA877058}"/>
    <cellStyle name="20% - Accent1 4 2 3 5" xfId="18317" xr:uid="{C7CFEB14-0BFB-4F58-83D3-23E91D609219}"/>
    <cellStyle name="20% - Accent1 4 2 3 5 2" xfId="10404" xr:uid="{F069D312-1F8D-4017-90E1-D07B190CFFD4}"/>
    <cellStyle name="20% - Accent1 4 2 3 5 2 2" xfId="35788" xr:uid="{C2C75813-55F4-4A93-BCE3-F58E825DEF8F}"/>
    <cellStyle name="20% - Accent1 4 2 3 5 3" xfId="43617" xr:uid="{28EE02CF-26CE-47FD-AA77-B05F8160AF74}"/>
    <cellStyle name="20% - Accent1 4 2 3 6" xfId="5852" xr:uid="{BF5F0C0B-745D-42CE-A05D-EF3ACDAE22AB}"/>
    <cellStyle name="20% - Accent1 4 2 3 6 2" xfId="10551" xr:uid="{9968E591-278D-43AE-B920-987B8A9C7EB8}"/>
    <cellStyle name="20% - Accent1 4 2 3 6 2 2" xfId="35935" xr:uid="{58816F63-C6F9-453C-8CEE-469F0523D6F0}"/>
    <cellStyle name="20% - Accent1 4 2 3 6 3" xfId="31275" xr:uid="{76903F1F-3001-4906-B3EB-3E0D765F7B6C}"/>
    <cellStyle name="20% - Accent1 4 2 3 7" xfId="6022" xr:uid="{9A876381-3404-4180-8893-3E135560E785}"/>
    <cellStyle name="20% - Accent1 4 2 3 7 2" xfId="31445" xr:uid="{06BA148D-FCB7-4B6D-8610-ABA157EBD430}"/>
    <cellStyle name="20% - Accent1 4 2 3 8" xfId="40340" xr:uid="{23170496-CC93-4AE6-BDA9-98EE4D1B63D6}"/>
    <cellStyle name="20% - Accent1 4 2 4" xfId="23427" xr:uid="{8D91052E-53E1-465E-98DD-459BA77819F6}"/>
    <cellStyle name="20% - Accent1 4 2 4 2" xfId="344" xr:uid="{9F8F847D-49D9-4C1A-933E-44075963A346}"/>
    <cellStyle name="20% - Accent1 4 2 4 2 2" xfId="516" xr:uid="{550841D7-63B5-45CB-A3EE-28E307125C86}"/>
    <cellStyle name="20% - Accent1 4 2 4 2 2 2" xfId="2066" xr:uid="{DFFD8781-D37B-456F-AFCC-85BD4C17E465}"/>
    <cellStyle name="20% - Accent1 4 2 4 2 2 2 2" xfId="27537" xr:uid="{9927A3E4-33D9-49D8-899F-064F0D8FA65A}"/>
    <cellStyle name="20% - Accent1 4 2 4 2 2 3" xfId="26000" xr:uid="{64EDD12F-D8C1-4993-9384-BB85F876EDED}"/>
    <cellStyle name="20% - Accent1 4 2 4 2 3" xfId="19640" xr:uid="{3862B225-A805-4425-A66B-2F6CF7780383}"/>
    <cellStyle name="20% - Accent1 4 2 4 2 3 2" xfId="23292" xr:uid="{796556E3-907F-4BA8-9F2E-5545211C0DCE}"/>
    <cellStyle name="20% - Accent1 4 2 4 2 3 2 2" xfId="48547" xr:uid="{237CC8EA-5540-44CC-9AD1-DBEEF86B8F07}"/>
    <cellStyle name="20% - Accent1 4 2 4 2 3 3" xfId="44928" xr:uid="{C18D0E05-F6D0-45A6-BD94-23C2A1F89F38}"/>
    <cellStyle name="20% - Accent1 4 2 4 2 4" xfId="11384" xr:uid="{19FA1E8F-B96C-4F84-BF3B-A349D45076B6}"/>
    <cellStyle name="20% - Accent1 4 2 4 2 4 2" xfId="36755" xr:uid="{37BE7C87-2500-4755-B943-DBA24CBBD324}"/>
    <cellStyle name="20% - Accent1 4 2 4 2 5" xfId="25828" xr:uid="{2F776ED2-9B57-4E96-A654-42312C6FD23E}"/>
    <cellStyle name="20% - Accent1 4 2 4 3" xfId="14107" xr:uid="{C4FC570E-C318-4B23-84F9-9E1DCE407C4E}"/>
    <cellStyle name="20% - Accent1 4 2 4 3 2" xfId="6194" xr:uid="{CDD8123C-1D39-457A-BF01-7A99E366B3D5}"/>
    <cellStyle name="20% - Accent1 4 2 4 3 2 2" xfId="31617" xr:uid="{44A47C41-FE65-4166-A86F-181BB348C555}"/>
    <cellStyle name="20% - Accent1 4 2 4 3 3" xfId="39446" xr:uid="{32D99D71-F338-48B1-9829-696B0FFB0281}"/>
    <cellStyle name="20% - Accent1 4 2 4 4" xfId="18490" xr:uid="{0810424C-D120-499C-A3A9-06E8D57F58F4}"/>
    <cellStyle name="20% - Accent1 4 2 4 4 2" xfId="6341" xr:uid="{5063EA7F-6B4D-4746-B639-5F8390E36827}"/>
    <cellStyle name="20% - Accent1 4 2 4 4 2 2" xfId="31764" xr:uid="{1DD5F5B1-CB12-46F9-A1C1-F29B2321C2E6}"/>
    <cellStyle name="20% - Accent1 4 2 4 4 3" xfId="43790" xr:uid="{C7D7B978-E05E-4FF9-994F-435D6E05D7E3}"/>
    <cellStyle name="20% - Accent1 4 2 4 5" xfId="18660" xr:uid="{D38D6409-9724-4059-A6E2-B55ACBA215AC}"/>
    <cellStyle name="20% - Accent1 4 2 4 5 2" xfId="43960" xr:uid="{E9A8F3B2-4EB2-4BF8-92C7-3449147BB3E9}"/>
    <cellStyle name="20% - Accent1 4 2 4 6" xfId="48675" xr:uid="{F6A89CAB-41D2-40EA-8080-6812233F6AE8}"/>
    <cellStyle name="20% - Accent1 4 2 5" xfId="17115" xr:uid="{5925913D-47DD-434B-A55A-0222B0196D75}"/>
    <cellStyle name="20% - Accent1 4 2 5 2" xfId="1384" xr:uid="{2F49885D-9EDE-41C4-A452-2932ACD09105}"/>
    <cellStyle name="20% - Accent1 4 2 5 2 2" xfId="517" xr:uid="{16404CD3-DD73-4F33-A320-33BDBA51D520}"/>
    <cellStyle name="20% - Accent1 4 2 5 2 2 2" xfId="4170" xr:uid="{B38CC759-E871-4E16-9805-8BDE2CDFDB3E}"/>
    <cellStyle name="20% - Accent1 4 2 5 2 2 2 2" xfId="29614" xr:uid="{A7F02378-A9BF-4851-B83D-328DC38288B9}"/>
    <cellStyle name="20% - Accent1 4 2 5 2 2 3" xfId="26001" xr:uid="{C3FE4F8C-D79B-4512-858D-3A7700C12355}"/>
    <cellStyle name="20% - Accent1 4 2 5 2 3" xfId="13326" xr:uid="{0C270FDC-96A1-407A-B385-2CF7BFC06C6E}"/>
    <cellStyle name="20% - Accent1 4 2 5 2 3 2" xfId="16979" xr:uid="{8AE93B25-684E-4616-AE52-353274838385}"/>
    <cellStyle name="20% - Accent1 4 2 5 2 3 2 2" xfId="42295" xr:uid="{2F58B1E0-6DF3-4364-9C19-794579ECF68F}"/>
    <cellStyle name="20% - Accent1 4 2 5 2 3 3" xfId="38677" xr:uid="{FBDDA0FF-3982-4AD0-9E70-C4AB461D9A5A}"/>
    <cellStyle name="20% - Accent1 4 2 5 2 4" xfId="24021" xr:uid="{0FE4DB6E-D6A1-4FB5-8887-084302768C09}"/>
    <cellStyle name="20% - Accent1 4 2 5 2 4 2" xfId="49266" xr:uid="{63BEB27A-387D-423B-B0E1-BC9ACCF29413}"/>
    <cellStyle name="20% - Accent1 4 2 5 2 5" xfId="26855" xr:uid="{6D612832-2E6C-4330-B264-82213D9B1B9D}"/>
    <cellStyle name="20% - Accent1 4 2 5 3" xfId="2543" xr:uid="{D815C544-EAB2-452B-A7B2-1673A9641FEF}"/>
    <cellStyle name="20% - Accent1 4 2 5 3 2" xfId="12508" xr:uid="{7BE4A3BB-6B79-4D4D-8CE5-450D0B1BC2F3}"/>
    <cellStyle name="20% - Accent1 4 2 5 3 2 2" xfId="37871" xr:uid="{E03B90D6-442A-40E7-8E9C-9F681B82D03A}"/>
    <cellStyle name="20% - Accent1 4 2 5 3 3" xfId="27996" xr:uid="{4A9A176D-45E9-4331-8986-1B54512F5BC8}"/>
    <cellStyle name="20% - Accent1 4 2 5 4" xfId="7957" xr:uid="{74C06379-C7CE-4F95-84AB-2412FBD62B1B}"/>
    <cellStyle name="20% - Accent1 4 2 5 4 2" xfId="12655" xr:uid="{0C5E28FE-59D6-4876-8EE8-0179F7B6F12D}"/>
    <cellStyle name="20% - Accent1 4 2 5 4 2 2" xfId="38018" xr:uid="{2C88E062-0FBE-4788-BAB3-0F90FA8300D3}"/>
    <cellStyle name="20% - Accent1 4 2 5 4 3" xfId="33364" xr:uid="{F96102EC-4A70-435F-97B4-39B5502D0875}"/>
    <cellStyle name="20% - Accent1 4 2 5 5" xfId="8127" xr:uid="{FEB40177-CA77-4EBD-BDDE-D4CA2DE8480C}"/>
    <cellStyle name="20% - Accent1 4 2 5 5 2" xfId="33534" xr:uid="{7C1BA656-111B-4516-8887-1B23B73833B6}"/>
    <cellStyle name="20% - Accent1 4 2 5 6" xfId="42424" xr:uid="{7EC66D64-7D1B-452A-9C5B-9D6F405E9A6A}"/>
    <cellStyle name="20% - Accent1 4 2 6" xfId="4557" xr:uid="{5B88675E-1A7E-4146-9B44-850398E357AD}"/>
    <cellStyle name="20% - Accent1 4 2 6 2" xfId="4728" xr:uid="{222B3AD9-7B76-484A-9991-42369460360C}"/>
    <cellStyle name="20% - Accent1 4 2 6 2 2" xfId="24188" xr:uid="{A9E2F2B7-6652-4D25-860A-3FB9F9F6CA50}"/>
    <cellStyle name="20% - Accent1 4 2 6 2 2 2" xfId="49433" xr:uid="{DF6EE01F-DDA3-428F-A244-C54BB196672F}"/>
    <cellStyle name="20% - Accent1 4 2 6 2 3" xfId="30159" xr:uid="{97985E0F-9989-4127-92E3-4351D36CFB62}"/>
    <cellStyle name="20% - Accent1 4 2 6 3" xfId="21744" xr:uid="{42FCCD6F-D1A7-4F6B-BFC2-63C43C0F0C80}"/>
    <cellStyle name="20% - Accent1 4 2 6 3 2" xfId="20150" xr:uid="{4A2A1B82-9095-45FF-8266-481D7D13699E}"/>
    <cellStyle name="20% - Accent1 4 2 6 3 2 2" xfId="45438" xr:uid="{E881466D-6498-4114-A358-F107D53365D2}"/>
    <cellStyle name="20% - Accent1 4 2 6 3 3" xfId="47012" xr:uid="{797AC3CD-AE51-49AB-91DD-A648558F5CB4}"/>
    <cellStyle name="20% - Accent1 4 2 6 4" xfId="20843" xr:uid="{FD49E561-8704-4FB9-8F6B-3DB9ADD4D746}"/>
    <cellStyle name="20% - Accent1 4 2 6 4 2" xfId="46122" xr:uid="{090A6B26-22AF-4631-8B00-5C649349AA40}"/>
    <cellStyle name="20% - Accent1 4 2 6 5" xfId="29988" xr:uid="{49CE4885-C92E-4108-804D-0424577CAB8C}"/>
    <cellStyle name="20% - Accent1 4 2 7" xfId="16213" xr:uid="{FD2E1807-86C5-4714-80D7-615B39483350}"/>
    <cellStyle name="20% - Accent1 4 2 7 2" xfId="13588" xr:uid="{26AA750B-C15E-49AD-B2B6-C03F566F97B6}"/>
    <cellStyle name="20% - Accent1 4 2 7 2 2" xfId="38939" xr:uid="{CDE93456-D4A7-4AC6-B003-0E56538352B5}"/>
    <cellStyle name="20% - Accent1 4 2 7 3" xfId="41529" xr:uid="{399FCC36-0DAB-4835-9912-D7CC02AE6A62}"/>
    <cellStyle name="20% - Accent1 4 2 8" xfId="3748" xr:uid="{3FE4940C-C4DA-4069-A02B-2EC9D8CD5A69}"/>
    <cellStyle name="20% - Accent1 4 2 8 2" xfId="20050" xr:uid="{5A1BA4F3-F192-4DCA-BD76-0ACE37368D6B}"/>
    <cellStyle name="20% - Accent1 4 2 8 2 2" xfId="45338" xr:uid="{D46933B9-C2B0-4752-9AD2-7AED2C0D5EE3}"/>
    <cellStyle name="20% - Accent1 4 2 8 3" xfId="29192" xr:uid="{BA46BB9C-B0CD-45E5-AF90-0B7607125673}"/>
    <cellStyle name="20% - Accent1 4 2 9" xfId="3918" xr:uid="{E45B09B0-F633-42F4-9BC9-661799CBF649}"/>
    <cellStyle name="20% - Accent1 4 2 9 2" xfId="29362" xr:uid="{9F016477-58CA-4FEF-9DCD-27127B094E5F}"/>
    <cellStyle name="20% - Accent1 4 3" xfId="6582" xr:uid="{4CE3F486-3A24-4A98-BEC7-4FE423A0CA80}"/>
    <cellStyle name="20% - Accent1 4 3 2" xfId="19218" xr:uid="{15FA0A36-2736-4F51-8665-EC6CE8747EF6}"/>
    <cellStyle name="20% - Accent1 4 3 2 2" xfId="9802" xr:uid="{2FA46ABA-90FD-4097-863D-76DF0ADBC46F}"/>
    <cellStyle name="20% - Accent1 4 3 2 2 2" xfId="3660" xr:uid="{77576E87-6878-43B3-9899-0061B76C4632}"/>
    <cellStyle name="20% - Accent1 4 3 2 2 2 2" xfId="23121" xr:uid="{D5C7DED1-4AE2-4BD0-8DB8-F8A97B922C6D}"/>
    <cellStyle name="20% - Accent1 4 3 2 2 2 2 2" xfId="48376" xr:uid="{F544E31F-F4F1-4325-B0DA-D3AD65FCFD33}"/>
    <cellStyle name="20% - Accent1 4 3 2 2 2 3" xfId="29104" xr:uid="{1959B8F1-07A0-44DC-B384-FA477C360A6D}"/>
    <cellStyle name="20% - Accent1 4 3 2 2 3" xfId="1726" xr:uid="{FEEB4EB1-82AE-42A8-AEFB-099E1351B45A}"/>
    <cellStyle name="20% - Accent1 4 3 2 2 3 2" xfId="12759" xr:uid="{52E52DA3-B74D-4ED2-8018-5BFB9F8F45CA}"/>
    <cellStyle name="20% - Accent1 4 3 2 2 3 2 2" xfId="38122" xr:uid="{3BB57C12-246B-45DA-90CA-67F6E54F16D1}"/>
    <cellStyle name="20% - Accent1 4 3 2 2 3 3" xfId="27197" xr:uid="{5C9A7307-D3D2-440D-8AC2-24C41C230A39}"/>
    <cellStyle name="20% - Accent1 4 3 2 2 4" xfId="7176" xr:uid="{D8D92E06-1660-4822-BBFF-02BFBA40F713}"/>
    <cellStyle name="20% - Accent1 4 3 2 2 4 2" xfId="32590" xr:uid="{3C1F29A9-7A9B-4C64-914D-8A0C295CEAE8}"/>
    <cellStyle name="20% - Accent1 4 3 2 2 5" xfId="35186" xr:uid="{46360D15-109E-4272-B274-996C59228CAE}"/>
    <cellStyle name="20% - Accent1 4 3 2 3" xfId="21492" xr:uid="{2750B415-1185-4F08-9175-5A467B2FB004}"/>
    <cellStyle name="20% - Accent1 4 3 2 3 2" xfId="18832" xr:uid="{EC6E445C-2BB1-42C4-9B78-BD08DA147586}"/>
    <cellStyle name="20% - Accent1 4 3 2 3 2 2" xfId="44132" xr:uid="{D92764E7-3903-4D14-8D4B-08CC81743F25}"/>
    <cellStyle name="20% - Accent1 4 3 2 3 3" xfId="46760" xr:uid="{F0F5D1E7-6A61-441D-977F-31F4EF0A334A}"/>
    <cellStyle name="20% - Accent1 4 3 2 4" xfId="14280" xr:uid="{688E1B32-4259-4CD1-BFD3-25F1AF43F7F3}"/>
    <cellStyle name="20% - Accent1 4 3 2 4 2" xfId="18979" xr:uid="{C2D9C430-5AE8-4748-9D13-7339F2EF26C9}"/>
    <cellStyle name="20% - Accent1 4 3 2 4 2 2" xfId="44279" xr:uid="{1C0E4810-EC4F-4B8E-BAFA-9C85B23A3432}"/>
    <cellStyle name="20% - Accent1 4 3 2 4 3" xfId="39619" xr:uid="{124E78B7-5F9E-4940-8946-A803C3332F6F}"/>
    <cellStyle name="20% - Accent1 4 3 2 5" xfId="14450" xr:uid="{52DF3655-F280-4547-9F0C-301978E8BB97}"/>
    <cellStyle name="20% - Accent1 4 3 2 5 2" xfId="39789" xr:uid="{707416F0-737E-4C80-B828-0AD694BB1C6A}"/>
    <cellStyle name="20% - Accent1 4 3 2 6" xfId="44509" xr:uid="{48B28C9C-CB6A-492C-8208-D8674F7E63FB}"/>
    <cellStyle name="20% - Accent1 4 3 3" xfId="12904" xr:uid="{A997D89D-AFD1-47DB-8AA7-4B1346D28433}"/>
    <cellStyle name="20% - Accent1 4 3 3 2" xfId="22439" xr:uid="{A6D9FE88-3F69-4F45-8D24-740ECACCB248}"/>
    <cellStyle name="20% - Accent1 4 3 3 2 2" xfId="9974" xr:uid="{C127644E-80A1-4167-BC37-89081AB357A9}"/>
    <cellStyle name="20% - Accent1 4 3 3 2 2 2" xfId="16808" xr:uid="{8B6831F4-15FB-4F03-9A3E-07429641FE76}"/>
    <cellStyle name="20% - Accent1 4 3 3 2 2 2 2" xfId="42124" xr:uid="{7F987A49-D355-4E89-BADC-15255DE80E7A}"/>
    <cellStyle name="20% - Accent1 4 3 3 2 2 3" xfId="35358" xr:uid="{04E932BD-3B8E-4B33-A1FC-7FF92DE1FC2A}"/>
    <cellStyle name="20% - Accent1 4 3 3 2 3" xfId="3830" xr:uid="{1FC5CC44-2271-46B0-8ED7-DFBB6C782414}"/>
    <cellStyle name="20% - Accent1 4 3 3 2 3 2" xfId="25396" xr:uid="{981E2F55-F965-4AF4-9CC2-449360DB0799}"/>
    <cellStyle name="20% - Accent1 4 3 3 2 3 2 2" xfId="50630" xr:uid="{2BDF2BAD-22FD-4935-95CE-76C69B33ADF2}"/>
    <cellStyle name="20% - Accent1 4 3 3 2 3 3" xfId="29274" xr:uid="{97B56652-7316-4B1E-9614-585B69FEA878}"/>
    <cellStyle name="20% - Accent1 4 3 3 2 4" xfId="19812" xr:uid="{8FA9AA26-320F-4321-A6FC-9ECB1E9DA890}"/>
    <cellStyle name="20% - Accent1 4 3 3 2 4 2" xfId="45100" xr:uid="{CF110785-A026-426C-87D3-CB75FF500B77}"/>
    <cellStyle name="20% - Accent1 4 3 3 2 5" xfId="47695" xr:uid="{837EC17C-FD65-43D9-AD0B-EFEB75320731}"/>
    <cellStyle name="20% - Accent1 4 3 3 3" xfId="15180" xr:uid="{75710F6C-3474-4E8C-B483-97E6E68B5F91}"/>
    <cellStyle name="20% - Accent1 4 3 3 3 2" xfId="8299" xr:uid="{518E757C-FB03-48ED-A088-39874C8CB8D4}"/>
    <cellStyle name="20% - Accent1 4 3 3 3 2 2" xfId="33706" xr:uid="{3C53AAC1-7B72-4560-88CC-93B1547F8907}"/>
    <cellStyle name="20% - Accent1 4 3 3 3 3" xfId="40507" xr:uid="{500F503F-A93E-4E9A-954E-BAD3893249CE}"/>
    <cellStyle name="20% - Accent1 4 3 3 4" xfId="2716" xr:uid="{3E289A8E-C1B9-46C2-9FBE-D96DBB9EBC28}"/>
    <cellStyle name="20% - Accent1 4 3 3 4 2" xfId="8446" xr:uid="{5F07ED52-7E00-4B33-911A-F6E72554BE16}"/>
    <cellStyle name="20% - Accent1 4 3 3 4 2 2" xfId="33853" xr:uid="{A62A5313-4C78-41A4-98DC-B3B9DE1C3F6B}"/>
    <cellStyle name="20% - Accent1 4 3 3 4 3" xfId="28169" xr:uid="{8DD08C74-7003-4B02-A4B4-6229F409C737}"/>
    <cellStyle name="20% - Accent1 4 3 3 5" xfId="2886" xr:uid="{1A8FF148-1AAB-4153-B445-43D4C71E9300}"/>
    <cellStyle name="20% - Accent1 4 3 3 5 2" xfId="28339" xr:uid="{9CCC1BC7-6752-4D7C-9710-E5589BE22C5C}"/>
    <cellStyle name="20% - Accent1 4 3 3 6" xfId="38258" xr:uid="{70BCA338-8CE2-47C1-96C0-6B8088D546AD}"/>
    <cellStyle name="20% - Accent1 4 3 4" xfId="3488" xr:uid="{06248731-CCF1-4E38-A319-81710D82168E}"/>
    <cellStyle name="20% - Accent1 4 3 4 2" xfId="1556" xr:uid="{0144DC48-835A-4B04-8788-70C84B541330}"/>
    <cellStyle name="20% - Accent1 4 3 4 2 2" xfId="10484" xr:uid="{69286971-3A08-4B2B-A947-F22C3B48FECB}"/>
    <cellStyle name="20% - Accent1 4 3 4 2 2 2" xfId="35868" xr:uid="{FFD401B6-A678-4BD0-8FA3-04BCCEA53FF1}"/>
    <cellStyle name="20% - Accent1 4 3 4 2 3" xfId="27027" xr:uid="{8CE82F9E-ECBA-4CC4-8007-BF17185EBF55}"/>
    <cellStyle name="20% - Accent1 4 3 4 3" xfId="688" xr:uid="{1BFD8B7E-BAD9-4701-A704-FEA2CF327E40}"/>
    <cellStyle name="20% - Accent1 4 3 4 3 2" xfId="6445" xr:uid="{A6E31904-56D5-4C67-86F8-C96766A462A9}"/>
    <cellStyle name="20% - Accent1 4 3 4 3 2 2" xfId="31868" xr:uid="{7200344F-A0A8-477B-AC64-64724A2CA89B}"/>
    <cellStyle name="20% - Accent1 4 3 4 3 3" xfId="26172" xr:uid="{85F454B6-BB12-44E8-979F-F2867EC6A0EA}"/>
    <cellStyle name="20% - Accent1 4 3 4 4" xfId="17709" xr:uid="{40CF7CEC-A6DC-4D8D-822F-65F9587BEB07}"/>
    <cellStyle name="20% - Accent1 4 3 4 4 2" xfId="43017" xr:uid="{8485EF4F-6BF3-4B3E-A743-F33C7C45013E}"/>
    <cellStyle name="20% - Accent1 4 3 4 5" xfId="28932" xr:uid="{CF325896-8F23-4F58-B4F7-247EB17D416C}"/>
    <cellStyle name="20% - Accent1 4 3 5" xfId="8856" xr:uid="{55698F53-6D6E-41C1-B531-33EB1C757E46}"/>
    <cellStyle name="20% - Accent1 4 3 5 2" xfId="25145" xr:uid="{7718E5C4-91FE-4606-B1D8-ED6DBF716A2D}"/>
    <cellStyle name="20% - Accent1 4 3 5 2 2" xfId="50379" xr:uid="{01E0497A-7848-4C99-B5E7-CA8470D2C8C8}"/>
    <cellStyle name="20% - Accent1 4 3 5 3" xfId="34249" xr:uid="{0BE22C1B-CA90-46D5-ABA7-CE127ACAC8E9}"/>
    <cellStyle name="20% - Accent1 4 3 6" xfId="20592" xr:uid="{0BDD9045-650A-4D9E-B8C6-4BFCDFD98369}"/>
    <cellStyle name="20% - Accent1 4 3 6 2" xfId="25292" xr:uid="{4A069AF2-6356-4A55-AC76-2107CA2E2C88}"/>
    <cellStyle name="20% - Accent1 4 3 6 2 2" xfId="50526" xr:uid="{5B7E15B7-555A-4F70-A091-C77B71D896C0}"/>
    <cellStyle name="20% - Accent1 4 3 6 3" xfId="45871" xr:uid="{9B5B0013-65A4-4F1E-A862-2A524BD832B1}"/>
    <cellStyle name="20% - Accent1 4 3 7" xfId="20762" xr:uid="{92DB14C4-1C22-478A-8CB7-B464482109DB}"/>
    <cellStyle name="20% - Accent1 4 3 7 2" xfId="46041" xr:uid="{01DE6141-414D-47B9-AF18-0C975655E480}"/>
    <cellStyle name="20% - Accent1 4 3 8" xfId="31996" xr:uid="{69EC2646-6C2C-42D2-A3A3-436E9573B704}"/>
    <cellStyle name="20% - Accent1 4 4" xfId="241" xr:uid="{D2AA3675-209B-4F2F-8849-FBA9D8AC2AB5}"/>
    <cellStyle name="20% - Accent1 4 4 2" xfId="2354" xr:uid="{DEC49112-1657-45AD-8C23-FC5E46E60B67}"/>
    <cellStyle name="20% - Accent1 4 4 2 2" xfId="5592" xr:uid="{A3685F22-C7BE-4C9A-9580-DF717EFD08A3}"/>
    <cellStyle name="20% - Accent1 4 4 2 2 2" xfId="16298" xr:uid="{DF233785-BA92-46A0-8F74-261E5ACB52AB}"/>
    <cellStyle name="20% - Accent1 4 4 2 2 2 2" xfId="12588" xr:uid="{F8218116-D744-4C6A-ABAE-CE056E7D5E13}"/>
    <cellStyle name="20% - Accent1 4 4 2 2 2 2 2" xfId="37951" xr:uid="{963F286B-4D28-449E-BEE3-5C2947B0BE60}"/>
    <cellStyle name="20% - Accent1 4 4 2 2 2 3" xfId="41614" xr:uid="{0F85E5EA-98C9-4CC0-B2E9-B1AC0C10A66B}"/>
    <cellStyle name="20% - Accent1 4 4 2 2 3" xfId="22781" xr:uid="{8966ABE5-EF1E-4D0F-9DAC-ACAED2890498}"/>
    <cellStyle name="20% - Accent1 4 4 2 2 3 2" xfId="8550" xr:uid="{9CDE04A6-C674-4487-A879-0953E33AEEFF}"/>
    <cellStyle name="20% - Accent1 4 4 2 2 3 2 2" xfId="33957" xr:uid="{FF6B7E68-3F11-44DD-9470-154ABD8B72F4}"/>
    <cellStyle name="20% - Accent1 4 4 2 2 3 3" xfId="48036" xr:uid="{2A57C404-A453-4382-B1E3-08F117902285}"/>
    <cellStyle name="20% - Accent1 4 4 2 2 4" xfId="860" xr:uid="{A1D1CA82-13E5-4149-8BB5-9A396196A26E}"/>
    <cellStyle name="20% - Accent1 4 4 2 2 4 2" xfId="26344" xr:uid="{FE559BA2-AB11-48C9-90AF-4AE5E3433AD2}"/>
    <cellStyle name="20% - Accent1 4 4 2 2 5" xfId="31015" xr:uid="{E5910658-531E-420D-9D85-DC49C57B0623}"/>
    <cellStyle name="20% - Accent1 4 4 2 3" xfId="10960" xr:uid="{245A37D7-5C93-4621-B696-8FEA924879FC}"/>
    <cellStyle name="20% - Accent1 4 4 2 3 2" xfId="14622" xr:uid="{B8B2AE07-6BDE-4305-BB89-6947191CDA11}"/>
    <cellStyle name="20% - Accent1 4 4 2 3 2 2" xfId="39961" xr:uid="{7D607730-0B9B-4877-8D19-82737C839ED2}"/>
    <cellStyle name="20% - Accent1 4 4 2 3 3" xfId="36331" xr:uid="{1D4693E6-D4A5-4C09-A22F-2731FE8BEFFC}"/>
    <cellStyle name="20% - Accent1 4 4 2 4" xfId="21665" xr:uid="{72E51F1F-CEC7-4167-A63B-CCE6A9A0F775}"/>
    <cellStyle name="20% - Accent1 4 4 2 4 2" xfId="14769" xr:uid="{9AFB4909-11CF-4146-A309-69C08A01C31B}"/>
    <cellStyle name="20% - Accent1 4 4 2 4 2 2" xfId="40108" xr:uid="{D5F65E27-C000-442B-9A31-CBC01FBC4A70}"/>
    <cellStyle name="20% - Accent1 4 4 2 4 3" xfId="46933" xr:uid="{A30FD736-4600-4D76-B62D-6B823DDDCA13}"/>
    <cellStyle name="20% - Accent1 4 4 2 5" xfId="21835" xr:uid="{AA144EDB-4A20-446C-9F41-4B768CC4211F}"/>
    <cellStyle name="20% - Accent1 4 4 2 5 2" xfId="47103" xr:uid="{F2BAF3FD-2B1F-4DC6-B92C-7D1B37C96E36}"/>
    <cellStyle name="20% - Accent1 4 4 2 6" xfId="27823" xr:uid="{F16E1775-9F4D-42A8-85C8-5CE536C88203}"/>
    <cellStyle name="20% - Accent1 4 4 3" xfId="8667" xr:uid="{F0F26006-68A1-4144-BC53-84021FBB7A79}"/>
    <cellStyle name="20% - Accent1 4 4 3 2" xfId="11906" xr:uid="{B15F7ECE-4331-47A5-B3D8-D65E60C5E912}"/>
    <cellStyle name="20% - Accent1 4 4 3 2 2" xfId="5764" xr:uid="{275510EE-E6ED-45FF-B4B5-9A61BF2EABCB}"/>
    <cellStyle name="20% - Accent1 4 4 3 2 2 2" xfId="25225" xr:uid="{98088B10-21ED-4485-940E-70C3D3DCB5E4}"/>
    <cellStyle name="20% - Accent1 4 4 3 2 2 2 2" xfId="50459" xr:uid="{FF982D66-89CD-444F-B916-B50E1E330454}"/>
    <cellStyle name="20% - Accent1 4 4 3 2 2 3" xfId="31187" xr:uid="{EC3270DF-86C3-4B93-946A-49CFB6B9CBE8}"/>
    <cellStyle name="20% - Accent1 4 4 3 2 3" xfId="16468" xr:uid="{5F66780A-27A9-4F46-AA51-359740ECA47C}"/>
    <cellStyle name="20% - Accent1 4 4 3 2 3 2" xfId="21185" xr:uid="{7DEEF6BD-A092-4884-ACA4-BC13965F7E61}"/>
    <cellStyle name="20% - Accent1 4 4 3 2 3 2 2" xfId="46464" xr:uid="{0B602C19-8530-4030-B6B9-04AB804A11B6}"/>
    <cellStyle name="20% - Accent1 4 4 3 2 3 3" xfId="41784" xr:uid="{948D70A8-767F-4FBF-83A7-CC03B6C37DDE}"/>
    <cellStyle name="20% - Accent1 4 4 3 2 4" xfId="1896" xr:uid="{4D0E030B-52CF-4BEE-85AB-56E5F359FBA9}"/>
    <cellStyle name="20% - Accent1 4 4 3 2 4 2" xfId="27367" xr:uid="{AEF538C9-488F-45B1-92D2-40E834DC608D}"/>
    <cellStyle name="20% - Accent1 4 4 3 2 5" xfId="37269" xr:uid="{3E591ADD-A028-49E2-B1B5-B3C2A401F7B9}"/>
    <cellStyle name="20% - Accent1 4 4 3 3" xfId="23597" xr:uid="{9579E55F-20C1-4519-8359-E96E78130BFD}"/>
    <cellStyle name="20% - Accent1 4 4 3 3 2" xfId="3058" xr:uid="{CA436FFF-2DB6-40BA-A51E-F941DF4BDD0B}"/>
    <cellStyle name="20% - Accent1 4 4 3 3 2 2" xfId="28511" xr:uid="{173141C4-DC60-4932-84EF-47247779334F}"/>
    <cellStyle name="20% - Accent1 4 4 3 3 3" xfId="48842" xr:uid="{5A450E06-2EB6-4DE8-9F39-12FCF5F81EFC}"/>
    <cellStyle name="20% - Accent1 4 4 3 4" xfId="15353" xr:uid="{DB7DF8A4-4BEF-466C-B540-82A9669243C2}"/>
    <cellStyle name="20% - Accent1 4 4 3 4 2" xfId="218" xr:uid="{9F2721F5-5A45-4803-9C6E-C59E6CDC73FB}"/>
    <cellStyle name="20% - Accent1 4 4 3 4 2 2" xfId="25712" xr:uid="{EDCAA277-A111-43C8-8C92-50D1D551A5C5}"/>
    <cellStyle name="20% - Accent1 4 4 3 4 3" xfId="40680" xr:uid="{58D3895F-C254-4E85-8430-BD5FF111660E}"/>
    <cellStyle name="20% - Accent1 4 4 3 5" xfId="15523" xr:uid="{76C1EFCB-7703-40A0-BA73-CC8C5A65451C}"/>
    <cellStyle name="20% - Accent1 4 4 3 5 2" xfId="40850" xr:uid="{D83E0EEC-0585-458D-B641-D1373B6E3DF3}"/>
    <cellStyle name="20% - Accent1 4 4 3 6" xfId="34073" xr:uid="{D9733813-26D5-4552-A014-15CCC06DCB95}"/>
    <cellStyle name="20% - Accent1 4 4 4" xfId="16126" xr:uid="{3E939FB1-EF16-43ED-B1DD-BA7F25BD19D6}"/>
    <cellStyle name="20% - Accent1 4 4 4 2" xfId="22611" xr:uid="{E755BE97-797C-4CB0-9ECD-6E5117133DA6}"/>
    <cellStyle name="20% - Accent1 4 4 4 2 2" xfId="6274" xr:uid="{249B1F05-4D13-467B-9B89-1871778CFEB5}"/>
    <cellStyle name="20% - Accent1 4 4 4 2 2 2" xfId="31697" xr:uid="{D7526A7A-27F8-44FC-94DF-413E0341D908}"/>
    <cellStyle name="20% - Accent1 4 4 4 2 3" xfId="47866" xr:uid="{5F004FD5-1282-406C-AA20-AC2EFF68ECB3}"/>
    <cellStyle name="20% - Accent1 4 4 4 3" xfId="10144" xr:uid="{437EE945-139C-44E7-9A8D-37C097CC9BD2}"/>
    <cellStyle name="20% - Accent1 4 4 4 3 2" xfId="19083" xr:uid="{F31836EA-746B-4894-BECC-7AFE2D4018EB}"/>
    <cellStyle name="20% - Accent1 4 4 4 3 2 2" xfId="44383" xr:uid="{493F000D-9D2F-4B24-9F51-CFB912C04EB4}"/>
    <cellStyle name="20% - Accent1 4 4 4 3 3" xfId="35528" xr:uid="{EF8A0962-6484-4370-8439-825613025533}"/>
    <cellStyle name="20% - Accent1 4 4 4 4" xfId="13498" xr:uid="{E7B323D8-1CD4-406C-8C1A-F71194C2269D}"/>
    <cellStyle name="20% - Accent1 4 4 4 4 2" xfId="38849" xr:uid="{AE30B45A-1448-4C55-84A9-D3FCB81B248A}"/>
    <cellStyle name="20% - Accent1 4 4 4 5" xfId="41442" xr:uid="{DFB36E6F-FBBE-421E-8871-B45F7F092668}"/>
    <cellStyle name="20% - Accent1 4 4 5" xfId="4647" xr:uid="{992CCF6F-E0FD-419B-82DD-32C2ADA2124F}"/>
    <cellStyle name="20% - Accent1 4 4 5 2" xfId="20934" xr:uid="{CD99FDA4-1A92-4221-A508-DEAB0F178DAD}"/>
    <cellStyle name="20% - Accent1 4 4 5 2 2" xfId="46213" xr:uid="{3A69AA7A-9768-4EB3-8B2C-9E77AFDA4E45}"/>
    <cellStyle name="20% - Accent1 4 4 5 3" xfId="30078" xr:uid="{C173113A-5363-4187-899D-7AC70A635B9E}"/>
    <cellStyle name="20% - Accent1 4 4 6" xfId="9029" xr:uid="{1FF0C661-F6AC-4AA4-88E2-41C7ADE5B65B}"/>
    <cellStyle name="20% - Accent1 4 4 6 2" xfId="21081" xr:uid="{2B0C9FE2-556B-4C70-A1D8-DEE8D3063E9C}"/>
    <cellStyle name="20% - Accent1 4 4 6 2 2" xfId="46360" xr:uid="{642CE69D-3363-467B-A9A9-E856255F18B7}"/>
    <cellStyle name="20% - Accent1 4 4 6 3" xfId="34422" xr:uid="{E1DAAEB1-9566-4393-ABE7-02513B4DDDEB}"/>
    <cellStyle name="20% - Accent1 4 4 7" xfId="9199" xr:uid="{6FDCFE1F-CD38-42BA-8488-7B45DFA26238}"/>
    <cellStyle name="20% - Accent1 4 4 7 2" xfId="34592" xr:uid="{81A53376-2DC5-495F-80A7-F2645633F73B}"/>
    <cellStyle name="20% - Accent1 4 4 8" xfId="25735" xr:uid="{2A07611B-EA85-4D94-B0AE-FB5326492254}"/>
    <cellStyle name="20% - Accent1 4 5" xfId="21302" xr:uid="{212D0DD8-B695-49BB-BED6-BE51986B52AA}"/>
    <cellStyle name="20% - Accent1 4 5 2" xfId="14990" xr:uid="{BAA1A605-99C2-4DCD-A91B-35AA0686CB85}"/>
    <cellStyle name="20% - Accent1 4 5 2 2" xfId="18230" xr:uid="{3E39F479-36C9-471A-9543-DB8AB0A0F5E4}"/>
    <cellStyle name="20% - Accent1 4 5 2 2 2" xfId="24715" xr:uid="{E31337D5-9171-4BD6-8D28-3D3AE3143EC9}"/>
    <cellStyle name="20% - Accent1 4 5 2 2 2 2" xfId="8379" xr:uid="{690CEFF7-EE4A-4480-9FA8-C78DD8FACBA0}"/>
    <cellStyle name="20% - Accent1 4 5 2 2 2 2 2" xfId="33786" xr:uid="{0A5CB88B-E550-4078-BE86-658CB179CC69}"/>
    <cellStyle name="20% - Accent1 4 5 2 2 2 3" xfId="49949" xr:uid="{C1185D7E-AF08-44A8-AB02-372798BA3695}"/>
    <cellStyle name="20% - Accent1 4 5 2 2 3" xfId="12248" xr:uid="{9B35C62C-8EDD-49A1-AF2F-30D8BC3C0058}"/>
    <cellStyle name="20% - Accent1 4 5 2 2 3 2" xfId="3309" xr:uid="{75496DBB-70B0-421C-8FEF-758DAABF647E}"/>
    <cellStyle name="20% - Accent1 4 5 2 2 3 2 2" xfId="28762" xr:uid="{F4E69E81-7E87-441C-AC93-2BE0CE7DDEE6}"/>
    <cellStyle name="20% - Accent1 4 5 2 2 3 3" xfId="37611" xr:uid="{B6EF15E8-1B38-4B1B-AE16-CC3EBF6BEA86}"/>
    <cellStyle name="20% - Accent1 4 5 2 2 4" xfId="10314" xr:uid="{8BF75E68-3675-471F-9DCA-E930C167252F}"/>
    <cellStyle name="20% - Accent1 4 5 2 2 4 2" xfId="35698" xr:uid="{8E7984AF-A165-45B8-9C35-EEFC6BD0A2EF}"/>
    <cellStyle name="20% - Accent1 4 5 2 2 5" xfId="43530" xr:uid="{1B577B0D-DF71-46BB-8127-223B02EAF676}"/>
    <cellStyle name="20% - Accent1 4 5 2 3" xfId="6752" xr:uid="{8315B4CC-97CB-45F7-9516-ED30F41B27FF}"/>
    <cellStyle name="20% - Accent1 4 5 2 3 2" xfId="22007" xr:uid="{0B775B2E-48C6-4824-BE32-FB0168646E68}"/>
    <cellStyle name="20% - Accent1 4 5 2 3 2 2" xfId="47275" xr:uid="{646C6EE6-C0DE-4364-960C-0F37B56F7CBB}"/>
    <cellStyle name="20% - Accent1 4 5 2 3 3" xfId="32166" xr:uid="{4E916ADC-6ADC-448D-A701-07D49AD45201}"/>
    <cellStyle name="20% - Accent1 4 5 2 4" xfId="11133" xr:uid="{2789A59B-6551-4CD2-B189-1641B306E3E2}"/>
    <cellStyle name="20% - Accent1 4 5 2 4 2" xfId="8644" xr:uid="{CA8DD182-9141-4E43-B9C0-D318E8785A98}"/>
    <cellStyle name="20% - Accent1 4 5 2 4 2 2" xfId="34050" xr:uid="{1B41A84D-BF09-427C-A3C4-3E2AD8A1F176}"/>
    <cellStyle name="20% - Accent1 4 5 2 4 3" xfId="36504" xr:uid="{5FD3C920-36C6-4984-B360-BEA7AB3A96F0}"/>
    <cellStyle name="20% - Accent1 4 5 2 5" xfId="11303" xr:uid="{942B3E85-51C4-447E-B9F6-AA5CFB2D32A2}"/>
    <cellStyle name="20% - Accent1 4 5 2 5 2" xfId="36674" xr:uid="{D52C5E22-4DD8-4195-B572-74E60691F9B3}"/>
    <cellStyle name="20% - Accent1 4 5 2 6" xfId="40328" xr:uid="{AEB17D2E-E064-4FB7-86BC-0CF437A04A58}"/>
    <cellStyle name="20% - Accent1 4 5 3" xfId="4458" xr:uid="{039A56F4-1A1A-48ED-AC01-A909493E57A8}"/>
    <cellStyle name="20% - Accent1 4 5 3 2" xfId="7697" xr:uid="{E00F0C2A-1DB9-4461-96E1-3832381FFDD5}"/>
    <cellStyle name="20% - Accent1 4 5 3 2 2" xfId="18402" xr:uid="{1716E8D7-ECE0-4D11-88C6-749DB75B405A}"/>
    <cellStyle name="20% - Accent1 4 5 3 2 2 2" xfId="21014" xr:uid="{26A95C68-11AA-4A83-92A3-A2DDA3C807E9}"/>
    <cellStyle name="20% - Accent1 4 5 3 2 2 2 2" xfId="46293" xr:uid="{97FA27CA-D974-4EBC-BBDE-56B688BC8596}"/>
    <cellStyle name="20% - Accent1 4 5 3 2 2 3" xfId="43702" xr:uid="{DA2B4B21-36D4-4278-81AF-24CF7F713873}"/>
    <cellStyle name="20% - Accent1 4 5 3 2 3" xfId="24885" xr:uid="{AB943FFB-6A0A-4519-83A3-FD674B92F20A}"/>
    <cellStyle name="20% - Accent1 4 5 3 2 3 2" xfId="9622" xr:uid="{13816682-77E5-4AD3-9748-D4ADE62C9CA1}"/>
    <cellStyle name="20% - Accent1 4 5 3 2 3 2 2" xfId="35015" xr:uid="{227F983A-509E-4548-B0AC-564BE5DF7425}"/>
    <cellStyle name="20% - Accent1 4 5 3 2 3 3" xfId="50119" xr:uid="{766A8C93-964F-443C-9CDF-939293DFF4EC}"/>
    <cellStyle name="20% - Accent1 4 5 3 2 4" xfId="22951" xr:uid="{E1D6BC1E-445F-46FE-AAA2-0CF1F78A8487}"/>
    <cellStyle name="20% - Accent1 4 5 3 2 4 2" xfId="48206" xr:uid="{018E0C16-5780-4FD5-BCFE-AD6548DD381B}"/>
    <cellStyle name="20% - Accent1 4 5 3 2 5" xfId="33104" xr:uid="{F57AAC59-54D3-461F-9061-1B49AA97CA28}"/>
    <cellStyle name="20% - Accent1 4 5 3 3" xfId="19388" xr:uid="{CB2A1661-7617-469C-B553-CBBC95884F89}"/>
    <cellStyle name="20% - Accent1 4 5 3 3 2" xfId="15695" xr:uid="{1802F025-BF2C-407A-AADF-4BF74E9585E3}"/>
    <cellStyle name="20% - Accent1 4 5 3 3 2 2" xfId="41022" xr:uid="{C03AE017-FEB1-4AAD-B3F7-BC8D95B7CC31}"/>
    <cellStyle name="20% - Accent1 4 5 3 3 3" xfId="44676" xr:uid="{4898BF40-B80B-4D66-9BF4-CC50A15F281F}"/>
    <cellStyle name="20% - Accent1 4 5 3 4" xfId="23770" xr:uid="{2A5AAAC6-A580-4ADA-99E1-8B69398DAC48}"/>
    <cellStyle name="20% - Accent1 4 5 3 4 2" xfId="21279" xr:uid="{E21C491C-6CD2-454C-8CB2-11DECCB557DE}"/>
    <cellStyle name="20% - Accent1 4 5 3 4 2 2" xfId="46557" xr:uid="{0A443033-5B8E-4F0E-AEA3-470E4E8E6FDC}"/>
    <cellStyle name="20% - Accent1 4 5 3 4 3" xfId="49015" xr:uid="{291597CF-E0CE-4520-90FE-39A333F59049}"/>
    <cellStyle name="20% - Accent1 4 5 3 5" xfId="23940" xr:uid="{3F6FC809-1DB9-4DFC-B910-ECF753BD67AC}"/>
    <cellStyle name="20% - Accent1 4 5 3 5 2" xfId="49185" xr:uid="{197927C9-C35F-48A8-B22B-AC371E99F045}"/>
    <cellStyle name="20% - Accent1 4 5 3 6" xfId="29900" xr:uid="{05E50A25-432C-42C9-A1DC-64E4EE135BDB}"/>
    <cellStyle name="20% - Accent1 4 5 4" xfId="24543" xr:uid="{801D8A5A-A831-43FE-8039-9037B96474D2}"/>
    <cellStyle name="20% - Accent1 4 5 4 2" xfId="12078" xr:uid="{68316F2D-9607-4C98-9E8C-3AB34462D527}"/>
    <cellStyle name="20% - Accent1 4 5 4 2 2" xfId="18912" xr:uid="{29B092B8-7615-4E43-B428-606334EDC7C4}"/>
    <cellStyle name="20% - Accent1 4 5 4 2 2 2" xfId="44212" xr:uid="{1069938D-072F-4BF8-AE21-9E4E4EEC734B}"/>
    <cellStyle name="20% - Accent1 4 5 4 2 3" xfId="37441" xr:uid="{75415B80-10A9-48C2-9733-3319ED2E2BAE}"/>
    <cellStyle name="20% - Accent1 4 5 4 3" xfId="5934" xr:uid="{12CBECAA-A344-45C6-9FA6-BD7E3733FA0A}"/>
    <cellStyle name="20% - Accent1 4 5 4 3 2" xfId="14873" xr:uid="{1273C14F-D76E-480A-A9F8-A9CEA7ABA33B}"/>
    <cellStyle name="20% - Accent1 4 5 4 3 2 2" xfId="40212" xr:uid="{75852AEF-E6B3-4C59-91B0-5C1377838526}"/>
    <cellStyle name="20% - Accent1 4 5 4 3 3" xfId="31357" xr:uid="{D883AE2D-3CC7-480A-B532-3AF2E2774FF2}"/>
    <cellStyle name="20% - Accent1 4 5 4 4" xfId="4000" xr:uid="{A644609B-EBF3-41FD-833A-CD15CA76AAE9}"/>
    <cellStyle name="20% - Accent1 4 5 4 4 2" xfId="29444" xr:uid="{911BDD60-40FF-4DC3-BFBC-9F39CF0C955D}"/>
    <cellStyle name="20% - Accent1 4 5 4 5" xfId="49777" xr:uid="{4F5DACDF-455A-41FE-8D92-A6F35CC6B339}"/>
    <cellStyle name="20% - Accent1 4 5 5" xfId="17285" xr:uid="{3D1C88DC-C5FC-49EB-9628-56EE7E88FC2A}"/>
    <cellStyle name="20% - Accent1 4 5 5 2" xfId="9371" xr:uid="{A00C5C77-FA3B-4C7E-8609-E70B33C75488}"/>
    <cellStyle name="20% - Accent1 4 5 5 2 2" xfId="34764" xr:uid="{9FEE322E-0183-4A5B-82F0-F70EFAAE68EC}"/>
    <cellStyle name="20% - Accent1 4 5 5 3" xfId="42593" xr:uid="{A25299B4-EFB8-462C-8F0F-BAE09A84353D}"/>
    <cellStyle name="20% - Accent1 4 5 6" xfId="4820" xr:uid="{BCD2715E-B1BC-4A8A-9024-286913F5C6AB}"/>
    <cellStyle name="20% - Accent1 4 5 6 2" xfId="2331" xr:uid="{36D05BDC-4768-4012-AE46-64886408EFDA}"/>
    <cellStyle name="20% - Accent1 4 5 6 2 2" xfId="27801" xr:uid="{497731A2-FBE1-4A52-8AF4-7D5E47B6B711}"/>
    <cellStyle name="20% - Accent1 4 5 6 3" xfId="30251" xr:uid="{4E12669E-D15D-4080-8933-31D73B1D5446}"/>
    <cellStyle name="20% - Accent1 4 5 7" xfId="4990" xr:uid="{518057F7-B2C1-475E-B32A-15E98BC1B19C}"/>
    <cellStyle name="20% - Accent1 4 5 7 2" xfId="30421" xr:uid="{2361D39E-019F-4B32-BB2B-274CCFC9B49B}"/>
    <cellStyle name="20% - Accent1 4 5 8" xfId="46580" xr:uid="{94BC2EDC-D785-4E62-932B-78A330B0C788}"/>
    <cellStyle name="20% - Accent1 4 6" xfId="10772" xr:uid="{6188F1A1-CB5D-4C6E-9F2E-EEEF1C2B265D}"/>
    <cellStyle name="20% - Accent1 4 6 2" xfId="20332" xr:uid="{CC8B4A0F-5037-43B5-96A5-434072856EE9}"/>
    <cellStyle name="20% - Accent1 4 6 2 2" xfId="7869" xr:uid="{C1F87772-9546-474A-9878-53DD453ED85B}"/>
    <cellStyle name="20% - Accent1 4 6 2 2 2" xfId="14702" xr:uid="{C47F3E38-00CE-4FCF-811E-E96F3545980A}"/>
    <cellStyle name="20% - Accent1 4 6 2 2 2 2" xfId="40041" xr:uid="{8E164C8E-22F6-4464-93FA-B9021CFA5146}"/>
    <cellStyle name="20% - Accent1 4 6 2 2 3" xfId="33276" xr:uid="{CAE6C034-1229-4AFB-8F0D-6BEEFE3877CE}"/>
    <cellStyle name="20% - Accent1 4 6 2 3" xfId="18572" xr:uid="{12F3AA5C-FC39-4B46-97B0-F0A52BB2E603}"/>
    <cellStyle name="20% - Accent1 4 6 2 3 2" xfId="22258" xr:uid="{2E4BA3AC-4DC7-4D3C-8A04-CAA357BCA4CE}"/>
    <cellStyle name="20% - Accent1 4 6 2 3 2 2" xfId="47526" xr:uid="{EC690E4D-C5A8-4032-A8AB-6E55E953F458}"/>
    <cellStyle name="20% - Accent1 4 6 2 3 3" xfId="43872" xr:uid="{A81B0A67-FF8E-421D-A41B-727583504447}"/>
    <cellStyle name="20% - Accent1 4 6 2 4" xfId="16638" xr:uid="{37D4B717-5D1C-4570-9779-3BFCB6CD7ECB}"/>
    <cellStyle name="20% - Accent1 4 6 2 4 2" xfId="41954" xr:uid="{54E94829-B6D5-4B61-A2E1-01BFD2566788}"/>
    <cellStyle name="20% - Accent1 4 6 2 5" xfId="45611" xr:uid="{45360E0D-E96B-489D-96FF-BB44FC913E25}"/>
    <cellStyle name="20% - Accent1 4 6 3" xfId="13074" xr:uid="{49313683-8539-45F1-AC9A-9714F9FF3112}"/>
    <cellStyle name="20% - Accent1 4 6 3 2" xfId="5162" xr:uid="{25C42E9D-409F-45FF-B320-362CE42A85F7}"/>
    <cellStyle name="20% - Accent1 4 6 3 2 2" xfId="30593" xr:uid="{2224EFA2-0815-483B-8B3A-296273600A0F}"/>
    <cellStyle name="20% - Accent1 4 6 3 3" xfId="38425" xr:uid="{544852DF-F088-43DF-8152-133D2F6591B4}"/>
    <cellStyle name="20% - Accent1 4 6 4" xfId="17458" xr:uid="{417A8E1A-15DB-40C5-8EE3-E0C6ECCA7D13}"/>
    <cellStyle name="20% - Accent1 4 6 4 2" xfId="14967" xr:uid="{49F73C1F-CCE8-43E3-9E76-A2D4BD499FDA}"/>
    <cellStyle name="20% - Accent1 4 6 4 2 2" xfId="40305" xr:uid="{CDF6BB11-C38F-48AA-AEB6-E2FC6C9D3791}"/>
    <cellStyle name="20% - Accent1 4 6 4 3" xfId="42766" xr:uid="{833E3B91-89F3-479C-BA44-9E83B415CA64}"/>
    <cellStyle name="20% - Accent1 4 6 5" xfId="17628" xr:uid="{14935977-9843-4995-94F3-154B0F00FB29}"/>
    <cellStyle name="20% - Accent1 4 6 5 2" xfId="42936" xr:uid="{1995F513-0447-4E62-AF91-B8E247770E75}"/>
    <cellStyle name="20% - Accent1 4 6 6" xfId="36155" xr:uid="{FD2A8233-E1E5-4153-8E9B-35F837CD54E6}"/>
    <cellStyle name="20% - Accent1 4 7" xfId="23408" xr:uid="{BD2F0669-0175-45A1-9753-80055CD9085B}"/>
    <cellStyle name="20% - Accent1 4 7 2" xfId="14020" xr:uid="{0F0747DB-899E-4B4D-B705-119F6511E6ED}"/>
    <cellStyle name="20% - Accent1 4 7 2 2" xfId="20504" xr:uid="{55835311-CDEF-4340-B98A-46784CFB8141}"/>
    <cellStyle name="20% - Accent1 4 7 2 2 2" xfId="3138" xr:uid="{83659F84-22CF-4231-8EBC-FC40256CDCB5}"/>
    <cellStyle name="20% - Accent1 4 7 2 2 2 2" xfId="28591" xr:uid="{F9301620-3CC7-455E-AF5F-2D8A5BCD0C5A}"/>
    <cellStyle name="20% - Accent1 4 7 2 2 3" xfId="45783" xr:uid="{32ED00E1-5032-46D5-B9AF-01A082C68537}"/>
    <cellStyle name="20% - Accent1 4 7 2 3" xfId="8039" xr:uid="{C578BF74-48AC-496F-ADAB-7A4362A6C463}"/>
    <cellStyle name="20% - Accent1 4 7 2 3 2" xfId="15946" xr:uid="{70B46CBB-2CF6-43A9-BD86-98DEA0C72562}"/>
    <cellStyle name="20% - Accent1 4 7 2 3 2 2" xfId="41273" xr:uid="{603B929D-85EB-48E5-A74D-24976DDFED11}"/>
    <cellStyle name="20% - Accent1 4 7 2 3 3" xfId="33446" xr:uid="{219C56F2-4E1A-4D00-A1A7-8EB37F61494A}"/>
    <cellStyle name="20% - Accent1 4 7 2 4" xfId="6104" xr:uid="{A2A7B109-34B9-40AB-BFA5-A108F92D2F49}"/>
    <cellStyle name="20% - Accent1 4 7 2 4 2" xfId="31527" xr:uid="{477F6791-7001-4BB7-808F-378255553B3D}"/>
    <cellStyle name="20% - Accent1 4 7 2 5" xfId="39359" xr:uid="{FB75B596-391A-4AD4-97C1-A7B849E9A615}"/>
    <cellStyle name="20% - Accent1 4 7 3" xfId="435" xr:uid="{2A6C82B2-02D1-45C0-94B9-442166A9F7E4}"/>
    <cellStyle name="20% - Accent1 4 7 3 2" xfId="11475" xr:uid="{2409CC44-053D-496A-B164-327C19E02D61}"/>
    <cellStyle name="20% - Accent1 4 7 3 2 2" xfId="36846" xr:uid="{327395EF-8A16-40F6-A424-BED02A1F6BE5}"/>
    <cellStyle name="20% - Accent1 4 7 3 3" xfId="25919" xr:uid="{9AB21821-ADE2-498E-9B20-EECF81D63CF7}"/>
    <cellStyle name="20% - Accent1 4 7 4" xfId="6925" xr:uid="{22828491-374B-4AB9-ABE3-127FEEDAB84B}"/>
    <cellStyle name="20% - Accent1 4 7 4 2" xfId="4435" xr:uid="{B85C4FCF-9B29-44ED-8808-29088270D8EF}"/>
    <cellStyle name="20% - Accent1 4 7 4 2 2" xfId="29878" xr:uid="{69ED86A8-3349-49EF-B77B-9B42D5BC7110}"/>
    <cellStyle name="20% - Accent1 4 7 4 3" xfId="32339" xr:uid="{BDEA40C8-32E1-4092-8FD1-7ED71BD99DD6}"/>
    <cellStyle name="20% - Accent1 4 7 5" xfId="7095" xr:uid="{0F75B41E-BD86-4BFE-9DC5-A2D63AAC0FDF}"/>
    <cellStyle name="20% - Accent1 4 7 5 2" xfId="32509" xr:uid="{4DF1BCBE-2844-4C09-B7D5-E8080C096DE1}"/>
    <cellStyle name="20% - Accent1 4 7 6" xfId="48662" xr:uid="{5A45AC19-4104-4499-BF87-6647F32D4F09}"/>
    <cellStyle name="20% - Accent1 4 8" xfId="20249" xr:uid="{1C7AD29E-BF53-4CBC-BBAB-4173F7A0D236}"/>
    <cellStyle name="20% - Accent1 4 8 2" xfId="22526" xr:uid="{60E17C83-51F4-4DB7-A926-A17C7C2E603B}"/>
    <cellStyle name="20% - Accent1 4 8 2 2" xfId="19902" xr:uid="{4FF5FB2D-367C-4B04-81A3-C953C340BB32}"/>
    <cellStyle name="20% - Accent1 4 8 2 2 2" xfId="45190" xr:uid="{588B0A6A-A53D-4878-ACB1-D83DF363EE77}"/>
    <cellStyle name="20% - Accent1 4 8 2 3" xfId="47781" xr:uid="{DDEB2B6F-98F0-4A51-BEE1-193BA277E1DB}"/>
    <cellStyle name="20% - Accent1 4 8 3" xfId="1644" xr:uid="{9E5ACD43-3373-4334-9BF5-2B1CDE108824}"/>
    <cellStyle name="20% - Accent1 4 8 3 2" xfId="7414" xr:uid="{45931E62-9019-43D8-959F-7A36AD2C45FA}"/>
    <cellStyle name="20% - Accent1 4 8 3 2 2" xfId="32828" xr:uid="{15580A45-1208-4912-8515-65797D69C0F9}"/>
    <cellStyle name="20% - Accent1 4 8 3 3" xfId="27115" xr:uid="{53E788BF-D453-438E-A38D-492C9B83B7BA}"/>
    <cellStyle name="20% - Accent1 4 8 4" xfId="1814" xr:uid="{18F0D08B-15E2-493E-9B01-E9CB5B847D2E}"/>
    <cellStyle name="20% - Accent1 4 8 4 2" xfId="27285" xr:uid="{DEFC1664-7691-4E40-8A93-F086739A70D7}"/>
    <cellStyle name="20% - Accent1 4 8 5" xfId="45530" xr:uid="{F236BD31-6CDF-4A3F-9366-A883E90C80EE}"/>
    <cellStyle name="20% - Accent1 4 9" xfId="15090" xr:uid="{32185C9D-D389-40D0-B897-7596D29209EA}"/>
    <cellStyle name="20% - Accent1 4 9 2" xfId="15261" xr:uid="{9267E335-68C0-4127-8DE5-C29E12980D3F}"/>
    <cellStyle name="20% - Accent1 4 9 2 2" xfId="11551" xr:uid="{1C54B865-045E-41E4-9E55-FB9133A07596}"/>
    <cellStyle name="20% - Accent1 4 9 2 2 2" xfId="36922" xr:uid="{B6E2686A-01DC-481A-9127-B81B8B0F8FA7}"/>
    <cellStyle name="20% - Accent1 4 9 2 3" xfId="40588" xr:uid="{9A43BCD6-3C53-4237-AA8B-480BDB228F26}"/>
    <cellStyle name="20% - Accent1 4 9 3" xfId="9108" xr:uid="{06DB8161-29C8-466E-9995-278C85CD50B5}"/>
    <cellStyle name="20% - Accent1 4 9 3 2" xfId="7514" xr:uid="{A2FFC845-0039-4112-8E96-2E7DC58ABF3A}"/>
    <cellStyle name="20% - Accent1 4 9 3 2 2" xfId="32928" xr:uid="{F8515503-D6B1-4D97-8F5D-2805E66B82F3}"/>
    <cellStyle name="20% - Accent1 4 9 3 3" xfId="34501" xr:uid="{FCEEF96E-6BE6-460D-A3EF-D3DF974727BD}"/>
    <cellStyle name="20% - Accent1 4 9 4" xfId="8208" xr:uid="{1D84D1DE-A2DE-42F3-A2BB-34A9E948DEBA}"/>
    <cellStyle name="20% - Accent1 4 9 4 2" xfId="33615" xr:uid="{43693F95-D088-4E21-8AD0-8DEF801FA357}"/>
    <cellStyle name="20% - Accent1 4 9 5" xfId="40417" xr:uid="{B3EDB7A8-8C9F-46A2-8442-0869A309DB24}"/>
    <cellStyle name="20% - Accent1 5" xfId="12894" xr:uid="{1A9F4516-DDB2-407C-B9D6-4002906F2866}"/>
    <cellStyle name="20% - Accent1 5 10" xfId="429" xr:uid="{8A55E86F-BD5F-4B9E-B258-8B022E3F001E}"/>
    <cellStyle name="20% - Accent1 5 10 2" xfId="5157" xr:uid="{8F5D89AA-5207-47C2-8CC2-D4F518AB96FD}"/>
    <cellStyle name="20% - Accent1 5 10 2 2" xfId="30588" xr:uid="{0231E67A-7958-4777-B715-01D11990C1C9}"/>
    <cellStyle name="20% - Accent1 5 10 3" xfId="25913" xr:uid="{0542EBE9-0EB2-4B5A-8AA9-571B55271F0F}"/>
    <cellStyle name="20% - Accent1 5 11" xfId="17453" xr:uid="{785113B6-30A2-4C19-AD95-6287F72A7C5D}"/>
    <cellStyle name="20% - Accent1 5 11 2" xfId="23205" xr:uid="{1C244B78-AD21-47FC-9FEC-E1E2DAE79715}"/>
    <cellStyle name="20% - Accent1 5 11 2 2" xfId="48460" xr:uid="{8E154534-2AFF-43E2-A243-2E81BC024AC2}"/>
    <cellStyle name="20% - Accent1 5 11 3" xfId="42761" xr:uid="{215D17F6-70C7-4749-B84C-575B9C37B031}"/>
    <cellStyle name="20% - Accent1 5 12" xfId="23935" xr:uid="{C9175C78-B51D-43D5-833C-834257D8B88D}"/>
    <cellStyle name="20% - Accent1 5 12 2" xfId="49180" xr:uid="{C98E626C-63DE-4590-A52E-3F43C42C3740}"/>
    <cellStyle name="20% - Accent1 5 13" xfId="38250" xr:uid="{23296C2C-C740-44DD-A9AF-944B0CD4F2C6}"/>
    <cellStyle name="20% - Accent1 5 2" xfId="6562" xr:uid="{3EC6E911-CF1B-4354-B064-C6F709818625}"/>
    <cellStyle name="20% - Accent1 5 2 10" xfId="31983" xr:uid="{39D6292C-3120-4AB2-AA26-2679387A7FCA}"/>
    <cellStyle name="20% - Accent1 5 2 2" xfId="19200" xr:uid="{3BD6DD32-3D52-4C07-87FA-5ECF219AAB1A}"/>
    <cellStyle name="20% - Accent1 5 2 2 2" xfId="12884" xr:uid="{906B08E5-226F-4CA8-B52C-65BDB2681AD9}"/>
    <cellStyle name="20% - Accent1 5 2 2 2 2" xfId="15093" xr:uid="{8B2D5A20-420F-45EC-9CC5-0D229840FF00}"/>
    <cellStyle name="20% - Accent1 5 2 2 2 2 2" xfId="21577" xr:uid="{4921D6CF-A4E0-4809-9766-C0013AB93CC6}"/>
    <cellStyle name="20% - Accent1 5 2 2 2 2 2 2" xfId="5242" xr:uid="{B346392D-12F2-4599-B5C4-19DD5734243B}"/>
    <cellStyle name="20% - Accent1 5 2 2 2 2 2 2 2" xfId="30673" xr:uid="{A1856ECA-FF76-4B50-916B-AB68E7352692}"/>
    <cellStyle name="20% - Accent1 5 2 2 2 2 2 3" xfId="46845" xr:uid="{E681E310-69DD-407A-B00E-DB0E7F1F0A11}"/>
    <cellStyle name="20% - Accent1 5 2 2 2 2 3" xfId="9111" xr:uid="{E4ABE046-4F27-4E0E-B930-918B5C7A440B}"/>
    <cellStyle name="20% - Accent1 5 2 2 2 2 3 2" xfId="18051" xr:uid="{6BF85F17-A838-4504-A8B7-C969A7DA45A3}"/>
    <cellStyle name="20% - Accent1 5 2 2 2 2 3 2 2" xfId="43359" xr:uid="{46184D94-0B90-495F-93DB-718574728A16}"/>
    <cellStyle name="20% - Accent1 5 2 2 2 2 3 3" xfId="34504" xr:uid="{AE9894F4-A122-45C2-9CE7-BA3D3BC90686}"/>
    <cellStyle name="20% - Accent1 5 2 2 2 2 4" xfId="8209" xr:uid="{CF35A969-DC45-446F-A68A-95073F0E0550}"/>
    <cellStyle name="20% - Accent1 5 2 2 2 2 4 2" xfId="33616" xr:uid="{0E726C71-CC68-4451-8EB5-DB510BD4BB0D}"/>
    <cellStyle name="20% - Accent1 5 2 2 2 2 5" xfId="40420" xr:uid="{1CEB6838-31D7-4C99-991D-509CDA401CF2}"/>
    <cellStyle name="20% - Accent1 5 2 2 2 3" xfId="9893" xr:uid="{713C6913-7998-45CC-A1BA-7543BFE87140}"/>
    <cellStyle name="20% - Accent1 5 2 2 2 3 2" xfId="19903" xr:uid="{D91AA730-BD09-4B36-B841-B5C72A08B589}"/>
    <cellStyle name="20% - Accent1 5 2 2 2 3 2 2" xfId="45191" xr:uid="{2A5C4C03-A17E-43A1-9999-6E31B9A1F7D3}"/>
    <cellStyle name="20% - Accent1 5 2 2 2 3 3" xfId="35277" xr:uid="{871AA077-B80B-4096-8793-5A921733F75C}"/>
    <cellStyle name="20% - Accent1 5 2 2 2 4" xfId="3740" xr:uid="{EE8E4956-F3AC-4D13-8471-B172BECCF5B4}"/>
    <cellStyle name="20% - Accent1 5 2 2 2 4 2" xfId="6539" xr:uid="{7ABC843E-F0F8-4099-AD4C-8905B8616BFB}"/>
    <cellStyle name="20% - Accent1 5 2 2 2 4 2 2" xfId="31961" xr:uid="{693590C5-DDE0-4BF7-AB70-0D327CDDDD8E}"/>
    <cellStyle name="20% - Accent1 5 2 2 2 4 3" xfId="29184" xr:uid="{B82B6C07-CC0A-445F-AE42-944821752B33}"/>
    <cellStyle name="20% - Accent1 5 2 2 2 5" xfId="3916" xr:uid="{8BE0ECFA-1414-452D-8452-DA4948D40357}"/>
    <cellStyle name="20% - Accent1 5 2 2 2 5 2" xfId="29360" xr:uid="{61F302CA-C503-4E2C-B03E-FE3582AFF410}"/>
    <cellStyle name="20% - Accent1 5 2 2 2 6" xfId="38245" xr:uid="{237540A6-1D03-474D-82A1-0C7E32958883}"/>
    <cellStyle name="20% - Accent1 5 2 2 3" xfId="201" xr:uid="{543800DA-ABBB-43D6-BFE8-5D05E285823B}"/>
    <cellStyle name="20% - Accent1 5 2 2 3 2" xfId="4560" xr:uid="{2FAD4216-31E0-48FF-9E5A-3C5B7BF939B5}"/>
    <cellStyle name="20% - Accent1 5 2 2 3 2 2" xfId="15265" xr:uid="{60801146-1C3A-4623-B55F-07CE9676B880}"/>
    <cellStyle name="20% - Accent1 5 2 2 3 2 2 2" xfId="11555" xr:uid="{9D7217EE-5764-4A4C-8971-928E6D49B547}"/>
    <cellStyle name="20% - Accent1 5 2 2 3 2 2 2 2" xfId="36926" xr:uid="{5EBE7821-515B-4036-B9EA-6979FBEECB0E}"/>
    <cellStyle name="20% - Accent1 5 2 2 3 2 2 3" xfId="40592" xr:uid="{4A3ED5B6-FFA7-4EA9-B39D-83F376B36BC3}"/>
    <cellStyle name="20% - Accent1 5 2 2 3 2 3" xfId="21747" xr:uid="{956D1FDB-E92D-43F6-8F44-C57420BAD598}"/>
    <cellStyle name="20% - Accent1 5 2 2 3 2 3 2" xfId="7518" xr:uid="{76F17511-8A85-4FB8-B176-0436CAE40956}"/>
    <cellStyle name="20% - Accent1 5 2 2 3 2 3 2 2" xfId="32932" xr:uid="{F8494D4E-27AF-4C80-AC7A-72155760838C}"/>
    <cellStyle name="20% - Accent1 5 2 2 3 2 3 3" xfId="47015" xr:uid="{CF3D8FB9-201D-4C71-B984-D8E8B8F2C4DC}"/>
    <cellStyle name="20% - Accent1 5 2 2 3 2 4" xfId="20844" xr:uid="{7213352D-6003-411A-AFD7-201C37C7B40B}"/>
    <cellStyle name="20% - Accent1 5 2 2 3 2 4 2" xfId="46123" xr:uid="{B4C2C347-13BD-48C1-9362-659B593A23BF}"/>
    <cellStyle name="20% - Accent1 5 2 2 3 2 5" xfId="29991" xr:uid="{39EABD8A-EEBB-4FE4-838B-9DA921900001}"/>
    <cellStyle name="20% - Accent1 5 2 2 3 3" xfId="22530" xr:uid="{3FBC8227-7166-4C43-9626-C4A0C43A6E85}"/>
    <cellStyle name="20% - Accent1 5 2 2 3 3 2" xfId="13589" xr:uid="{0764F283-ACCD-45EB-B7A8-1DCCDE0CB304}"/>
    <cellStyle name="20% - Accent1 5 2 2 3 3 2 2" xfId="38940" xr:uid="{2AB59684-E182-4BAC-A3D8-9F2184D0EDAE}"/>
    <cellStyle name="20% - Accent1 5 2 2 3 3 3" xfId="47785" xr:uid="{67B891F3-49A5-41AD-A2E8-1EA4B7378ADD}"/>
    <cellStyle name="20% - Accent1 5 2 2 3 4" xfId="10054" xr:uid="{8F272DEE-9E59-42BE-B008-C451B6A4F0C0}"/>
    <cellStyle name="20% - Accent1 5 2 2 3 4 2" xfId="19177" xr:uid="{426EE356-A094-4DB2-B4FC-B8EE130EE13B}"/>
    <cellStyle name="20% - Accent1 5 2 2 3 4 2 2" xfId="44476" xr:uid="{9F64CBCC-22FC-462E-929B-27A7B3C8C834}"/>
    <cellStyle name="20% - Accent1 5 2 2 3 4 3" xfId="35438" xr:uid="{8DBF2BE7-E3A7-40C2-804D-BCD29DA3F1CE}"/>
    <cellStyle name="20% - Accent1 5 2 2 3 5" xfId="10230" xr:uid="{179DE009-E3E8-46BD-97F7-EA38C826B2CC}"/>
    <cellStyle name="20% - Accent1 5 2 2 3 5 2" xfId="35614" xr:uid="{7696B0A9-4716-4605-B808-944D5BC67B7E}"/>
    <cellStyle name="20% - Accent1 5 2 2 3 6" xfId="25695" xr:uid="{80318056-CBDA-4F15-A66A-5B1A64E7AF23}"/>
    <cellStyle name="20% - Accent1 5 2 2 4" xfId="21405" xr:uid="{05622AAF-00CA-4B9A-94BA-F75EDAE5F609}"/>
    <cellStyle name="20% - Accent1 5 2 2 4 2" xfId="8941" xr:uid="{A619E685-6912-4A67-B405-852270711DC1}"/>
    <cellStyle name="20% - Accent1 5 2 2 4 2 2" xfId="15775" xr:uid="{3C59296F-70B2-451C-8F18-F1BE7B0B68D3}"/>
    <cellStyle name="20% - Accent1 5 2 2 4 2 2 2" xfId="41102" xr:uid="{C1893D71-7E09-4145-B8FE-3EB621BACD5D}"/>
    <cellStyle name="20% - Accent1 5 2 2 4 2 3" xfId="34334" xr:uid="{85A9407C-0534-4713-9A34-BE5A12BD37CD}"/>
    <cellStyle name="20% - Accent1 5 2 2 4 3" xfId="2798" xr:uid="{FC8B12CC-15C3-4EEB-9E87-D3D388DA9A79}"/>
    <cellStyle name="20% - Accent1 5 2 2 4 3 2" xfId="24363" xr:uid="{1F6620A3-A822-4606-B664-207453E8E5B2}"/>
    <cellStyle name="20% - Accent1 5 2 2 4 3 2 2" xfId="49608" xr:uid="{5238F372-3E69-458E-BEC9-A4C7EA47A645}"/>
    <cellStyle name="20% - Accent1 5 2 2 4 3 3" xfId="28251" xr:uid="{03B8C82C-8B3B-4FB3-8E2B-F1E3C4DA0418}"/>
    <cellStyle name="20% - Accent1 5 2 2 4 4" xfId="18742" xr:uid="{E4061C0C-C4CC-45A8-B1D2-B848895DAA80}"/>
    <cellStyle name="20% - Accent1 5 2 2 4 4 2" xfId="44042" xr:uid="{388415ED-A00E-4322-A67E-DE4E80017B54}"/>
    <cellStyle name="20% - Accent1 5 2 2 4 5" xfId="46673" xr:uid="{683AC740-A8F5-4C69-BDA7-57E0BE83317F}"/>
    <cellStyle name="20% - Accent1 5 2 2 5" xfId="3579" xr:uid="{01F08CE0-755A-48DB-81BF-0D12C4F44626}"/>
    <cellStyle name="20% - Accent1 5 2 2 5 2" xfId="7267" xr:uid="{80C83806-F425-4C2A-B498-C3F2D7E1D522}"/>
    <cellStyle name="20% - Accent1 5 2 2 5 2 2" xfId="32681" xr:uid="{44B3D8AD-B47F-4935-84F2-D91E2A046833}"/>
    <cellStyle name="20% - Accent1 5 2 2 5 3" xfId="29023" xr:uid="{3148F3E6-2F6F-4B97-BC60-D666977CEF16}"/>
    <cellStyle name="20% - Accent1 5 2 2 6" xfId="1636" xr:uid="{D5AC4D31-CC4A-4306-8781-06006486DC21}"/>
    <cellStyle name="20% - Accent1 5 2 2 6 2" xfId="17073" xr:uid="{57813E3D-13CD-40F3-BF09-AF94C7A99AC9}"/>
    <cellStyle name="20% - Accent1 5 2 2 6 2 2" xfId="42388" xr:uid="{E70A9C60-D48E-4A2B-B1F4-165470FEE9C7}"/>
    <cellStyle name="20% - Accent1 5 2 2 6 3" xfId="27107" xr:uid="{8380DAAB-DA64-4005-A3F7-0900F3D496CE}"/>
    <cellStyle name="20% - Accent1 5 2 2 7" xfId="1812" xr:uid="{F3E686BA-FF6F-49C1-B321-5AE8698C7BA2}"/>
    <cellStyle name="20% - Accent1 5 2 2 7 2" xfId="27283" xr:uid="{6DC718D2-FA48-406B-8671-44F89181E7CE}"/>
    <cellStyle name="20% - Accent1 5 2 2 8" xfId="44498" xr:uid="{5323BAC7-803C-460D-989C-D736B154370D}"/>
    <cellStyle name="20% - Accent1 5 2 3" xfId="1302" xr:uid="{052C7676-B123-4889-A336-5A38F6E7D436}"/>
    <cellStyle name="20% - Accent1 5 2 3 2" xfId="3406" xr:uid="{E8AF76BF-EA07-4D4F-8553-E49240581582}"/>
    <cellStyle name="20% - Accent1 5 2 3 2 2" xfId="23510" xr:uid="{93F1D459-AF47-4FC3-9FCF-D2FFC1CEEA45}"/>
    <cellStyle name="20% - Accent1 5 2 3 2 2 2" xfId="11045" xr:uid="{B9C1F074-E03A-4DF2-96B8-9E8EC7309C8A}"/>
    <cellStyle name="20% - Accent1 5 2 3 2 2 2 2" xfId="17880" xr:uid="{09380BF2-3D42-48E7-8638-BEC767239FE3}"/>
    <cellStyle name="20% - Accent1 5 2 3 2 2 2 2 2" xfId="43188" xr:uid="{8003B49D-86CC-4DB1-B00E-1BDB64C6FE38}"/>
    <cellStyle name="20% - Accent1 5 2 3 2 2 2 3" xfId="36416" xr:uid="{7FF98868-5604-4632-8E9E-27E23AE3E0CB}"/>
    <cellStyle name="20% - Accent1 5 2 3 2 2 3" xfId="4902" xr:uid="{DAA4EB91-283B-4E4B-9B36-2B586CC73A88}"/>
    <cellStyle name="20% - Accent1 5 2 3 2 2 3 2" xfId="13840" xr:uid="{2829F8B4-0614-49C2-97EC-411BA431A839}"/>
    <cellStyle name="20% - Accent1 5 2 3 2 2 3 2 2" xfId="39191" xr:uid="{B825A5B2-C012-4E01-BB12-3B29BED520F5}"/>
    <cellStyle name="20% - Accent1 5 2 3 2 2 3 3" xfId="30333" xr:uid="{B677A794-04A1-44F1-A2AF-DB522A759395}"/>
    <cellStyle name="20% - Accent1 5 2 3 2 2 4" xfId="2968" xr:uid="{149CE4DA-1912-4CBE-B311-93A61DED6CD1}"/>
    <cellStyle name="20% - Accent1 5 2 3 2 2 4 2" xfId="28421" xr:uid="{948C982F-2020-4455-AFAD-4A0C748C9661}"/>
    <cellStyle name="20% - Accent1 5 2 3 2 2 5" xfId="48755" xr:uid="{85545A0A-0CB6-4EAB-B0AB-26AEFDEC6FAB}"/>
    <cellStyle name="20% - Accent1 5 2 3 2 3" xfId="5683" xr:uid="{369E012B-112B-4A9F-A9B9-6CF7E1A3DE9C}"/>
    <cellStyle name="20% - Accent1 5 2 3 2 3 2" xfId="4082" xr:uid="{E95969BA-3052-4289-972C-B071C33A652D}"/>
    <cellStyle name="20% - Accent1 5 2 3 2 3 2 2" xfId="29526" xr:uid="{3214F4C4-8FC4-4915-8355-81B46F2C314E}"/>
    <cellStyle name="20% - Accent1 5 2 3 2 3 3" xfId="31106" xr:uid="{C966A88B-CB6E-49F7-8B54-5B5436769604}"/>
    <cellStyle name="20% - Accent1 5 2 3 2 4" xfId="16378" xr:uid="{810CD01B-58F4-4592-AF2E-A4C2002E9A57}"/>
    <cellStyle name="20% - Accent1 5 2 3 2 4 2" xfId="1121" xr:uid="{B59E4DF1-B4D7-44FE-BA77-6B211E86820F}"/>
    <cellStyle name="20% - Accent1 5 2 3 2 4 2 2" xfId="26605" xr:uid="{2BB150A2-D800-448F-AF87-D867BB2F6703}"/>
    <cellStyle name="20% - Accent1 5 2 3 2 4 3" xfId="41694" xr:uid="{B6F2C695-88A1-4C08-93EA-25D8FFD969B1}"/>
    <cellStyle name="20% - Accent1 5 2 3 2 5" xfId="16554" xr:uid="{165839C3-3117-47BF-B488-8E410450206A}"/>
    <cellStyle name="20% - Accent1 5 2 3 2 5 2" xfId="41870" xr:uid="{26C6A188-5F5D-4C47-A7F2-3AD3649AFA34}"/>
    <cellStyle name="20% - Accent1 5 2 3 2 6" xfId="28851" xr:uid="{D02FE140-C532-489D-AC51-7048AA20CDA0}"/>
    <cellStyle name="20% - Accent1 5 2 3 3" xfId="9720" xr:uid="{434B273A-88B5-490D-BF33-5EA410C76CB5}"/>
    <cellStyle name="20% - Accent1 5 2 3 3 2" xfId="17198" xr:uid="{133585E0-0ACC-49A5-8988-53CDE600216A}"/>
    <cellStyle name="20% - Accent1 5 2 3 3 2 2" xfId="23682" xr:uid="{84C17CE7-9B1C-4E81-B1BF-4D549EF6E369}"/>
    <cellStyle name="20% - Accent1 5 2 3 3 2 2 2" xfId="7347" xr:uid="{91D7CA68-B964-46A0-97B7-A3AD7B3DB4F4}"/>
    <cellStyle name="20% - Accent1 5 2 3 3 2 2 2 2" xfId="32761" xr:uid="{49E22D74-D9F3-45AE-9C00-7A013BADB931}"/>
    <cellStyle name="20% - Accent1 5 2 3 3 2 2 3" xfId="48927" xr:uid="{8813905D-479E-47B4-96E4-BA891661C34B}"/>
    <cellStyle name="20% - Accent1 5 2 3 3 2 3" xfId="11215" xr:uid="{D9142DF7-8D8E-4886-9A29-20B32714F885}"/>
    <cellStyle name="20% - Accent1 5 2 3 3 2 3 2" xfId="1204" xr:uid="{2650024D-9519-4C0F-B8B6-6FBA8482FFC6}"/>
    <cellStyle name="20% - Accent1 5 2 3 3 2 3 2 2" xfId="26688" xr:uid="{FF69B9E0-63D1-4058-B639-000BB3DDD952}"/>
    <cellStyle name="20% - Accent1 5 2 3 3 2 3 3" xfId="36586" xr:uid="{C9882DA4-D7B6-49FE-A33B-97D9F912EF5F}"/>
    <cellStyle name="20% - Accent1 5 2 3 3 2 4" xfId="9281" xr:uid="{6B9CC18F-C4E3-4B19-838E-A86AD27E87E0}"/>
    <cellStyle name="20% - Accent1 5 2 3 3 2 4 2" xfId="34674" xr:uid="{D5D34955-E5AA-4855-86F4-C1B252EC2CA4}"/>
    <cellStyle name="20% - Accent1 5 2 3 3 2 5" xfId="42506" xr:uid="{FDBAC72F-F7CC-4A52-A1D8-9BF624675628}"/>
    <cellStyle name="20% - Accent1 5 2 3 3 3" xfId="11997" xr:uid="{E706E700-A87E-4A41-A21F-5C26C37EB392}"/>
    <cellStyle name="20% - Accent1 5 2 3 3 3 2" xfId="10396" xr:uid="{AFEA468B-D6EB-4B40-991D-70F0C8A5339D}"/>
    <cellStyle name="20% - Accent1 5 2 3 3 3 2 2" xfId="35780" xr:uid="{08DE81FE-A27E-47B5-928B-828E95B2640D}"/>
    <cellStyle name="20% - Accent1 5 2 3 3 3 3" xfId="37360" xr:uid="{E9192965-0D63-4EDD-9549-783A3F744C86}"/>
    <cellStyle name="20% - Accent1 5 2 3 3 4" xfId="5844" xr:uid="{CB8265A1-D25A-4D77-A274-75F347D3C04C}"/>
    <cellStyle name="20% - Accent1 5 2 3 3 4 2" xfId="13758" xr:uid="{20E78426-2E0F-4A9A-8CD6-77C4AD3CC57A}"/>
    <cellStyle name="20% - Accent1 5 2 3 3 4 2 2" xfId="39109" xr:uid="{FA580954-3F88-478F-831B-A01AF5CA3502}"/>
    <cellStyle name="20% - Accent1 5 2 3 3 4 3" xfId="31267" xr:uid="{78F30E1E-89A7-47F4-9CAB-98F0965BB4DC}"/>
    <cellStyle name="20% - Accent1 5 2 3 3 5" xfId="6020" xr:uid="{80CD0811-F43E-4ED8-9F6B-7957FCC27E89}"/>
    <cellStyle name="20% - Accent1 5 2 3 3 5 2" xfId="31443" xr:uid="{5677FB59-C589-4A89-B1FC-A4256FD4920B}"/>
    <cellStyle name="20% - Accent1 5 2 3 3 6" xfId="35104" xr:uid="{757AF7FB-8858-450D-A788-7104C3581A39}"/>
    <cellStyle name="20% - Accent1 5 2 3 4" xfId="10873" xr:uid="{D2D2485B-5B6C-4D99-868E-632689162649}"/>
    <cellStyle name="20% - Accent1 5 2 3 4 2" xfId="4732" xr:uid="{8060ED0D-459B-43CE-8B12-B26B25F1842E}"/>
    <cellStyle name="20% - Accent1 5 2 3 4 2 2" xfId="24192" xr:uid="{F4416009-4D3D-4E85-9507-45F177D73419}"/>
    <cellStyle name="20% - Accent1 5 2 3 4 2 2 2" xfId="49437" xr:uid="{97FD81DF-82A8-49E3-8B74-D793888CDDC0}"/>
    <cellStyle name="20% - Accent1 5 2 3 4 2 3" xfId="30163" xr:uid="{2A1CD773-5806-4642-9916-CFCC1E67F231}"/>
    <cellStyle name="20% - Accent1 5 2 3 4 3" xfId="15435" xr:uid="{49F9043D-B744-4DF6-89D7-DE6EF9F17847}"/>
    <cellStyle name="20% - Accent1 5 2 3 4 3 2" xfId="20154" xr:uid="{80FDECB0-DB51-40B9-87B5-A383FA712DD0}"/>
    <cellStyle name="20% - Accent1 5 2 3 4 3 2 2" xfId="45442" xr:uid="{3F25BAA5-6056-4DF3-AFD0-D5FE9BC2A7EA}"/>
    <cellStyle name="20% - Accent1 5 2 3 4 3 3" xfId="40762" xr:uid="{3D03FF82-2571-4262-AE99-749F05572C61}"/>
    <cellStyle name="20% - Accent1 5 2 3 4 4" xfId="14532" xr:uid="{3D30BF92-275B-44A4-B155-F20431516566}"/>
    <cellStyle name="20% - Accent1 5 2 3 4 4 2" xfId="39871" xr:uid="{A85D6409-FDF9-4274-A7C6-255E777780BF}"/>
    <cellStyle name="20% - Accent1 5 2 3 4 5" xfId="36244" xr:uid="{1FD17E97-9CA9-4907-9370-54CD33E11B1D}"/>
    <cellStyle name="20% - Accent1 5 2 3 5" xfId="16217" xr:uid="{5DA672C2-5758-4B87-880F-CB68358FD7D3}"/>
    <cellStyle name="20% - Accent1 5 2 3 5 2" xfId="1978" xr:uid="{B96723E6-A6C3-4A04-85CF-34F736E09CA8}"/>
    <cellStyle name="20% - Accent1 5 2 3 5 2 2" xfId="27449" xr:uid="{48F68618-3FD9-4618-867B-708EE70A9D32}"/>
    <cellStyle name="20% - Accent1 5 2 3 5 3" xfId="41533" xr:uid="{A701A7F0-DD27-45B1-B912-447F06499EE2}"/>
    <cellStyle name="20% - Accent1 5 2 3 6" xfId="22691" xr:uid="{1E6DEC7B-B13A-4256-B094-A012C30B9D56}"/>
    <cellStyle name="20% - Accent1 5 2 3 6 2" xfId="12861" xr:uid="{105E093C-60B6-4582-856B-71CCB75D69CC}"/>
    <cellStyle name="20% - Accent1 5 2 3 6 2 2" xfId="38223" xr:uid="{5D20827A-6B2D-43B7-AFAA-634E17E76506}"/>
    <cellStyle name="20% - Accent1 5 2 3 6 3" xfId="47946" xr:uid="{723B7FAE-5AB4-4D96-A2D4-FFE15EC0DF92}"/>
    <cellStyle name="20% - Accent1 5 2 3 7" xfId="22867" xr:uid="{48E5A93C-A833-4FA8-8B9F-FBBF6A9D8EFE}"/>
    <cellStyle name="20% - Accent1 5 2 3 7 2" xfId="48122" xr:uid="{5861DC99-DF64-43F0-9DF1-CF35A670DA56}"/>
    <cellStyle name="20% - Accent1 5 2 3 8" xfId="26776" xr:uid="{40343370-0EA4-4E9E-BFFA-98838DDB1637}"/>
    <cellStyle name="20% - Accent1 5 2 4" xfId="22357" xr:uid="{7F260B75-8D6C-4C24-9EEA-4082DA5560BF}"/>
    <cellStyle name="20% - Accent1 5 2 4 2" xfId="6665" xr:uid="{C2C196A9-EF46-4000-96DF-41735A18209F}"/>
    <cellStyle name="20% - Accent1 5 2 4 2 2" xfId="17370" xr:uid="{2949B828-B23C-4B9D-A4D5-566EE4C5EF29}"/>
    <cellStyle name="20% - Accent1 5 2 4 2 2 2" xfId="19983" xr:uid="{8874AF19-9F52-4863-88D2-9AE55D0EF6DC}"/>
    <cellStyle name="20% - Accent1 5 2 4 2 2 2 2" xfId="45271" xr:uid="{18BB9849-67C8-4303-ABFE-A254D3B3A35E}"/>
    <cellStyle name="20% - Accent1 5 2 4 2 2 3" xfId="42678" xr:uid="{70D6A201-8F1B-4CD0-A194-85A676604F26}"/>
    <cellStyle name="20% - Accent1 5 2 4 2 3" xfId="23852" xr:uid="{421EF8B0-0CC2-4421-9D20-232BF52F9281}"/>
    <cellStyle name="20% - Accent1 5 2 4 2 3 2" xfId="2238" xr:uid="{81A5FF0F-3075-4B72-8563-639ACC62F2D7}"/>
    <cellStyle name="20% - Accent1 5 2 4 2 3 2 2" xfId="27709" xr:uid="{E53F7F5F-7FE4-4AD4-B512-B098B112B8ED}"/>
    <cellStyle name="20% - Accent1 5 2 4 2 3 3" xfId="49097" xr:uid="{63E42A03-21DA-401B-9F5B-EC7125EC7F67}"/>
    <cellStyle name="20% - Accent1 5 2 4 2 4" xfId="21917" xr:uid="{2211591B-B3E7-4025-B64D-D3FD8B41806C}"/>
    <cellStyle name="20% - Accent1 5 2 4 2 4 2" xfId="47185" xr:uid="{EC8399AF-A7E1-4184-A6DF-69650BAFC4B9}"/>
    <cellStyle name="20% - Accent1 5 2 4 2 5" xfId="32079" xr:uid="{ABC47759-180A-4529-AAF8-DE771C458EDD}"/>
    <cellStyle name="20% - Accent1 5 2 4 3" xfId="24634" xr:uid="{8FCA70AF-A5CA-4302-AC1A-E4DFDDAF5FD5}"/>
    <cellStyle name="20% - Accent1 5 2 4 3 2" xfId="23033" xr:uid="{F8088BDB-FFEF-4C99-8D2E-6A4935AA3B46}"/>
    <cellStyle name="20% - Accent1 5 2 4 3 2 2" xfId="48288" xr:uid="{45C980E0-399D-4DA6-BAB9-253D9796129F}"/>
    <cellStyle name="20% - Accent1 5 2 4 3 3" xfId="49868" xr:uid="{E5FDB3BE-8886-4673-BC23-D8FF580271F3}"/>
    <cellStyle name="20% - Accent1 5 2 4 4" xfId="12158" xr:uid="{6F0DB4A9-5BB5-415F-8D47-2AF2D4B46FE5}"/>
    <cellStyle name="20% - Accent1 5 2 4 4 2" xfId="1122" xr:uid="{3FF3EE6D-E078-407E-AA01-943F5C14BAAB}"/>
    <cellStyle name="20% - Accent1 5 2 4 4 2 2" xfId="26606" xr:uid="{0A9C8162-1EA1-4AE0-B7DA-7384CDE4536C}"/>
    <cellStyle name="20% - Accent1 5 2 4 4 3" xfId="37521" xr:uid="{FEA4BAAD-99C2-4FB7-96DE-10C81DF46608}"/>
    <cellStyle name="20% - Accent1 5 2 4 5" xfId="12334" xr:uid="{2BB93FC3-C58A-488E-A4B7-450FDE0135D3}"/>
    <cellStyle name="20% - Accent1 5 2 4 5 2" xfId="37697" xr:uid="{DA88A09A-5FEF-46BA-AA2A-EF25495D382A}"/>
    <cellStyle name="20% - Accent1 5 2 4 6" xfId="47614" xr:uid="{98B85308-AADD-4548-928B-031A8AE2D114}"/>
    <cellStyle name="20% - Accent1 5 2 5" xfId="16044" xr:uid="{609E84DD-0F04-41C4-A376-B24720E3A9B0}"/>
    <cellStyle name="20% - Accent1 5 2 5 2" xfId="19301" xr:uid="{62F53C3B-9DA9-4218-86D4-DF1667358FCE}"/>
    <cellStyle name="20% - Accent1 5 2 5 2 2" xfId="6837" xr:uid="{52D3A7D9-ECF3-4EDC-B0AA-358B6578DC76}"/>
    <cellStyle name="20% - Accent1 5 2 5 2 2 2" xfId="13669" xr:uid="{F50D7C7F-F453-436D-A03E-4BEC1A493C6F}"/>
    <cellStyle name="20% - Accent1 5 2 5 2 2 2 2" xfId="39020" xr:uid="{39FADFC0-306A-41B0-8566-9E4FAF733121}"/>
    <cellStyle name="20% - Accent1 5 2 5 2 2 3" xfId="32251" xr:uid="{DBC1E0F2-AEFC-48F4-A576-5D587C4DAA25}"/>
    <cellStyle name="20% - Accent1 5 2 5 2 3" xfId="17540" xr:uid="{E86F41C6-A176-43BB-A1B7-2A98C4CE3940}"/>
    <cellStyle name="20% - Accent1 5 2 5 2 3 2" xfId="4342" xr:uid="{8E762F88-5364-46DD-9C30-E4A56BCC348F}"/>
    <cellStyle name="20% - Accent1 5 2 5 2 3 2 2" xfId="29786" xr:uid="{EB08EB3A-B70B-471B-B4B0-DEA01FEFD47D}"/>
    <cellStyle name="20% - Accent1 5 2 5 2 3 3" xfId="42848" xr:uid="{4ABE34DE-3079-4127-9B78-CC3D9437CAB7}"/>
    <cellStyle name="20% - Accent1 5 2 5 2 4" xfId="15605" xr:uid="{3E454CC1-3F21-4859-97EE-6DB75C886A8E}"/>
    <cellStyle name="20% - Accent1 5 2 5 2 4 2" xfId="40932" xr:uid="{30F801B9-4FA4-4357-BFCD-2954C1C5AD53}"/>
    <cellStyle name="20% - Accent1 5 2 5 2 5" xfId="44589" xr:uid="{DA2B37D3-3470-4B50-A2E7-2F019A35AFFE}"/>
    <cellStyle name="20% - Accent1 5 2 5 3" xfId="18321" xr:uid="{A6581AF3-B793-440B-BA59-95780E0F3D4D}"/>
    <cellStyle name="20% - Accent1 5 2 5 3 2" xfId="16720" xr:uid="{BC12DEEC-1613-4455-9E94-C107279169B7}"/>
    <cellStyle name="20% - Accent1 5 2 5 3 2 2" xfId="42036" xr:uid="{11D6AB86-8963-4AC5-BCDC-DFFA04B83F57}"/>
    <cellStyle name="20% - Accent1 5 2 5 3 3" xfId="43621" xr:uid="{C6CD57C2-B1A2-4438-8C8C-CCD72BA9C1B4}"/>
    <cellStyle name="20% - Accent1 5 2 5 4" xfId="24795" xr:uid="{D69CB7E6-C6D6-4FF9-B082-2E3F2096346C}"/>
    <cellStyle name="20% - Accent1 5 2 5 4 2" xfId="1123" xr:uid="{9CF5787C-65B8-431A-8CAB-979944EC6817}"/>
    <cellStyle name="20% - Accent1 5 2 5 4 2 2" xfId="26607" xr:uid="{D738A2D9-8430-4ADD-9EAE-BEB24E56AB2A}"/>
    <cellStyle name="20% - Accent1 5 2 5 4 3" xfId="50029" xr:uid="{2B8D08D1-587C-4345-8174-77B4DDEFA2EB}"/>
    <cellStyle name="20% - Accent1 5 2 5 5" xfId="24971" xr:uid="{F36077D3-4F5E-496F-91BD-3D410B2E4AAD}"/>
    <cellStyle name="20% - Accent1 5 2 5 5 2" xfId="50205" xr:uid="{8DFF90FB-ED53-4F6A-A876-DECB26289518}"/>
    <cellStyle name="20% - Accent1 5 2 5 6" xfId="41361" xr:uid="{196B0B0E-BA13-4A16-BCB8-326B19AD0552}"/>
    <cellStyle name="20% - Accent1 5 2 6" xfId="8769" xr:uid="{379DE01B-A5BC-49AC-95A0-6AD716CE1681}"/>
    <cellStyle name="20% - Accent1 5 2 6 2" xfId="2628" xr:uid="{104C6900-2604-45B6-B8FF-65FEDBBFE1FC}"/>
    <cellStyle name="20% - Accent1 5 2 6 2 2" xfId="22087" xr:uid="{187918CB-8E26-4BB2-A59B-3F565081D6EA}"/>
    <cellStyle name="20% - Accent1 5 2 6 2 2 2" xfId="47355" xr:uid="{BF48CD51-2BEF-4D9A-8945-6EE48F4F994F}"/>
    <cellStyle name="20% - Accent1 5 2 6 2 3" xfId="28081" xr:uid="{FBA30E26-ED7E-499A-A44C-1D5E437CA996}"/>
    <cellStyle name="20% - Accent1 5 2 6 3" xfId="14362" xr:uid="{01E9C970-65BE-4F4A-A0B9-DBD432426843}"/>
    <cellStyle name="20% - Accent1 5 2 6 3 2" xfId="11726" xr:uid="{E9C0AA0A-EE59-4B72-89FE-95F349C162A4}"/>
    <cellStyle name="20% - Accent1 5 2 6 3 2 2" xfId="37097" xr:uid="{637CADB6-47CB-41DF-B8CF-64219A2C79EC}"/>
    <cellStyle name="20% - Accent1 5 2 6 3 3" xfId="39701" xr:uid="{FF29CDDE-0911-4C7E-A8EB-84601F363A91}"/>
    <cellStyle name="20% - Accent1 5 2 6 4" xfId="25055" xr:uid="{A417F44A-840B-4C87-8EA1-F041548D9F75}"/>
    <cellStyle name="20% - Accent1 5 2 6 4 2" xfId="50289" xr:uid="{BA4289BA-E3DB-49B6-A97F-440CAF73D0CF}"/>
    <cellStyle name="20% - Accent1 5 2 6 5" xfId="34162" xr:uid="{C3B41AAA-2543-478F-BFF1-3B84856B3D76}"/>
    <cellStyle name="20% - Accent1 5 2 7" xfId="1475" xr:uid="{A6639451-534E-46C7-A8E4-72FE2542B918}"/>
    <cellStyle name="20% - Accent1 5 2 7 2" xfId="17800" xr:uid="{C294136B-131E-4F9F-B8C5-E27C879AAC88}"/>
    <cellStyle name="20% - Accent1 5 2 7 2 2" xfId="43108" xr:uid="{A03C90C8-481F-46A8-BC15-50CFCB5483D8}"/>
    <cellStyle name="20% - Accent1 5 2 7 3" xfId="26946" xr:uid="{8BFBE6BC-2E07-4BF0-8BCA-D9166FBE912E}"/>
    <cellStyle name="20% - Accent1 5 2 8" xfId="13247" xr:uid="{2D88E169-B35A-4620-A42B-96CCD43EAA56}"/>
    <cellStyle name="20% - Accent1 5 2 8 2" xfId="23385" xr:uid="{B54D3A4E-C522-4327-9CEA-7ED3345A869F}"/>
    <cellStyle name="20% - Accent1 5 2 8 2 2" xfId="48640" xr:uid="{D7435486-B664-457D-AE07-7EC48FA43F4C}"/>
    <cellStyle name="20% - Accent1 5 2 8 3" xfId="38598" xr:uid="{91225CE0-3879-446E-9ED0-D247C1E26FEC}"/>
    <cellStyle name="20% - Accent1 5 2 9" xfId="13417" xr:uid="{E7121BF9-930B-4ECD-BC37-71A1592C7AB4}"/>
    <cellStyle name="20% - Accent1 5 2 9 2" xfId="38768" xr:uid="{CC3E6504-D9EF-4B5C-9AAD-69B1267BE8CC}"/>
    <cellStyle name="20% - Accent1 5 3" xfId="5510" xr:uid="{6040CF0B-C569-4926-947D-D45B3ACCCA41}"/>
    <cellStyle name="20% - Accent1 5 3 2" xfId="11824" xr:uid="{37258CAD-7186-49E1-979F-7817D2BA87EE}"/>
    <cellStyle name="20% - Accent1 5 3 2 2" xfId="345" xr:uid="{891728D8-BCEE-4E22-A207-57299C1EFB11}"/>
    <cellStyle name="20% - Accent1 5 3 2 2 2" xfId="13159" xr:uid="{6FA229E7-ECD9-460A-940C-12136D207191}"/>
    <cellStyle name="20% - Accent1 5 3 2 2 2 2" xfId="2067" xr:uid="{944E414D-A3CB-423D-9275-8E894B9A8CD0}"/>
    <cellStyle name="20% - Accent1 5 3 2 2 2 2 2" xfId="27538" xr:uid="{147CC611-6B20-40A3-8413-B2011C30478E}"/>
    <cellStyle name="20% - Accent1 5 3 2 2 2 3" xfId="38510" xr:uid="{5128CEFF-B704-4822-B598-147761BD3417}"/>
    <cellStyle name="20% - Accent1 5 3 2 2 3" xfId="19643" xr:uid="{CAD3B2B0-5551-4B83-AE82-B98D042993BC}"/>
    <cellStyle name="20% - Accent1 5 3 2 2 3 2" xfId="23293" xr:uid="{917F320A-B057-4590-A267-9D51F4D5B4B3}"/>
    <cellStyle name="20% - Accent1 5 3 2 2 3 2 2" xfId="48548" xr:uid="{41959BAE-77FB-4516-B5E8-CABFC314AA62}"/>
    <cellStyle name="20% - Accent1 5 3 2 2 3 3" xfId="44931" xr:uid="{027481BA-C04C-4E9D-84FB-61045C0BA31A}"/>
    <cellStyle name="20% - Accent1 5 3 2 2 4" xfId="11385" xr:uid="{3F1A7D9A-D22C-4A25-B166-26D9544A2ECF}"/>
    <cellStyle name="20% - Accent1 5 3 2 2 4 2" xfId="36756" xr:uid="{36CAB9E0-F4B4-4C5B-9D3E-7133DA6CA613}"/>
    <cellStyle name="20% - Accent1 5 3 2 2 5" xfId="25829" xr:uid="{576AC97B-1FBA-4D88-A735-1B9F9F7CCD59}"/>
    <cellStyle name="20% - Accent1 5 3 2 3" xfId="20423" xr:uid="{1C9EE6EA-5739-41B8-988D-A0B260B5C1AF}"/>
    <cellStyle name="20% - Accent1 5 3 2 3 2" xfId="12500" xr:uid="{F9CB9BBF-FD35-4E6C-8777-43C3C03B9FB7}"/>
    <cellStyle name="20% - Accent1 5 3 2 3 2 2" xfId="37863" xr:uid="{88417AA7-CE27-404F-82EB-BBCDC8BD8D98}"/>
    <cellStyle name="20% - Accent1 5 3 2 3 3" xfId="45702" xr:uid="{6025D7EE-21FC-4B19-BAF0-993A3522BB2D}"/>
    <cellStyle name="20% - Accent1 5 3 2 4" xfId="7949" xr:uid="{E09CDB11-1C34-473E-8274-F6DC735EDEF4}"/>
    <cellStyle name="20% - Accent1 5 3 2 4 2" xfId="4261" xr:uid="{141BAE9D-7FF7-4BD3-8C2B-7EE58CF66659}"/>
    <cellStyle name="20% - Accent1 5 3 2 4 2 2" xfId="29705" xr:uid="{7539D5F4-7499-4346-920B-24CA65C1F0B4}"/>
    <cellStyle name="20% - Accent1 5 3 2 4 3" xfId="33356" xr:uid="{C61E92D2-4F8E-46FB-9E26-D890AD8293C8}"/>
    <cellStyle name="20% - Accent1 5 3 2 5" xfId="8125" xr:uid="{C45FEB84-21A9-49A2-9E74-C08F6E9EBB34}"/>
    <cellStyle name="20% - Accent1 5 3 2 5 2" xfId="33532" xr:uid="{F17ECCC9-524D-4A90-B33D-752769DCA23F}"/>
    <cellStyle name="20% - Accent1 5 3 2 6" xfId="37188" xr:uid="{AC12E029-BD74-46F3-98F6-0CEE08A61B11}"/>
    <cellStyle name="20% - Accent1 5 3 3" xfId="24461" xr:uid="{41300CAF-CDC0-434D-B810-5E4FB11C68FD}"/>
    <cellStyle name="20% - Accent1 5 3 3 2" xfId="1385" xr:uid="{BC717868-C6B5-4945-82BD-FB8D92D8F80A}"/>
    <cellStyle name="20% - Accent1 5 3 3 2 2" xfId="518" xr:uid="{B69F822C-5AAB-45C9-B06A-DF317CD5F617}"/>
    <cellStyle name="20% - Accent1 5 3 3 2 2 2" xfId="4171" xr:uid="{4414EBBB-EA5B-4AAE-9F51-D8DD93A3C2ED}"/>
    <cellStyle name="20% - Accent1 5 3 3 2 2 2 2" xfId="29615" xr:uid="{D1E1F08E-B240-4ACB-A192-FFBC52A20453}"/>
    <cellStyle name="20% - Accent1 5 3 3 2 2 3" xfId="26002" xr:uid="{CB956779-2381-4D2D-B7A1-F57E96EC6DD7}"/>
    <cellStyle name="20% - Accent1 5 3 3 2 3" xfId="13329" xr:uid="{10D8557F-220F-4CB5-86EF-80A47F0C8E6C}"/>
    <cellStyle name="20% - Accent1 5 3 3 2 3 2" xfId="16980" xr:uid="{DF81DCC1-31BC-4203-A951-1DB09C2F88B1}"/>
    <cellStyle name="20% - Accent1 5 3 3 2 3 2 2" xfId="42296" xr:uid="{55931F2C-8085-41E6-8F09-A542B4C73BBD}"/>
    <cellStyle name="20% - Accent1 5 3 3 2 3 3" xfId="38680" xr:uid="{F369FA99-A7BC-4131-B390-B1825E574DE3}"/>
    <cellStyle name="20% - Accent1 5 3 3 2 4" xfId="24022" xr:uid="{F80C719D-A490-45AD-973D-11B3BD337577}"/>
    <cellStyle name="20% - Accent1 5 3 3 2 4 2" xfId="49267" xr:uid="{3E0B7D91-D45F-411F-901F-4A5FF0F80C4D}"/>
    <cellStyle name="20% - Accent1 5 3 3 2 5" xfId="26856" xr:uid="{8D51AF89-9E6F-4EFD-A513-6989385EF7AF}"/>
    <cellStyle name="20% - Accent1 5 3 3 3" xfId="14111" xr:uid="{1BA3954D-93CA-4E5B-AD74-A2F96B3761D9}"/>
    <cellStyle name="20% - Accent1 5 3 3 3 2" xfId="25137" xr:uid="{A97ADC02-2398-4693-AC30-C28FA80E4719}"/>
    <cellStyle name="20% - Accent1 5 3 3 3 2 2" xfId="50371" xr:uid="{7BE39319-640D-4B43-8D65-976BDB401DE9}"/>
    <cellStyle name="20% - Accent1 5 3 3 3 3" xfId="39450" xr:uid="{0AFE574D-AFB8-4114-9831-41E3EFB8B7B6}"/>
    <cellStyle name="20% - Accent1 5 3 3 4" xfId="20584" xr:uid="{CD2D5F25-DFC1-4188-9D24-3FC325E28166}"/>
    <cellStyle name="20% - Accent1 5 3 3 4 2" xfId="10575" xr:uid="{4E382811-EBC7-4B8B-AB26-341EFAFA1959}"/>
    <cellStyle name="20% - Accent1 5 3 3 4 2 2" xfId="35959" xr:uid="{A70FD675-1F81-4D0D-B45C-3BE13F129604}"/>
    <cellStyle name="20% - Accent1 5 3 3 4 3" xfId="45863" xr:uid="{FB7DA351-813F-4BA4-B09A-20C7DD64F042}"/>
    <cellStyle name="20% - Accent1 5 3 3 5" xfId="20760" xr:uid="{6614EB75-D795-4A56-8F3F-C8B76E370EC7}"/>
    <cellStyle name="20% - Accent1 5 3 3 5 2" xfId="46039" xr:uid="{761E3808-951C-47F1-82ED-652A0840BC97}"/>
    <cellStyle name="20% - Accent1 5 3 3 6" xfId="49697" xr:uid="{8B121F16-840D-4D1C-98C6-FB9AAAB50636}"/>
    <cellStyle name="20% - Accent1 5 3 4" xfId="12987" xr:uid="{01A689AD-33F6-4801-A9F7-8A6DD6552FE1}"/>
    <cellStyle name="20% - Accent1 5 3 4 2" xfId="19473" xr:uid="{5B4F8947-65AD-4EF3-A2CD-046A0A616357}"/>
    <cellStyle name="20% - Accent1 5 3 4 2 2" xfId="1032" xr:uid="{1C188841-93FD-434A-80E6-A0BB867655E9}"/>
    <cellStyle name="20% - Accent1 5 3 4 2 2 2" xfId="26516" xr:uid="{9E8FD5D3-6E8D-4718-9B70-14B97FF4A348}"/>
    <cellStyle name="20% - Accent1 5 3 4 2 3" xfId="44761" xr:uid="{A83FB95D-38A0-4666-8E06-6A5CD66A8B01}"/>
    <cellStyle name="20% - Accent1 5 3 4 3" xfId="7007" xr:uid="{AD9769F5-8191-4CF3-BADB-4A0411AB0EF7}"/>
    <cellStyle name="20% - Accent1 5 3 4 3 2" xfId="10656" xr:uid="{F2D14FD3-430F-4522-AD21-8A646B5EDE1A}"/>
    <cellStyle name="20% - Accent1 5 3 4 3 2 2" xfId="36040" xr:uid="{9F34DA73-A9B9-43A5-B7AA-E6BF7E4F3721}"/>
    <cellStyle name="20% - Accent1 5 3 4 3 3" xfId="32421" xr:uid="{4AFB5EC2-4DE7-4364-AB31-A711B3327AD7}"/>
    <cellStyle name="20% - Accent1 5 3 4 4" xfId="5072" xr:uid="{6181FF2B-1E1C-4E41-BF09-D158B8D44D4C}"/>
    <cellStyle name="20% - Accent1 5 3 4 4 2" xfId="30503" xr:uid="{FC96000C-4576-46F7-8878-9251E3BDA9F9}"/>
    <cellStyle name="20% - Accent1 5 3 4 5" xfId="38338" xr:uid="{1496B312-7FF9-4CF1-9171-D80D0BC94EBF}"/>
    <cellStyle name="20% - Accent1 5 3 5" xfId="7788" xr:uid="{CFD3E059-8D57-4D51-A023-829D81BA2740}"/>
    <cellStyle name="20% - Accent1 5 3 5 2" xfId="6186" xr:uid="{EAD3A166-9D4E-4A12-98A6-E0D2A6503467}"/>
    <cellStyle name="20% - Accent1 5 3 5 2 2" xfId="31609" xr:uid="{66D9D130-29C7-4766-839F-648F22C91803}"/>
    <cellStyle name="20% - Accent1 5 3 5 3" xfId="33195" xr:uid="{928D4BA6-8A4A-45A0-BDD6-E3FC472E1741}"/>
    <cellStyle name="20% - Accent1 5 3 6" xfId="18482" xr:uid="{8986F495-A875-4B64-979A-02BF1CCB59CD}"/>
    <cellStyle name="20% - Accent1 5 3 6 2" xfId="2157" xr:uid="{98FB5812-2937-4DA7-900D-B2BBF28C1870}"/>
    <cellStyle name="20% - Accent1 5 3 6 2 2" xfId="27628" xr:uid="{99126FA9-2A48-407F-AEAC-6E8AA7F7FF69}"/>
    <cellStyle name="20% - Accent1 5 3 6 3" xfId="43782" xr:uid="{AD367A02-1609-46E1-A3B2-A2633CEA067A}"/>
    <cellStyle name="20% - Accent1 5 3 7" xfId="18658" xr:uid="{C129F6E6-8292-461C-9C5E-3CF983EDECA0}"/>
    <cellStyle name="20% - Accent1 5 3 7 2" xfId="43958" xr:uid="{A37875E7-A8FD-49E6-8663-A0069A68B97C}"/>
    <cellStyle name="20% - Accent1 5 3 8" xfId="30933" xr:uid="{C26CC6C2-1B29-433B-A263-E3FBEA39D097}"/>
    <cellStyle name="20% - Accent1 5 4" xfId="18148" xr:uid="{C56D0E92-7FE7-492C-A045-E67F9AFD453F}"/>
    <cellStyle name="20% - Accent1 5 4 2" xfId="7615" xr:uid="{3F7C9AF2-4245-4C2F-BAB9-93B1DD3596D8}"/>
    <cellStyle name="20% - Accent1 5 4 2 2" xfId="9803" xr:uid="{94633765-7FC5-419A-A898-C5BF77342AB3}"/>
    <cellStyle name="20% - Accent1 5 4 2 2 2" xfId="3661" xr:uid="{2506A292-2B11-422A-8E45-D96FB7B66C06}"/>
    <cellStyle name="20% - Accent1 5 4 2 2 2 2" xfId="23122" xr:uid="{9E869D0F-DE4F-4373-AA10-8F3AB0A3C1A4}"/>
    <cellStyle name="20% - Accent1 5 4 2 2 2 2 2" xfId="48377" xr:uid="{ED5375A6-A57B-4AC9-AF5B-310D9F9A9CF4}"/>
    <cellStyle name="20% - Accent1 5 4 2 2 2 3" xfId="29105" xr:uid="{F1020EC7-47FB-4297-8CB6-78FEF8BE74C1}"/>
    <cellStyle name="20% - Accent1 5 4 2 2 3" xfId="1727" xr:uid="{F5B9A8F5-9099-4192-ABC6-8F8FBEF6AA8F}"/>
    <cellStyle name="20% - Accent1 5 4 2 2 3 2" xfId="12760" xr:uid="{DC667BD4-E345-49BB-A6ED-91DE8CC936CE}"/>
    <cellStyle name="20% - Accent1 5 4 2 2 3 2 2" xfId="38123" xr:uid="{72249536-2A2B-4876-98A4-274922934175}"/>
    <cellStyle name="20% - Accent1 5 4 2 2 3 3" xfId="27198" xr:uid="{330ABBC6-7BBF-494C-B9CA-783A6845C086}"/>
    <cellStyle name="20% - Accent1 5 4 2 2 4" xfId="7177" xr:uid="{504CCFF6-0B1A-450C-BB92-37A5F90A244D}"/>
    <cellStyle name="20% - Accent1 5 4 2 2 4 2" xfId="32591" xr:uid="{12125FFF-6CB0-46E4-8E26-F60FE6BFBA3A}"/>
    <cellStyle name="20% - Accent1 5 4 2 2 5" xfId="35187" xr:uid="{3ACD8EC6-DD85-4F11-9DA4-F54BF292D870}"/>
    <cellStyle name="20% - Accent1 5 4 2 3" xfId="8860" xr:uid="{FC7CC549-C861-4297-9827-19CBC114DA9A}"/>
    <cellStyle name="20% - Accent1 5 4 2 3 2" xfId="8291" xr:uid="{E92C6C7A-31C2-4E2C-B7F5-9E9802593747}"/>
    <cellStyle name="20% - Accent1 5 4 2 3 2 2" xfId="33698" xr:uid="{CC6FEFE3-43B4-4FE2-BBB3-CEA424D3583F}"/>
    <cellStyle name="20% - Accent1 5 4 2 3 3" xfId="34253" xr:uid="{044C52DC-A661-4D4A-A928-F64586D80B5D}"/>
    <cellStyle name="20% - Accent1 5 4 2 4" xfId="2708" xr:uid="{893D438F-4B7D-4B7D-BA77-9E3530CAFC76}"/>
    <cellStyle name="20% - Accent1 5 4 2 4 2" xfId="16899" xr:uid="{2C0F45EA-572A-487A-B8F1-9344273C47BF}"/>
    <cellStyle name="20% - Accent1 5 4 2 4 2 2" xfId="42215" xr:uid="{A84C47E3-931B-4095-9129-E196BD171836}"/>
    <cellStyle name="20% - Accent1 5 4 2 4 3" xfId="28161" xr:uid="{8F1D8AFB-635B-4580-9904-CC7EA1D95D13}"/>
    <cellStyle name="20% - Accent1 5 4 2 5" xfId="2884" xr:uid="{D240FB21-C33F-489D-A8B5-839E70A509C2}"/>
    <cellStyle name="20% - Accent1 5 4 2 5 2" xfId="28337" xr:uid="{38842999-3E7C-4B14-A5D9-0F2A36918908}"/>
    <cellStyle name="20% - Accent1 5 4 2 6" xfId="33023" xr:uid="{8FD8EFAE-BBE6-4D36-9E26-B1BC3618353F}"/>
    <cellStyle name="20% - Accent1 5 4 3" xfId="20250" xr:uid="{A80DDBBA-66B5-4F6E-83B4-1475E370C1E8}"/>
    <cellStyle name="20% - Accent1 5 4 3 2" xfId="22440" xr:uid="{03669A74-C47E-457E-8055-87079E1EB1F7}"/>
    <cellStyle name="20% - Accent1 5 4 3 2 2" xfId="9975" xr:uid="{9F1B51B4-DC6C-49DE-98CC-624DD91BC590}"/>
    <cellStyle name="20% - Accent1 5 4 3 2 2 2" xfId="16809" xr:uid="{13F39102-B929-4BE5-9343-257BDC405452}"/>
    <cellStyle name="20% - Accent1 5 4 3 2 2 2 2" xfId="42125" xr:uid="{E306C9A9-C52E-44F8-BBE2-3CCB6157055D}"/>
    <cellStyle name="20% - Accent1 5 4 3 2 2 3" xfId="35359" xr:uid="{6A5B2B98-7BFA-4EE3-A794-C712453C49DE}"/>
    <cellStyle name="20% - Accent1 5 4 3 2 3" xfId="3831" xr:uid="{FDE07FB7-6970-4BAD-B696-1DCF71A82495}"/>
    <cellStyle name="20% - Accent1 5 4 3 2 3 2" xfId="25397" xr:uid="{AE28E19E-4964-4FA9-AB91-1F6A71FC2F27}"/>
    <cellStyle name="20% - Accent1 5 4 3 2 3 2 2" xfId="50631" xr:uid="{3E86D33F-79E9-4017-B9A9-D692ECC5CD14}"/>
    <cellStyle name="20% - Accent1 5 4 3 2 3 3" xfId="29275" xr:uid="{FD9442B6-AF37-4F0B-9B30-492D7AB0B524}"/>
    <cellStyle name="20% - Accent1 5 4 3 2 4" xfId="19813" xr:uid="{3F1E947F-AEFB-4AB5-B909-69789BD976CB}"/>
    <cellStyle name="20% - Accent1 5 4 3 2 4 2" xfId="45101" xr:uid="{78456225-BA13-483B-8BBC-21E9A50C82A3}"/>
    <cellStyle name="20% - Accent1 5 4 3 2 5" xfId="47696" xr:uid="{80CDC219-0472-45F1-A9B3-CB63224A6634}"/>
    <cellStyle name="20% - Accent1 5 4 3 3" xfId="21496" xr:uid="{F96291C6-EE3E-48DD-8A7C-DA75DB8B571C}"/>
    <cellStyle name="20% - Accent1 5 4 3 3 2" xfId="20926" xr:uid="{99319214-5F1D-4F37-90F7-D8AABBBA82F6}"/>
    <cellStyle name="20% - Accent1 5 4 3 3 2 2" xfId="46205" xr:uid="{3D3B757E-7FBA-452D-BBDF-A750237865F5}"/>
    <cellStyle name="20% - Accent1 5 4 3 3 3" xfId="46764" xr:uid="{C219AC38-CC9D-463D-AFAA-9041ED4416AA}"/>
    <cellStyle name="20% - Accent1 5 4 3 4" xfId="9021" xr:uid="{9F0FB128-1B01-4952-9365-F74E2C4B1459}"/>
    <cellStyle name="20% - Accent1 5 4 3 4 2" xfId="6365" xr:uid="{926EB9FC-36D1-4746-8107-93015642B0B1}"/>
    <cellStyle name="20% - Accent1 5 4 3 4 2 2" xfId="31788" xr:uid="{B4946F2A-BCFA-4130-B773-765AC0020A1E}"/>
    <cellStyle name="20% - Accent1 5 4 3 4 3" xfId="34414" xr:uid="{DDF60B1D-0A04-4E52-A954-DA16D4E4A48B}"/>
    <cellStyle name="20% - Accent1 5 4 3 5" xfId="9197" xr:uid="{FD6FA24A-7BCA-41D7-A11E-F9D8C5193A6C}"/>
    <cellStyle name="20% - Accent1 5 4 3 5 2" xfId="34590" xr:uid="{678CAB4F-5752-4AA4-8027-E8BF3A415D61}"/>
    <cellStyle name="20% - Accent1 5 4 3 6" xfId="45531" xr:uid="{94A342C3-A8A5-46E4-AABD-61EF922978D1}"/>
    <cellStyle name="20% - Accent1 5 4 4" xfId="3489" xr:uid="{BA2F0266-8D41-48B1-8E26-68FB322DB003}"/>
    <cellStyle name="20% - Accent1 5 4 4 2" xfId="1557" xr:uid="{8BE67612-A541-4CE4-8836-81CBF3737687}"/>
    <cellStyle name="20% - Accent1 5 4 4 2 2" xfId="10485" xr:uid="{6A65367F-F75B-438F-B56B-02CC311CBB65}"/>
    <cellStyle name="20% - Accent1 5 4 4 2 2 2" xfId="35869" xr:uid="{3B174368-EAA5-40B0-9FFB-83F7160BBC90}"/>
    <cellStyle name="20% - Accent1 5 4 4 2 3" xfId="27028" xr:uid="{3BCE58E6-C74E-4A53-A5ED-A1E8695947C6}"/>
    <cellStyle name="20% - Accent1 5 4 4 3" xfId="689" xr:uid="{58E6D135-D275-4693-99AD-BFA1EC33D88E}"/>
    <cellStyle name="20% - Accent1 5 4 4 3 2" xfId="6446" xr:uid="{84FEDEDB-4921-457A-964C-900153F65215}"/>
    <cellStyle name="20% - Accent1 5 4 4 3 2 2" xfId="31869" xr:uid="{E0E7CAC2-9D87-413B-8B3D-31B1967D83ED}"/>
    <cellStyle name="20% - Accent1 5 4 4 3 3" xfId="26173" xr:uid="{6FFB76A4-5D8F-4B30-9813-CD984D7D1169}"/>
    <cellStyle name="20% - Accent1 5 4 4 4" xfId="17710" xr:uid="{3C88D819-4903-4B5F-91AA-6B85E2A0338C}"/>
    <cellStyle name="20% - Accent1 5 4 4 4 2" xfId="43018" xr:uid="{1A8EA886-C581-4158-8ADB-7F57961F6772}"/>
    <cellStyle name="20% - Accent1 5 4 4 5" xfId="28933" xr:uid="{6FCE749A-D0C6-4ECF-8840-6C86CEC91FD7}"/>
    <cellStyle name="20% - Accent1 5 4 5" xfId="2547" xr:uid="{E6279A8F-9B08-46F3-9E0B-1EE87C8A14D6}"/>
    <cellStyle name="20% - Accent1 5 4 5 2" xfId="18824" xr:uid="{F699CFC1-F0C8-4ACA-8033-48882AE0A157}"/>
    <cellStyle name="20% - Accent1 5 4 5 2 2" xfId="44124" xr:uid="{E7006A21-1F75-49FB-8D1B-F61351E65738}"/>
    <cellStyle name="20% - Accent1 5 4 5 3" xfId="28000" xr:uid="{0FC6DD91-6A0E-46FB-9085-B29E76ECB6D7}"/>
    <cellStyle name="20% - Accent1 5 4 6" xfId="14272" xr:uid="{A7B0AE07-7866-47F9-A325-38E79353A069}"/>
    <cellStyle name="20% - Accent1 5 4 6 2" xfId="23212" xr:uid="{62BC2A62-AF52-41D8-A1E3-DB48023FE256}"/>
    <cellStyle name="20% - Accent1 5 4 6 2 2" xfId="48467" xr:uid="{E0A7DFDF-63EA-4B77-9457-54A31C880DB6}"/>
    <cellStyle name="20% - Accent1 5 4 6 3" xfId="39611" xr:uid="{E1EA52E8-09E3-4A1D-A189-C705EC8C8B7F}"/>
    <cellStyle name="20% - Accent1 5 4 7" xfId="14448" xr:uid="{FAE67E2E-6343-4814-BC59-3F6D2DC1C1AC}"/>
    <cellStyle name="20% - Accent1 5 4 7 2" xfId="39787" xr:uid="{D8966DF9-0173-4B1F-98BB-B08C55BAF6FB}"/>
    <cellStyle name="20% - Accent1 5 4 8" xfId="43449" xr:uid="{7E025640-60F6-4859-8FC9-F7C1BC422EE2}"/>
    <cellStyle name="20% - Accent1 5 5" xfId="13938" xr:uid="{6F300D1B-E66A-4C31-81BB-B4BB1BA87819}"/>
    <cellStyle name="20% - Accent1 5 5 2" xfId="262" xr:uid="{E1B7510A-0C34-4B57-A290-979B388AE0DC}"/>
    <cellStyle name="20% - Accent1 5 5 2 2" xfId="5593" xr:uid="{96C7F4FE-6867-4D80-8494-D0F8AB96FC55}"/>
    <cellStyle name="20% - Accent1 5 5 2 2 2" xfId="16299" xr:uid="{1784D846-BFAD-49CD-9939-6B2CE71272E3}"/>
    <cellStyle name="20% - Accent1 5 5 2 2 2 2" xfId="12589" xr:uid="{273F1E26-6595-4746-89CC-0CB2AE8A2512}"/>
    <cellStyle name="20% - Accent1 5 5 2 2 2 2 2" xfId="37952" xr:uid="{6DEFA4AC-89D4-4880-A1C4-3A3CEC27F88F}"/>
    <cellStyle name="20% - Accent1 5 5 2 2 2 3" xfId="41615" xr:uid="{B5AD5897-CAFD-44CF-AAD5-6D8A086AAC2C}"/>
    <cellStyle name="20% - Accent1 5 5 2 2 3" xfId="22782" xr:uid="{411A1B46-EF68-41EA-A0C6-26A0E32F32FE}"/>
    <cellStyle name="20% - Accent1 5 5 2 2 3 2" xfId="8551" xr:uid="{F887292B-4949-4E42-9A2C-4C757D3E8A10}"/>
    <cellStyle name="20% - Accent1 5 5 2 2 3 2 2" xfId="33958" xr:uid="{F2A17DE3-F62E-4F07-B0F8-5F4F538B30BE}"/>
    <cellStyle name="20% - Accent1 5 5 2 2 3 3" xfId="48037" xr:uid="{292A1E94-8CD2-4FE8-9BCE-6C8D0A739BC1}"/>
    <cellStyle name="20% - Accent1 5 5 2 2 4" xfId="1894" xr:uid="{E1F9FFC4-3040-4E57-8BA4-1AF8796181FD}"/>
    <cellStyle name="20% - Accent1 5 5 2 2 4 2" xfId="27365" xr:uid="{B28C9034-9335-49C0-BEC8-03F78060F26D}"/>
    <cellStyle name="20% - Accent1 5 5 2 2 5" xfId="31016" xr:uid="{957A9AC2-C630-4769-9D0F-F8DFB6A05573}"/>
    <cellStyle name="20% - Accent1 5 5 2 3" xfId="4651" xr:uid="{70DCE63A-2DD6-4B48-86A9-73799435A3A5}"/>
    <cellStyle name="20% - Accent1 5 5 2 3 2" xfId="3050" xr:uid="{2BA300E0-6F8A-4749-AD45-497D204E8982}"/>
    <cellStyle name="20% - Accent1 5 5 2 3 2 2" xfId="28503" xr:uid="{BFCC586C-5EC9-4E2C-8520-9871FDF521D5}"/>
    <cellStyle name="20% - Accent1 5 5 2 3 3" xfId="30082" xr:uid="{A1741110-E630-4961-B9B0-D095A17883DC}"/>
    <cellStyle name="20% - Accent1 5 5 2 4" xfId="15345" xr:uid="{7C0FA726-D84A-4382-9318-EA8B6BAE8709}"/>
    <cellStyle name="20% - Accent1 5 5 2 4 2" xfId="25316" xr:uid="{FE977172-0E31-4B32-A2AE-BE2981CA4F49}"/>
    <cellStyle name="20% - Accent1 5 5 2 4 2 2" xfId="50550" xr:uid="{70F648DB-EDC9-4E47-9AD5-F698DC621B28}"/>
    <cellStyle name="20% - Accent1 5 5 2 4 3" xfId="40672" xr:uid="{83D78ADE-6D0E-4873-8622-6F0A2EE966AB}"/>
    <cellStyle name="20% - Accent1 5 5 2 5" xfId="15521" xr:uid="{1347BEFE-C4FC-42C0-AD74-203E5650E32E}"/>
    <cellStyle name="20% - Accent1 5 5 2 5 2" xfId="40848" xr:uid="{5C6B7409-CD11-4952-8821-4A4B7170C366}"/>
    <cellStyle name="20% - Accent1 5 5 2 6" xfId="25749" xr:uid="{78CAED41-9806-4251-86C7-5F772E8B6892}"/>
    <cellStyle name="20% - Accent1 5 5 3" xfId="12906" xr:uid="{70CBF9C4-7DC9-43B9-B214-84A13A0F5857}"/>
    <cellStyle name="20% - Accent1 5 5 3 2" xfId="11907" xr:uid="{9D28DE4D-F61F-4A81-8173-FD4049F2393B}"/>
    <cellStyle name="20% - Accent1 5 5 3 2 2" xfId="5765" xr:uid="{1EFD5D26-B2CD-4D79-BED8-58FA8B8ED8D2}"/>
    <cellStyle name="20% - Accent1 5 5 3 2 2 2" xfId="25226" xr:uid="{70BBF8FB-9ECF-457B-8C4E-9E14BD060BC3}"/>
    <cellStyle name="20% - Accent1 5 5 3 2 2 2 2" xfId="50460" xr:uid="{C5CDB50F-61F3-4448-AF46-C74D7769A99D}"/>
    <cellStyle name="20% - Accent1 5 5 3 2 2 3" xfId="31188" xr:uid="{A0895388-F00E-4317-BBDD-09E88D57D419}"/>
    <cellStyle name="20% - Accent1 5 5 3 2 3" xfId="16469" xr:uid="{D10ADF73-9DB1-4ED9-979D-7DB6DB46B027}"/>
    <cellStyle name="20% - Accent1 5 5 3 2 3 2" xfId="21186" xr:uid="{5011AC9A-BD88-4FA2-81FE-D7E93ACEDB92}"/>
    <cellStyle name="20% - Accent1 5 5 3 2 3 2 2" xfId="46465" xr:uid="{5493919E-41E8-415D-BEF8-983326E1B3B5}"/>
    <cellStyle name="20% - Accent1 5 5 3 2 3 3" xfId="41785" xr:uid="{306C228F-5B0A-4D00-9B01-11EDA2F48AC8}"/>
    <cellStyle name="20% - Accent1 5 5 3 2 4" xfId="3998" xr:uid="{7FC3F82B-8489-441C-B2EA-763E02C702FA}"/>
    <cellStyle name="20% - Accent1 5 5 3 2 4 2" xfId="29442" xr:uid="{DA4BCFF6-1B7E-4D6C-9BAC-B364BAC3F636}"/>
    <cellStyle name="20% - Accent1 5 5 3 2 5" xfId="37270" xr:uid="{510209AA-F561-4528-99FF-18627025A8F3}"/>
    <cellStyle name="20% - Accent1 5 5 3 3" xfId="10964" xr:uid="{5F9F2CAC-7BCC-4680-AFF9-D6C547197D29}"/>
    <cellStyle name="20% - Accent1 5 5 3 3 2" xfId="9363" xr:uid="{2F956612-D11C-4EED-A7A9-92E1FC13DC72}"/>
    <cellStyle name="20% - Accent1 5 5 3 3 2 2" xfId="34756" xr:uid="{463A07AA-8C05-4089-AE57-DD133FFC0121}"/>
    <cellStyle name="20% - Accent1 5 5 3 3 3" xfId="36335" xr:uid="{FC5E0C83-D43F-48F7-B42A-DB70EF6B7131}"/>
    <cellStyle name="20% - Accent1 5 5 3 4" xfId="4812" xr:uid="{6C9B9A5E-B232-42BF-A075-7D21FB1DD98F}"/>
    <cellStyle name="20% - Accent1 5 5 3 4 2" xfId="19003" xr:uid="{427B4613-16CD-4EBF-812F-55904CB189EC}"/>
    <cellStyle name="20% - Accent1 5 5 3 4 2 2" xfId="44303" xr:uid="{3E011362-61DF-48B4-8EF8-F29417A7D961}"/>
    <cellStyle name="20% - Accent1 5 5 3 4 3" xfId="30243" xr:uid="{75BEF1FF-AA95-411E-AD57-BB4F77B42D65}"/>
    <cellStyle name="20% - Accent1 5 5 3 5" xfId="4988" xr:uid="{390A17AA-ACF3-4108-B956-EF64072D3B24}"/>
    <cellStyle name="20% - Accent1 5 5 3 5 2" xfId="30419" xr:uid="{E3D31288-8B03-4B55-9D50-99CCF0C79057}"/>
    <cellStyle name="20% - Accent1 5 5 3 6" xfId="38260" xr:uid="{FE19A71A-8FEC-4D76-9030-D6E06AC6AC69}"/>
    <cellStyle name="20% - Accent1 5 5 4" xfId="16127" xr:uid="{F7B85BA9-1809-4547-ADFE-91800715CABF}"/>
    <cellStyle name="20% - Accent1 5 5 4 2" xfId="22612" xr:uid="{8A8FA978-1052-4EBC-BBA5-4656373FFC7B}"/>
    <cellStyle name="20% - Accent1 5 5 4 2 2" xfId="6275" xr:uid="{C494180B-2B7C-42EF-BAAE-2BA38218E4F3}"/>
    <cellStyle name="20% - Accent1 5 5 4 2 2 2" xfId="31698" xr:uid="{272BBABE-E954-433D-9469-EB881D836784}"/>
    <cellStyle name="20% - Accent1 5 5 4 2 3" xfId="47867" xr:uid="{9E751B7E-2A3C-46EB-B8A0-78E8CA1CD8DD}"/>
    <cellStyle name="20% - Accent1 5 5 4 3" xfId="10145" xr:uid="{65F52887-A1DA-4535-B711-9D0C71A23812}"/>
    <cellStyle name="20% - Accent1 5 5 4 3 2" xfId="19084" xr:uid="{36951FA7-1074-4712-9D7E-9373ACD5CD60}"/>
    <cellStyle name="20% - Accent1 5 5 4 3 2 2" xfId="44384" xr:uid="{3B5FA801-B83B-4C97-834B-0FFE98117C67}"/>
    <cellStyle name="20% - Accent1 5 5 4 3 3" xfId="35529" xr:uid="{36385A64-9117-4ADE-8A20-C296D6461211}"/>
    <cellStyle name="20% - Accent1 5 5 4 4" xfId="13499" xr:uid="{5660930A-F6BD-4F85-B710-30DD2AFA04AA}"/>
    <cellStyle name="20% - Accent1 5 5 4 4 2" xfId="38850" xr:uid="{AE0602AD-B141-427D-B983-1B32BAB4540B}"/>
    <cellStyle name="20% - Accent1 5 5 4 5" xfId="41443" xr:uid="{4A83D42C-AFC1-4850-9D59-9C7040883AAC}"/>
    <cellStyle name="20% - Accent1 5 5 5" xfId="15184" xr:uid="{97B5B5E5-39D6-4B1B-88F7-35A5CD43291C}"/>
    <cellStyle name="20% - Accent1 5 5 5 2" xfId="14614" xr:uid="{7EFF9597-C7A7-4BE3-83E5-542BF27D60FC}"/>
    <cellStyle name="20% - Accent1 5 5 5 2 2" xfId="39953" xr:uid="{E6795D41-6E74-479A-BBF5-ADB3688FBF60}"/>
    <cellStyle name="20% - Accent1 5 5 5 3" xfId="40511" xr:uid="{3682483B-1F87-488C-90F2-37DFDF2FFA2B}"/>
    <cellStyle name="20% - Accent1 5 5 6" xfId="21657" xr:uid="{B75E430F-FC65-4768-8DA0-891D5D49FBF6}"/>
    <cellStyle name="20% - Accent1 5 5 6 2" xfId="12679" xr:uid="{76D16995-9588-4B2A-9272-13DB34D2A757}"/>
    <cellStyle name="20% - Accent1 5 5 6 2 2" xfId="38042" xr:uid="{759D8CCA-B00F-487B-B3D3-F168F40B854E}"/>
    <cellStyle name="20% - Accent1 5 5 6 3" xfId="46925" xr:uid="{1CA18887-F82C-49A2-A736-DE1BC5F44CB0}"/>
    <cellStyle name="20% - Accent1 5 5 7" xfId="21833" xr:uid="{6550962F-F861-4E0C-9FD9-995D7FC8E7D2}"/>
    <cellStyle name="20% - Accent1 5 5 7 2" xfId="47101" xr:uid="{39F506AE-3827-4D2B-B3E9-EE1CBD0133A9}"/>
    <cellStyle name="20% - Accent1 5 5 8" xfId="39280" xr:uid="{3B580E0B-4B94-4218-ABF7-71C40DDCA01A}"/>
    <cellStyle name="20% - Accent1 5 6" xfId="263" xr:uid="{713218B4-388E-4DCF-900F-74E18E2A4802}"/>
    <cellStyle name="20% - Accent1 5 6 2" xfId="24544" xr:uid="{DBB9E964-530F-4A1C-9EB5-9CD1FEAB9C2B}"/>
    <cellStyle name="20% - Accent1 5 6 2 2" xfId="12079" xr:uid="{523FFEA5-E185-421D-9338-4800CC309861}"/>
    <cellStyle name="20% - Accent1 5 6 2 2 2" xfId="18913" xr:uid="{A4AF9E4A-E831-4955-854F-C360E1B49B97}"/>
    <cellStyle name="20% - Accent1 5 6 2 2 2 2" xfId="44213" xr:uid="{D85DBCA1-E13F-4042-AB79-D17F21CBF11A}"/>
    <cellStyle name="20% - Accent1 5 6 2 2 3" xfId="37442" xr:uid="{A1D0866B-1682-46FE-A3C0-53511CED1FB0}"/>
    <cellStyle name="20% - Accent1 5 6 2 3" xfId="5935" xr:uid="{6C6529B8-8165-41C2-97E9-2122DE75A8BC}"/>
    <cellStyle name="20% - Accent1 5 6 2 3 2" xfId="14874" xr:uid="{3E15DC05-5C23-4EBC-87BB-24275C89996C}"/>
    <cellStyle name="20% - Accent1 5 6 2 3 2 2" xfId="40213" xr:uid="{BF0CE01C-6D17-4B7E-A9D2-C7F518E2CF2B}"/>
    <cellStyle name="20% - Accent1 5 6 2 3 3" xfId="31358" xr:uid="{19BA701F-C8C7-4E70-AF76-4DE5B81E48E6}"/>
    <cellStyle name="20% - Accent1 5 6 2 4" xfId="10312" xr:uid="{5A41B5E6-EB1E-4241-81BA-72975926B9B0}"/>
    <cellStyle name="20% - Accent1 5 6 2 4 2" xfId="35696" xr:uid="{64D1E550-DA96-4B11-B847-F02394019854}"/>
    <cellStyle name="20% - Accent1 5 6 2 5" xfId="49778" xr:uid="{DDBB0FDB-8B5C-45A1-B9A1-01219D637B0C}"/>
    <cellStyle name="20% - Accent1 5 6 3" xfId="23601" xr:uid="{C2959DB4-498B-4DBD-AD26-569B8C014566}"/>
    <cellStyle name="20% - Accent1 5 6 3 2" xfId="21999" xr:uid="{99874DF7-7C7F-4551-B2A3-02FC6FA1D40F}"/>
    <cellStyle name="20% - Accent1 5 6 3 2 2" xfId="47267" xr:uid="{AE062187-8427-46FF-AB42-CB12B9717676}"/>
    <cellStyle name="20% - Accent1 5 6 3 3" xfId="48846" xr:uid="{A77C9DF5-084F-4101-88D2-8A3EE7804C31}"/>
    <cellStyle name="20% - Accent1 5 6 4" xfId="11125" xr:uid="{81BCDF04-EA8D-4C21-B83B-76E77CB40E0B}"/>
    <cellStyle name="20% - Accent1 5 6 4 2" xfId="8470" xr:uid="{F57D8871-54BB-4043-BD6A-D34A3F4FAF73}"/>
    <cellStyle name="20% - Accent1 5 6 4 2 2" xfId="33877" xr:uid="{6BD21707-E7BD-42C8-A36E-5A843CD67A4F}"/>
    <cellStyle name="20% - Accent1 5 6 4 3" xfId="36496" xr:uid="{F67146EC-E8C9-4465-A6C1-DCD6A66AB9AE}"/>
    <cellStyle name="20% - Accent1 5 6 5" xfId="11301" xr:uid="{1E581993-B056-48F5-8164-4816570F15AC}"/>
    <cellStyle name="20% - Accent1 5 6 5 2" xfId="36672" xr:uid="{FAA32D31-EF5A-418C-8F25-8241007CE78A}"/>
    <cellStyle name="20% - Accent1 5 6 6" xfId="25750" xr:uid="{28F8482F-4651-43A1-9446-2F3FD6BC33AC}"/>
    <cellStyle name="20% - Accent1 5 7" xfId="264" xr:uid="{DBC4F0C0-3F22-45CF-9CE8-4659207740EC}"/>
    <cellStyle name="20% - Accent1 5 7 2" xfId="18231" xr:uid="{3019F353-3633-4899-87CE-2369D0FC549D}"/>
    <cellStyle name="20% - Accent1 5 7 2 2" xfId="24716" xr:uid="{15689580-3981-4476-B7B4-C44F8A7B585B}"/>
    <cellStyle name="20% - Accent1 5 7 2 2 2" xfId="8380" xr:uid="{13239A4F-5CB4-4E94-9941-9486CB8CB706}"/>
    <cellStyle name="20% - Accent1 5 7 2 2 2 2" xfId="33787" xr:uid="{8CFA330C-5915-4039-92C0-B75F414BBC79}"/>
    <cellStyle name="20% - Accent1 5 7 2 2 3" xfId="49950" xr:uid="{A1E7449F-1212-491D-94CC-CEE483BA78D8}"/>
    <cellStyle name="20% - Accent1 5 7 2 3" xfId="12249" xr:uid="{AC56F08A-41B6-4B2C-970C-3A641226E2EE}"/>
    <cellStyle name="20% - Accent1 5 7 2 3 2" xfId="3310" xr:uid="{63E12853-035B-49CB-A49A-2D66270B14BA}"/>
    <cellStyle name="20% - Accent1 5 7 2 3 2 2" xfId="28763" xr:uid="{C5BAEC67-79A5-4675-BB49-EF40D506134D}"/>
    <cellStyle name="20% - Accent1 5 7 2 3 3" xfId="37612" xr:uid="{1CB26444-C782-4797-9932-E2759725B289}"/>
    <cellStyle name="20% - Accent1 5 7 2 4" xfId="22949" xr:uid="{C465CD57-91A6-4718-A7C8-D8AF5694906B}"/>
    <cellStyle name="20% - Accent1 5 7 2 4 2" xfId="48204" xr:uid="{54BD920B-5E96-4F58-A903-53AC7222E8D8}"/>
    <cellStyle name="20% - Accent1 5 7 2 5" xfId="43531" xr:uid="{CE1849CA-5723-4E84-8DC6-7EED297A2F7C}"/>
    <cellStyle name="20% - Accent1 5 7 3" xfId="17289" xr:uid="{D2397289-F67E-4393-AC63-DB3507171C17}"/>
    <cellStyle name="20% - Accent1 5 7 3 2" xfId="15687" xr:uid="{F4AB14EC-5470-4E95-B076-34BB69DDE4AE}"/>
    <cellStyle name="20% - Accent1 5 7 3 2 2" xfId="41014" xr:uid="{D70BA537-2DA1-47CF-9E38-D5451F978E6A}"/>
    <cellStyle name="20% - Accent1 5 7 3 3" xfId="42597" xr:uid="{0951471B-B2CE-4FC8-9976-8AC8F7BA2300}"/>
    <cellStyle name="20% - Accent1 5 7 4" xfId="23762" xr:uid="{068B2055-AA71-48AD-9DFC-B8519DC69EAB}"/>
    <cellStyle name="20% - Accent1 5 7 4 2" xfId="21105" xr:uid="{4791CE18-7574-4D38-B23A-536684D0B63D}"/>
    <cellStyle name="20% - Accent1 5 7 4 2 2" xfId="46384" xr:uid="{FDD65AE8-5C15-4646-872B-F026C1DF9E83}"/>
    <cellStyle name="20% - Accent1 5 7 4 3" xfId="49007" xr:uid="{195ACFF8-7615-4DD6-9383-24B090DF917F}"/>
    <cellStyle name="20% - Accent1 5 7 5" xfId="23938" xr:uid="{00A68883-51EE-426C-B944-1A41D44084E9}"/>
    <cellStyle name="20% - Accent1 5 7 5 2" xfId="49183" xr:uid="{A1D84C6A-0B7E-4E0D-A14A-DC07D7713BE7}"/>
    <cellStyle name="20% - Accent1 5 7 6" xfId="25751" xr:uid="{03E01B09-AF78-47ED-90F4-C89E4710172D}"/>
    <cellStyle name="20% - Accent1 5 8" xfId="17096" xr:uid="{930F90B0-EE8D-400C-B1FC-6C4A8D95135F}"/>
    <cellStyle name="20% - Accent1 5 8 2" xfId="436" xr:uid="{7C772B70-FD0C-420D-BC05-C92FA51F46E3}"/>
    <cellStyle name="20% - Accent1 5 8 2 2" xfId="24112" xr:uid="{BFA2D447-1482-4CD6-8E31-7194A5CC4D3F}"/>
    <cellStyle name="20% - Accent1 5 8 2 2 2" xfId="49357" xr:uid="{F33F9153-D9A7-44AA-8033-1346E5B5781D}"/>
    <cellStyle name="20% - Accent1 5 8 2 3" xfId="25920" xr:uid="{BCC22996-25B9-4A07-BA01-5115E0BB2DEA}"/>
    <cellStyle name="20% - Accent1 5 8 3" xfId="19561" xr:uid="{42DA74D8-0AE4-4ABC-B102-8F06549C5BE6}"/>
    <cellStyle name="20% - Accent1 5 8 3 2" xfId="10749" xr:uid="{6DA91499-4CDE-47F8-A26D-8F04A4796F95}"/>
    <cellStyle name="20% - Accent1 5 8 3 2 2" xfId="36132" xr:uid="{2EF364EB-4153-485D-BB2E-0C9F54E17C81}"/>
    <cellStyle name="20% - Accent1 5 8 3 3" xfId="44849" xr:uid="{4EEC5E67-253B-47CA-90CB-69765E8BE53B}"/>
    <cellStyle name="20% - Accent1 5 8 4" xfId="19731" xr:uid="{769268E6-50B8-488E-9C0F-7855413F0F86}"/>
    <cellStyle name="20% - Accent1 5 8 4 2" xfId="45019" xr:uid="{0C79ABCA-EA90-4159-943F-827A0EB4B35D}"/>
    <cellStyle name="20% - Accent1 5 8 5" xfId="42411" xr:uid="{02EFB3BD-2203-4C08-92FA-294A8DABF07F}"/>
    <cellStyle name="20% - Accent1 5 9" xfId="2456" xr:uid="{FF4FBDAE-149A-4C14-ABB4-78002E498063}"/>
    <cellStyle name="20% - Accent1 5 9 2" xfId="14192" xr:uid="{563BE8A4-D8D5-43A7-B3DD-2DBC35DDFC92}"/>
    <cellStyle name="20% - Accent1 5 9 2 2" xfId="9451" xr:uid="{CC1BCB69-60C2-431D-89AF-109D37094D26}"/>
    <cellStyle name="20% - Accent1 5 9 2 2 2" xfId="34844" xr:uid="{253B0ECA-5ED7-4ACD-A04E-76AD526C0EA1}"/>
    <cellStyle name="20% - Accent1 5 9 2 3" xfId="39531" xr:uid="{96A23A6E-EB1F-4753-B62D-533FEFAB8015}"/>
    <cellStyle name="20% - Accent1 5 9 3" xfId="20674" xr:uid="{965A1CDE-D1EE-4835-A050-69962BF7C197}"/>
    <cellStyle name="20% - Accent1 5 9 3 2" xfId="5413" xr:uid="{2CB5A0C9-4BFE-4478-BDF4-44529AB9CAE6}"/>
    <cellStyle name="20% - Accent1 5 9 3 2 2" xfId="30844" xr:uid="{0100A8C0-A77A-421E-A334-CD00FF8EACDB}"/>
    <cellStyle name="20% - Accent1 5 9 3 3" xfId="45953" xr:uid="{218E039A-A11E-44BD-BE5C-62BF2C280075}"/>
    <cellStyle name="20% - Accent1 5 9 4" xfId="12418" xr:uid="{593BDFB2-62E0-46D7-916B-9A62F82A50FE}"/>
    <cellStyle name="20% - Accent1 5 9 4 2" xfId="37781" xr:uid="{01356320-CFEB-4F41-9BBF-963C8CB7626B}"/>
    <cellStyle name="20% - Accent1 5 9 5" xfId="27909" xr:uid="{70064330-EA5C-4816-B9D5-A16398FFE611}"/>
    <cellStyle name="20% - Accent1 6" xfId="1305" xr:uid="{4C4D4327-FFE7-4DC8-9693-A2C1DE49A399}"/>
    <cellStyle name="20% - Accent1 6 10" xfId="17626" xr:uid="{F7D0B135-1E74-4E3E-BCA4-D6FA745DD37A}"/>
    <cellStyle name="20% - Accent1 6 10 2" xfId="42934" xr:uid="{A041A1A2-DB2A-44F4-AD3D-ED8D6069C82D}"/>
    <cellStyle name="20% - Accent1 6 11" xfId="26779" xr:uid="{23F326E4-E63B-49CC-9A94-C489D39C5304}"/>
    <cellStyle name="20% - Accent1 6 2" xfId="3409" xr:uid="{588648D9-3B76-4457-9220-39AC33EB104A}"/>
    <cellStyle name="20% - Accent1 6 2 2" xfId="9723" xr:uid="{B472C731-8474-4D8E-BD9E-2820A1592ED1}"/>
    <cellStyle name="20% - Accent1 6 2 2 2" xfId="14021" xr:uid="{7E9CC866-8D67-4669-A294-43048EF5D6AE}"/>
    <cellStyle name="20% - Accent1 6 2 2 2 2" xfId="20505" xr:uid="{42666A4C-7009-416C-A8B4-56F9929042D2}"/>
    <cellStyle name="20% - Accent1 6 2 2 2 2 2" xfId="3139" xr:uid="{745F56EA-03F4-43B1-9093-ABFA066A3A70}"/>
    <cellStyle name="20% - Accent1 6 2 2 2 2 2 2" xfId="28592" xr:uid="{69A0FB85-0943-404C-9E31-854567E99A9E}"/>
    <cellStyle name="20% - Accent1 6 2 2 2 2 3" xfId="45784" xr:uid="{03D352DB-6F8F-4149-A7B8-ACAC557997A0}"/>
    <cellStyle name="20% - Accent1 6 2 2 2 3" xfId="8040" xr:uid="{52B559D6-5BA7-44EC-916C-02DF38289BC4}"/>
    <cellStyle name="20% - Accent1 6 2 2 2 3 2" xfId="15947" xr:uid="{3ACCAF96-29EF-4F3A-91DA-727AFBC02F81}"/>
    <cellStyle name="20% - Accent1 6 2 2 2 3 2 2" xfId="41274" xr:uid="{0B7C92A9-88D8-4867-BFA7-4D4E17057A5D}"/>
    <cellStyle name="20% - Accent1 6 2 2 2 3 3" xfId="33447" xr:uid="{62961752-5413-46FE-A217-4F67F1F67464}"/>
    <cellStyle name="20% - Accent1 6 2 2 2 4" xfId="12416" xr:uid="{39E435C4-2A94-431F-8E37-4868F32B4B52}"/>
    <cellStyle name="20% - Accent1 6 2 2 2 4 2" xfId="37779" xr:uid="{76364F60-FAC3-4248-8166-6B59130D3CC0}"/>
    <cellStyle name="20% - Accent1 6 2 2 2 5" xfId="39360" xr:uid="{8FD99EA5-934E-427B-8803-90FE5D47EE90}"/>
    <cellStyle name="20% - Accent1 6 2 2 3" xfId="13078" xr:uid="{093BF76A-2E4A-4A04-9E95-04644119BBEE}"/>
    <cellStyle name="20% - Accent1 6 2 2 3 2" xfId="24104" xr:uid="{37CFEBFE-2B5C-4012-9C46-4D007EE12F5E}"/>
    <cellStyle name="20% - Accent1 6 2 2 3 2 2" xfId="49349" xr:uid="{31194A3F-8E7E-412A-B18E-2365C217B730}"/>
    <cellStyle name="20% - Accent1 6 2 2 3 3" xfId="38429" xr:uid="{2C6CC0E0-C130-4E17-B0EF-6028DDB18811}"/>
    <cellStyle name="20% - Accent1 6 2 2 4" xfId="19553" xr:uid="{B40CB8F4-8252-48CB-AE8D-350C4E4163A6}"/>
    <cellStyle name="20% - Accent1 6 2 2 4 2" xfId="9542" xr:uid="{EBE260D9-54C2-439C-8174-BAD2F1866591}"/>
    <cellStyle name="20% - Accent1 6 2 2 4 2 2" xfId="34935" xr:uid="{7C77FDD5-907A-460E-818E-8354ABB30BF5}"/>
    <cellStyle name="20% - Accent1 6 2 2 4 3" xfId="44841" xr:uid="{EDA38CCC-AEC2-49D7-B708-39C7DFC04B1D}"/>
    <cellStyle name="20% - Accent1 6 2 2 5" xfId="19729" xr:uid="{3A16BE0B-C25D-40A3-A6EB-BF0938908155}"/>
    <cellStyle name="20% - Accent1 6 2 2 5 2" xfId="45017" xr:uid="{2AE01831-FC67-4948-A7F7-FA415F6D6B9A}"/>
    <cellStyle name="20% - Accent1 6 2 2 6" xfId="35107" xr:uid="{4C1B85A2-9A08-4F10-A0F2-09C946809AB5}"/>
    <cellStyle name="20% - Accent1 6 2 3" xfId="22360" xr:uid="{CDBB055D-5409-49AB-AFE8-254A00553BE4}"/>
    <cellStyle name="20% - Accent1 6 2 3 2" xfId="2457" xr:uid="{8AFCBCBB-811F-4DE1-9AA9-6275CDE15199}"/>
    <cellStyle name="20% - Accent1 6 2 3 2 2" xfId="14193" xr:uid="{5B288BB5-89E0-45D2-8687-DA662C64962D}"/>
    <cellStyle name="20% - Accent1 6 2 3 2 2 2" xfId="9452" xr:uid="{0BD731D8-3AC7-4A03-8B64-114DA09F8863}"/>
    <cellStyle name="20% - Accent1 6 2 3 2 2 2 2" xfId="34845" xr:uid="{0B351D82-C957-46E2-968D-CC3C1322D15A}"/>
    <cellStyle name="20% - Accent1 6 2 3 2 2 3" xfId="39532" xr:uid="{E6A5C880-7477-4906-81CA-0DA3F9554DFB}"/>
    <cellStyle name="20% - Accent1 6 2 3 2 3" xfId="20675" xr:uid="{9DCBCEBF-F14B-44BC-8796-3231DF5F3AB3}"/>
    <cellStyle name="20% - Accent1 6 2 3 2 3 2" xfId="5414" xr:uid="{558864B3-9180-45BD-89B7-04ED71A17784}"/>
    <cellStyle name="20% - Accent1 6 2 3 2 3 2 2" xfId="30845" xr:uid="{69A0C8CA-C287-4056-BAE2-0F3684A7E43B}"/>
    <cellStyle name="20% - Accent1 6 2 3 2 3 3" xfId="45954" xr:uid="{56D45068-4ABC-4D59-A279-F4D3ED7C8296}"/>
    <cellStyle name="20% - Accent1 6 2 3 2 4" xfId="25053" xr:uid="{E365373B-B8C6-4C33-A810-51AA06CCB114}"/>
    <cellStyle name="20% - Accent1 6 2 3 2 4 2" xfId="50287" xr:uid="{21572D26-569E-4F03-9F54-20B7C2BA2EFE}"/>
    <cellStyle name="20% - Accent1 6 2 3 2 5" xfId="27910" xr:uid="{1EDABAFD-A731-440E-A673-E2107FB44687}"/>
    <cellStyle name="20% - Accent1 6 2 3 3" xfId="437" xr:uid="{260F0AB9-390D-4E6B-9107-A57F067ECB70}"/>
    <cellStyle name="20% - Accent1 6 2 3 3 2" xfId="17792" xr:uid="{0DC0B632-4CFB-4CE8-9BB8-7919E6FAB6D6}"/>
    <cellStyle name="20% - Accent1 6 2 3 3 2 2" xfId="43100" xr:uid="{DCC2AC04-870B-4F68-B42E-1A122B6CCC19}"/>
    <cellStyle name="20% - Accent1 6 2 3 3 3" xfId="25921" xr:uid="{E065B748-735B-4AFD-A25F-B07017D6EB46}"/>
    <cellStyle name="20% - Accent1 6 2 3 4" xfId="607" xr:uid="{EA35322E-FF2D-4D8B-B38F-78C348A890B2}"/>
    <cellStyle name="20% - Accent1 6 2 3 4 2" xfId="22178" xr:uid="{39DC66E8-D73D-4FF5-9CF6-D6EEEEA1507E}"/>
    <cellStyle name="20% - Accent1 6 2 3 4 2 2" xfId="47446" xr:uid="{B2D9AC2F-3375-40B9-BF91-0D632EF5FABA}"/>
    <cellStyle name="20% - Accent1 6 2 3 4 3" xfId="26091" xr:uid="{A703F79C-14D5-4264-B3FB-8F80B993AC65}"/>
    <cellStyle name="20% - Accent1 6 2 3 5" xfId="13415" xr:uid="{6AB72528-924C-453D-89EA-604CEE2784E6}"/>
    <cellStyle name="20% - Accent1 6 2 3 5 2" xfId="38766" xr:uid="{9A482771-B6EE-4038-A249-4438493AE564}"/>
    <cellStyle name="20% - Accent1 6 2 3 6" xfId="47617" xr:uid="{0D92CD0F-1218-421A-BB57-EB29ECC6CD34}"/>
    <cellStyle name="20% - Accent1 6 2 4" xfId="20333" xr:uid="{28046CD5-DFD8-4010-8694-25BFDD0D0EBC}"/>
    <cellStyle name="20% - Accent1 6 2 4 2" xfId="7870" xr:uid="{A64FDE0B-BB5D-4055-8F9B-CBBE3466A316}"/>
    <cellStyle name="20% - Accent1 6 2 4 2 2" xfId="14703" xr:uid="{695CD4F5-BEA9-497E-BD06-E34A7E609CC0}"/>
    <cellStyle name="20% - Accent1 6 2 4 2 2 2" xfId="40042" xr:uid="{855D549F-E3AD-4301-A8CD-5599E161F5F5}"/>
    <cellStyle name="20% - Accent1 6 2 4 2 3" xfId="33277" xr:uid="{C5D06D33-3DE9-43F1-BC0B-A3074BAA28D4}"/>
    <cellStyle name="20% - Accent1 6 2 4 3" xfId="18573" xr:uid="{4F4A3955-C71B-46FD-B0DA-532F7CA77BEF}"/>
    <cellStyle name="20% - Accent1 6 2 4 3 2" xfId="22259" xr:uid="{71A637B6-E2F9-48F1-8B81-D353B5E8EB4C}"/>
    <cellStyle name="20% - Accent1 6 2 4 3 2 2" xfId="47527" xr:uid="{26F12812-EC36-483D-8427-961289C339D6}"/>
    <cellStyle name="20% - Accent1 6 2 4 3 3" xfId="43873" xr:uid="{7620E9A5-FD42-4D2E-809B-8B345C680F61}"/>
    <cellStyle name="20% - Accent1 6 2 4 4" xfId="6102" xr:uid="{D6762849-C2F9-4349-AAE4-8DBD918AB14D}"/>
    <cellStyle name="20% - Accent1 6 2 4 4 2" xfId="31525" xr:uid="{CFDFA96B-64AA-4D1B-BDF0-ECE91BCC63F2}"/>
    <cellStyle name="20% - Accent1 6 2 4 5" xfId="45612" xr:uid="{64A43CF2-B819-4AE5-A7C3-8F0E55221421}"/>
    <cellStyle name="20% - Accent1 6 2 5" xfId="19392" xr:uid="{360B68D8-C4C3-4AE9-87BD-195F7AA63D4E}"/>
    <cellStyle name="20% - Accent1 6 2 5 2" xfId="11467" xr:uid="{F81C633E-1455-47C9-9C9B-5720654274AF}"/>
    <cellStyle name="20% - Accent1 6 2 5 2 2" xfId="36838" xr:uid="{AEAD74BA-2575-4951-995D-04574BC47406}"/>
    <cellStyle name="20% - Accent1 6 2 5 3" xfId="44680" xr:uid="{045ADD9D-A0BD-49C5-8740-7A64DF2D3440}"/>
    <cellStyle name="20% - Accent1 6 2 6" xfId="6917" xr:uid="{34E91494-FD4B-4E88-A150-C4B925B70121}"/>
    <cellStyle name="20% - Accent1 6 2 6 2" xfId="3229" xr:uid="{88D2E9AA-E6CE-4CFC-8462-AE9D5CF5E899}"/>
    <cellStyle name="20% - Accent1 6 2 6 2 2" xfId="28682" xr:uid="{6D048A8F-D73B-45AD-B2F1-EFD4BAD420CE}"/>
    <cellStyle name="20% - Accent1 6 2 6 3" xfId="32331" xr:uid="{215A1220-B57F-4FEE-BEC6-A93F371BF3A2}"/>
    <cellStyle name="20% - Accent1 6 2 7" xfId="7093" xr:uid="{5A8C3465-98E0-4532-9521-D0FD7A7597A1}"/>
    <cellStyle name="20% - Accent1 6 2 7 2" xfId="32507" xr:uid="{A8C05422-DFF2-4C34-AD10-28F143191007}"/>
    <cellStyle name="20% - Accent1 6 2 8" xfId="28854" xr:uid="{9EE8C9D7-EAD6-4EBA-B5C3-E634BFAD1A9F}"/>
    <cellStyle name="20% - Accent1 6 3" xfId="16047" xr:uid="{95CBEA61-304A-4FE7-B38B-B4104283E1F2}"/>
    <cellStyle name="20% - Accent1 6 3 2" xfId="5513" xr:uid="{CB04698C-D271-48A1-9E34-E6AC3E4D4A86}"/>
    <cellStyle name="20% - Accent1 6 3 2 2" xfId="21406" xr:uid="{6F31F23B-B136-44DA-917D-409731174E23}"/>
    <cellStyle name="20% - Accent1 6 3 2 2 2" xfId="8942" xr:uid="{0CBFA15B-62EB-4A82-BAA1-E35D616EBD3C}"/>
    <cellStyle name="20% - Accent1 6 3 2 2 2 2" xfId="15776" xr:uid="{7CABD2D2-5B1C-40FF-9CCD-5B44E9D91BA2}"/>
    <cellStyle name="20% - Accent1 6 3 2 2 2 2 2" xfId="41103" xr:uid="{B4EAB1A0-F079-4F3E-ACAD-BD8028C55F3E}"/>
    <cellStyle name="20% - Accent1 6 3 2 2 2 3" xfId="34335" xr:uid="{461FEDDB-895D-4B7A-8116-50475CD33273}"/>
    <cellStyle name="20% - Accent1 6 3 2 2 3" xfId="2799" xr:uid="{089E83A4-8602-4DA4-B5CE-7AB1262752DD}"/>
    <cellStyle name="20% - Accent1 6 3 2 2 3 2" xfId="24364" xr:uid="{A834FE8D-435C-49CE-8627-3A7BC9897A69}"/>
    <cellStyle name="20% - Accent1 6 3 2 2 3 2 2" xfId="49609" xr:uid="{DC20D602-2B76-48F6-9441-90BF7E0B443E}"/>
    <cellStyle name="20% - Accent1 6 3 2 2 3 3" xfId="28252" xr:uid="{B10747C4-8405-4FE9-B254-B8B22DB966CB}"/>
    <cellStyle name="20% - Accent1 6 3 2 2 4" xfId="8207" xr:uid="{19BEF713-468B-4EDA-89CF-963F4455C5B8}"/>
    <cellStyle name="20% - Accent1 6 3 2 2 4 2" xfId="33614" xr:uid="{B331C43F-8083-4AC6-B617-6B4F4C755FC2}"/>
    <cellStyle name="20% - Accent1 6 3 2 2 5" xfId="46674" xr:uid="{9638FB13-0EB2-40B1-BA75-D562A5949F55}"/>
    <cellStyle name="20% - Accent1 6 3 2 3" xfId="3580" xr:uid="{8037F252-BB8E-4608-A689-E3C42800A3D0}"/>
    <cellStyle name="20% - Accent1 6 3 2 3 2" xfId="19895" xr:uid="{32A9BA31-1F8B-4F73-855D-68F03CA8E235}"/>
    <cellStyle name="20% - Accent1 6 3 2 3 2 2" xfId="45183" xr:uid="{6E54EDFD-C692-4025-890A-49E1336BA494}"/>
    <cellStyle name="20% - Accent1 6 3 2 3 3" xfId="29024" xr:uid="{6BE6D50E-A255-4BF1-B0C5-4235F31FFD84}"/>
    <cellStyle name="20% - Accent1 6 3 2 4" xfId="1646" xr:uid="{5166E969-4F16-4A44-9C85-F1F7511EFF54}"/>
    <cellStyle name="20% - Accent1 6 3 2 4 2" xfId="5333" xr:uid="{7A9DEC19-B5AE-410C-87CF-B28B66E8E360}"/>
    <cellStyle name="20% - Accent1 6 3 2 4 2 2" xfId="30764" xr:uid="{F70C87C2-F5E7-4C79-BA79-5C027842F5CD}"/>
    <cellStyle name="20% - Accent1 6 3 2 4 3" xfId="27117" xr:uid="{1310B7CF-94D1-48B2-9277-3F4959F5B9AF}"/>
    <cellStyle name="20% - Accent1 6 3 2 5" xfId="779" xr:uid="{0FD9431C-4000-4810-89CA-0C99451A747B}"/>
    <cellStyle name="20% - Accent1 6 3 2 5 2" xfId="26263" xr:uid="{A1F64CD6-EE2B-40BC-A37B-E3D1468A2499}"/>
    <cellStyle name="20% - Accent1 6 3 2 6" xfId="30936" xr:uid="{44A61665-83D3-4CB6-A7E8-409B365E87CE}"/>
    <cellStyle name="20% - Accent1 6 3 3" xfId="11827" xr:uid="{29C60707-B28D-43F0-A5EC-18D5A4118DC4}"/>
    <cellStyle name="20% - Accent1 6 3 3 2" xfId="15094" xr:uid="{056F9768-5DB9-4214-9F39-1062BC7D2E7E}"/>
    <cellStyle name="20% - Accent1 6 3 3 2 2" xfId="21578" xr:uid="{30291889-500F-483F-BC28-FF98C4D31CF2}"/>
    <cellStyle name="20% - Accent1 6 3 3 2 2 2" xfId="5243" xr:uid="{F934EA0C-E7D0-492B-9C75-8720FFAA6C1B}"/>
    <cellStyle name="20% - Accent1 6 3 3 2 2 2 2" xfId="30674" xr:uid="{B3100E23-D4CF-40E8-95D0-595CFDD5EC87}"/>
    <cellStyle name="20% - Accent1 6 3 3 2 2 3" xfId="46846" xr:uid="{9F480CDD-CE4F-49D0-BFA1-1576CBCEEB25}"/>
    <cellStyle name="20% - Accent1 6 3 3 2 3" xfId="9112" xr:uid="{F3D2593F-695C-40BE-97E4-C35B59560248}"/>
    <cellStyle name="20% - Accent1 6 3 3 2 3 2" xfId="18052" xr:uid="{8AD28798-6352-4544-86C0-ED3280FF8EEA}"/>
    <cellStyle name="20% - Accent1 6 3 3 2 3 2 2" xfId="43360" xr:uid="{EEA3C19A-F624-4EFC-A94F-7D9392AD594C}"/>
    <cellStyle name="20% - Accent1 6 3 3 2 3 3" xfId="34505" xr:uid="{A51E5C73-0040-43C9-B193-6916EAA176C4}"/>
    <cellStyle name="20% - Accent1 6 3 3 2 4" xfId="20842" xr:uid="{B9330DF1-5AD1-475B-994D-F127D29FEE81}"/>
    <cellStyle name="20% - Accent1 6 3 3 2 4 2" xfId="46121" xr:uid="{68A37B94-958F-4643-B6AB-3F06FE05A84B}"/>
    <cellStyle name="20% - Accent1 6 3 3 2 5" xfId="40421" xr:uid="{0AD08168-5166-4B07-914F-A95C515EA5FF}"/>
    <cellStyle name="20% - Accent1 6 3 3 3" xfId="9894" xr:uid="{010673A7-DE0C-46BD-92A1-416048E2DD63}"/>
    <cellStyle name="20% - Accent1 6 3 3 3 2" xfId="951" xr:uid="{716D34D4-DC0F-4238-8095-F8745DE71A2A}"/>
    <cellStyle name="20% - Accent1 6 3 3 3 2 2" xfId="26435" xr:uid="{CD12FF8B-D89E-4D23-81A0-EEEE682CA30E}"/>
    <cellStyle name="20% - Accent1 6 3 3 3 3" xfId="35278" xr:uid="{3F4A7B61-58B1-4013-B9BB-B3BB31FAEC82}"/>
    <cellStyle name="20% - Accent1 6 3 3 4" xfId="3750" xr:uid="{B5857DCA-E34A-4209-9A91-A4A323D2CD9A}"/>
    <cellStyle name="20% - Accent1 6 3 3 4 2" xfId="11646" xr:uid="{E07DAD05-6FF4-4AD2-A68E-C65AD6F4C321}"/>
    <cellStyle name="20% - Accent1 6 3 3 4 2 2" xfId="37017" xr:uid="{4EF56650-6799-49FF-B39D-F66D886B2A4E}"/>
    <cellStyle name="20% - Accent1 6 3 3 4 3" xfId="29194" xr:uid="{D392F70E-36A1-45A4-A671-B45B0B6108B7}"/>
    <cellStyle name="20% - Accent1 6 3 3 5" xfId="1816" xr:uid="{2F310FA7-98C6-4DBD-A745-0123147D0676}"/>
    <cellStyle name="20% - Accent1 6 3 3 5 2" xfId="27287" xr:uid="{C8C8DA39-FE28-4F86-A4DA-74E04E9E4C2E}"/>
    <cellStyle name="20% - Accent1 6 3 3 6" xfId="37191" xr:uid="{3B803E37-6E96-4A90-82F5-A6970B3580CA}"/>
    <cellStyle name="20% - Accent1 6 3 4" xfId="8770" xr:uid="{F593F1D9-7849-4502-B944-843C420659F2}"/>
    <cellStyle name="20% - Accent1 6 3 4 2" xfId="2629" xr:uid="{DCB457F6-A286-4AEA-9D86-DA04B5DB2919}"/>
    <cellStyle name="20% - Accent1 6 3 4 2 2" xfId="22088" xr:uid="{FF9FD7D5-EFAB-4B16-ACD1-748ADA061338}"/>
    <cellStyle name="20% - Accent1 6 3 4 2 2 2" xfId="47356" xr:uid="{45CE0BFB-589A-46D9-AA8A-B429719D424F}"/>
    <cellStyle name="20% - Accent1 6 3 4 2 3" xfId="28082" xr:uid="{082A8F78-A06C-4C15-833A-FF152A55870B}"/>
    <cellStyle name="20% - Accent1 6 3 4 3" xfId="14363" xr:uid="{A1B24AD1-4CC0-4A4B-A3C6-D0A193B327B3}"/>
    <cellStyle name="20% - Accent1 6 3 4 3 2" xfId="11727" xr:uid="{E8A2BE2F-403C-4BA8-AF52-D8B3AF2D5E9E}"/>
    <cellStyle name="20% - Accent1 6 3 4 3 2 2" xfId="37098" xr:uid="{EB12662C-718E-4448-A223-270C81A64D5D}"/>
    <cellStyle name="20% - Accent1 6 3 4 3 3" xfId="39702" xr:uid="{2AE01535-D7F8-438C-A4CE-A234F92A59E7}"/>
    <cellStyle name="20% - Accent1 6 3 4 4" xfId="18740" xr:uid="{8CFFE9F6-15C0-48CF-950B-7CDA7F17F217}"/>
    <cellStyle name="20% - Accent1 6 3 4 4 2" xfId="44040" xr:uid="{F1974425-C724-45E7-B15F-4AAE1F034D6A}"/>
    <cellStyle name="20% - Accent1 6 3 4 5" xfId="34163" xr:uid="{766DD974-D195-45B1-889A-38AD560E7E9F}"/>
    <cellStyle name="20% - Accent1 6 3 5" xfId="1476" xr:uid="{A700CC94-D392-4451-9376-42C495581B5B}"/>
    <cellStyle name="20% - Accent1 6 3 5 2" xfId="7259" xr:uid="{B0CCFFBE-0B87-4010-A953-94D66A53C4D7}"/>
    <cellStyle name="20% - Accent1 6 3 5 2 2" xfId="32673" xr:uid="{4F6F312D-BB03-4DBE-AEBD-0B061E9A65CE}"/>
    <cellStyle name="20% - Accent1 6 3 5 3" xfId="26947" xr:uid="{19F2B2D5-2585-41F4-A3DA-21706568F3B7}"/>
    <cellStyle name="20% - Accent1 6 3 6" xfId="608" xr:uid="{4501DD47-9F86-4270-B298-9217D7964FF8}"/>
    <cellStyle name="20% - Accent1 6 3 6 2" xfId="15866" xr:uid="{02E19EC2-E42B-4772-B053-CAEFBEB19699}"/>
    <cellStyle name="20% - Accent1 6 3 6 2 2" xfId="41193" xr:uid="{B0BEBE91-317A-4856-A20B-27BB4A326D90}"/>
    <cellStyle name="20% - Accent1 6 3 6 3" xfId="26092" xr:uid="{2DE7F781-3CD4-4FC1-9B3C-580CA990F4B5}"/>
    <cellStyle name="20% - Accent1 6 3 7" xfId="778" xr:uid="{CC387EC4-686D-42B8-895F-BBC7C784D0A4}"/>
    <cellStyle name="20% - Accent1 6 3 7 2" xfId="26262" xr:uid="{958BBCD6-1DD6-4479-9742-4A6972F5B189}"/>
    <cellStyle name="20% - Accent1 6 3 8" xfId="41364" xr:uid="{80BE04C3-0EB2-4198-B91F-E26D348955CC}"/>
    <cellStyle name="20% - Accent1 6 4" xfId="24464" xr:uid="{18206A55-667F-4762-871F-D08F649588F1}"/>
    <cellStyle name="20% - Accent1 6 4 2" xfId="18151" xr:uid="{A9B6A82C-9716-4C98-BA34-61FB5F21A846}"/>
    <cellStyle name="20% - Accent1 6 4 2 2" xfId="10874" xr:uid="{B0C65529-765F-471E-8BA3-0DE10BE7D0F5}"/>
    <cellStyle name="20% - Accent1 6 4 2 2 2" xfId="4733" xr:uid="{7B1F5466-6BFD-4C91-BE81-85E472ACCD32}"/>
    <cellStyle name="20% - Accent1 6 4 2 2 2 2" xfId="24193" xr:uid="{E1A6D033-CA2D-43DB-86E7-DF38E451C70E}"/>
    <cellStyle name="20% - Accent1 6 4 2 2 2 2 2" xfId="49438" xr:uid="{660193F6-7388-4301-B63D-A14C90905356}"/>
    <cellStyle name="20% - Accent1 6 4 2 2 2 3" xfId="30164" xr:uid="{327A6B7F-9F1C-4DED-9827-83B79F78ED52}"/>
    <cellStyle name="20% - Accent1 6 4 2 2 3" xfId="15436" xr:uid="{5CEDE7A6-D8FB-441A-BD84-49749D586E6E}"/>
    <cellStyle name="20% - Accent1 6 4 2 2 3 2" xfId="20155" xr:uid="{A62943FD-7F92-4A72-8565-786647F6F084}"/>
    <cellStyle name="20% - Accent1 6 4 2 2 3 2 2" xfId="45443" xr:uid="{8ADA9E7B-5062-424E-A5F3-28D004BDD2F5}"/>
    <cellStyle name="20% - Accent1 6 4 2 2 3 3" xfId="40763" xr:uid="{83963DAA-A1DA-45A4-A4BF-CD982FCE4B27}"/>
    <cellStyle name="20% - Accent1 6 4 2 2 4" xfId="2966" xr:uid="{9FA97B37-F10E-477B-A17C-552612D162E2}"/>
    <cellStyle name="20% - Accent1 6 4 2 2 4 2" xfId="28419" xr:uid="{D107BAD2-B29D-48E8-8962-FFBD0DEC61A7}"/>
    <cellStyle name="20% - Accent1 6 4 2 2 5" xfId="36245" xr:uid="{1635593F-4980-42A6-A41F-946EC4376157}"/>
    <cellStyle name="20% - Accent1 6 4 2 3" xfId="16218" xr:uid="{3DADD15D-2059-4F2F-8F1D-7E6209211677}"/>
    <cellStyle name="20% - Accent1 6 4 2 3 2" xfId="1988" xr:uid="{224EF4B4-AB7F-4EF7-9268-B1AF6493841F}"/>
    <cellStyle name="20% - Accent1 6 4 2 3 2 2" xfId="27459" xr:uid="{1673E4A0-36B5-42AF-9079-CF7FA6D3EC16}"/>
    <cellStyle name="20% - Accent1 6 4 2 3 3" xfId="41534" xr:uid="{7793FA8C-B597-4407-A0BE-0C09A7798BF2}"/>
    <cellStyle name="20% - Accent1 6 4 2 4" xfId="22701" xr:uid="{47C69122-F093-4588-A3DA-91870FD2155A}"/>
    <cellStyle name="20% - Accent1 6 4 2 4 2" xfId="17971" xr:uid="{658ECAD7-6358-49DC-9E7E-1EF49EE5A3DC}"/>
    <cellStyle name="20% - Accent1 6 4 2 4 2 2" xfId="43279" xr:uid="{BAB87BC1-65B6-479A-8142-F888FCC57D01}"/>
    <cellStyle name="20% - Accent1 6 4 2 4 3" xfId="47956" xr:uid="{826747D9-1CE9-4048-A799-BC71F65B49C2}"/>
    <cellStyle name="20% - Accent1 6 4 2 5" xfId="10234" xr:uid="{A7CCA175-94AD-4142-967B-B690439EB2A8}"/>
    <cellStyle name="20% - Accent1 6 4 2 5 2" xfId="35618" xr:uid="{A0B71DF3-9707-456E-BB92-14914CBE2162}"/>
    <cellStyle name="20% - Accent1 6 4 2 6" xfId="43452" xr:uid="{6C3F2BC9-81E6-49F6-B709-06B3BEEDA63B}"/>
    <cellStyle name="20% - Accent1 6 4 3" xfId="7618" xr:uid="{8334C3F9-7F74-4D90-85A1-CE5F8B98C055}"/>
    <cellStyle name="20% - Accent1 6 4 3 2" xfId="23511" xr:uid="{B0AE2E06-3775-4C98-A544-B09E1F88B470}"/>
    <cellStyle name="20% - Accent1 6 4 3 2 2" xfId="11046" xr:uid="{AC89202C-832D-4367-A601-C39DF3F7E85E}"/>
    <cellStyle name="20% - Accent1 6 4 3 2 2 2" xfId="17881" xr:uid="{A1620668-3F8C-4626-99CE-001AF29263C8}"/>
    <cellStyle name="20% - Accent1 6 4 3 2 2 2 2" xfId="43189" xr:uid="{C469399C-3C26-4201-9E7C-5E8E237E9628}"/>
    <cellStyle name="20% - Accent1 6 4 3 2 2 3" xfId="36417" xr:uid="{16DEAFE0-8AC5-4435-90D3-AF57CE865DED}"/>
    <cellStyle name="20% - Accent1 6 4 3 2 3" xfId="4903" xr:uid="{0974DA69-B9F4-4B07-80A8-8B61F5CA311A}"/>
    <cellStyle name="20% - Accent1 6 4 3 2 3 2" xfId="13841" xr:uid="{CF829151-B700-4B66-B6B4-23D51F743E8E}"/>
    <cellStyle name="20% - Accent1 6 4 3 2 3 2 2" xfId="39192" xr:uid="{60F90F95-5911-4814-BF4B-6F9BD9B214C3}"/>
    <cellStyle name="20% - Accent1 6 4 3 2 3 3" xfId="30334" xr:uid="{FEE02D24-66D7-481A-A6D7-093D29ED670A}"/>
    <cellStyle name="20% - Accent1 6 4 3 2 4" xfId="9279" xr:uid="{3C01040E-2134-4B94-A54A-956796F15A94}"/>
    <cellStyle name="20% - Accent1 6 4 3 2 4 2" xfId="34672" xr:uid="{4C6D51B9-77B4-4438-BEA7-86A7706F4E28}"/>
    <cellStyle name="20% - Accent1 6 4 3 2 5" xfId="48756" xr:uid="{65D1A496-07A2-425D-B6F8-1501458C452B}"/>
    <cellStyle name="20% - Accent1 6 4 3 3" xfId="5684" xr:uid="{E130BFB2-A20C-4657-BBE8-29994F687611}"/>
    <cellStyle name="20% - Accent1 6 4 3 3 2" xfId="4092" xr:uid="{EA4CB063-B660-4036-9BDA-48BF88AECB8D}"/>
    <cellStyle name="20% - Accent1 6 4 3 3 2 2" xfId="29536" xr:uid="{F18B10EB-4E07-4D68-95C1-3C715C622243}"/>
    <cellStyle name="20% - Accent1 6 4 3 3 3" xfId="31107" xr:uid="{F7E71F70-B0C9-45AC-96F2-954AE0D635B1}"/>
    <cellStyle name="20% - Accent1 6 4 3 4" xfId="16388" xr:uid="{4BB8E7FC-3EAA-4732-95F1-87C5ABA6B11C}"/>
    <cellStyle name="20% - Accent1 6 4 3 4 2" xfId="7438" xr:uid="{4DDDD1E6-3306-47CE-BB99-DEC530A8F37C}"/>
    <cellStyle name="20% - Accent1 6 4 3 4 2 2" xfId="32852" xr:uid="{35A7B5EF-E302-4FB2-952D-D116C6FC5B02}"/>
    <cellStyle name="20% - Accent1 6 4 3 4 3" xfId="41704" xr:uid="{E7C3F9F1-B577-45B1-B6C5-868553F9B177}"/>
    <cellStyle name="20% - Accent1 6 4 3 5" xfId="22871" xr:uid="{68702BA1-C83A-4A33-BE8D-7F124E2AE6C3}"/>
    <cellStyle name="20% - Accent1 6 4 3 5 2" xfId="48126" xr:uid="{D1BFBE10-29DB-4DB7-B1A3-10AEB28AB7CE}"/>
    <cellStyle name="20% - Accent1 6 4 3 6" xfId="33026" xr:uid="{F6A30B71-8445-4714-950C-CC435D5D7728}"/>
    <cellStyle name="20% - Accent1 6 4 4" xfId="4561" xr:uid="{7CC22B0D-D040-4B46-9845-DE9109997298}"/>
    <cellStyle name="20% - Accent1 6 4 4 2" xfId="15266" xr:uid="{DE881E8F-1A2E-419B-9551-AD8757D33074}"/>
    <cellStyle name="20% - Accent1 6 4 4 2 2" xfId="11556" xr:uid="{102E3688-5ABC-48A8-B3B5-582C7B9994F6}"/>
    <cellStyle name="20% - Accent1 6 4 4 2 2 2" xfId="36927" xr:uid="{C260F3D9-DCF4-44C5-BE73-2FD7B1DD0B66}"/>
    <cellStyle name="20% - Accent1 6 4 4 2 3" xfId="40593" xr:uid="{B4DD3B04-F048-49FA-AC6D-DD29BD684B2B}"/>
    <cellStyle name="20% - Accent1 6 4 4 3" xfId="21748" xr:uid="{9AA889BF-7A5E-4178-88BD-EFE518FD328E}"/>
    <cellStyle name="20% - Accent1 6 4 4 3 2" xfId="7519" xr:uid="{0BC0E2BC-55EB-4E14-94C2-E849A626DEFA}"/>
    <cellStyle name="20% - Accent1 6 4 4 3 2 2" xfId="32933" xr:uid="{061592C6-1959-488E-BFF4-4B66FB298971}"/>
    <cellStyle name="20% - Accent1 6 4 4 3 3" xfId="47016" xr:uid="{5379F649-BA54-49DD-9E75-D5321514FA0C}"/>
    <cellStyle name="20% - Accent1 6 4 4 4" xfId="14530" xr:uid="{7753E480-E21F-4429-B4A0-46E750990EBA}"/>
    <cellStyle name="20% - Accent1 6 4 4 4 2" xfId="39869" xr:uid="{89EE8A91-256B-4D4F-8348-62CABD4498C5}"/>
    <cellStyle name="20% - Accent1 6 4 4 5" xfId="29992" xr:uid="{8A098829-0015-4A5F-9686-3EB1D98192AF}"/>
    <cellStyle name="20% - Accent1 6 4 5" xfId="22531" xr:uid="{83AB9C3E-8063-4734-A079-D48130590790}"/>
    <cellStyle name="20% - Accent1 6 4 5 2" xfId="952" xr:uid="{4CD68B51-FC09-486E-ADD7-1F195891DCDA}"/>
    <cellStyle name="20% - Accent1 6 4 5 2 2" xfId="26436" xr:uid="{F2EFBD0D-B090-4F52-BF85-E36437A5E5F2}"/>
    <cellStyle name="20% - Accent1 6 4 5 3" xfId="47786" xr:uid="{5E1010CD-AF9C-4F2B-8B0A-018AF0387D51}"/>
    <cellStyle name="20% - Accent1 6 4 6" xfId="10064" xr:uid="{05B75C77-F5E9-4839-849E-8C2C7A8025F2}"/>
    <cellStyle name="20% - Accent1 6 4 6 2" xfId="24283" xr:uid="{D124CEB0-34AC-4816-9A7C-4A08C964E351}"/>
    <cellStyle name="20% - Accent1 6 4 6 2 2" xfId="49528" xr:uid="{9087E501-C714-4DEE-9FB7-4A9E19A7463D}"/>
    <cellStyle name="20% - Accent1 6 4 6 3" xfId="35448" xr:uid="{D3DAD85B-7E23-4871-9FC2-2651F94A4E7D}"/>
    <cellStyle name="20% - Accent1 6 4 7" xfId="3920" xr:uid="{A774F560-328E-4967-82BC-ADBAE528DB00}"/>
    <cellStyle name="20% - Accent1 6 4 7 2" xfId="29364" xr:uid="{1845748C-E3A2-4301-BCE7-2C588E874C39}"/>
    <cellStyle name="20% - Accent1 6 4 8" xfId="49700" xr:uid="{3D467726-108D-4265-9C6E-EFF20CAF3EE2}"/>
    <cellStyle name="20% - Accent1 6 5" xfId="20253" xr:uid="{8922C603-EC37-4552-B2B3-3955CEF4CB4B}"/>
    <cellStyle name="20% - Accent1 6 5 2" xfId="17199" xr:uid="{B1A70046-56CB-43EA-84AD-DA96CB381C56}"/>
    <cellStyle name="20% - Accent1 6 5 2 2" xfId="23683" xr:uid="{C8339CFC-BB7A-47FC-81BA-D173F01D820F}"/>
    <cellStyle name="20% - Accent1 6 5 2 2 2" xfId="7348" xr:uid="{AFDA178C-5FF3-40AD-8A31-2AEDA407B5E1}"/>
    <cellStyle name="20% - Accent1 6 5 2 2 2 2" xfId="32762" xr:uid="{2CE58719-5C5C-4452-A304-4A93D60FF7D4}"/>
    <cellStyle name="20% - Accent1 6 5 2 2 3" xfId="48928" xr:uid="{E551949A-B37B-4A61-B6DA-66FFB2E21BFF}"/>
    <cellStyle name="20% - Accent1 6 5 2 3" xfId="11216" xr:uid="{63E31E6C-45E6-4EDD-9F8D-86D4646FD614}"/>
    <cellStyle name="20% - Accent1 6 5 2 3 2" xfId="2236" xr:uid="{3265541E-450E-414C-8E64-9ACD06436952}"/>
    <cellStyle name="20% - Accent1 6 5 2 3 2 2" xfId="27707" xr:uid="{3F6F9205-9335-4EC6-B194-55AF170913A9}"/>
    <cellStyle name="20% - Accent1 6 5 2 3 3" xfId="36587" xr:uid="{DCFA9F49-E62E-4CD0-BE22-BD3F9155FBFE}"/>
    <cellStyle name="20% - Accent1 6 5 2 4" xfId="21915" xr:uid="{267D1050-6AD3-442D-9DB3-E7B0371DCFFC}"/>
    <cellStyle name="20% - Accent1 6 5 2 4 2" xfId="47183" xr:uid="{8E62D497-ECF4-4403-A23E-837B58B06F38}"/>
    <cellStyle name="20% - Accent1 6 5 2 5" xfId="42507" xr:uid="{C4AC2051-9684-4197-A83C-429EFE46912A}"/>
    <cellStyle name="20% - Accent1 6 5 3" xfId="11998" xr:uid="{072F49AE-EF03-4D5C-954F-6E9990DB680E}"/>
    <cellStyle name="20% - Accent1 6 5 3 2" xfId="10406" xr:uid="{90464B87-2A68-4517-8638-80C9530EAE8D}"/>
    <cellStyle name="20% - Accent1 6 5 3 2 2" xfId="35790" xr:uid="{C8C72351-FE7D-4790-836C-2C46CFDDC45E}"/>
    <cellStyle name="20% - Accent1 6 5 3 3" xfId="37361" xr:uid="{BE19A1FD-BA80-4590-AE29-79710B1FADA1}"/>
    <cellStyle name="20% - Accent1 6 5 4" xfId="5854" xr:uid="{752E44ED-147F-445E-BCB3-E047376211B1}"/>
    <cellStyle name="20% - Accent1 6 5 4 2" xfId="20074" xr:uid="{7C720368-06C1-4DD6-AF1A-B557E9D3B10E}"/>
    <cellStyle name="20% - Accent1 6 5 4 2 2" xfId="45362" xr:uid="{D73D207E-DE98-4A16-9767-7A6FFA9A7F07}"/>
    <cellStyle name="20% - Accent1 6 5 4 3" xfId="31277" xr:uid="{737DDA7C-2086-4474-BAAE-3741F7F5FF8A}"/>
    <cellStyle name="20% - Accent1 6 5 5" xfId="16558" xr:uid="{35104AEC-C6FC-4E81-B069-A867E6800EC5}"/>
    <cellStyle name="20% - Accent1 6 5 5 2" xfId="41874" xr:uid="{1A001EFC-1514-4EE5-9B07-C522D7E48795}"/>
    <cellStyle name="20% - Accent1 6 5 6" xfId="45534" xr:uid="{31EDEF15-20A6-4CF3-A4C2-8FD1B99782B1}"/>
    <cellStyle name="20% - Accent1 6 6" xfId="13941" xr:uid="{256AA362-CAF0-47C4-9453-60BDB439212D}"/>
    <cellStyle name="20% - Accent1 6 6 2" xfId="6666" xr:uid="{3D30CBD3-0822-4143-BA41-62EEEA6D0BB4}"/>
    <cellStyle name="20% - Accent1 6 6 2 2" xfId="17371" xr:uid="{C3EA1E8D-D2AA-42CB-BDFF-B84B2981E239}"/>
    <cellStyle name="20% - Accent1 6 6 2 2 2" xfId="19984" xr:uid="{BF1CC4F7-44C9-4E18-9D70-93BE4C5A8BF3}"/>
    <cellStyle name="20% - Accent1 6 6 2 2 2 2" xfId="45272" xr:uid="{6B54109F-62E9-44EB-B04D-9407B5040299}"/>
    <cellStyle name="20% - Accent1 6 6 2 2 3" xfId="42679" xr:uid="{20722660-F619-4668-BC00-A9A711F0394C}"/>
    <cellStyle name="20% - Accent1 6 6 2 3" xfId="23853" xr:uid="{74237F4B-BF88-4B88-B687-698C7B15C512}"/>
    <cellStyle name="20% - Accent1 6 6 2 3 2" xfId="4340" xr:uid="{11F8CBDE-A669-4A4D-B042-358E4A4BCC6E}"/>
    <cellStyle name="20% - Accent1 6 6 2 3 2 2" xfId="29784" xr:uid="{7C763C2B-099A-4CE2-86BF-C7E42D3128D5}"/>
    <cellStyle name="20% - Accent1 6 6 2 3 3" xfId="49098" xr:uid="{0DE88378-2DE4-4452-8D8E-2CC9E073A9B6}"/>
    <cellStyle name="20% - Accent1 6 6 2 4" xfId="15603" xr:uid="{DAA786CC-D8CA-40BD-8614-D56F31EDA7E7}"/>
    <cellStyle name="20% - Accent1 6 6 2 4 2" xfId="40930" xr:uid="{BDFAC691-7E66-4100-BE45-DB8C32C72E32}"/>
    <cellStyle name="20% - Accent1 6 6 2 5" xfId="32080" xr:uid="{F8ABDB4C-A35F-4848-A304-3F8CC61E056D}"/>
    <cellStyle name="20% - Accent1 6 6 3" xfId="24635" xr:uid="{B24C3BC2-4B46-4CEB-A254-8D0F3D2ACCB5}"/>
    <cellStyle name="20% - Accent1 6 6 3 2" xfId="23043" xr:uid="{83E63849-C3BD-4221-A7B5-1191072005FB}"/>
    <cellStyle name="20% - Accent1 6 6 3 2 2" xfId="48298" xr:uid="{9BDC738C-96F7-4B68-8BDA-2EF75D9E2746}"/>
    <cellStyle name="20% - Accent1 6 6 3 3" xfId="49869" xr:uid="{6D7204CF-9A0A-41AD-B35B-3EB7D691561A}"/>
    <cellStyle name="20% - Accent1 6 6 4" xfId="12168" xr:uid="{06EA5858-2AA4-4C76-9CD1-E98A92E77B0A}"/>
    <cellStyle name="20% - Accent1 6 6 4 2" xfId="13760" xr:uid="{AFD40A77-CD74-4D13-8788-5311442CD537}"/>
    <cellStyle name="20% - Accent1 6 6 4 2 2" xfId="39111" xr:uid="{565A0CB5-E46A-4CC9-86EF-029581E3011D}"/>
    <cellStyle name="20% - Accent1 6 6 4 3" xfId="37531" xr:uid="{D5EFAA0A-E10C-48C8-BBD3-C49928162617}"/>
    <cellStyle name="20% - Accent1 6 6 5" xfId="6024" xr:uid="{C1A7E3B5-739D-44F5-99DC-4F774D6D63DF}"/>
    <cellStyle name="20% - Accent1 6 6 5 2" xfId="31447" xr:uid="{A137F7C2-BD9F-40FB-A6CB-06AD4A4A6EBB}"/>
    <cellStyle name="20% - Accent1 6 6 6" xfId="39283" xr:uid="{EF2F3498-8919-42A0-937B-41CF0571F245}"/>
    <cellStyle name="20% - Accent1 6 7" xfId="7698" xr:uid="{7F2A09BA-291B-437C-8600-CDBF43113BD4}"/>
    <cellStyle name="20% - Accent1 6 7 2" xfId="18403" xr:uid="{D0FA11CE-980D-4AEE-9AAD-1A9CA26C99F8}"/>
    <cellStyle name="20% - Accent1 6 7 2 2" xfId="21015" xr:uid="{34B657B9-E87D-463A-BEB7-328EB25FEFCF}"/>
    <cellStyle name="20% - Accent1 6 7 2 2 2" xfId="46294" xr:uid="{DC81DEAB-A07E-4A1E-810E-29BF7217E79C}"/>
    <cellStyle name="20% - Accent1 6 7 2 3" xfId="43703" xr:uid="{F83000CA-402B-4DD1-86C2-E89F31CB8486}"/>
    <cellStyle name="20% - Accent1 6 7 3" xfId="24886" xr:uid="{666827B4-7D5E-4A5F-A350-7C6BDA9DD311}"/>
    <cellStyle name="20% - Accent1 6 7 3 2" xfId="9623" xr:uid="{2052E90C-3D57-46D8-B24C-C06CB07A75DF}"/>
    <cellStyle name="20% - Accent1 6 7 3 2 2" xfId="35016" xr:uid="{B1157B3B-9C72-4645-9F2E-82F3E62FAA35}"/>
    <cellStyle name="20% - Accent1 6 7 3 3" xfId="50120" xr:uid="{5FA7296A-2F80-474C-A383-6DEA78084374}"/>
    <cellStyle name="20% - Accent1 6 7 4" xfId="16636" xr:uid="{628001BC-CA36-4501-93C7-023B86FCB712}"/>
    <cellStyle name="20% - Accent1 6 7 4 2" xfId="41952" xr:uid="{A728D7C9-150F-4EBC-B2F2-AA70C3278F6A}"/>
    <cellStyle name="20% - Accent1 6 7 5" xfId="33105" xr:uid="{7B7FDEF2-22D2-4010-9FAD-E4CD018E6B25}"/>
    <cellStyle name="20% - Accent1 6 8" xfId="6756" xr:uid="{119D9906-3FDA-4793-9BF2-3ABF2EB9A7D9}"/>
    <cellStyle name="20% - Accent1 6 8 2" xfId="5154" xr:uid="{4C3E5611-AFEB-4F3E-87C2-B056C6F7C1B6}"/>
    <cellStyle name="20% - Accent1 6 8 2 2" xfId="30585" xr:uid="{8FB5FF07-954E-4563-883E-FBFBE1F63A38}"/>
    <cellStyle name="20% - Accent1 6 8 3" xfId="32170" xr:uid="{868AE529-3F64-4B65-838A-9A30F462E5EB}"/>
    <cellStyle name="20% - Accent1 6 9" xfId="17450" xr:uid="{96A9082A-A88F-475F-A2A3-54029FF2E55B}"/>
    <cellStyle name="20% - Accent1 6 9 2" xfId="14793" xr:uid="{DEE3F034-DB99-41F6-BF5D-52FAB5DDF07A}"/>
    <cellStyle name="20% - Accent1 6 9 2 2" xfId="40132" xr:uid="{205FFFC6-EEF5-42AD-A4C8-499FCD447E19}"/>
    <cellStyle name="20% - Accent1 6 9 3" xfId="42758" xr:uid="{D6345BCE-5820-4D8E-A8DA-01656B9A1478}"/>
    <cellStyle name="20% - Accent1 7" xfId="2377" xr:uid="{DB310988-F1E2-4E7D-B8C0-22AAF7088038}"/>
    <cellStyle name="20% - Accent1 7 10" xfId="27835" xr:uid="{A821882B-E334-448A-848C-483384785FF2}"/>
    <cellStyle name="20% - Accent1 7 2" xfId="8690" xr:uid="{7884E687-BC6F-416C-B69D-8422B7998F1E}"/>
    <cellStyle name="20% - Accent1 7 2 2" xfId="21326" xr:uid="{E134B572-6F43-4253-B20A-5F6D7D9A2721}"/>
    <cellStyle name="20% - Accent1 7 2 2 2" xfId="325" xr:uid="{B5268A62-6846-47B4-AD5B-5264AF206295}"/>
    <cellStyle name="20% - Accent1 7 2 2 2 2" xfId="13160" xr:uid="{B38414FD-B4D1-4857-AF20-99B330EAAD66}"/>
    <cellStyle name="20% - Accent1 7 2 2 2 2 2" xfId="4169" xr:uid="{56C4E081-FC48-464E-8354-CAC34AF7C575}"/>
    <cellStyle name="20% - Accent1 7 2 2 2 2 2 2" xfId="29613" xr:uid="{A276AF70-C969-40C6-8947-6595F40868EB}"/>
    <cellStyle name="20% - Accent1 7 2 2 2 2 3" xfId="38511" xr:uid="{2173EACC-BAA3-4E8C-B04E-3136B9BE7EB0}"/>
    <cellStyle name="20% - Accent1 7 2 2 2 3" xfId="19644" xr:uid="{412F4BFC-76DC-4A35-AF9E-FF285207B24E}"/>
    <cellStyle name="20% - Accent1 7 2 2 2 3 2" xfId="16978" xr:uid="{F10860F0-151F-4839-87E9-DC538A7729E6}"/>
    <cellStyle name="20% - Accent1 7 2 2 2 3 2 2" xfId="42294" xr:uid="{00B80278-9D90-49EE-B404-7B81E47C9D5F}"/>
    <cellStyle name="20% - Accent1 7 2 2 2 3 3" xfId="44932" xr:uid="{60E0FAC0-695F-4198-BB43-8E75D2C0355B}"/>
    <cellStyle name="20% - Accent1 7 2 2 2 4" xfId="24020" xr:uid="{A44076ED-2611-4A4F-AEEC-B565761D0D58}"/>
    <cellStyle name="20% - Accent1 7 2 2 2 4 2" xfId="49265" xr:uid="{D20ED7B2-9BAA-46D0-A5A2-979935201D1B}"/>
    <cellStyle name="20% - Accent1 7 2 2 2 5" xfId="25811" xr:uid="{FB862B4C-A5EE-497B-A3C0-D2414A76EDD4}"/>
    <cellStyle name="20% - Accent1 7 2 2 3" xfId="20424" xr:uid="{FD0EDA15-A14A-4330-BEF0-18FC454EF4B8}"/>
    <cellStyle name="20% - Accent1 7 2 2 3 2" xfId="12510" xr:uid="{A60D4F80-19CB-440C-B455-5A3C17719B2E}"/>
    <cellStyle name="20% - Accent1 7 2 2 3 2 2" xfId="37873" xr:uid="{A338F581-1D4C-4C22-AEF8-58B6B8F1E382}"/>
    <cellStyle name="20% - Accent1 7 2 2 3 3" xfId="45703" xr:uid="{88DCD3F6-F23D-412F-AA44-F9D39AF95B4A}"/>
    <cellStyle name="20% - Accent1 7 2 2 4" xfId="7959" xr:uid="{647503EF-1E99-4BED-969C-2B00393A010A}"/>
    <cellStyle name="20% - Accent1 7 2 2 4 2" xfId="4262" xr:uid="{39CD3940-98E9-426E-A83F-37912D40155C}"/>
    <cellStyle name="20% - Accent1 7 2 2 4 2 2" xfId="29706" xr:uid="{9869081B-C679-4469-AC9C-BC58AF73D718}"/>
    <cellStyle name="20% - Accent1 7 2 2 4 3" xfId="33366" xr:uid="{A7FC0C8C-2F51-444E-96F2-0A60FA79F52F}"/>
    <cellStyle name="20% - Accent1 7 2 2 5" xfId="18662" xr:uid="{C953D9CD-3116-42C1-89FA-284DD6509AFD}"/>
    <cellStyle name="20% - Accent1 7 2 2 5 2" xfId="43962" xr:uid="{E5BF6548-0338-477F-87F9-922FEA280147}"/>
    <cellStyle name="20% - Accent1 7 2 2 6" xfId="46595" xr:uid="{D3AB0826-480A-4176-B0F1-2880BD72D709}"/>
    <cellStyle name="20% - Accent1 7 2 3" xfId="15014" xr:uid="{680B8C74-D4E3-45A7-8127-C7A527845EC8}"/>
    <cellStyle name="20% - Accent1 7 2 3 2" xfId="2437" xr:uid="{D3E05D4F-B3EA-4F63-81BD-D54B7BC968FF}"/>
    <cellStyle name="20% - Accent1 7 2 3 2 2" xfId="1555" xr:uid="{D1AB3768-250B-48BC-90ED-4F3AE1AB0A2A}"/>
    <cellStyle name="20% - Accent1 7 2 3 2 2 2" xfId="10483" xr:uid="{347FCA7A-97C8-45FA-8E7E-30E3E7289EBC}"/>
    <cellStyle name="20% - Accent1 7 2 3 2 2 2 2" xfId="35867" xr:uid="{5533CF5C-AA55-40E9-A647-801532F6AC3B}"/>
    <cellStyle name="20% - Accent1 7 2 3 2 2 3" xfId="27026" xr:uid="{2506E22E-DD43-43F7-9AC8-BB425B2CBF13}"/>
    <cellStyle name="20% - Accent1 7 2 3 2 3" xfId="13330" xr:uid="{69FBC425-0F20-476E-9215-B2BD16F145E8}"/>
    <cellStyle name="20% - Accent1 7 2 3 2 3 2" xfId="6444" xr:uid="{FC419BD0-5988-4FB0-A6FE-93548F39D05B}"/>
    <cellStyle name="20% - Accent1 7 2 3 2 3 2 2" xfId="31867" xr:uid="{5E637425-CF34-4175-ADD0-6A90F03CA730}"/>
    <cellStyle name="20% - Accent1 7 2 3 2 3 3" xfId="38681" xr:uid="{DE8B990F-890D-4163-99A0-726422BBF950}"/>
    <cellStyle name="20% - Accent1 7 2 3 2 4" xfId="17708" xr:uid="{11E30E96-E265-4C97-9EE1-6A8CC2065CA4}"/>
    <cellStyle name="20% - Accent1 7 2 3 2 4 2" xfId="43016" xr:uid="{B3D6A886-2E6A-40A7-89EC-4B4DFE04734D}"/>
    <cellStyle name="20% - Accent1 7 2 3 2 5" xfId="27892" xr:uid="{8294DD04-D47B-4BF9-BC8E-43832809C5A2}"/>
    <cellStyle name="20% - Accent1 7 2 3 3" xfId="14112" xr:uid="{6FD74009-B200-4466-9807-EFA44B36AA0B}"/>
    <cellStyle name="20% - Accent1 7 2 3 3 2" xfId="25147" xr:uid="{454347F2-E980-4735-8919-EB0D033BC1E5}"/>
    <cellStyle name="20% - Accent1 7 2 3 3 2 2" xfId="50381" xr:uid="{186B381E-6ED7-4A17-B641-C69CA5426727}"/>
    <cellStyle name="20% - Accent1 7 2 3 3 3" xfId="39451" xr:uid="{2F9F0ACF-4CFC-47DF-93F7-6709FCD87903}"/>
    <cellStyle name="20% - Accent1 7 2 3 4" xfId="20594" xr:uid="{1F826696-A6F2-431F-9F2F-7F8B511AF4D3}"/>
    <cellStyle name="20% - Accent1 7 2 3 4 2" xfId="10576" xr:uid="{9C4EBDC5-F00B-4D7D-B7F7-EF91D1549E8B}"/>
    <cellStyle name="20% - Accent1 7 2 3 4 2 2" xfId="35960" xr:uid="{33F12148-72F7-41BE-AE78-BA3E30004FBC}"/>
    <cellStyle name="20% - Accent1 7 2 3 4 3" xfId="45873" xr:uid="{CB3F79B1-60BB-4A8D-AE96-B7B30A7B13CB}"/>
    <cellStyle name="20% - Accent1 7 2 3 5" xfId="8129" xr:uid="{59E5EA8F-0897-4BC6-8A2D-6DCA65F260D0}"/>
    <cellStyle name="20% - Accent1 7 2 3 5 2" xfId="33536" xr:uid="{A51D216D-8432-42DF-9468-D59F43EC48F1}"/>
    <cellStyle name="20% - Accent1 7 2 3 6" xfId="40344" xr:uid="{5BA1A93F-7E9E-41CB-ADD8-8B1EABA962D5}"/>
    <cellStyle name="20% - Accent1 7 2 4" xfId="12988" xr:uid="{535C64E8-6F22-4489-AA86-1F0DB4F26869}"/>
    <cellStyle name="20% - Accent1 7 2 4 2" xfId="19474" xr:uid="{58D256D7-8E72-42D3-AAA0-CC4B4E99BE98}"/>
    <cellStyle name="20% - Accent1 7 2 4 2 2" xfId="2065" xr:uid="{023F7516-8B58-41FF-89BE-F6F5B3CE4175}"/>
    <cellStyle name="20% - Accent1 7 2 4 2 2 2" xfId="27536" xr:uid="{7DCDD582-55FC-40A3-941D-A220C14D7A5C}"/>
    <cellStyle name="20% - Accent1 7 2 4 2 3" xfId="44762" xr:uid="{F57DEA24-D36F-4CC7-AFBA-42A9DB9486B0}"/>
    <cellStyle name="20% - Accent1 7 2 4 3" xfId="7008" xr:uid="{7A116E7D-AB1D-4CD0-9196-F7166B6D00D4}"/>
    <cellStyle name="20% - Accent1 7 2 4 3 2" xfId="23291" xr:uid="{D3D76AE4-3457-4A37-A065-C4E301854AEC}"/>
    <cellStyle name="20% - Accent1 7 2 4 3 2 2" xfId="48546" xr:uid="{1B844B43-9764-4308-93BA-DF53FF05846D}"/>
    <cellStyle name="20% - Accent1 7 2 4 3 3" xfId="32422" xr:uid="{E5522BE7-D047-4AB2-BBB0-8577CAB39CCF}"/>
    <cellStyle name="20% - Accent1 7 2 4 4" xfId="11383" xr:uid="{E5B7F239-47F3-433C-A2A8-8F6B5C3BEFCE}"/>
    <cellStyle name="20% - Accent1 7 2 4 4 2" xfId="36754" xr:uid="{B911232A-2B2A-4BFA-A653-2772BEFB7BFB}"/>
    <cellStyle name="20% - Accent1 7 2 4 5" xfId="38339" xr:uid="{BC36A388-833E-4375-9718-51D347283A3A}"/>
    <cellStyle name="20% - Accent1 7 2 5" xfId="7789" xr:uid="{ECC68315-1CFE-4526-986E-A2A233E52EF6}"/>
    <cellStyle name="20% - Accent1 7 2 5 2" xfId="6196" xr:uid="{0DD5228E-3529-460E-8704-AE78C6CD8C6D}"/>
    <cellStyle name="20% - Accent1 7 2 5 2 2" xfId="31619" xr:uid="{9F5FDD26-09B1-4A35-A38E-15F547FF635A}"/>
    <cellStyle name="20% - Accent1 7 2 5 3" xfId="33196" xr:uid="{198E6F9B-9AAC-4688-AB6F-BAD9E95E5EAC}"/>
    <cellStyle name="20% - Accent1 7 2 6" xfId="18492" xr:uid="{20BEA899-D71D-41E7-B9CB-6B702A372C7E}"/>
    <cellStyle name="20% - Accent1 7 2 6 2" xfId="2158" xr:uid="{8F9864A4-6AE6-4BFC-A0C8-6B2BAB6F4C68}"/>
    <cellStyle name="20% - Accent1 7 2 6 2 2" xfId="27629" xr:uid="{EEDAF996-22A0-46DF-99BE-8739FCBB16BE}"/>
    <cellStyle name="20% - Accent1 7 2 6 3" xfId="43792" xr:uid="{3082D322-A763-473F-ADE4-B0F4027271A5}"/>
    <cellStyle name="20% - Accent1 7 2 7" xfId="24975" xr:uid="{F3D6639A-0D35-4C60-9C13-3BEF6C16288D}"/>
    <cellStyle name="20% - Accent1 7 2 7 2" xfId="50209" xr:uid="{A3E7DE09-85D0-4F53-8E50-33B24562B759}"/>
    <cellStyle name="20% - Accent1 7 2 8" xfId="34088" xr:uid="{A179DE8F-89F1-46EB-9659-644E8CDFC8EF}"/>
    <cellStyle name="20% - Accent1 7 3" xfId="4481" xr:uid="{B582D6B6-97D1-4993-93D8-2B7911BAD28D}"/>
    <cellStyle name="20% - Accent1 7 3 2" xfId="10794" xr:uid="{C34FD03A-E3F1-4B91-8446-32A93DC4932F}"/>
    <cellStyle name="20% - Accent1 7 3 2 2" xfId="21386" xr:uid="{CF1E7E9B-49B3-46F9-B5F2-60121E105A17}"/>
    <cellStyle name="20% - Accent1 7 3 2 2 2" xfId="9973" xr:uid="{D418B3F8-8B6E-4DFF-85F0-82A5EAE0F4B1}"/>
    <cellStyle name="20% - Accent1 7 3 2 2 2 2" xfId="16807" xr:uid="{00C256B2-90CC-414E-B425-74B7373E9C7C}"/>
    <cellStyle name="20% - Accent1 7 3 2 2 2 2 2" xfId="42123" xr:uid="{B3469C67-8F0A-43A0-B015-5E42A2BFD029}"/>
    <cellStyle name="20% - Accent1 7 3 2 2 2 3" xfId="35357" xr:uid="{485D2352-F3E1-424F-8304-94CAB9B8BFC1}"/>
    <cellStyle name="20% - Accent1 7 3 2 2 3" xfId="669" xr:uid="{567620CD-2144-4B0F-BEAC-B22170DA74F0}"/>
    <cellStyle name="20% - Accent1 7 3 2 2 3 2" xfId="25395" xr:uid="{A27D7AC9-741F-4ABC-A7E5-E784900703EA}"/>
    <cellStyle name="20% - Accent1 7 3 2 2 3 2 2" xfId="50629" xr:uid="{9B14AE86-A2AD-43CB-8D9D-CAFBD0044870}"/>
    <cellStyle name="20% - Accent1 7 3 2 2 3 3" xfId="26153" xr:uid="{B60C66EA-1FD9-4526-923B-BF2AD5CFBED2}"/>
    <cellStyle name="20% - Accent1 7 3 2 2 4" xfId="19811" xr:uid="{E7A9F7D5-E0D6-4AC3-BEBC-66CABA670588}"/>
    <cellStyle name="20% - Accent1 7 3 2 2 4 2" xfId="45099" xr:uid="{B886A97A-3C0E-4BA3-874C-5DFCD83879AF}"/>
    <cellStyle name="20% - Accent1 7 3 2 2 5" xfId="46655" xr:uid="{800C030D-2D46-4F4A-A9A1-E48368E50DAF}"/>
    <cellStyle name="20% - Accent1 7 3 2 3" xfId="8861" xr:uid="{6C0EEB9D-2923-4906-89D6-64F9616627CA}"/>
    <cellStyle name="20% - Accent1 7 3 2 3 2" xfId="8301" xr:uid="{4BE75C80-9F52-44B6-A073-A32ECED1E13C}"/>
    <cellStyle name="20% - Accent1 7 3 2 3 2 2" xfId="33708" xr:uid="{4524FB13-2183-41AD-86F2-804970BEECC1}"/>
    <cellStyle name="20% - Accent1 7 3 2 3 3" xfId="34254" xr:uid="{7EA04B5A-B01E-43D1-B47A-669F4939FC41}"/>
    <cellStyle name="20% - Accent1 7 3 2 4" xfId="2718" xr:uid="{BD481544-44E0-4DAF-96DB-57501BA26170}"/>
    <cellStyle name="20% - Accent1 7 3 2 4 2" xfId="16900" xr:uid="{26CCEDCB-55AC-4979-8ED4-F792D2328725}"/>
    <cellStyle name="20% - Accent1 7 3 2 4 2 2" xfId="42216" xr:uid="{69EEB6D2-FAB0-4A04-ABB9-B4483B963575}"/>
    <cellStyle name="20% - Accent1 7 3 2 4 3" xfId="28171" xr:uid="{4765083D-FAD8-4B1B-9BB2-31A1A9A12A6B}"/>
    <cellStyle name="20% - Accent1 7 3 2 5" xfId="14452" xr:uid="{7B859E82-C6BA-40B6-924A-44CBF7D3C8AE}"/>
    <cellStyle name="20% - Accent1 7 3 2 5 2" xfId="39791" xr:uid="{4CE96C1D-5C41-47F6-BEA7-880F5D92FA09}"/>
    <cellStyle name="20% - Accent1 7 3 2 6" xfId="36169" xr:uid="{6D666668-FE17-4B49-905D-CF2C2ABFF930}"/>
    <cellStyle name="20% - Accent1 7 3 3" xfId="23431" xr:uid="{ABEF9EC8-6B87-4947-9ADC-98931D2D9D6B}"/>
    <cellStyle name="20% - Accent1 7 3 3 2" xfId="15074" xr:uid="{9CCE226A-96EC-4358-8444-6768C05DA98F}"/>
    <cellStyle name="20% - Accent1 7 3 3 2 2" xfId="22610" xr:uid="{CD02B184-0249-4DDB-8E1C-356797C4B588}"/>
    <cellStyle name="20% - Accent1 7 3 3 2 2 2" xfId="6273" xr:uid="{D8BFBF89-1368-48D3-816B-9A5417FE1989}"/>
    <cellStyle name="20% - Accent1 7 3 3 2 2 2 2" xfId="31696" xr:uid="{BA2B98DA-0F09-4C2E-AD49-FB9611FD1811}"/>
    <cellStyle name="20% - Accent1 7 3 3 2 2 3" xfId="47865" xr:uid="{0C9BDC92-458A-4A2F-8E67-0C11AA6EC362}"/>
    <cellStyle name="20% - Accent1 7 3 3 2 3" xfId="2779" xr:uid="{67C4C01A-DD17-47F2-B083-9B769DA19C6E}"/>
    <cellStyle name="20% - Accent1 7 3 3 2 3 2" xfId="19082" xr:uid="{63B59013-D1AC-4FE0-A0A8-420FA35A3D8C}"/>
    <cellStyle name="20% - Accent1 7 3 3 2 3 2 2" xfId="44382" xr:uid="{250E59FC-130C-424F-AFCA-00FCAF437214}"/>
    <cellStyle name="20% - Accent1 7 3 3 2 3 3" xfId="28232" xr:uid="{F03B0CB1-8C6A-4016-906C-672F00BB935C}"/>
    <cellStyle name="20% - Accent1 7 3 3 2 4" xfId="13497" xr:uid="{5862A52A-7BB5-4340-9199-5E26F4ABA9FE}"/>
    <cellStyle name="20% - Accent1 7 3 3 2 4 2" xfId="38848" xr:uid="{172DD3E3-A894-40B0-B916-06590D7E30B8}"/>
    <cellStyle name="20% - Accent1 7 3 3 2 5" xfId="40403" xr:uid="{02D599B7-8B7F-4392-9E7D-A51F7ABF0182}"/>
    <cellStyle name="20% - Accent1 7 3 3 3" xfId="21497" xr:uid="{131399B4-192C-458F-9E47-A0D0C2AD964F}"/>
    <cellStyle name="20% - Accent1 7 3 3 3 2" xfId="20936" xr:uid="{BE1EFF52-4880-413A-B53B-4BB21F79E2A8}"/>
    <cellStyle name="20% - Accent1 7 3 3 3 2 2" xfId="46215" xr:uid="{39DE118B-B4DF-4E5E-9106-B3D67C188DD5}"/>
    <cellStyle name="20% - Accent1 7 3 3 3 3" xfId="46765" xr:uid="{9CCD633B-2A71-4F57-AC24-474A80D9B0BC}"/>
    <cellStyle name="20% - Accent1 7 3 3 4" xfId="9031" xr:uid="{0A7DF721-1FB3-45D1-83DC-6C884D957DB3}"/>
    <cellStyle name="20% - Accent1 7 3 3 4 2" xfId="6366" xr:uid="{9C5B7085-E428-415B-BB61-D65AE2157DBB}"/>
    <cellStyle name="20% - Accent1 7 3 3 4 2 2" xfId="31789" xr:uid="{18613F67-B975-4B05-89C2-3BCD4BBF33DF}"/>
    <cellStyle name="20% - Accent1 7 3 3 4 3" xfId="34424" xr:uid="{4BF7B74B-36C4-4705-BB16-8789BB51E0CE}"/>
    <cellStyle name="20% - Accent1 7 3 3 5" xfId="2888" xr:uid="{886B224F-9E53-45DB-A01D-2380D0E97643}"/>
    <cellStyle name="20% - Accent1 7 3 3 5 2" xfId="28341" xr:uid="{75E323AC-9DA8-4B5A-8B7D-C2C352EEDA0E}"/>
    <cellStyle name="20% - Accent1 7 3 3 6" xfId="48678" xr:uid="{AC9D5D8E-AEAA-4152-83E6-A8B4AB6034C7}"/>
    <cellStyle name="20% - Accent1 7 3 4" xfId="8750" xr:uid="{06C15570-05EF-4532-A0BE-A581BF2CF54C}"/>
    <cellStyle name="20% - Accent1 7 3 4 2" xfId="3659" xr:uid="{64D2D0AC-2D6D-4F38-B972-3C8B6A20A718}"/>
    <cellStyle name="20% - Accent1 7 3 4 2 2" xfId="23120" xr:uid="{F40FFDEA-3F28-4CE4-8CDA-2D3F351A1B11}"/>
    <cellStyle name="20% - Accent1 7 3 4 2 2 2" xfId="48375" xr:uid="{100859F8-B423-433E-BD08-1B6BD3FE3EDE}"/>
    <cellStyle name="20% - Accent1 7 3 4 2 3" xfId="29103" xr:uid="{4A8A56E6-2403-4D0F-AD09-8871D61A54DD}"/>
    <cellStyle name="20% - Accent1 7 3 4 3" xfId="690" xr:uid="{6521D21C-9638-4D5B-AE32-D3AB4072A849}"/>
    <cellStyle name="20% - Accent1 7 3 4 3 2" xfId="12758" xr:uid="{569B765E-EC09-4666-8B68-B25A187D9D62}"/>
    <cellStyle name="20% - Accent1 7 3 4 3 2 2" xfId="38121" xr:uid="{6875EA1B-C647-4F19-A7A4-1AE82B8847B8}"/>
    <cellStyle name="20% - Accent1 7 3 4 3 3" xfId="26174" xr:uid="{47314F8D-4A0C-44B6-B967-BDFFE4961A37}"/>
    <cellStyle name="20% - Accent1 7 3 4 4" xfId="7175" xr:uid="{07E2554D-3578-4319-98F6-3CAFCDF04B1C}"/>
    <cellStyle name="20% - Accent1 7 3 4 4 2" xfId="32589" xr:uid="{38EC8118-F6E4-433C-A2B8-75AF75FD309D}"/>
    <cellStyle name="20% - Accent1 7 3 4 5" xfId="34145" xr:uid="{2C155109-BA92-41E4-8763-EAAAFF8CE840}"/>
    <cellStyle name="20% - Accent1 7 3 5" xfId="2548" xr:uid="{B5364909-F092-4380-8F1B-D87A17A2E230}"/>
    <cellStyle name="20% - Accent1 7 3 5 2" xfId="18834" xr:uid="{A3B43F72-92C9-4B94-9910-76CC7B5804D6}"/>
    <cellStyle name="20% - Accent1 7 3 5 2 2" xfId="44134" xr:uid="{C56B4B79-8E6C-4E55-8C13-76C338AEA0A6}"/>
    <cellStyle name="20% - Accent1 7 3 5 3" xfId="28001" xr:uid="{42CF8624-858A-4B68-90A7-EDF6D32D2EE4}"/>
    <cellStyle name="20% - Accent1 7 3 6" xfId="14282" xr:uid="{A9A38E43-C259-4459-ABBB-2B52745E22FC}"/>
    <cellStyle name="20% - Accent1 7 3 6 2" xfId="23213" xr:uid="{9B944DE3-B378-45CB-A2C2-9408ED9B32CD}"/>
    <cellStyle name="20% - Accent1 7 3 6 2 2" xfId="48468" xr:uid="{EB64E642-07B7-44B1-BB60-F8AB3F668B5F}"/>
    <cellStyle name="20% - Accent1 7 3 6 3" xfId="39621" xr:uid="{E708268A-43A0-40B8-9308-D978D861A3FB}"/>
    <cellStyle name="20% - Accent1 7 3 7" xfId="20764" xr:uid="{5094DD85-E2DE-43E2-97E3-E0B6ABCF1D85}"/>
    <cellStyle name="20% - Accent1 7 3 7 2" xfId="46043" xr:uid="{CB41BE64-E729-4F97-943B-D8D3AD47826D}"/>
    <cellStyle name="20% - Accent1 7 3 8" xfId="29914" xr:uid="{14D55FD1-E992-4CAF-8C6F-16E9854835B6}"/>
    <cellStyle name="20% - Accent1 7 4" xfId="17119" xr:uid="{6A807B49-314B-4FEA-AA20-91525F3F5EDC}"/>
    <cellStyle name="20% - Accent1 7 4 2" xfId="4541" xr:uid="{B1D25F4B-2AE7-43CC-9597-F7A026E7792B}"/>
    <cellStyle name="20% - Accent1 7 4 2 2" xfId="16297" xr:uid="{ADA97A08-AB8B-4D91-AE4C-DFAB05A4EE46}"/>
    <cellStyle name="20% - Accent1 7 4 2 2 2" xfId="12587" xr:uid="{A436D27E-5A9A-485B-9873-FFBDDC700495}"/>
    <cellStyle name="20% - Accent1 7 4 2 2 2 2" xfId="37950" xr:uid="{6CEF59D5-7653-4B10-84DD-1551578ACD59}"/>
    <cellStyle name="20% - Accent1 7 4 2 2 3" xfId="41613" xr:uid="{D15F1C34-1675-49B0-93EA-4903B354CC67}"/>
    <cellStyle name="20% - Accent1 7 4 2 3" xfId="9092" xr:uid="{D6EE276C-1C4B-42D2-A4EA-147A71DD36D8}"/>
    <cellStyle name="20% - Accent1 7 4 2 3 2" xfId="8549" xr:uid="{B653FEDE-FFF1-4436-9410-1056ECA0B6AC}"/>
    <cellStyle name="20% - Accent1 7 4 2 3 2 2" xfId="33956" xr:uid="{AAF76DAA-47A8-4B54-8126-EC5CD768C307}"/>
    <cellStyle name="20% - Accent1 7 4 2 3 3" xfId="34485" xr:uid="{9A8B15EE-B64C-44CB-92DB-3B48B14C0BA6}"/>
    <cellStyle name="20% - Accent1 7 4 2 4" xfId="861" xr:uid="{9BD2F7C3-C795-49F8-80F9-F0DDE581A818}"/>
    <cellStyle name="20% - Accent1 7 4 2 4 2" xfId="26345" xr:uid="{DE09440F-B0EF-4324-A0F7-157D14773D6D}"/>
    <cellStyle name="20% - Accent1 7 4 2 5" xfId="29972" xr:uid="{CA6CCA42-4637-4DE6-BF1C-87F2BEE3441F}"/>
    <cellStyle name="20% - Accent1 7 4 3" xfId="15185" xr:uid="{7C8AAA07-F227-4DCF-B270-E1B94236E440}"/>
    <cellStyle name="20% - Accent1 7 4 3 2" xfId="14624" xr:uid="{BD4BE940-07F8-4E48-BA02-D24FB024A896}"/>
    <cellStyle name="20% - Accent1 7 4 3 2 2" xfId="39963" xr:uid="{D16AA015-FB57-4583-BC8C-07630FBD0886}"/>
    <cellStyle name="20% - Accent1 7 4 3 3" xfId="40512" xr:uid="{A0EC7644-3097-4DF4-90FF-5113B7101103}"/>
    <cellStyle name="20% - Accent1 7 4 4" xfId="21667" xr:uid="{7BD91167-013D-45FE-9A27-87E4BD479F92}"/>
    <cellStyle name="20% - Accent1 7 4 4 2" xfId="12680" xr:uid="{226E57DC-A48C-40A5-8F35-852DAB359619}"/>
    <cellStyle name="20% - Accent1 7 4 4 2 2" xfId="38043" xr:uid="{EBEFED50-C621-458B-B3DF-FA4FE27B602C}"/>
    <cellStyle name="20% - Accent1 7 4 4 3" xfId="46935" xr:uid="{C1278AE0-E831-444E-BEF0-963E75527526}"/>
    <cellStyle name="20% - Accent1 7 4 5" xfId="9201" xr:uid="{91ED3E82-C58B-492F-B2E1-29C479E5C87A}"/>
    <cellStyle name="20% - Accent1 7 4 5 2" xfId="34594" xr:uid="{FC8AB00F-8A83-4AF9-AA4F-DF2EDFB4A491}"/>
    <cellStyle name="20% - Accent1 7 4 6" xfId="42428" xr:uid="{ECDBCFE5-A23C-4060-A46A-CD26FB4F48A8}"/>
    <cellStyle name="20% - Accent1 7 5" xfId="6586" xr:uid="{0C3B719E-BEDC-41AB-9740-8CC2AB54921E}"/>
    <cellStyle name="20% - Accent1 7 5 2" xfId="10854" xr:uid="{D6EBF973-8F84-44F2-80B8-01AA167ABB5B}"/>
    <cellStyle name="20% - Accent1 7 5 2 2" xfId="5763" xr:uid="{E9BC6155-1E51-451C-AB14-7BD0D7CEF3D1}"/>
    <cellStyle name="20% - Accent1 7 5 2 2 2" xfId="25224" xr:uid="{A7119A75-ED52-4F34-92D7-03CEF05BEB49}"/>
    <cellStyle name="20% - Accent1 7 5 2 2 2 2" xfId="50458" xr:uid="{7D67A519-8C54-415A-BFCD-880C7746E0FA}"/>
    <cellStyle name="20% - Accent1 7 5 2 2 3" xfId="31186" xr:uid="{34080530-7C58-4146-8613-155077A363B1}"/>
    <cellStyle name="20% - Accent1 7 5 2 3" xfId="21728" xr:uid="{C9D0C5AA-9E41-4845-ACA7-3E598813394D}"/>
    <cellStyle name="20% - Accent1 7 5 2 3 2" xfId="21184" xr:uid="{D1C32509-CAC9-4068-9B55-2398918F4F0E}"/>
    <cellStyle name="20% - Accent1 7 5 2 3 2 2" xfId="46463" xr:uid="{8DC288FE-BC26-495D-A96F-7D3AB6DC3CF2}"/>
    <cellStyle name="20% - Accent1 7 5 2 3 3" xfId="46996" xr:uid="{4EC6CA70-5ED3-4107-A7B9-3ADD2ABCF2FA}"/>
    <cellStyle name="20% - Accent1 7 5 2 4" xfId="862" xr:uid="{B17E2814-78E8-4783-BB87-F81D0960687B}"/>
    <cellStyle name="20% - Accent1 7 5 2 4 2" xfId="26346" xr:uid="{81D1FFB4-5E9C-460E-BAAA-98A18136B380}"/>
    <cellStyle name="20% - Accent1 7 5 2 5" xfId="36226" xr:uid="{AED22DE0-DDFE-494F-A958-7AF17A474CC4}"/>
    <cellStyle name="20% - Accent1 7 5 3" xfId="4652" xr:uid="{64026C38-141A-4DDA-8DA0-3A8ECB931EFB}"/>
    <cellStyle name="20% - Accent1 7 5 3 2" xfId="3060" xr:uid="{8D61645E-6F46-4D91-B520-052D60FD4827}"/>
    <cellStyle name="20% - Accent1 7 5 3 2 2" xfId="28513" xr:uid="{2B1BD671-B0E3-497E-B088-E6B4CC187670}"/>
    <cellStyle name="20% - Accent1 7 5 3 3" xfId="30083" xr:uid="{45857F14-FB53-421F-B9CB-790B9B26F600}"/>
    <cellStyle name="20% - Accent1 7 5 4" xfId="15355" xr:uid="{8E66688C-CD32-45CC-802A-49ED1D5123B8}"/>
    <cellStyle name="20% - Accent1 7 5 4 2" xfId="25317" xr:uid="{86F827DA-8630-44FA-92C0-1603793B3B37}"/>
    <cellStyle name="20% - Accent1 7 5 4 2 2" xfId="50551" xr:uid="{1517059A-FA14-4302-A276-9C6D7B505FAC}"/>
    <cellStyle name="20% - Accent1 7 5 4 3" xfId="40682" xr:uid="{1004094B-BF0F-41FA-B598-25E2C71C7672}"/>
    <cellStyle name="20% - Accent1 7 5 5" xfId="21837" xr:uid="{87FD7228-5420-4237-BD75-355B18FEB58C}"/>
    <cellStyle name="20% - Accent1 7 5 5 2" xfId="47105" xr:uid="{E582BD9F-683A-4608-81A6-AF1D6DE6233E}"/>
    <cellStyle name="20% - Accent1 7 5 6" xfId="32000" xr:uid="{B654EA09-B8C3-47D3-98CA-381FCB5C895E}"/>
    <cellStyle name="20% - Accent1 7 6" xfId="19302" xr:uid="{397C7852-F3E3-495B-8562-002BF9D5F5C6}"/>
    <cellStyle name="20% - Accent1 7 6 2" xfId="6838" xr:uid="{0ACCAFAF-17EE-40ED-B907-0C15B96FA9D5}"/>
    <cellStyle name="20% - Accent1 7 6 2 2" xfId="13670" xr:uid="{65CEE0F1-2B77-4082-8634-B4238CC71937}"/>
    <cellStyle name="20% - Accent1 7 6 2 2 2" xfId="39021" xr:uid="{0C677426-586A-4499-953E-D59A1AD34470}"/>
    <cellStyle name="20% - Accent1 7 6 2 3" xfId="32252" xr:uid="{667A5890-D7EA-4DA4-9EAB-1D32F5F08012}"/>
    <cellStyle name="20% - Accent1 7 6 3" xfId="17541" xr:uid="{AAFB89B4-E599-4FBF-A704-A1E0D1FC22DD}"/>
    <cellStyle name="20% - Accent1 7 6 3 2" xfId="10654" xr:uid="{1951D74B-5F9E-4192-B2E0-22AD19B2C677}"/>
    <cellStyle name="20% - Accent1 7 6 3 2 2" xfId="36038" xr:uid="{6F0306D8-F22B-4114-8BE6-03D2BFEC3917}"/>
    <cellStyle name="20% - Accent1 7 6 3 3" xfId="42849" xr:uid="{AC5B02AE-0BEB-4C4C-AB06-8B3F83358422}"/>
    <cellStyle name="20% - Accent1 7 6 4" xfId="5070" xr:uid="{EE2B7495-DE25-4E15-972B-7DE0B348A361}"/>
    <cellStyle name="20% - Accent1 7 6 4 2" xfId="30501" xr:uid="{CB5A8A86-7226-4BCB-B23E-931FF1308084}"/>
    <cellStyle name="20% - Accent1 7 6 5" xfId="44590" xr:uid="{729B986F-A8DC-44D4-AD06-BC67F9B301AD}"/>
    <cellStyle name="20% - Accent1 7 7" xfId="18322" xr:uid="{1C809BE3-6967-40D1-916E-3F433B5BEDBE}"/>
    <cellStyle name="20% - Accent1 7 7 2" xfId="16730" xr:uid="{2A7328C4-44A0-4C52-89A1-2B1B1B8A0821}"/>
    <cellStyle name="20% - Accent1 7 7 2 2" xfId="42046" xr:uid="{D83367BB-166B-4E96-93E9-A5FA9FC656B8}"/>
    <cellStyle name="20% - Accent1 7 7 3" xfId="43622" xr:uid="{B04331E7-762C-4DD3-81E1-5419893869E6}"/>
    <cellStyle name="20% - Accent1 7 8" xfId="24805" xr:uid="{470563FD-88FD-4ADB-B8E3-FD1A6339D7A4}"/>
    <cellStyle name="20% - Accent1 7 8 2" xfId="1124" xr:uid="{7F4A5753-A657-4A90-B76E-3149F0B4CDB6}"/>
    <cellStyle name="20% - Accent1 7 8 2 2" xfId="26608" xr:uid="{159F2E88-6313-4119-AEB1-ABEDB4A6F5B2}"/>
    <cellStyle name="20% - Accent1 7 8 3" xfId="50039" xr:uid="{337DA366-F8CB-49FD-8705-18313D6D5480}"/>
    <cellStyle name="20% - Accent1 7 9" xfId="12338" xr:uid="{60DA69A9-6B3B-4CDC-9896-C1A251F85969}"/>
    <cellStyle name="20% - Accent1 7 9 2" xfId="37701" xr:uid="{6831AD0E-19C6-4538-8411-FA204404CD6B}"/>
    <cellStyle name="20% - Accent1 8" xfId="19222" xr:uid="{39690346-7E19-464B-9CA9-E825999E6296}"/>
    <cellStyle name="20% - Accent1 8 2" xfId="12908" xr:uid="{0EC96F2C-DF91-4E5E-A5D1-A4FDCFC573DA}"/>
    <cellStyle name="20% - Accent1 8 2 2" xfId="17179" xr:uid="{7B540B7A-50DA-4959-9F5A-A92472BAD0CF}"/>
    <cellStyle name="20% - Accent1 8 2 2 2" xfId="24714" xr:uid="{78C34554-8430-4705-9547-CC3DAD61770E}"/>
    <cellStyle name="20% - Accent1 8 2 2 2 2" xfId="8378" xr:uid="{44D1B1D2-69C7-452D-8AEF-AD20AAEB3826}"/>
    <cellStyle name="20% - Accent1 8 2 2 2 2 2" xfId="33785" xr:uid="{2670782A-7B79-4728-86E1-0296B671B0DF}"/>
    <cellStyle name="20% - Accent1 8 2 2 2 3" xfId="49948" xr:uid="{8EC497C2-9E98-48F5-999C-C07B2E08C578}"/>
    <cellStyle name="20% - Accent1 8 2 2 3" xfId="4883" xr:uid="{8369BF66-D78B-429D-A7A9-A7866C6400B1}"/>
    <cellStyle name="20% - Accent1 8 2 2 3 2" xfId="3308" xr:uid="{D31E2012-FFCC-4EC7-A71D-E7B6203EA130}"/>
    <cellStyle name="20% - Accent1 8 2 2 3 2 2" xfId="28761" xr:uid="{C507481B-719F-43DD-BD53-B3A517C5E0E9}"/>
    <cellStyle name="20% - Accent1 8 2 2 3 3" xfId="30314" xr:uid="{287EEDDE-DF6D-4BAF-BE23-3033D8F13236}"/>
    <cellStyle name="20% - Accent1 8 2 2 4" xfId="4002" xr:uid="{B1C54C04-D23D-4482-B130-DA1178D93E0F}"/>
    <cellStyle name="20% - Accent1 8 2 2 4 2" xfId="29446" xr:uid="{59452F12-8C5A-448C-89C8-EF2F642E2F5E}"/>
    <cellStyle name="20% - Accent1 8 2 2 5" xfId="42487" xr:uid="{B3E9C7F3-3B9A-42C5-A8A8-94707A716056}"/>
    <cellStyle name="20% - Accent1 8 2 3" xfId="23602" xr:uid="{D4DCB757-26AA-47E1-B34C-726B24B38C3F}"/>
    <cellStyle name="20% - Accent1 8 2 3 2" xfId="22009" xr:uid="{4ADB4BB8-13FD-443F-8AFE-9BDCA9BF36E6}"/>
    <cellStyle name="20% - Accent1 8 2 3 2 2" xfId="47277" xr:uid="{EE76093E-85BB-4274-9477-891B67CC48B5}"/>
    <cellStyle name="20% - Accent1 8 2 3 3" xfId="48847" xr:uid="{6A2E34D3-D40F-4900-B8B0-5DEE728BA8E0}"/>
    <cellStyle name="20% - Accent1 8 2 4" xfId="11135" xr:uid="{F4781BFC-B01C-4040-BE8B-35844AEE0012}"/>
    <cellStyle name="20% - Accent1 8 2 4 2" xfId="8471" xr:uid="{E27D9ACA-A244-4B94-802E-189411EA6C2C}"/>
    <cellStyle name="20% - Accent1 8 2 4 2 2" xfId="33878" xr:uid="{8E032D0C-A889-4E67-AF0D-26E8A7ECD1E9}"/>
    <cellStyle name="20% - Accent1 8 2 4 3" xfId="36506" xr:uid="{650CCDB3-4CAB-4B36-9234-8B0EF0E4AC2E}"/>
    <cellStyle name="20% - Accent1 8 2 5" xfId="4992" xr:uid="{5BE57E63-B303-4C12-BB27-774E5EE45F54}"/>
    <cellStyle name="20% - Accent1 8 2 5 2" xfId="30423" xr:uid="{33FF5381-3330-4331-8D30-F29AF3A843C5}"/>
    <cellStyle name="20% - Accent1 8 2 6" xfId="38262" xr:uid="{DE55B226-1649-48E0-A42A-B17A7D41F306}"/>
    <cellStyle name="20% - Accent1 8 3" xfId="265" xr:uid="{E0B4CE34-6F2D-45C4-9BEC-EA6AF0C4DEBB}"/>
    <cellStyle name="20% - Accent1 8 3 2" xfId="6646" xr:uid="{FE77A135-5E56-4319-9C4D-560A1277DC6E}"/>
    <cellStyle name="20% - Accent1 8 3 2 2" xfId="18401" xr:uid="{281BA28B-809C-407E-84F2-57E4DB469047}"/>
    <cellStyle name="20% - Accent1 8 3 2 2 2" xfId="21013" xr:uid="{3A13BC82-C202-4C30-A019-3DAA19BBC521}"/>
    <cellStyle name="20% - Accent1 8 3 2 2 2 2" xfId="46292" xr:uid="{952B9FEF-3AAC-4350-A46A-BB2E873E857A}"/>
    <cellStyle name="20% - Accent1 8 3 2 2 3" xfId="43701" xr:uid="{5F0101BB-4F1D-4FF5-9185-51EEC3DBE5CF}"/>
    <cellStyle name="20% - Accent1 8 3 2 3" xfId="11196" xr:uid="{72AFBDE5-C9D8-4C6B-BA16-2D73FF96C436}"/>
    <cellStyle name="20% - Accent1 8 3 2 3 2" xfId="9621" xr:uid="{0ACC016D-B10B-4E76-8D3C-EABA9183C6BD}"/>
    <cellStyle name="20% - Accent1 8 3 2 3 2 2" xfId="35014" xr:uid="{D05C63AE-5247-4B50-A6FF-E91723A353BD}"/>
    <cellStyle name="20% - Accent1 8 3 2 3 3" xfId="36567" xr:uid="{0AF88BE1-A101-48FD-9252-CC17834A2275}"/>
    <cellStyle name="20% - Accent1 8 3 2 4" xfId="10316" xr:uid="{A8340BDE-4C76-4D1E-BDEE-AAD7363AD100}"/>
    <cellStyle name="20% - Accent1 8 3 2 4 2" xfId="35700" xr:uid="{456E7171-1D9D-4EA8-9EB3-6D5DFC7D82A7}"/>
    <cellStyle name="20% - Accent1 8 3 2 5" xfId="32060" xr:uid="{AA3FD53A-04AA-43C7-B82F-C625277607F2}"/>
    <cellStyle name="20% - Accent1 8 3 3" xfId="17290" xr:uid="{4D8033A5-E030-4976-8DF0-61044C592B11}"/>
    <cellStyle name="20% - Accent1 8 3 3 2" xfId="15697" xr:uid="{2D6884C6-1470-45D8-8BC8-319AAB67A4E5}"/>
    <cellStyle name="20% - Accent1 8 3 3 2 2" xfId="41024" xr:uid="{FCD3C69A-FFC7-49D4-9776-11ABED9757EC}"/>
    <cellStyle name="20% - Accent1 8 3 3 3" xfId="42598" xr:uid="{78FE147E-4F16-4564-84E1-2004FC3CEE97}"/>
    <cellStyle name="20% - Accent1 8 3 4" xfId="23772" xr:uid="{DF4E1016-0B4C-438B-82FC-797154E2AF37}"/>
    <cellStyle name="20% - Accent1 8 3 4 2" xfId="21106" xr:uid="{95760C15-F5A4-42EB-9AA0-2967E1CF4EED}"/>
    <cellStyle name="20% - Accent1 8 3 4 2 2" xfId="46385" xr:uid="{BF969B6E-D13D-4057-8FC8-8F1BCF87987E}"/>
    <cellStyle name="20% - Accent1 8 3 4 3" xfId="49017" xr:uid="{AB3FD1CE-45EC-4F0D-BDBB-F21F2192260F}"/>
    <cellStyle name="20% - Accent1 8 3 5" xfId="11305" xr:uid="{6C91006E-A0F9-42E2-B5A0-D913355DD4DA}"/>
    <cellStyle name="20% - Accent1 8 3 5 2" xfId="36676" xr:uid="{7B50B0EE-38C7-48BD-99B5-AC558517C8D3}"/>
    <cellStyle name="20% - Accent1 8 3 6" xfId="25752" xr:uid="{78354AD5-8309-4EC5-A274-632A2838B8E2}"/>
    <cellStyle name="20% - Accent1 8 4" xfId="23491" xr:uid="{0701BB4A-A380-4A46-83D0-F9D2DEE8B5FA}"/>
    <cellStyle name="20% - Accent1 8 4 2" xfId="12077" xr:uid="{A43DD0AE-85ED-433B-A5DD-37F9719D6A3D}"/>
    <cellStyle name="20% - Accent1 8 4 2 2" xfId="18911" xr:uid="{A73DE6F0-1F6D-4977-A056-DB5C1DC29B5D}"/>
    <cellStyle name="20% - Accent1 8 4 2 2 2" xfId="44211" xr:uid="{7F96B5FB-0C17-43A3-9D45-9791DC313136}"/>
    <cellStyle name="20% - Accent1 8 4 2 3" xfId="37440" xr:uid="{B4EDE095-B6B5-4DEB-AF8C-5D7B46F85390}"/>
    <cellStyle name="20% - Accent1 8 4 3" xfId="15416" xr:uid="{905FB68F-A4B0-49F7-A913-C316BF44B39A}"/>
    <cellStyle name="20% - Accent1 8 4 3 2" xfId="14872" xr:uid="{8FA70736-AB56-4F5A-9B1E-125B4E1C95A7}"/>
    <cellStyle name="20% - Accent1 8 4 3 2 2" xfId="40211" xr:uid="{74933055-4AD3-4419-A69E-C8BDB84124BE}"/>
    <cellStyle name="20% - Accent1 8 4 3 3" xfId="40743" xr:uid="{A45D50AB-B586-45C9-9378-4DE1823B901F}"/>
    <cellStyle name="20% - Accent1 8 4 4" xfId="1898" xr:uid="{727C7E0E-9FD3-4CEE-BEA4-405DE4A230E7}"/>
    <cellStyle name="20% - Accent1 8 4 4 2" xfId="27369" xr:uid="{550DED0B-C0CF-40C3-9FF4-23A4C9C8100B}"/>
    <cellStyle name="20% - Accent1 8 4 5" xfId="48737" xr:uid="{153D1139-F7A3-49DC-997E-C28DA667952C}"/>
    <cellStyle name="20% - Accent1 8 5" xfId="10965" xr:uid="{3BB00E47-E9A0-42A8-A32B-D23432B2379C}"/>
    <cellStyle name="20% - Accent1 8 5 2" xfId="9373" xr:uid="{B3CD3292-DFA2-4638-BC85-F16AA63D005A}"/>
    <cellStyle name="20% - Accent1 8 5 2 2" xfId="34766" xr:uid="{287BAA07-A735-4519-8D13-4F1575505B6B}"/>
    <cellStyle name="20% - Accent1 8 5 3" xfId="36336" xr:uid="{A7F16192-C482-4E8D-B56D-CEBE58C0D92A}"/>
    <cellStyle name="20% - Accent1 8 6" xfId="4822" xr:uid="{4A24F606-C6E4-42C3-AB4D-42F48CE4FFEE}"/>
    <cellStyle name="20% - Accent1 8 6 2" xfId="19004" xr:uid="{697B8E50-052F-483C-8095-E84589AD1CBB}"/>
    <cellStyle name="20% - Accent1 8 6 2 2" xfId="44304" xr:uid="{3A8D195B-00BF-487C-BD66-6DC7A086F4A3}"/>
    <cellStyle name="20% - Accent1 8 6 3" xfId="30253" xr:uid="{9573852E-AE98-439C-9DA5-90B39463AA53}"/>
    <cellStyle name="20% - Accent1 8 7" xfId="15525" xr:uid="{0B10FFF9-D37C-431A-B959-687D1BC7A292}"/>
    <cellStyle name="20% - Accent1 8 7 2" xfId="40852" xr:uid="{7D879F33-125E-4EBC-827E-20E4A1C5593D}"/>
    <cellStyle name="20% - Accent1 8 8" xfId="44513" xr:uid="{ED03C64A-2E1A-4C67-9898-0F943FA34B2D}"/>
    <cellStyle name="20% - Accent1 9" xfId="1306" xr:uid="{0FB90457-342A-4B82-A2E5-E3E65943ACC2}"/>
    <cellStyle name="20% - Accent1 9 2" xfId="3410" xr:uid="{4762F6F6-F4A5-41D3-BE23-08D8178519E4}"/>
    <cellStyle name="20% - Accent1 9 2 2" xfId="12968" xr:uid="{EF879C83-6D76-4F14-A16D-55EBCD179CBD}"/>
    <cellStyle name="20% - Accent1 9 2 2 2" xfId="20503" xr:uid="{E929796B-682B-4CFB-BED9-39129D9BECAB}"/>
    <cellStyle name="20% - Accent1 9 2 2 2 2" xfId="3137" xr:uid="{1D978F34-E45D-4C29-90F9-588AA4FF179D}"/>
    <cellStyle name="20% - Accent1 9 2 2 2 2 2" xfId="28590" xr:uid="{C2B2F80A-38EF-44C3-9E26-AFD474793AC6}"/>
    <cellStyle name="20% - Accent1 9 2 2 2 3" xfId="45782" xr:uid="{E5231538-D71E-4E81-A5A6-45AD0AF003AB}"/>
    <cellStyle name="20% - Accent1 9 2 2 3" xfId="17521" xr:uid="{BC6BBF75-0A2A-4930-BA34-718690F4B510}"/>
    <cellStyle name="20% - Accent1 9 2 2 3 2" xfId="15945" xr:uid="{9606F6F4-BE41-44FE-8D75-EDFCF2F2BE99}"/>
    <cellStyle name="20% - Accent1 9 2 2 3 2 2" xfId="41272" xr:uid="{193FFD11-17B8-45AF-8B7C-FC19354A628E}"/>
    <cellStyle name="20% - Accent1 9 2 2 3 3" xfId="42829" xr:uid="{307FDEB1-14FE-40B7-B997-850BC0D74DCB}"/>
    <cellStyle name="20% - Accent1 9 2 2 4" xfId="16640" xr:uid="{B75247BA-E1E7-4E61-9B64-7CCA4F2F5F8C}"/>
    <cellStyle name="20% - Accent1 9 2 2 4 2" xfId="41956" xr:uid="{D62B94AC-D705-410E-BAF3-8FD087C4EE51}"/>
    <cellStyle name="20% - Accent1 9 2 2 5" xfId="38321" xr:uid="{005154E0-9E9E-4EFC-909B-ABD477C0E5F0}"/>
    <cellStyle name="20% - Accent1 9 2 3" xfId="19393" xr:uid="{086EAE4A-3013-475E-969A-A265DE7A7628}"/>
    <cellStyle name="20% - Accent1 9 2 3 2" xfId="11477" xr:uid="{892D7AE8-7182-4327-8608-D66EC2F7DB09}"/>
    <cellStyle name="20% - Accent1 9 2 3 2 2" xfId="36848" xr:uid="{ABE5F13D-7042-4D8A-8446-72DB88627E12}"/>
    <cellStyle name="20% - Accent1 9 2 3 3" xfId="44681" xr:uid="{1C68ED2C-B3AC-4050-8716-0B4849B22CBB}"/>
    <cellStyle name="20% - Accent1 9 2 4" xfId="6927" xr:uid="{6E25B3EB-AD22-45FB-AED0-FCF3078E799D}"/>
    <cellStyle name="20% - Accent1 9 2 4 2" xfId="3230" xr:uid="{F5668A5B-5483-4D54-96E2-A3F8E5D9C4E5}"/>
    <cellStyle name="20% - Accent1 9 2 4 2 2" xfId="28683" xr:uid="{3C0731F2-8270-40A2-AA77-D62AC5730AD2}"/>
    <cellStyle name="20% - Accent1 9 2 4 3" xfId="32341" xr:uid="{0390988C-BC75-4CCB-886F-E2DB3C04AF77}"/>
    <cellStyle name="20% - Accent1 9 2 5" xfId="17630" xr:uid="{646FBBC3-6E9B-4DAC-8B99-467F8099F175}"/>
    <cellStyle name="20% - Accent1 9 2 5 2" xfId="42938" xr:uid="{6061C1EA-403E-4A7D-A381-35FA5F153ECD}"/>
    <cellStyle name="20% - Accent1 9 2 6" xfId="28855" xr:uid="{F6E5FCF9-FFA8-478B-9D35-55162D86618D}"/>
    <cellStyle name="20% - Accent1 9 3" xfId="9724" xr:uid="{BD480FD9-7E1E-4FFE-8E68-2DAC401A0279}"/>
    <cellStyle name="20% - Accent1 9 3 2" xfId="1365" xr:uid="{DDD920A4-8CAA-40F4-8882-FBBD2F25FD53}"/>
    <cellStyle name="20% - Accent1 9 3 2 2" xfId="14191" xr:uid="{20861732-D5E6-47E3-A933-E0DF68EBFC5F}"/>
    <cellStyle name="20% - Accent1 9 3 2 2 2" xfId="9450" xr:uid="{A65703EE-E193-45DF-8660-850929B315BB}"/>
    <cellStyle name="20% - Accent1 9 3 2 2 2 2" xfId="34843" xr:uid="{441BE121-182C-405B-BF1A-A65505DF0A23}"/>
    <cellStyle name="20% - Accent1 9 3 2 2 3" xfId="39530" xr:uid="{3E4788EC-E87E-4B0C-99FE-9432DA9ED610}"/>
    <cellStyle name="20% - Accent1 9 3 2 3" xfId="6988" xr:uid="{B1757177-272B-4644-8B7D-3842DDCEE1CC}"/>
    <cellStyle name="20% - Accent1 9 3 2 3 2" xfId="5412" xr:uid="{5F922DDD-8C78-4044-8E34-7C3A469DEA77}"/>
    <cellStyle name="20% - Accent1 9 3 2 3 2 2" xfId="30843" xr:uid="{0426F337-893A-4A55-B855-60F829BCAB6F}"/>
    <cellStyle name="20% - Accent1 9 3 2 3 3" xfId="32402" xr:uid="{2ECF5C8E-C81C-47C9-8282-0972E0C4A31A}"/>
    <cellStyle name="20% - Accent1 9 3 2 4" xfId="6106" xr:uid="{ED55CFFE-EAEA-4A42-9C14-4DA04E5ECA3B}"/>
    <cellStyle name="20% - Accent1 9 3 2 4 2" xfId="31529" xr:uid="{74785CC9-8AEE-444C-BD15-CE554B9EE142}"/>
    <cellStyle name="20% - Accent1 9 3 2 5" xfId="26837" xr:uid="{44575335-3C0C-4710-A2EB-4340581A69BF}"/>
    <cellStyle name="20% - Accent1 9 3 3" xfId="13079" xr:uid="{3CD929BD-C967-49AB-9999-3930B2ECE952}"/>
    <cellStyle name="20% - Accent1 9 3 3 2" xfId="24114" xr:uid="{F5B64719-C866-44E1-AF29-1A243B864E92}"/>
    <cellStyle name="20% - Accent1 9 3 3 2 2" xfId="49359" xr:uid="{9303E8AE-A490-4CE2-AE58-3A0DE9757AE8}"/>
    <cellStyle name="20% - Accent1 9 3 3 3" xfId="38430" xr:uid="{085138EF-51D3-44ED-907F-F72DAFE6B89D}"/>
    <cellStyle name="20% - Accent1 9 3 4" xfId="19563" xr:uid="{C2A87947-BBBF-4AE6-B881-4CFFB0C7519D}"/>
    <cellStyle name="20% - Accent1 9 3 4 2" xfId="9543" xr:uid="{0252B22D-22EF-41C9-B00C-A304173438FA}"/>
    <cellStyle name="20% - Accent1 9 3 4 2 2" xfId="34936" xr:uid="{0286C213-B5D2-4A14-A486-32E2266B3D6F}"/>
    <cellStyle name="20% - Accent1 9 3 4 3" xfId="44851" xr:uid="{708D9CD9-4957-4A78-B8D4-EF3280ECB456}"/>
    <cellStyle name="20% - Accent1 9 3 5" xfId="7097" xr:uid="{5DC78560-0F1D-4DF0-8FD3-3D6B7B4FE7A7}"/>
    <cellStyle name="20% - Accent1 9 3 5 2" xfId="32511" xr:uid="{29647DD7-B0DE-4D2C-9C7B-D22F796F1F5B}"/>
    <cellStyle name="20% - Accent1 9 3 6" xfId="35108" xr:uid="{01AB995E-3563-4612-956E-937EA7F976D7}"/>
    <cellStyle name="20% - Accent1 9 4" xfId="19282" xr:uid="{2195AEAC-CD91-47D5-820B-C09C9C4F4BD5}"/>
    <cellStyle name="20% - Accent1 9 4 2" xfId="7868" xr:uid="{1EDD3CCF-B981-4BA9-9B97-35157D3CA01B}"/>
    <cellStyle name="20% - Accent1 9 4 2 2" xfId="14701" xr:uid="{DB193275-1753-43C6-A0D6-ED05D68BFBF8}"/>
    <cellStyle name="20% - Accent1 9 4 2 2 2" xfId="40040" xr:uid="{1AA9555F-63FA-47F5-A155-7D1D617BA387}"/>
    <cellStyle name="20% - Accent1 9 4 2 3" xfId="33275" xr:uid="{F3012BB3-C133-4CEC-BAA0-D72F8BE5F89B}"/>
    <cellStyle name="20% - Accent1 9 4 3" xfId="23833" xr:uid="{5F1FBC24-B129-4F64-99BA-9FCCBDF5D49D}"/>
    <cellStyle name="20% - Accent1 9 4 3 2" xfId="22257" xr:uid="{EEA29E43-8C01-4A54-BF03-BD355937A730}"/>
    <cellStyle name="20% - Accent1 9 4 3 2 2" xfId="47525" xr:uid="{DD761B53-0854-432C-92EE-68246A7F4AFC}"/>
    <cellStyle name="20% - Accent1 9 4 3 3" xfId="49078" xr:uid="{3FD6A661-B54D-4BBE-9F66-388F39278195}"/>
    <cellStyle name="20% - Accent1 9 4 4" xfId="22953" xr:uid="{8D6B8B25-254A-437B-8B10-42126779C33C}"/>
    <cellStyle name="20% - Accent1 9 4 4 2" xfId="48208" xr:uid="{8B8E63D9-2EE9-469A-A91E-81FFE3F4D437}"/>
    <cellStyle name="20% - Accent1 9 4 5" xfId="44572" xr:uid="{690101CB-F86F-4BEF-A538-892D2DF62439}"/>
    <cellStyle name="20% - Accent1 9 5" xfId="6757" xr:uid="{DDCB226A-60FC-4FB9-9E30-0083E6E76EA4}"/>
    <cellStyle name="20% - Accent1 9 5 2" xfId="5164" xr:uid="{8C3AD988-BAD7-4998-8209-F88DC6221D9B}"/>
    <cellStyle name="20% - Accent1 9 5 2 2" xfId="30595" xr:uid="{22A53451-0335-4C00-993B-86FE17743DC6}"/>
    <cellStyle name="20% - Accent1 9 5 3" xfId="32171" xr:uid="{83B48AEF-9439-4062-9E02-5A37E55E23F3}"/>
    <cellStyle name="20% - Accent1 9 6" xfId="17460" xr:uid="{6BBC4A00-BDE5-49E0-8A86-FA595A8B7D00}"/>
    <cellStyle name="20% - Accent1 9 6 2" xfId="14794" xr:uid="{55FD1506-1168-46C5-9704-ED71AD972526}"/>
    <cellStyle name="20% - Accent1 9 6 2 2" xfId="40133" xr:uid="{43E2604C-6968-4C82-B540-E90EF9FC329F}"/>
    <cellStyle name="20% - Accent1 9 6 3" xfId="42768" xr:uid="{095CE3FB-8C57-4C77-8A70-50EB2AF09814}"/>
    <cellStyle name="20% - Accent1 9 7" xfId="23942" xr:uid="{0EFD691E-CBF7-4CE0-BFD5-0E8EE16A531D}"/>
    <cellStyle name="20% - Accent1 9 7 2" xfId="49187" xr:uid="{969EE109-E17A-4BC9-8FF6-5D2E09C050C9}"/>
    <cellStyle name="20% - Accent1 9 8" xfId="26780" xr:uid="{0B1EACC0-DFC2-4139-9107-28C1E6A41843}"/>
    <cellStyle name="20% - Accent2" xfId="23" builtinId="34" customBuiltin="1"/>
    <cellStyle name="20% - Accent2 10" xfId="16048" xr:uid="{DAF2CF1F-14FD-42F2-BC3A-9EB3FED89EA2}"/>
    <cellStyle name="20% - Accent2 10 2" xfId="5514" xr:uid="{048C73E8-ECB3-4D6E-A969-C3C5939D2C96}"/>
    <cellStyle name="20% - Accent2 10 2 2" xfId="22420" xr:uid="{A33742BE-9C67-4DE9-A8F9-69330CBBCDE7}"/>
    <cellStyle name="20% - Accent2 10 2 2 2" xfId="21576" xr:uid="{6CB8BB61-66F2-4664-816D-CAAB28BCECEE}"/>
    <cellStyle name="20% - Accent2 10 2 2 2 2" xfId="5241" xr:uid="{F733FBB5-D9F5-48CD-B2FA-625CF25C8F12}"/>
    <cellStyle name="20% - Accent2 10 2 2 2 2 2" xfId="30672" xr:uid="{36750023-557D-49B4-AC48-7F5CC3BB1C18}"/>
    <cellStyle name="20% - Accent2 10 2 2 2 3" xfId="46844" xr:uid="{B779761F-04D9-48FA-AD9E-A6C848637270}"/>
    <cellStyle name="20% - Accent2 10 2 2 3" xfId="1683" xr:uid="{5C6DBB15-8E9C-4F6F-9C6E-60FB83C014C5}"/>
    <cellStyle name="20% - Accent2 10 2 2 3 2" xfId="18050" xr:uid="{5FC2613E-94D0-473F-87C5-7D12DCAD7954}"/>
    <cellStyle name="20% - Accent2 10 2 2 3 2 2" xfId="43358" xr:uid="{AF8AA241-AD4A-4D51-8E10-A562CDCD9C8A}"/>
    <cellStyle name="20% - Accent2 10 2 2 3 3" xfId="27154" xr:uid="{F14BB28F-BC84-4E2F-A8BB-2A3A92CF7945}"/>
    <cellStyle name="20% - Accent2 10 2 2 4" xfId="18744" xr:uid="{F84BBCE9-F380-4E4A-ABFA-145BBFE16BA5}"/>
    <cellStyle name="20% - Accent2 10 2 2 4 2" xfId="44044" xr:uid="{E9D9CE17-8703-44FF-99A4-A9899B42D082}"/>
    <cellStyle name="20% - Accent2 10 2 2 5" xfId="47677" xr:uid="{F321F825-F9E2-48BB-AA17-4F4FFFA2E803}"/>
    <cellStyle name="20% - Accent2 10 2 3" xfId="9892" xr:uid="{6898B154-E327-4EB4-977A-5467E1D109E1}"/>
    <cellStyle name="20% - Accent2 10 2 3 2" xfId="19905" xr:uid="{4DFED2BE-494F-4D96-BA16-2CDDE85066C5}"/>
    <cellStyle name="20% - Accent2 10 2 3 2 2" xfId="45193" xr:uid="{5902C073-2BB6-4D0C-B3A0-78355E134DF3}"/>
    <cellStyle name="20% - Accent2 10 2 3 3" xfId="35276" xr:uid="{1403389E-1A76-48AC-A1FD-036D0F29FD0F}"/>
    <cellStyle name="20% - Accent2 10 2 4" xfId="1647" xr:uid="{2998DF1B-9892-48AF-AD71-6824800F1FCA}"/>
    <cellStyle name="20% - Accent2 10 2 4 2" xfId="5334" xr:uid="{FD120CA9-BBD7-4478-9537-1A485E32557C}"/>
    <cellStyle name="20% - Accent2 10 2 4 2 2" xfId="30765" xr:uid="{3C76438C-1809-4C3C-8FB0-787B7DF4D936}"/>
    <cellStyle name="20% - Accent2 10 2 4 3" xfId="27118" xr:uid="{253F60D9-8340-4313-BD56-56D60F6AA0C7}"/>
    <cellStyle name="20% - Accent2 10 2 5" xfId="780" xr:uid="{39EAF4B4-EB45-4C74-AA3B-55A8772484F6}"/>
    <cellStyle name="20% - Accent2 10 2 5 2" xfId="26264" xr:uid="{3259D664-7892-4B50-ABB8-8571A6A49906}"/>
    <cellStyle name="20% - Accent2 10 2 6" xfId="30937" xr:uid="{41180AAC-0BA9-4352-B83A-C509C3C99678}"/>
    <cellStyle name="20% - Accent2 10 3" xfId="11828" xr:uid="{D0A2A358-9529-40B7-9647-C0C5B2B826DA}"/>
    <cellStyle name="20% - Accent2 10 3 2" xfId="16107" xr:uid="{64BC1E49-977B-4BA7-AED8-6BEE3796C5F4}"/>
    <cellStyle name="20% - Accent2 10 3 2 2" xfId="15264" xr:uid="{0DD91B15-67D6-4EEE-9C02-C17093EF6038}"/>
    <cellStyle name="20% - Accent2 10 3 2 2 2" xfId="11554" xr:uid="{79225C2C-8AA2-46B5-8989-B8A051138E06}"/>
    <cellStyle name="20% - Accent2 10 3 2 2 2 2" xfId="36925" xr:uid="{2DBD7E28-1420-43AE-A11D-332F7A1BAD83}"/>
    <cellStyle name="20% - Accent2 10 3 2 2 3" xfId="40591" xr:uid="{AF5CAAEA-5499-48A6-AC13-D942680DC741}"/>
    <cellStyle name="20% - Accent2 10 3 2 3" xfId="3787" xr:uid="{597B4FF2-50A9-40D0-9FC9-D2785D7EBE39}"/>
    <cellStyle name="20% - Accent2 10 3 2 3 2" xfId="7517" xr:uid="{C944D0A4-658B-4FD5-9542-E21FE3AE756B}"/>
    <cellStyle name="20% - Accent2 10 3 2 3 2 2" xfId="32931" xr:uid="{4DC1DDAD-71E9-4A1C-BA60-0D1DD76BA8AB}"/>
    <cellStyle name="20% - Accent2 10 3 2 3 3" xfId="29231" xr:uid="{C023BB29-00F9-4370-B310-CE240020FEC3}"/>
    <cellStyle name="20% - Accent2 10 3 2 4" xfId="8211" xr:uid="{E3808866-A2DE-45D0-B9CF-56E7807136DF}"/>
    <cellStyle name="20% - Accent2 10 3 2 4 2" xfId="33618" xr:uid="{7D7AFD6D-D64B-402B-B08D-BF36CAEFAB09}"/>
    <cellStyle name="20% - Accent2 10 3 2 5" xfId="41424" xr:uid="{A00C9A00-D968-4023-9B58-63FC15D1EB87}"/>
    <cellStyle name="20% - Accent2 10 3 3" xfId="22529" xr:uid="{2716FC6A-5274-4B07-87FB-4EE55838CCBC}"/>
    <cellStyle name="20% - Accent2 10 3 3 2" xfId="13591" xr:uid="{5725AFD3-2852-4301-818A-E70561ED1971}"/>
    <cellStyle name="20% - Accent2 10 3 3 2 2" xfId="38942" xr:uid="{9CBFE06E-335C-4F90-9DBD-6DD401C9DB6E}"/>
    <cellStyle name="20% - Accent2 10 3 3 3" xfId="47784" xr:uid="{9252A787-F176-4229-BAC8-F5165BEB08A0}"/>
    <cellStyle name="20% - Accent2 10 3 4" xfId="3751" xr:uid="{6142F265-E9AE-4805-BBD2-C19C74DAE4B0}"/>
    <cellStyle name="20% - Accent2 10 3 4 2" xfId="11647" xr:uid="{54D08032-7227-4A72-8D5B-6B4BAAC583E1}"/>
    <cellStyle name="20% - Accent2 10 3 4 2 2" xfId="37018" xr:uid="{5918334F-3645-43C2-8475-A7F299BA62C5}"/>
    <cellStyle name="20% - Accent2 10 3 4 3" xfId="29195" xr:uid="{E0AD044D-CD69-4E17-A993-C2E367EC33ED}"/>
    <cellStyle name="20% - Accent2 10 3 5" xfId="1817" xr:uid="{A207BBC7-CCF3-402A-AB60-84D5BC1B2AE0}"/>
    <cellStyle name="20% - Accent2 10 3 5 2" xfId="27288" xr:uid="{F43F343D-DCE9-483B-B48B-C967A509D905}"/>
    <cellStyle name="20% - Accent2 10 3 6" xfId="37192" xr:uid="{55982BDB-4E51-4D38-98C5-305EC5050C02}"/>
    <cellStyle name="20% - Accent2 10 4" xfId="9783" xr:uid="{15FB3187-6B86-4FEB-958A-A5395DADD31C}"/>
    <cellStyle name="20% - Accent2 10 4 2" xfId="8940" xr:uid="{2D52AA0A-9474-4530-8E1B-78F20FCC3C36}"/>
    <cellStyle name="20% - Accent2 10 4 2 2" xfId="15774" xr:uid="{2D06B399-90C4-4814-B9E6-58DE71647622}"/>
    <cellStyle name="20% - Accent2 10 4 2 2 2" xfId="41101" xr:uid="{273C4597-9F8C-4D93-BE22-DA73E11CB3FD}"/>
    <cellStyle name="20% - Accent2 10 4 2 3" xfId="34333" xr:uid="{D76C7EC2-6392-4AC7-809F-C07F53B28BE2}"/>
    <cellStyle name="20% - Accent2 10 4 3" xfId="13310" xr:uid="{2F026D7D-FEA2-4DFE-BB01-0E16C553C468}"/>
    <cellStyle name="20% - Accent2 10 4 3 2" xfId="24362" xr:uid="{1C79DEF9-435E-4BDF-8E66-9C37559B481B}"/>
    <cellStyle name="20% - Accent2 10 4 3 2 2" xfId="49607" xr:uid="{4F53BE27-449F-48D1-9EFE-D3F60AE70FB8}"/>
    <cellStyle name="20% - Accent2 10 4 3 3" xfId="38661" xr:uid="{51FE5808-6FFF-4F54-96DF-3398220C1ACF}"/>
    <cellStyle name="20% - Accent2 10 4 4" xfId="25057" xr:uid="{C9CF402C-A65A-484B-932F-60A10313BAA6}"/>
    <cellStyle name="20% - Accent2 10 4 4 2" xfId="50291" xr:uid="{5245CA31-23C8-41C9-9086-942B083ED06D}"/>
    <cellStyle name="20% - Accent2 10 4 5" xfId="35167" xr:uid="{A7CFD655-948D-4536-B3E1-797D05B16DCB}"/>
    <cellStyle name="20% - Accent2 10 5" xfId="3578" xr:uid="{D7ED3A34-2BED-482E-B61D-877D1A02D04A}"/>
    <cellStyle name="20% - Accent2 10 5 2" xfId="7269" xr:uid="{0EDB5B16-5FA9-47F1-84D8-9A98FCDF6920}"/>
    <cellStyle name="20% - Accent2 10 5 2 2" xfId="32683" xr:uid="{B5BA2643-6B0A-4F24-B038-DCAC1738AE94}"/>
    <cellStyle name="20% - Accent2 10 5 3" xfId="29022" xr:uid="{5CB9B740-59ED-488A-AC12-9923AF17A49C}"/>
    <cellStyle name="20% - Accent2 10 6" xfId="609" xr:uid="{2EEBC0B7-8178-4527-9358-D53393149A78}"/>
    <cellStyle name="20% - Accent2 10 6 2" xfId="15867" xr:uid="{B91BF9B1-2E52-4909-B620-80E6CCCF840C}"/>
    <cellStyle name="20% - Accent2 10 6 2 2" xfId="41194" xr:uid="{A8F0D292-C95B-4B5D-8646-27FD2DCEBE01}"/>
    <cellStyle name="20% - Accent2 10 6 3" xfId="26093" xr:uid="{9716B53D-EBAA-40A9-9ED4-D4BD944C0CD0}"/>
    <cellStyle name="20% - Accent2 10 7" xfId="13419" xr:uid="{ABFBD912-0429-4DE1-807A-D607C5DC5BD2}"/>
    <cellStyle name="20% - Accent2 10 7 2" xfId="38770" xr:uid="{25C10917-2C75-43F2-B923-2611A0DA4296}"/>
    <cellStyle name="20% - Accent2 10 8" xfId="41365" xr:uid="{7BDD1963-2ADB-46AD-9768-87109BC88A33}"/>
    <cellStyle name="20% - Accent2 11" xfId="24465" xr:uid="{95031F25-E154-408F-A831-8F3D94111726}"/>
    <cellStyle name="20% - Accent2 11 2" xfId="18152" xr:uid="{236D5ADC-D0F0-44E0-B362-938B8C3D2CE6}"/>
    <cellStyle name="20% - Accent2 11 2 2" xfId="11887" xr:uid="{E23F9A45-88C9-4BC6-9020-598531B9124A}"/>
    <cellStyle name="20% - Accent2 11 2 2 2" xfId="11044" xr:uid="{9AD20A16-7109-4282-893E-BDB053F162A1}"/>
    <cellStyle name="20% - Accent2 11 2 2 2 2" xfId="17879" xr:uid="{BD862882-71AB-4630-BA8E-82B799E81960}"/>
    <cellStyle name="20% - Accent2 11 2 2 2 2 2" xfId="43187" xr:uid="{A7AA8F30-10E6-4778-A853-68255ACE8764}"/>
    <cellStyle name="20% - Accent2 11 2 2 2 3" xfId="36415" xr:uid="{0492D360-3147-4730-BC59-19F39296D51F}"/>
    <cellStyle name="20% - Accent2 11 2 2 3" xfId="22738" xr:uid="{56ABE1DC-A91D-46C4-922D-0F83676E4896}"/>
    <cellStyle name="20% - Accent2 11 2 2 3 2" xfId="13839" xr:uid="{4000DEE1-9C6B-4FB9-BA62-B392F885C56A}"/>
    <cellStyle name="20% - Accent2 11 2 2 3 2 2" xfId="39190" xr:uid="{1DF82E8E-C6FC-4D45-A79E-4D50314F0080}"/>
    <cellStyle name="20% - Accent2 11 2 2 3 3" xfId="47993" xr:uid="{A8147DDD-9C67-4CB8-ACA9-6DC40694451A}"/>
    <cellStyle name="20% - Accent2 11 2 2 4" xfId="14534" xr:uid="{129BFFCA-DA20-41E3-BF55-FBFA5B2600BD}"/>
    <cellStyle name="20% - Accent2 11 2 2 4 2" xfId="39873" xr:uid="{B19102B6-3722-4E4E-8B1E-1ADD4B629C9B}"/>
    <cellStyle name="20% - Accent2 11 2 2 5" xfId="37250" xr:uid="{BAF6BA88-9EEC-48BC-BB96-820A13A41B37}"/>
    <cellStyle name="20% - Accent2 11 2 3" xfId="5682" xr:uid="{4B5D5000-E72A-46FA-92C3-D98653076164}"/>
    <cellStyle name="20% - Accent2 11 2 3 2" xfId="1989" xr:uid="{660E2B33-5274-426E-BBE0-33AD73D63ECA}"/>
    <cellStyle name="20% - Accent2 11 2 3 2 2" xfId="27460" xr:uid="{63FD9CAE-A551-4F9D-B805-323CB830D525}"/>
    <cellStyle name="20% - Accent2 11 2 3 3" xfId="31105" xr:uid="{8CF3FDE8-5B6B-4B82-8740-E084452182EE}"/>
    <cellStyle name="20% - Accent2 11 2 4" xfId="22702" xr:uid="{10BBCEF1-E5E8-4B9A-8C79-E00C43F82C39}"/>
    <cellStyle name="20% - Accent2 11 2 4 2" xfId="17972" xr:uid="{1F302378-4BC5-4214-B20B-D815A01EA89E}"/>
    <cellStyle name="20% - Accent2 11 2 4 2 2" xfId="43280" xr:uid="{D7EB4CDF-F7BE-414B-9E02-7BC4AF28A19D}"/>
    <cellStyle name="20% - Accent2 11 2 4 3" xfId="47957" xr:uid="{757847C0-308A-4690-8CDA-443E91144B1D}"/>
    <cellStyle name="20% - Accent2 11 2 5" xfId="10235" xr:uid="{A143A830-60CE-4F99-BD02-92C240F2FE2F}"/>
    <cellStyle name="20% - Accent2 11 2 5 2" xfId="35619" xr:uid="{4505BD2E-54B2-4689-BD89-491E77C83B18}"/>
    <cellStyle name="20% - Accent2 11 2 6" xfId="43453" xr:uid="{4A79D8B0-7C9E-405A-8C03-3337D967731C}"/>
    <cellStyle name="20% - Accent2 11 3" xfId="7619" xr:uid="{FE22BF6D-B4EA-4873-A006-70178B245570}"/>
    <cellStyle name="20% - Accent2 11 3 2" xfId="24524" xr:uid="{40B87EC8-B42D-4D71-97A0-709112A397E5}"/>
    <cellStyle name="20% - Accent2 11 3 2 2" xfId="23681" xr:uid="{6CA08C89-702D-4D86-A4FA-A013B62E1419}"/>
    <cellStyle name="20% - Accent2 11 3 2 2 2" xfId="7346" xr:uid="{BFCA819E-F2F1-4F8A-A618-19C645476CEE}"/>
    <cellStyle name="20% - Accent2 11 3 2 2 2 2" xfId="32760" xr:uid="{AC97618B-5224-4EFA-9C23-2D16EDDFE0EC}"/>
    <cellStyle name="20% - Accent2 11 3 2 2 3" xfId="48926" xr:uid="{877DC046-4249-4A9C-8560-707F6A87DAD2}"/>
    <cellStyle name="20% - Accent2 11 3 2 3" xfId="16425" xr:uid="{9645660D-B419-49DC-9E34-218AB4D3E150}"/>
    <cellStyle name="20% - Accent2 11 3 2 3 2" xfId="1205" xr:uid="{59C4B052-09C9-466C-990E-C0CA09A02F14}"/>
    <cellStyle name="20% - Accent2 11 3 2 3 2 2" xfId="26689" xr:uid="{FB17D510-EADB-4DC5-AAAC-BA09638B57E0}"/>
    <cellStyle name="20% - Accent2 11 3 2 3 3" xfId="41741" xr:uid="{7E22F559-4196-48EE-9C60-E3DC6CBF26A5}"/>
    <cellStyle name="20% - Accent2 11 3 2 4" xfId="2970" xr:uid="{F99EB840-3A70-42B8-AA25-189295293779}"/>
    <cellStyle name="20% - Accent2 11 3 2 4 2" xfId="28423" xr:uid="{C90280E4-7C52-4ADB-9002-E51819C91999}"/>
    <cellStyle name="20% - Accent2 11 3 2 5" xfId="49760" xr:uid="{31AF1F7C-8041-4E02-BD96-EE626C6F20B3}"/>
    <cellStyle name="20% - Accent2 11 3 3" xfId="11996" xr:uid="{150DC7EA-FD69-471F-9A59-0ABEA24CB90E}"/>
    <cellStyle name="20% - Accent2 11 3 3 2" xfId="4093" xr:uid="{7EFD8AAC-8758-4252-B6E0-5B4C9641CF84}"/>
    <cellStyle name="20% - Accent2 11 3 3 2 2" xfId="29537" xr:uid="{6C0C724C-5542-4966-8AF0-20767EEDAF4D}"/>
    <cellStyle name="20% - Accent2 11 3 3 3" xfId="37359" xr:uid="{3FD9C0D9-365F-49A4-9F07-F78F01C59287}"/>
    <cellStyle name="20% - Accent2 11 3 4" xfId="16389" xr:uid="{106338BB-DCE3-48F6-9FDA-2FF8CB8617EA}"/>
    <cellStyle name="20% - Accent2 11 3 4 2" xfId="7439" xr:uid="{6AB2CC10-1A59-46EB-9A32-6E5972138CD6}"/>
    <cellStyle name="20% - Accent2 11 3 4 2 2" xfId="32853" xr:uid="{766F8678-BA43-4DE2-9A23-70D741FABCB2}"/>
    <cellStyle name="20% - Accent2 11 3 4 3" xfId="41705" xr:uid="{1FDD5923-2D82-4095-BCC0-C3D9764AAFC1}"/>
    <cellStyle name="20% - Accent2 11 3 5" xfId="22872" xr:uid="{3DD9B28D-196D-4768-BDC2-6DFAEA436705}"/>
    <cellStyle name="20% - Accent2 11 3 5 2" xfId="48127" xr:uid="{824239AB-AE85-49F4-912F-8681299EC354}"/>
    <cellStyle name="20% - Accent2 11 3 6" xfId="33027" xr:uid="{0AC71090-F1CF-4DE7-97DE-65B25BE9DDF9}"/>
    <cellStyle name="20% - Accent2 11 4" xfId="5573" xr:uid="{CE807BBC-8789-45E7-A6A0-BBBD38D65BE0}"/>
    <cellStyle name="20% - Accent2 11 4 2" xfId="4731" xr:uid="{B078C162-34A1-4DF0-87CE-90F67668F53A}"/>
    <cellStyle name="20% - Accent2 11 4 2 2" xfId="24191" xr:uid="{E44176B4-CCF1-4D30-90CE-1314AF698171}"/>
    <cellStyle name="20% - Accent2 11 4 2 2 2" xfId="49436" xr:uid="{8D282884-1631-4D6F-BB53-A5BE17B4B4FD}"/>
    <cellStyle name="20% - Accent2 11 4 2 3" xfId="30162" xr:uid="{5ED2145F-CE0D-4BE4-A569-441AECEA4FE7}"/>
    <cellStyle name="20% - Accent2 11 4 3" xfId="10101" xr:uid="{C1C095FD-6A46-4D20-82A8-8E6A19E9B6CF}"/>
    <cellStyle name="20% - Accent2 11 4 3 2" xfId="20153" xr:uid="{17455974-813F-48CA-A1E3-B792BB9A040A}"/>
    <cellStyle name="20% - Accent2 11 4 3 2 2" xfId="45441" xr:uid="{5DA39782-49CC-4FA3-9C5F-F85B50CBCD85}"/>
    <cellStyle name="20% - Accent2 11 4 3 3" xfId="35485" xr:uid="{C812DF09-AF33-4C46-AEC0-6C735AD2F6C4}"/>
    <cellStyle name="20% - Accent2 11 4 4" xfId="20846" xr:uid="{18052E69-635A-4B34-B363-9C62955CA306}"/>
    <cellStyle name="20% - Accent2 11 4 4 2" xfId="46125" xr:uid="{64FF0DA7-653A-451C-8C9A-58105D540FC7}"/>
    <cellStyle name="20% - Accent2 11 4 5" xfId="30996" xr:uid="{7CABBBC8-5DC8-4869-92D0-FA5AED82385A}"/>
    <cellStyle name="20% - Accent2 11 5" xfId="16216" xr:uid="{2A8F9C85-7AD2-4CD9-97A8-DF94B38E5B4E}"/>
    <cellStyle name="20% - Accent2 11 5 2" xfId="953" xr:uid="{97E74689-1072-4A30-BD7E-ED29F66D38CA}"/>
    <cellStyle name="20% - Accent2 11 5 2 2" xfId="26437" xr:uid="{80768199-D0B7-43E9-82B7-64B3B7828A60}"/>
    <cellStyle name="20% - Accent2 11 5 3" xfId="41532" xr:uid="{8A9B049F-7D14-4260-B90F-B304D42E06F1}"/>
    <cellStyle name="20% - Accent2 11 6" xfId="10065" xr:uid="{F9150A73-6BAD-4D79-B8C6-5ACF4CD5DE4A}"/>
    <cellStyle name="20% - Accent2 11 6 2" xfId="24284" xr:uid="{BE93EDA2-C34E-496B-81D1-800C4501A09E}"/>
    <cellStyle name="20% - Accent2 11 6 2 2" xfId="49529" xr:uid="{862F365F-4DAD-40BC-AD21-E435691CA372}"/>
    <cellStyle name="20% - Accent2 11 6 3" xfId="35449" xr:uid="{C509809A-A609-40F7-A39E-46D272CA31FC}"/>
    <cellStyle name="20% - Accent2 11 7" xfId="3921" xr:uid="{E52ABE01-9EA8-4484-ADCA-12F6FC9A6F30}"/>
    <cellStyle name="20% - Accent2 11 7 2" xfId="29365" xr:uid="{FCD3E00A-2206-4621-81CE-41D35C67921B}"/>
    <cellStyle name="20% - Accent2 11 8" xfId="49701" xr:uid="{64378A05-4D33-4E53-A9DB-C97C71226156}"/>
    <cellStyle name="20% - Accent2 12" xfId="20254" xr:uid="{86FF7138-15ED-407C-828A-73D61E35A2F6}"/>
    <cellStyle name="20% - Accent2 12 2" xfId="13942" xr:uid="{FA7067D7-A9EA-4DC2-8C8A-AB463B2897AD}"/>
    <cellStyle name="20% - Accent2 12 2 2" xfId="7678" xr:uid="{761DDE03-FC8F-4FFF-AC1A-D2ECE2705212}"/>
    <cellStyle name="20% - Accent2 12 2 2 2" xfId="6836" xr:uid="{3E68651E-B0B6-4999-B5CA-57E7BAEB6016}"/>
    <cellStyle name="20% - Accent2 12 2 2 2 2" xfId="13668" xr:uid="{4227E7C2-EED6-40A3-8506-207AEF5802E8}"/>
    <cellStyle name="20% - Accent2 12 2 2 2 2 2" xfId="39019" xr:uid="{A882F246-EFEC-4536-916E-B388608325BB}"/>
    <cellStyle name="20% - Accent2 12 2 2 2 3" xfId="32250" xr:uid="{C9D711BA-6C86-42E8-9344-9300C6022F21}"/>
    <cellStyle name="20% - Accent2 12 2 2 3" xfId="12205" xr:uid="{0C041E14-FAC0-484C-A90F-89AE127209C8}"/>
    <cellStyle name="20% - Accent2 12 2 2 3 2" xfId="2240" xr:uid="{129757BA-5B7A-4D1D-906B-9B4F9759FD4E}"/>
    <cellStyle name="20% - Accent2 12 2 2 3 2 2" xfId="27711" xr:uid="{F7B017E6-A573-4157-8363-A37E21815EA5}"/>
    <cellStyle name="20% - Accent2 12 2 2 3 3" xfId="37568" xr:uid="{17EBEA34-4BF6-401F-8486-17CB33CD8BB5}"/>
    <cellStyle name="20% - Accent2 12 2 2 4" xfId="21919" xr:uid="{89408B64-8D8E-4788-AD49-7E47326866D4}"/>
    <cellStyle name="20% - Accent2 12 2 2 4 2" xfId="47187" xr:uid="{4E50D8A1-9C58-44D9-9698-FCAD224B9F3B}"/>
    <cellStyle name="20% - Accent2 12 2 2 5" xfId="33085" xr:uid="{A783695F-3BE4-4CC8-847C-6388844A2C00}"/>
    <cellStyle name="20% - Accent2 12 2 3" xfId="18320" xr:uid="{67B2939F-368D-4004-B784-2C2686B6CE4D}"/>
    <cellStyle name="20% - Accent2 12 2 3 2" xfId="23044" xr:uid="{A32DD9E2-B10C-4842-983B-D4F9F2A4FDCE}"/>
    <cellStyle name="20% - Accent2 12 2 3 2 2" xfId="48299" xr:uid="{71D3C612-F91D-4FC9-A229-D3737CD64F99}"/>
    <cellStyle name="20% - Accent2 12 2 3 3" xfId="43620" xr:uid="{1285D614-45F7-4054-A2F4-F88576D86CCC}"/>
    <cellStyle name="20% - Accent2 12 2 4" xfId="12169" xr:uid="{1F318128-179C-4929-9E2D-FD4BB54EB5AD}"/>
    <cellStyle name="20% - Accent2 12 2 4 2" xfId="13761" xr:uid="{F11A0D9C-C46A-447E-8FB9-D6EB95FBDC7C}"/>
    <cellStyle name="20% - Accent2 12 2 4 2 2" xfId="39112" xr:uid="{EDEA6836-BD3C-45AF-B8E8-C407DAE2D3E5}"/>
    <cellStyle name="20% - Accent2 12 2 4 3" xfId="37532" xr:uid="{09549205-4F6D-435E-B9C8-45A6806BCDC4}"/>
    <cellStyle name="20% - Accent2 12 2 5" xfId="6025" xr:uid="{9ACFA2A9-BFE7-4A7A-9948-6C3123084821}"/>
    <cellStyle name="20% - Accent2 12 2 5 2" xfId="31448" xr:uid="{12861FDE-A9D0-43B7-A2F4-81C508A766A0}"/>
    <cellStyle name="20% - Accent2 12 2 6" xfId="39284" xr:uid="{D77BF8E4-186F-4E7A-904B-C48CD3B816F3}"/>
    <cellStyle name="20% - Accent2 12 3" xfId="2378" xr:uid="{522A9CC1-9991-4669-A07A-7A75C377CB2C}"/>
    <cellStyle name="20% - Accent2 12 3 2" xfId="20313" xr:uid="{476D848D-88A3-48C7-AA13-582509965258}"/>
    <cellStyle name="20% - Accent2 12 3 2 2" xfId="19472" xr:uid="{33438325-0B6B-4285-AE5F-37C8976224E0}"/>
    <cellStyle name="20% - Accent2 12 3 2 2 2" xfId="1033" xr:uid="{4562BB1B-67F1-41A7-814F-170E57E66BFD}"/>
    <cellStyle name="20% - Accent2 12 3 2 2 2 2" xfId="26517" xr:uid="{CBA771DD-5A6B-4B31-A6FA-CB874A401352}"/>
    <cellStyle name="20% - Accent2 12 3 2 2 3" xfId="44760" xr:uid="{FCD708E2-C12A-48BC-8112-A6057B6E5D10}"/>
    <cellStyle name="20% - Accent2 12 3 2 3" xfId="24842" xr:uid="{0474C998-EC19-4F4A-883F-0F898C7037FB}"/>
    <cellStyle name="20% - Accent2 12 3 2 3 2" xfId="4344" xr:uid="{3F3E9D09-C813-45CE-B85A-4551446936EC}"/>
    <cellStyle name="20% - Accent2 12 3 2 3 2 2" xfId="29788" xr:uid="{8EB8C390-6E8F-4045-BE05-94FFCF307679}"/>
    <cellStyle name="20% - Accent2 12 3 2 3 3" xfId="50076" xr:uid="{936CC9FF-F157-42CD-85F5-71559DEF6655}"/>
    <cellStyle name="20% - Accent2 12 3 2 4" xfId="15607" xr:uid="{19C5FB59-66F3-4A9B-8938-58C919B7C214}"/>
    <cellStyle name="20% - Accent2 12 3 2 4 2" xfId="40934" xr:uid="{EE2D3DC3-67D2-4212-B4FF-7284517716D1}"/>
    <cellStyle name="20% - Accent2 12 3 2 5" xfId="45594" xr:uid="{B5845C43-6CF6-41BE-9490-63D21BC547CA}"/>
    <cellStyle name="20% - Accent2 12 3 3" xfId="7787" xr:uid="{3121FE8F-81B3-491A-8288-548E3F79B2B7}"/>
    <cellStyle name="20% - Accent2 12 3 3 2" xfId="16731" xr:uid="{F8819C53-2782-4034-95B2-F214FBDB8F22}"/>
    <cellStyle name="20% - Accent2 12 3 3 2 2" xfId="42047" xr:uid="{C61BB047-6ED0-4F8B-9CD4-96DB47FCDFFB}"/>
    <cellStyle name="20% - Accent2 12 3 3 3" xfId="33194" xr:uid="{9FBD5C95-FD36-44EA-9B6E-F0F333203D6A}"/>
    <cellStyle name="20% - Accent2 12 3 4" xfId="24806" xr:uid="{BC539BFC-7F23-45DD-A4FD-795E0B767094}"/>
    <cellStyle name="20% - Accent2 12 3 4 2" xfId="2156" xr:uid="{DF940D44-578C-46FB-ACDF-98E80B6A376D}"/>
    <cellStyle name="20% - Accent2 12 3 4 2 2" xfId="27627" xr:uid="{2DBD2291-1B90-4EF8-8D69-FCC585F7EB85}"/>
    <cellStyle name="20% - Accent2 12 3 4 3" xfId="50040" xr:uid="{21EE0A79-1127-4A88-BAC6-76E28D96DD85}"/>
    <cellStyle name="20% - Accent2 12 3 5" xfId="12339" xr:uid="{73F0C1A7-93F7-4B3E-8A9C-982FC8702B0D}"/>
    <cellStyle name="20% - Accent2 12 3 5 2" xfId="37702" xr:uid="{558BE9C9-EA09-4FF3-A993-812CB0E09EA6}"/>
    <cellStyle name="20% - Accent2 12 3 6" xfId="27836" xr:uid="{470ECEF4-7C3D-4E4B-AF7F-EE1DE06DA52D}"/>
    <cellStyle name="20% - Accent2 12 4" xfId="18211" xr:uid="{D2D0DBA3-DE9D-4701-B8AD-89E1231EB95E}"/>
    <cellStyle name="20% - Accent2 12 4 2" xfId="17369" xr:uid="{BD967FB2-AB4E-438E-8E6E-FA158B81B9F3}"/>
    <cellStyle name="20% - Accent2 12 4 2 2" xfId="19982" xr:uid="{1B84F55C-BFED-4004-9445-78123ECECE40}"/>
    <cellStyle name="20% - Accent2 12 4 2 2 2" xfId="45270" xr:uid="{93B87CA4-3248-4140-9E60-DEDAA541DEAE}"/>
    <cellStyle name="20% - Accent2 12 4 2 3" xfId="42677" xr:uid="{73F09AA8-F7D4-48F4-8A67-62A9E4178973}"/>
    <cellStyle name="20% - Accent2 12 4 3" xfId="5891" xr:uid="{BFA1066B-0677-4075-8700-6CA2E038E5A4}"/>
    <cellStyle name="20% - Accent2 12 4 3 2" xfId="1206" xr:uid="{1FC01B85-6A7E-4871-B10A-277C3CC5F127}"/>
    <cellStyle name="20% - Accent2 12 4 3 2 2" xfId="26690" xr:uid="{762E2D6B-06F8-46FB-8758-005FC3BA0A83}"/>
    <cellStyle name="20% - Accent2 12 4 3 3" xfId="31314" xr:uid="{63BFE33E-A9CB-42C0-8291-B65670019144}"/>
    <cellStyle name="20% - Accent2 12 4 4" xfId="9283" xr:uid="{6E7E7865-41FC-4337-85A5-C104290D7367}"/>
    <cellStyle name="20% - Accent2 12 4 4 2" xfId="34676" xr:uid="{E71683B3-A648-40AB-8E2F-03F3D431D663}"/>
    <cellStyle name="20% - Accent2 12 4 5" xfId="43512" xr:uid="{989086B4-8992-49C8-8BF1-76864AC32AEE}"/>
    <cellStyle name="20% - Accent2 12 5" xfId="24633" xr:uid="{9140B5DE-B4C3-46E2-9DBF-6E17EBF7EEE4}"/>
    <cellStyle name="20% - Accent2 12 5 2" xfId="10407" xr:uid="{1CF5E674-3DCB-4B81-B23D-18D4AB9435C6}"/>
    <cellStyle name="20% - Accent2 12 5 2 2" xfId="35791" xr:uid="{135E7DD5-096F-4F6C-8E1C-06B71139EA3D}"/>
    <cellStyle name="20% - Accent2 12 5 3" xfId="49867" xr:uid="{6E39FAE3-AE3C-4545-B1E5-0B0042FAEAC1}"/>
    <cellStyle name="20% - Accent2 12 6" xfId="5855" xr:uid="{7C6E726F-1FAE-499F-A6FA-93676FB5325F}"/>
    <cellStyle name="20% - Accent2 12 6 2" xfId="20075" xr:uid="{205630B8-FAAE-42B5-844C-636D2932DD97}"/>
    <cellStyle name="20% - Accent2 12 6 2 2" xfId="45363" xr:uid="{80EE6F2A-D056-4317-A36C-C596EAF3EA4A}"/>
    <cellStyle name="20% - Accent2 12 6 3" xfId="31278" xr:uid="{448E932A-B1F2-45B0-8AEE-FF4CF095B85C}"/>
    <cellStyle name="20% - Accent2 12 7" xfId="16559" xr:uid="{035BE4D1-2DFF-4B31-943F-44C4EE47E5AD}"/>
    <cellStyle name="20% - Accent2 12 7 2" xfId="41875" xr:uid="{A5FB0937-8C43-46E3-AE7C-0FB551EFEEF1}"/>
    <cellStyle name="20% - Accent2 12 8" xfId="45535" xr:uid="{94F24FB6-3677-4334-812C-C43CA33BAF2E}"/>
    <cellStyle name="20% - Accent2 13" xfId="8691" xr:uid="{BB9D2193-DC83-41E1-B431-47EC3FA0B0EA}"/>
    <cellStyle name="20% - Accent2 13 2" xfId="21327" xr:uid="{88D7516A-64A0-41A2-BF41-D70508B6D96A}"/>
    <cellStyle name="20% - Accent2 13 2 2" xfId="346" xr:uid="{E7083C04-A3C1-47E0-B774-BF0D62232D4E}"/>
    <cellStyle name="20% - Accent2 13 2 2 2" xfId="519" xr:uid="{1ED570C7-657A-4F1C-BAA9-EB72D14473B7}"/>
    <cellStyle name="20% - Accent2 13 2 2 2 2" xfId="2069" xr:uid="{E6A30D95-F78F-4997-8FFB-568AE913B1DB}"/>
    <cellStyle name="20% - Accent2 13 2 2 2 2 2" xfId="27540" xr:uid="{ECE231B1-73AC-4260-BB08-E5FBB28202F9}"/>
    <cellStyle name="20% - Accent2 13 2 2 2 3" xfId="26003" xr:uid="{5DC3DD04-4D57-4080-A5CB-BA4A94F6D949}"/>
    <cellStyle name="20% - Accent2 13 2 2 3" xfId="7996" xr:uid="{66ABCDF9-0989-4162-BFEB-4A12B43D437B}"/>
    <cellStyle name="20% - Accent2 13 2 2 3 2" xfId="23295" xr:uid="{ABA7E2A0-CE79-4B20-B621-60C4EBA964B1}"/>
    <cellStyle name="20% - Accent2 13 2 2 3 2 2" xfId="48550" xr:uid="{DD5EE606-946B-48F0-8858-6FFC6E26FDFB}"/>
    <cellStyle name="20% - Accent2 13 2 2 3 3" xfId="33403" xr:uid="{70D3EC13-CDE0-42D7-839F-82FC4B861DD9}"/>
    <cellStyle name="20% - Accent2 13 2 2 4" xfId="11387" xr:uid="{B85B021C-F162-4E30-925E-6BBA331979CA}"/>
    <cellStyle name="20% - Accent2 13 2 2 4 2" xfId="36758" xr:uid="{B4E873BE-D868-4C43-9556-CCA2113737EC}"/>
    <cellStyle name="20% - Accent2 13 2 2 5" xfId="25830" xr:uid="{4DD67666-7CDC-4AAE-B986-3C6306454A30}"/>
    <cellStyle name="20% - Accent2 13 2 3" xfId="14110" xr:uid="{FF060391-D81C-4A0C-8348-C019C10F4A72}"/>
    <cellStyle name="20% - Accent2 13 2 3 2" xfId="12511" xr:uid="{B5BC8F4D-5700-4FA3-9125-41431E4D9673}"/>
    <cellStyle name="20% - Accent2 13 2 3 2 2" xfId="37874" xr:uid="{8451E449-E51B-4E12-82AB-A0A444EFF6F2}"/>
    <cellStyle name="20% - Accent2 13 2 3 3" xfId="39449" xr:uid="{33BA4DDB-3D09-4F8E-A64B-ED7BE0070FB7}"/>
    <cellStyle name="20% - Accent2 13 2 4" xfId="7960" xr:uid="{5C2E1616-C77A-446F-A184-3E4FF56EDAFD}"/>
    <cellStyle name="20% - Accent2 13 2 4 2" xfId="10574" xr:uid="{1C9AE2D6-DF35-471F-8F10-680C2A227725}"/>
    <cellStyle name="20% - Accent2 13 2 4 2 2" xfId="35958" xr:uid="{848982A0-4EFD-4EB2-9F30-D3ECFF683FBA}"/>
    <cellStyle name="20% - Accent2 13 2 4 3" xfId="33367" xr:uid="{E7D300E7-CBEF-484E-BB5A-17377CAF2569}"/>
    <cellStyle name="20% - Accent2 13 2 5" xfId="18663" xr:uid="{EC178E16-CF80-4185-832C-054133A769FF}"/>
    <cellStyle name="20% - Accent2 13 2 5 2" xfId="43963" xr:uid="{8DD81052-F184-4C0D-B369-44F9A44D4490}"/>
    <cellStyle name="20% - Accent2 13 2 6" xfId="46596" xr:uid="{0ABA1DF5-1165-4307-9751-16D1C75AC78D}"/>
    <cellStyle name="20% - Accent2 13 3" xfId="15015" xr:uid="{8C6B721F-96C1-461D-A91B-E7C2DFAE259C}"/>
    <cellStyle name="20% - Accent2 13 3 2" xfId="6667" xr:uid="{3064E2E3-6B23-4121-B8EE-510CF90567DF}"/>
    <cellStyle name="20% - Accent2 13 3 2 2" xfId="520" xr:uid="{BACB4ACC-E3B9-4ACF-9AA0-56B7131ADF3F}"/>
    <cellStyle name="20% - Accent2 13 3 2 2 2" xfId="4173" xr:uid="{C45C3591-D2A1-40D4-B61E-1E559BB1A5BC}"/>
    <cellStyle name="20% - Accent2 13 3 2 2 2 2" xfId="29617" xr:uid="{5B9C546A-A908-4DE2-8E3E-EFBCD6C050EA}"/>
    <cellStyle name="20% - Accent2 13 3 2 2 3" xfId="26004" xr:uid="{4786092F-02A9-459A-B0F0-4A9CA9F1762D}"/>
    <cellStyle name="20% - Accent2 13 3 2 3" xfId="20631" xr:uid="{21F4F13D-F106-49AE-98AB-767495A54C52}"/>
    <cellStyle name="20% - Accent2 13 3 2 3 2" xfId="16982" xr:uid="{F527C8BF-4399-4156-847E-A49CE19F759A}"/>
    <cellStyle name="20% - Accent2 13 3 2 3 2 2" xfId="42298" xr:uid="{0AAADD85-B152-454A-BEB7-0F545DECC79F}"/>
    <cellStyle name="20% - Accent2 13 3 2 3 3" xfId="45910" xr:uid="{CCE9D0DF-9063-4E14-A17D-7F43BA222353}"/>
    <cellStyle name="20% - Accent2 13 3 2 4" xfId="24024" xr:uid="{8AC5765C-8BF8-45A9-A077-CC78E2735D69}"/>
    <cellStyle name="20% - Accent2 13 3 2 4 2" xfId="49269" xr:uid="{3D88477D-895F-42AC-9E6E-98B311687AD6}"/>
    <cellStyle name="20% - Accent2 13 3 2 5" xfId="32081" xr:uid="{C41830DC-4FF9-47FD-84AF-CEE8D79D7D1B}"/>
    <cellStyle name="20% - Accent2 13 3 3" xfId="2546" xr:uid="{9E3FC2C9-E6AC-4E04-A8B4-6F2E8BBEAF98}"/>
    <cellStyle name="20% - Accent2 13 3 3 2" xfId="25148" xr:uid="{1F6A9E27-D686-439E-8919-EF039662948B}"/>
    <cellStyle name="20% - Accent2 13 3 3 2 2" xfId="50382" xr:uid="{0B865495-93C2-4CFD-A0C1-B5EC47C2398F}"/>
    <cellStyle name="20% - Accent2 13 3 3 3" xfId="27999" xr:uid="{0833F7B0-577D-4A3B-8E86-82C6524AD044}"/>
    <cellStyle name="20% - Accent2 13 3 4" xfId="20595" xr:uid="{799F5C60-68C1-4E68-B906-EACFDE23D58E}"/>
    <cellStyle name="20% - Accent2 13 3 4 2" xfId="23211" xr:uid="{910A56AB-EE37-47CF-8B9E-68897C87103A}"/>
    <cellStyle name="20% - Accent2 13 3 4 2 2" xfId="48466" xr:uid="{1F9F0838-42FA-4756-ADA9-8604A279B2DB}"/>
    <cellStyle name="20% - Accent2 13 3 4 3" xfId="45874" xr:uid="{C6A41050-D514-4F8B-B2C9-8A42ACAF8CDE}"/>
    <cellStyle name="20% - Accent2 13 3 5" xfId="8130" xr:uid="{F45464A5-EDF1-44B0-8E4E-8B0168574928}"/>
    <cellStyle name="20% - Accent2 13 3 5 2" xfId="33537" xr:uid="{556ED548-BC62-465B-A05D-C01EA4880B06}"/>
    <cellStyle name="20% - Accent2 13 3 6" xfId="40345" xr:uid="{E170F674-B73A-4B80-9284-7AA0D479B225}"/>
    <cellStyle name="20% - Accent2 13 4" xfId="14001" xr:uid="{0A8C47C6-93DD-40A0-9125-F49744D6E6D0}"/>
    <cellStyle name="20% - Accent2 13 4 2" xfId="13158" xr:uid="{DA753C1C-2D1D-4D93-B5A8-746F43172FC7}"/>
    <cellStyle name="20% - Accent2 13 4 2 2" xfId="1034" xr:uid="{FC0C5748-0785-44E4-B5CA-7CB13D8944B8}"/>
    <cellStyle name="20% - Accent2 13 4 2 2 2" xfId="26518" xr:uid="{0BBC3E71-F383-45FF-86DB-330DAB7F51E9}"/>
    <cellStyle name="20% - Accent2 13 4 2 3" xfId="38509" xr:uid="{E7791234-B423-4939-AF74-90D00591DED9}"/>
    <cellStyle name="20% - Accent2 13 4 3" xfId="18529" xr:uid="{67499330-AF30-494E-B6B0-C3F93681D4C9}"/>
    <cellStyle name="20% - Accent2 13 4 3 2" xfId="10658" xr:uid="{4E376C5A-4898-432F-81EC-4C89AB75F268}"/>
    <cellStyle name="20% - Accent2 13 4 3 2 2" xfId="36042" xr:uid="{E6EF1DA6-A2AE-461B-A697-0DB7AF720635}"/>
    <cellStyle name="20% - Accent2 13 4 3 3" xfId="43829" xr:uid="{E150EAE0-6D9E-4829-92D2-FBA3D93B10D6}"/>
    <cellStyle name="20% - Accent2 13 4 4" xfId="5074" xr:uid="{D56BF0F3-DA43-4FDB-90A3-37F200BD5ABA}"/>
    <cellStyle name="20% - Accent2 13 4 4 2" xfId="30505" xr:uid="{F57A6FFE-6593-4F73-96D1-A4BE17D66EBE}"/>
    <cellStyle name="20% - Accent2 13 4 5" xfId="39342" xr:uid="{03ACF36B-B1C8-4680-B454-6A914BCC01A8}"/>
    <cellStyle name="20% - Accent2 13 5" xfId="20422" xr:uid="{1249B60D-ECB4-4E49-97ED-EE2500813035}"/>
    <cellStyle name="20% - Accent2 13 5 2" xfId="6197" xr:uid="{DAE980BB-5C75-4F7B-88EB-029DE19C0639}"/>
    <cellStyle name="20% - Accent2 13 5 2 2" xfId="31620" xr:uid="{65B117BE-28D6-4830-87F4-5C76B61B672E}"/>
    <cellStyle name="20% - Accent2 13 5 3" xfId="45701" xr:uid="{C6283A7A-156B-443B-930C-A2961A1F657F}"/>
    <cellStyle name="20% - Accent2 13 6" xfId="18493" xr:uid="{50545611-D8A9-43DA-A842-32293E434E81}"/>
    <cellStyle name="20% - Accent2 13 6 2" xfId="4260" xr:uid="{3C628C32-4EC7-4E13-A889-107C89062C0D}"/>
    <cellStyle name="20% - Accent2 13 6 2 2" xfId="29704" xr:uid="{1B27BF68-A165-429E-92C9-8DFDBFEC9F52}"/>
    <cellStyle name="20% - Accent2 13 6 3" xfId="43793" xr:uid="{EEFFF9E5-C4A4-41D7-911E-CF175D4851A6}"/>
    <cellStyle name="20% - Accent2 13 7" xfId="24976" xr:uid="{72ADB259-71A6-4A9F-92D9-4386F61C37C2}"/>
    <cellStyle name="20% - Accent2 13 7 2" xfId="50210" xr:uid="{986BE6DE-F6E3-4DFE-A844-172F12FC0B73}"/>
    <cellStyle name="20% - Accent2 13 8" xfId="34089" xr:uid="{A4AACD05-0D23-4074-9F35-CF09B510B116}"/>
    <cellStyle name="20% - Accent2 14" xfId="4482" xr:uid="{281A5FF0-4029-473C-9604-FFC5FFBD0FA6}"/>
    <cellStyle name="20% - Accent2 14 2" xfId="10795" xr:uid="{EB692900-5926-44A0-A982-C455DC73C537}"/>
    <cellStyle name="20% - Accent2 14 2 2" xfId="12989" xr:uid="{548FABDE-5FEB-40B1-8D47-D07808A2C75F}"/>
    <cellStyle name="20% - Accent2 14 2 2 2" xfId="3663" xr:uid="{EB6A8F2F-945B-4E81-A9BA-DA3198F8A441}"/>
    <cellStyle name="20% - Accent2 14 2 2 2 2" xfId="23124" xr:uid="{FCF3FD22-E411-4E03-BE7C-344397473192}"/>
    <cellStyle name="20% - Accent2 14 2 2 2 2 2" xfId="48379" xr:uid="{3CF524AF-DFB8-4EF3-96EC-C915876A5C72}"/>
    <cellStyle name="20% - Accent2 14 2 2 2 3" xfId="29107" xr:uid="{DE8C8770-6407-4477-A542-EA604E9A65F0}"/>
    <cellStyle name="20% - Accent2 14 2 2 3" xfId="2319" xr:uid="{6EB5A383-D40F-4C52-A311-3E2477945121}"/>
    <cellStyle name="20% - Accent2 14 2 2 3 2" xfId="12762" xr:uid="{40777FBE-3BBE-43EA-A210-E5CAB501CF9D}"/>
    <cellStyle name="20% - Accent2 14 2 2 3 2 2" xfId="38125" xr:uid="{537A31B0-94E0-495D-AC07-68390248326B}"/>
    <cellStyle name="20% - Accent2 14 2 2 3 3" xfId="27789" xr:uid="{39E66E58-321F-46DB-A69B-A8D7F909B8C7}"/>
    <cellStyle name="20% - Accent2 14 2 2 4" xfId="7179" xr:uid="{B1A3BC40-ADCF-4A65-AFE1-FF9D802EA147}"/>
    <cellStyle name="20% - Accent2 14 2 2 4 2" xfId="32593" xr:uid="{5DA34FE7-716E-4152-8C45-EA450F6BEA25}"/>
    <cellStyle name="20% - Accent2 14 2 2 5" xfId="38340" xr:uid="{41D4AE46-CF9D-4A47-8174-99D7EDD7B3B5}"/>
    <cellStyle name="20% - Accent2 14 2 3" xfId="21495" xr:uid="{B6A1CB20-3B0A-4307-8F9B-66E183D61F23}"/>
    <cellStyle name="20% - Accent2 14 2 3 2" xfId="8302" xr:uid="{BCBD6898-87AC-402A-8EBF-BFEFD8361BAA}"/>
    <cellStyle name="20% - Accent2 14 2 3 2 2" xfId="33709" xr:uid="{B769ADEC-2426-4192-9748-4B12A95D96DB}"/>
    <cellStyle name="20% - Accent2 14 2 3 3" xfId="46763" xr:uid="{E6288782-F72B-4016-BA44-52B8E2EEE15B}"/>
    <cellStyle name="20% - Accent2 14 2 4" xfId="2719" xr:uid="{CC4CB247-3606-4C6C-917E-781E280B476A}"/>
    <cellStyle name="20% - Accent2 14 2 4 2" xfId="6364" xr:uid="{51EE196B-D439-4FB3-BB51-04EB809546E2}"/>
    <cellStyle name="20% - Accent2 14 2 4 2 2" xfId="31787" xr:uid="{68600B1C-1C24-418D-9ABF-12D827841D3A}"/>
    <cellStyle name="20% - Accent2 14 2 4 3" xfId="28172" xr:uid="{D4466764-9153-4CBD-8B16-1FB5D3B06776}"/>
    <cellStyle name="20% - Accent2 14 2 5" xfId="14453" xr:uid="{59D069E2-22FE-4F52-BDAF-11A860FA9E0D}"/>
    <cellStyle name="20% - Accent2 14 2 5 2" xfId="39792" xr:uid="{B1CF3AA6-34BF-403C-BD48-A20FF2B2A447}"/>
    <cellStyle name="20% - Accent2 14 2 6" xfId="36170" xr:uid="{68A292FD-53F3-469B-9FDF-3CCF97DBEB8B}"/>
    <cellStyle name="20% - Accent2 14 3" xfId="23432" xr:uid="{DFABEB08-D36D-4D9D-BBC6-875DD301B6B4}"/>
    <cellStyle name="20% - Accent2 14 3 2" xfId="347" xr:uid="{50837459-0CC1-4D63-BB6C-F55AA3D15288}"/>
    <cellStyle name="20% - Accent2 14 3 2 2" xfId="9977" xr:uid="{758C8CC0-FC82-4A7B-9004-0C63039FC8D9}"/>
    <cellStyle name="20% - Accent2 14 3 2 2 2" xfId="16811" xr:uid="{50DDEC70-A7A6-4B24-A602-BAA21C42D974}"/>
    <cellStyle name="20% - Accent2 14 3 2 2 2 2" xfId="42127" xr:uid="{67CB73EF-9E98-4D7A-92EB-CF3A38DD8536}"/>
    <cellStyle name="20% - Accent2 14 3 2 2 3" xfId="35361" xr:uid="{9D4A91A3-B4DB-4098-A43F-62825195E7F0}"/>
    <cellStyle name="20% - Accent2 14 3 2 3" xfId="8632" xr:uid="{4F51E488-D32F-4BCE-A759-B821D0D93CBF}"/>
    <cellStyle name="20% - Accent2 14 3 2 3 2" xfId="25399" xr:uid="{B1D252A0-81BC-4BCA-883E-18621A389654}"/>
    <cellStyle name="20% - Accent2 14 3 2 3 2 2" xfId="50633" xr:uid="{237744D9-5A0B-4921-B571-182EBA8B5BBA}"/>
    <cellStyle name="20% - Accent2 14 3 2 3 3" xfId="34038" xr:uid="{889F5399-B8C6-491F-90E6-6CEA1B08AC39}"/>
    <cellStyle name="20% - Accent2 14 3 2 4" xfId="19815" xr:uid="{9DF14BA6-71A9-4B99-B679-2BFF72D40CB6}"/>
    <cellStyle name="20% - Accent2 14 3 2 4 2" xfId="45103" xr:uid="{769275AE-3A07-4073-A97E-D62E248240EB}"/>
    <cellStyle name="20% - Accent2 14 3 2 5" xfId="25831" xr:uid="{7C04568C-74E5-4739-AAC2-9CEC6C7409A5}"/>
    <cellStyle name="20% - Accent2 14 3 3" xfId="15183" xr:uid="{B601F543-FE0D-4EF3-8B6B-8D9EF1E76FB9}"/>
    <cellStyle name="20% - Accent2 14 3 3 2" xfId="20937" xr:uid="{990A53B2-2048-4AEC-9D52-79608474FAF4}"/>
    <cellStyle name="20% - Accent2 14 3 3 2 2" xfId="46216" xr:uid="{3AD94283-E187-4799-A47E-97FC891FBDE4}"/>
    <cellStyle name="20% - Accent2 14 3 3 3" xfId="40510" xr:uid="{2D180857-9763-4AFA-9834-6D4474A929D1}"/>
    <cellStyle name="20% - Accent2 14 3 4" xfId="9032" xr:uid="{D867813A-DC7E-4831-8FEA-B8942A8BA978}"/>
    <cellStyle name="20% - Accent2 14 3 4 2" xfId="12678" xr:uid="{76853BD0-3888-46D6-A14B-F1723B3B5C3A}"/>
    <cellStyle name="20% - Accent2 14 3 4 2 2" xfId="38041" xr:uid="{C9DDC6ED-7C58-4818-A516-478443AA7B66}"/>
    <cellStyle name="20% - Accent2 14 3 4 3" xfId="34425" xr:uid="{AAC5F41F-CB81-437E-9E11-A0085A77D77A}"/>
    <cellStyle name="20% - Accent2 14 3 5" xfId="2889" xr:uid="{37144A8D-4D1B-4897-B36C-2C0FC2C85291}"/>
    <cellStyle name="20% - Accent2 14 3 5 2" xfId="28342" xr:uid="{0C5152BA-D518-4C27-9432-8FB75932DCB9}"/>
    <cellStyle name="20% - Accent2 14 3 6" xfId="48679" xr:uid="{D00F948D-FF2D-44F6-BEA5-03AC481D53C9}"/>
    <cellStyle name="20% - Accent2 14 4" xfId="19303" xr:uid="{D86E8A36-BBF6-470A-A23F-FF23F40E28CD}"/>
    <cellStyle name="20% - Accent2 14 4 2" xfId="1559" xr:uid="{F4B93890-2902-4ABC-9ECB-B9531FD2D640}"/>
    <cellStyle name="20% - Accent2 14 4 2 2" xfId="10487" xr:uid="{4CF3A178-71F7-48B5-A670-A719EC5A48BF}"/>
    <cellStyle name="20% - Accent2 14 4 2 2 2" xfId="35871" xr:uid="{DF28AB73-E5C0-48CB-9F5A-BD866B947B4A}"/>
    <cellStyle name="20% - Accent2 14 4 2 3" xfId="27030" xr:uid="{0036384E-E63D-4B6B-A13E-FCA0A199D0A4}"/>
    <cellStyle name="20% - Accent2 14 4 3" xfId="14319" xr:uid="{7BA15A13-75CC-48D8-ABED-3BF774FF9868}"/>
    <cellStyle name="20% - Accent2 14 4 3 2" xfId="6448" xr:uid="{E97F863D-8221-4B1B-9654-0473367AA2BF}"/>
    <cellStyle name="20% - Accent2 14 4 3 2 2" xfId="31871" xr:uid="{A4B07CDA-C287-4DF8-ADFD-6FE0F68C2A91}"/>
    <cellStyle name="20% - Accent2 14 4 3 3" xfId="39658" xr:uid="{14A6B28A-C7EF-4EAB-B42D-9461917A6826}"/>
    <cellStyle name="20% - Accent2 14 4 4" xfId="17712" xr:uid="{A818566C-E0C4-4AE0-9550-1545D1FC0751}"/>
    <cellStyle name="20% - Accent2 14 4 4 2" xfId="43020" xr:uid="{F66500DE-9D4B-4DE3-97BE-4BB13DD1380A}"/>
    <cellStyle name="20% - Accent2 14 4 5" xfId="44591" xr:uid="{2A7F0302-F153-4B9B-A6F9-09B6295D6605}"/>
    <cellStyle name="20% - Accent2 14 5" xfId="8859" xr:uid="{1D6460FC-7779-4829-87D2-0A1DFFA58782}"/>
    <cellStyle name="20% - Accent2 14 5 2" xfId="18835" xr:uid="{1FC89572-1C61-4BE5-A87D-66A501480997}"/>
    <cellStyle name="20% - Accent2 14 5 2 2" xfId="44135" xr:uid="{DD85BD0C-1937-486A-9A60-A94D94FCDD61}"/>
    <cellStyle name="20% - Accent2 14 5 3" xfId="34252" xr:uid="{119B9FF2-9DA6-4858-B040-F99D56343D92}"/>
    <cellStyle name="20% - Accent2 14 6" xfId="14283" xr:uid="{AA9CC32A-31F6-49CC-A40F-11289E829656}"/>
    <cellStyle name="20% - Accent2 14 6 2" xfId="16898" xr:uid="{0B5037BE-A19E-414C-9F1D-005371E3F2E0}"/>
    <cellStyle name="20% - Accent2 14 6 2 2" xfId="42214" xr:uid="{2DD9EE01-6297-4290-891B-8A3707D07D29}"/>
    <cellStyle name="20% - Accent2 14 6 3" xfId="39622" xr:uid="{A63CC882-6549-4F6B-B5A9-994ABE8B172B}"/>
    <cellStyle name="20% - Accent2 14 7" xfId="20765" xr:uid="{30DFC4D5-064F-4645-AD45-C9FE5317976A}"/>
    <cellStyle name="20% - Accent2 14 7 2" xfId="46044" xr:uid="{A154E08C-35F8-48AF-95A5-27F89CC78952}"/>
    <cellStyle name="20% - Accent2 14 8" xfId="29915" xr:uid="{F06488EB-23F3-48BD-9542-079ABD7724B7}"/>
    <cellStyle name="20% - Accent2 15" xfId="17120" xr:uid="{875399D6-BA57-4DC3-8AB0-4680B7BF1E10}"/>
    <cellStyle name="20% - Accent2 15 2" xfId="6587" xr:uid="{BF771611-3481-41CC-993E-152570C417C8}"/>
    <cellStyle name="20% - Accent2 15 2 2" xfId="1388" xr:uid="{4DA5EE99-4993-464C-8DC4-FB4AA79EA81C}"/>
    <cellStyle name="20% - Accent2 15 2 2 2" xfId="16301" xr:uid="{F51F9A4B-FBC2-4AAF-A987-9EE29BECFA8E}"/>
    <cellStyle name="20% - Accent2 15 2 2 2 2" xfId="12591" xr:uid="{7999462A-344D-478D-961A-880B6D38DBB6}"/>
    <cellStyle name="20% - Accent2 15 2 2 2 2 2" xfId="37954" xr:uid="{4BDCF984-F203-4AC3-934B-0D65471F5D6E}"/>
    <cellStyle name="20% - Accent2 15 2 2 2 3" xfId="41617" xr:uid="{EC3F6849-5C8A-4E4A-BFE3-D17613569CC5}"/>
    <cellStyle name="20% - Accent2 15 2 2 3" xfId="14955" xr:uid="{88DD0D71-7444-4D6F-ABE6-C66EA18FDE44}"/>
    <cellStyle name="20% - Accent2 15 2 2 3 2" xfId="8553" xr:uid="{E219DE2A-61EC-4D2A-9356-A70B96A1922E}"/>
    <cellStyle name="20% - Accent2 15 2 2 3 2 2" xfId="33960" xr:uid="{30B64F2E-B077-4340-B302-019484E72BC2}"/>
    <cellStyle name="20% - Accent2 15 2 2 3 3" xfId="40293" xr:uid="{82A3F7E6-80B0-4372-9ABA-C6C8D6ABA588}"/>
    <cellStyle name="20% - Accent2 15 2 2 4" xfId="863" xr:uid="{0830CCB2-4FF0-40B4-B6ED-C4CFD9991234}"/>
    <cellStyle name="20% - Accent2 15 2 2 4 2" xfId="26347" xr:uid="{4F6EABAF-6386-41CC-83AC-59E9180CC553}"/>
    <cellStyle name="20% - Accent2 15 2 2 5" xfId="26859" xr:uid="{73F78071-1220-4AA8-9493-515A57A1093B}"/>
    <cellStyle name="20% - Accent2 15 2 3" xfId="10963" xr:uid="{6B897F67-476E-4801-85D4-9E4E64DBA94F}"/>
    <cellStyle name="20% - Accent2 15 2 3 2" xfId="3061" xr:uid="{F051E802-E323-4488-B84D-35BDBB3AF501}"/>
    <cellStyle name="20% - Accent2 15 2 3 2 2" xfId="28514" xr:uid="{922A22B2-12E8-452D-B9DF-51C738D605CB}"/>
    <cellStyle name="20% - Accent2 15 2 3 3" xfId="36334" xr:uid="{C9982E5E-62FF-402D-9E9C-2D129ED4A464}"/>
    <cellStyle name="20% - Accent2 15 2 4" xfId="15356" xr:uid="{136EEDAE-8CFA-4CFE-A5BC-9E02FF55BE20}"/>
    <cellStyle name="20% - Accent2 15 2 4 2" xfId="19002" xr:uid="{8A4B768A-566B-4683-921E-67F851596414}"/>
    <cellStyle name="20% - Accent2 15 2 4 2 2" xfId="44302" xr:uid="{9BCBF436-1A95-4FE9-8BF1-67B54D1F0093}"/>
    <cellStyle name="20% - Accent2 15 2 4 3" xfId="40683" xr:uid="{C5470DF0-47F3-4C6F-AE0E-983606970F4D}"/>
    <cellStyle name="20% - Accent2 15 2 5" xfId="21838" xr:uid="{2008AFED-7C84-4AA3-A149-9F1475B3E12C}"/>
    <cellStyle name="20% - Accent2 15 2 5 2" xfId="47106" xr:uid="{43C9018D-028D-444B-AE5B-A852C112AC89}"/>
    <cellStyle name="20% - Accent2 15 2 6" xfId="32001" xr:uid="{F46863E8-23C4-4C32-91E5-F7CAE4939459}"/>
    <cellStyle name="20% - Accent2 15 3" xfId="19223" xr:uid="{03FE733C-BC6A-4B51-864F-A45BDBE400A2}"/>
    <cellStyle name="20% - Accent2 15 3 2" xfId="3492" xr:uid="{85366E10-F908-466D-AFDA-8A2DB5911491}"/>
    <cellStyle name="20% - Accent2 15 3 2 2" xfId="5767" xr:uid="{3705C9B8-ECE1-4E00-BC77-3CF1D67020AD}"/>
    <cellStyle name="20% - Accent2 15 3 2 2 2" xfId="25228" xr:uid="{13FF0E31-789C-423F-9C6B-EA944D5C87F5}"/>
    <cellStyle name="20% - Accent2 15 3 2 2 2 2" xfId="50462" xr:uid="{348C4EF4-5BCD-4561-AF16-9C6AB3DF903E}"/>
    <cellStyle name="20% - Accent2 15 3 2 2 3" xfId="31190" xr:uid="{D165BFFD-A4FB-48D7-ADE3-DA6175CB7747}"/>
    <cellStyle name="20% - Accent2 15 3 2 3" xfId="4423" xr:uid="{20C62ABB-5152-437D-86D6-1B184505FCD0}"/>
    <cellStyle name="20% - Accent2 15 3 2 3 2" xfId="21188" xr:uid="{29330250-C3AF-4D96-A941-859322666E70}"/>
    <cellStyle name="20% - Accent2 15 3 2 3 2 2" xfId="46467" xr:uid="{564A773C-869E-4827-92BB-6E9B76945205}"/>
    <cellStyle name="20% - Accent2 15 3 2 3 3" xfId="29866" xr:uid="{0592E80E-ED6D-4131-BA6C-39E8EF629537}"/>
    <cellStyle name="20% - Accent2 15 3 2 4" xfId="1899" xr:uid="{DAB80DA3-3A81-4BAA-B9EB-B33351DF2C5B}"/>
    <cellStyle name="20% - Accent2 15 3 2 4 2" xfId="27370" xr:uid="{E6A48192-F558-4719-9E4C-B79F0A687901}"/>
    <cellStyle name="20% - Accent2 15 3 2 5" xfId="28936" xr:uid="{ABB1F246-8E8C-4D44-BFEA-41E90382ADB6}"/>
    <cellStyle name="20% - Accent2 15 3 3" xfId="23600" xr:uid="{7BF0E24B-937F-445B-B896-7B9DC80C3BDA}"/>
    <cellStyle name="20% - Accent2 15 3 3 2" xfId="9374" xr:uid="{6E145224-81CB-45D6-9CCD-071A1C71836B}"/>
    <cellStyle name="20% - Accent2 15 3 3 2 2" xfId="34767" xr:uid="{FDEE9799-DDFC-4D68-9129-16DD5C17B54B}"/>
    <cellStyle name="20% - Accent2 15 3 3 3" xfId="48845" xr:uid="{46E7537F-A195-4E69-BDA0-8F464975CE1B}"/>
    <cellStyle name="20% - Accent2 15 3 4" xfId="4823" xr:uid="{DAC18EBD-ED3D-4B88-BF4A-AAC55017B6D8}"/>
    <cellStyle name="20% - Accent2 15 3 4 2" xfId="8469" xr:uid="{C941588A-ACF3-4410-9BA0-A1032D56F568}"/>
    <cellStyle name="20% - Accent2 15 3 4 2 2" xfId="33876" xr:uid="{E0C0B22F-4E6A-485A-96D9-EA05C5529587}"/>
    <cellStyle name="20% - Accent2 15 3 4 3" xfId="30254" xr:uid="{FFA9254F-4B1F-4559-9682-B013E4EA5D42}"/>
    <cellStyle name="20% - Accent2 15 3 5" xfId="15526" xr:uid="{8DFB5218-FDBD-44F4-8E48-B861060DEB94}"/>
    <cellStyle name="20% - Accent2 15 3 5 2" xfId="40853" xr:uid="{6D7C7F6A-CDB7-4447-A62F-45A32465369E}"/>
    <cellStyle name="20% - Accent2 15 3 6" xfId="44514" xr:uid="{0A6CA1A5-D8B6-4077-8F65-F49B1016F117}"/>
    <cellStyle name="20% - Accent2 15 4" xfId="348" xr:uid="{03A71436-9BB0-4551-8700-72C49AB0C797}"/>
    <cellStyle name="20% - Accent2 15 4 2" xfId="22614" xr:uid="{ACCB7F3F-B946-4A7D-94B4-10685B997D98}"/>
    <cellStyle name="20% - Accent2 15 4 2 2" xfId="6277" xr:uid="{E3E44D16-890D-4F57-A3AD-BEDC4797DAA4}"/>
    <cellStyle name="20% - Accent2 15 4 2 2 2" xfId="31700" xr:uid="{13A76EEF-CC43-4B42-8A42-EB4CA6826721}"/>
    <cellStyle name="20% - Accent2 15 4 2 3" xfId="47869" xr:uid="{0E73F412-FCB4-47C5-9B19-19A6B19E75FE}"/>
    <cellStyle name="20% - Accent2 15 4 3" xfId="21267" xr:uid="{AA5114AD-B9DD-403D-9FD7-FB72DE91E915}"/>
    <cellStyle name="20% - Accent2 15 4 3 2" xfId="19086" xr:uid="{EC429C7E-2731-490B-9AF3-090A82781EC6}"/>
    <cellStyle name="20% - Accent2 15 4 3 2 2" xfId="44386" xr:uid="{D3FE620E-3DAF-4046-8285-8C39D09ACF44}"/>
    <cellStyle name="20% - Accent2 15 4 3 3" xfId="46545" xr:uid="{DDD41784-2955-4C87-B3DA-417C02656231}"/>
    <cellStyle name="20% - Accent2 15 4 4" xfId="13501" xr:uid="{BDA7FF21-93C6-4EA3-B124-AF5CC165CA4C}"/>
    <cellStyle name="20% - Accent2 15 4 4 2" xfId="38852" xr:uid="{CBD5CD5D-992A-4676-A7C7-6F0954784F54}"/>
    <cellStyle name="20% - Accent2 15 4 5" xfId="25832" xr:uid="{FA275525-0098-41C4-B31E-9E72B258B973}"/>
    <cellStyle name="20% - Accent2 15 5" xfId="4650" xr:uid="{389610BA-4281-4588-BCE8-35712CB9539C}"/>
    <cellStyle name="20% - Accent2 15 5 2" xfId="14625" xr:uid="{95E9EA25-796C-42F3-85D9-A48A3DF243BB}"/>
    <cellStyle name="20% - Accent2 15 5 2 2" xfId="39964" xr:uid="{A759809F-0ECD-4886-A9A5-36CDE222B040}"/>
    <cellStyle name="20% - Accent2 15 5 3" xfId="30081" xr:uid="{0F1CA2B6-9CBA-43C8-9388-4F64690916B2}"/>
    <cellStyle name="20% - Accent2 15 6" xfId="21668" xr:uid="{A4B96976-AFA2-49AC-A8FD-AD40070D5FB7}"/>
    <cellStyle name="20% - Accent2 15 6 2" xfId="25315" xr:uid="{A8DCD4BF-BA37-427E-8601-588203AF0BCA}"/>
    <cellStyle name="20% - Accent2 15 6 2 2" xfId="50549" xr:uid="{D1DF175A-4B22-435E-9397-ECCEAEBE1C3D}"/>
    <cellStyle name="20% - Accent2 15 6 3" xfId="46936" xr:uid="{19423B71-A4F5-452D-8FF3-31BDA5F87DD0}"/>
    <cellStyle name="20% - Accent2 15 7" xfId="9202" xr:uid="{FB85C7AC-AAB8-432D-9B79-6C79A42C9625}"/>
    <cellStyle name="20% - Accent2 15 7 2" xfId="34595" xr:uid="{F80CA8AF-62A3-4AE3-B365-35C1F6BFEFEB}"/>
    <cellStyle name="20% - Accent2 15 8" xfId="42429" xr:uid="{944AC2C5-5E38-4422-AA4E-B82244433FFE}"/>
    <cellStyle name="20% - Accent2 16" xfId="12909" xr:uid="{91349993-B47E-40CD-A79E-1250F67EBB9D}"/>
    <cellStyle name="20% - Accent2 16 2" xfId="1304" xr:uid="{784877FC-514F-4470-BAEA-8B11AE6B17E2}"/>
    <cellStyle name="20% - Accent2 16 2 2" xfId="22443" xr:uid="{716AD1E4-C0C2-44E3-AD9A-E40C79D0CE89}"/>
    <cellStyle name="20% - Accent2 16 2 2 2" xfId="24718" xr:uid="{198C84FE-3236-40C4-B183-F0116A92983B}"/>
    <cellStyle name="20% - Accent2 16 2 2 2 2" xfId="8382" xr:uid="{D0B0A430-7070-4641-A5BC-F8A575BEA05A}"/>
    <cellStyle name="20% - Accent2 16 2 2 2 2 2" xfId="33789" xr:uid="{8408AFC6-4018-4320-8ED3-A642B11BA098}"/>
    <cellStyle name="20% - Accent2 16 2 2 2 3" xfId="49952" xr:uid="{75AB0A90-5FB5-4374-AD41-124AD3FF15E0}"/>
    <cellStyle name="20% - Accent2 16 2 2 3" xfId="23373" xr:uid="{86146034-F254-41F3-99B6-BCD9FEBA0448}"/>
    <cellStyle name="20% - Accent2 16 2 2 3 2" xfId="3312" xr:uid="{A628884A-5707-4221-A8B3-101034132450}"/>
    <cellStyle name="20% - Accent2 16 2 2 3 2 2" xfId="28765" xr:uid="{D8326778-F064-4501-96C9-6DB5FB4223B0}"/>
    <cellStyle name="20% - Accent2 16 2 2 3 3" xfId="48628" xr:uid="{BFFB691E-414F-4723-B1D8-B5EBDA7198C9}"/>
    <cellStyle name="20% - Accent2 16 2 2 4" xfId="10317" xr:uid="{A8C669E1-B4B8-47E2-877E-43C90F9AECED}"/>
    <cellStyle name="20% - Accent2 16 2 2 4 2" xfId="35701" xr:uid="{FE2688BD-600D-4C20-9B6B-996FC4DB8002}"/>
    <cellStyle name="20% - Accent2 16 2 2 5" xfId="47699" xr:uid="{D1614BFF-A076-4AE3-B232-B5AA8C4EF89F}"/>
    <cellStyle name="20% - Accent2 16 2 3" xfId="6755" xr:uid="{C35DA6D7-EB81-4BF8-A1EF-0201D95069DF}"/>
    <cellStyle name="20% - Accent2 16 2 3 2" xfId="15698" xr:uid="{C0077EF5-834E-4E5C-9D74-5F15D338130A}"/>
    <cellStyle name="20% - Accent2 16 2 3 2 2" xfId="41025" xr:uid="{455021A8-6970-40A0-A071-BBD22E801FA7}"/>
    <cellStyle name="20% - Accent2 16 2 3 3" xfId="32169" xr:uid="{202A3047-3290-4940-A9FF-90569B5FB378}"/>
    <cellStyle name="20% - Accent2 16 2 4" xfId="23773" xr:uid="{ABDEB9AF-998A-406A-8029-ED4334637713}"/>
    <cellStyle name="20% - Accent2 16 2 4 2" xfId="14792" xr:uid="{7EFA48AC-5235-4D0A-8E03-FC1B7C85BE61}"/>
    <cellStyle name="20% - Accent2 16 2 4 2 2" xfId="40131" xr:uid="{6AA829AB-EC24-464A-8EA9-6453B12BBDE0}"/>
    <cellStyle name="20% - Accent2 16 2 4 3" xfId="49018" xr:uid="{5BA388B6-4904-41DD-BF48-0592A3734EA9}"/>
    <cellStyle name="20% - Accent2 16 2 5" xfId="11306" xr:uid="{8ADFA0D0-D324-4F78-929F-200022FF0195}"/>
    <cellStyle name="20% - Accent2 16 2 5 2" xfId="36677" xr:uid="{46B98B8B-75BC-4D5B-95AC-DC63D7C16F2A}"/>
    <cellStyle name="20% - Accent2 16 2 6" xfId="26778" xr:uid="{38CF4D62-87E2-4B94-B807-F070ACCD36D2}"/>
    <cellStyle name="20% - Accent2 16 3" xfId="3408" xr:uid="{12380DE1-A263-467F-BFB1-267790D93709}"/>
    <cellStyle name="20% - Accent2 16 3 2" xfId="16130" xr:uid="{A01BCB65-0BA8-4733-BFBC-D0E8D0D71128}"/>
    <cellStyle name="20% - Accent2 16 3 2 2" xfId="18405" xr:uid="{267C1B3B-40B7-477F-A3E6-6326A7008F7C}"/>
    <cellStyle name="20% - Accent2 16 3 2 2 2" xfId="21017" xr:uid="{5F075D7C-4E16-4601-BF6C-D1833119C4C2}"/>
    <cellStyle name="20% - Accent2 16 3 2 2 2 2" xfId="46296" xr:uid="{1CFD7E19-BB7A-46C4-A385-9B9E07D90409}"/>
    <cellStyle name="20% - Accent2 16 3 2 2 3" xfId="43705" xr:uid="{4A57843E-71CD-4166-9487-08EE2F106E7C}"/>
    <cellStyle name="20% - Accent2 16 3 2 3" xfId="17061" xr:uid="{A19DCD33-D997-4564-8236-96D301CF27F3}"/>
    <cellStyle name="20% - Accent2 16 3 2 3 2" xfId="9625" xr:uid="{AA0BB0F0-9A7C-48FE-BACE-D8DA5EE6BA9F}"/>
    <cellStyle name="20% - Accent2 16 3 2 3 2 2" xfId="35018" xr:uid="{12E1F4EF-A96E-43BA-9F4C-DAD6AAC9867E}"/>
    <cellStyle name="20% - Accent2 16 3 2 3 3" xfId="42376" xr:uid="{98E0D900-4403-4E4D-8D8F-8332FDCB4E3F}"/>
    <cellStyle name="20% - Accent2 16 3 2 4" xfId="22954" xr:uid="{5C8F222F-9C02-48C1-BF2A-D60FD1277D6A}"/>
    <cellStyle name="20% - Accent2 16 3 2 4 2" xfId="48209" xr:uid="{BEE151AD-F69B-4B60-8544-CAEE3F16D4DA}"/>
    <cellStyle name="20% - Accent2 16 3 2 5" xfId="41446" xr:uid="{DF72E67D-641B-4FB8-B7A5-E42FF980E81F}"/>
    <cellStyle name="20% - Accent2 16 3 3" xfId="19391" xr:uid="{C5C55437-DFB0-495C-8B76-45A8198FDC64}"/>
    <cellStyle name="20% - Accent2 16 3 3 2" xfId="5165" xr:uid="{8E7331C9-802C-4138-824D-95474CBE109F}"/>
    <cellStyle name="20% - Accent2 16 3 3 2 2" xfId="30596" xr:uid="{C822D802-59B8-43B3-8C1B-79B98BA46647}"/>
    <cellStyle name="20% - Accent2 16 3 3 3" xfId="44679" xr:uid="{6E6CD95B-28D7-44A4-B0BD-6B0EE765DFB5}"/>
    <cellStyle name="20% - Accent2 16 3 4" xfId="17461" xr:uid="{64206B0C-8E0E-479D-958C-C95EE1295F4C}"/>
    <cellStyle name="20% - Accent2 16 3 4 2" xfId="3228" xr:uid="{1BFE50B3-1AC6-481C-8C32-3F87DC25F78D}"/>
    <cellStyle name="20% - Accent2 16 3 4 2 2" xfId="28681" xr:uid="{57400299-57EB-4726-9A16-E9CFFCF624B6}"/>
    <cellStyle name="20% - Accent2 16 3 4 3" xfId="42769" xr:uid="{EF5BBB16-3419-4A21-A81F-E69AAE8BE5D9}"/>
    <cellStyle name="20% - Accent2 16 3 5" xfId="23943" xr:uid="{0A557D3F-4999-4048-9714-8A5126F3B282}"/>
    <cellStyle name="20% - Accent2 16 3 5 2" xfId="49188" xr:uid="{D01FF204-2EB4-4F68-AEE9-93958C4D9B81}"/>
    <cellStyle name="20% - Accent2 16 3 6" xfId="28853" xr:uid="{B3CD3486-60C5-402B-9468-5C8B06581FFC}"/>
    <cellStyle name="20% - Accent2 16 4" xfId="9806" xr:uid="{68818BF6-348D-4E30-8176-5FCCD062EF61}"/>
    <cellStyle name="20% - Accent2 16 4 2" xfId="12081" xr:uid="{9CE30AE7-5ABF-4B53-AE16-91C3F458A547}"/>
    <cellStyle name="20% - Accent2 16 4 2 2" xfId="18915" xr:uid="{004500F8-51EA-40E2-9565-CD57D047DDFE}"/>
    <cellStyle name="20% - Accent2 16 4 2 2 2" xfId="44215" xr:uid="{C09E9152-4164-439D-8057-62B4E17D1641}"/>
    <cellStyle name="20% - Accent2 16 4 2 3" xfId="37444" xr:uid="{02808C74-440A-4945-B97B-DFE103823E28}"/>
    <cellStyle name="20% - Accent2 16 4 3" xfId="10737" xr:uid="{D1DF2412-41D0-4115-99FF-507949B8E59E}"/>
    <cellStyle name="20% - Accent2 16 4 3 2" xfId="14876" xr:uid="{46B87895-45A3-4DA7-A77E-E49160E39C9A}"/>
    <cellStyle name="20% - Accent2 16 4 3 2 2" xfId="40215" xr:uid="{9866CAF1-3B1C-4EFE-BD96-A494DFB8E606}"/>
    <cellStyle name="20% - Accent2 16 4 3 3" xfId="36120" xr:uid="{A09934F0-51A3-4E21-B00B-83B0B7FCD41E}"/>
    <cellStyle name="20% - Accent2 16 4 4" xfId="4003" xr:uid="{090C3ADF-1F17-4D30-8AF9-7EA205B7E98D}"/>
    <cellStyle name="20% - Accent2 16 4 4 2" xfId="29447" xr:uid="{CCDF5C99-7DBD-4662-B8FD-7B1B19F4A666}"/>
    <cellStyle name="20% - Accent2 16 4 5" xfId="35190" xr:uid="{89660C40-08A8-4B3F-B723-A37BC78C76A0}"/>
    <cellStyle name="20% - Accent2 16 5" xfId="17288" xr:uid="{B14631B2-FD1F-4788-8AEE-9775B7D0AB22}"/>
    <cellStyle name="20% - Accent2 16 5 2" xfId="22010" xr:uid="{20F9E933-A334-4C00-A38F-C668EA64AAF4}"/>
    <cellStyle name="20% - Accent2 16 5 2 2" xfId="47278" xr:uid="{BEDDEA2D-8CD4-4BF6-A5B4-D7BB14F29032}"/>
    <cellStyle name="20% - Accent2 16 5 3" xfId="42596" xr:uid="{AE7BA416-63F0-4E96-A376-A6E9FE779F4C}"/>
    <cellStyle name="20% - Accent2 16 6" xfId="11136" xr:uid="{7C5B9864-2FFA-461F-8940-92728707908A}"/>
    <cellStyle name="20% - Accent2 16 6 2" xfId="21104" xr:uid="{4F100C72-0113-4DCA-95ED-72E1612DDC88}"/>
    <cellStyle name="20% - Accent2 16 6 2 2" xfId="46383" xr:uid="{394813F7-030D-4CD0-9FC9-9EE0C54B3840}"/>
    <cellStyle name="20% - Accent2 16 6 3" xfId="36507" xr:uid="{8EC74383-6D2A-4583-80F3-E92ED9BC3589}"/>
    <cellStyle name="20% - Accent2 16 7" xfId="4993" xr:uid="{6A9BF0F7-0471-4391-8BEA-584430253A6A}"/>
    <cellStyle name="20% - Accent2 16 7 2" xfId="30424" xr:uid="{A1D1472C-EC22-43E9-BF0D-3764148F45DC}"/>
    <cellStyle name="20% - Accent2 16 8" xfId="38263" xr:uid="{037B0C2E-C958-4048-9E70-7F24E38344C1}"/>
    <cellStyle name="20% - Accent2 17" xfId="9722" xr:uid="{0098AEAF-C682-45D2-8B93-BACA8B410455}"/>
    <cellStyle name="20% - Accent2 17 2" xfId="5596" xr:uid="{3711F5EB-C02F-4F9B-BBB3-277A55E7D37F}"/>
    <cellStyle name="20% - Accent2 17 2 2" xfId="7872" xr:uid="{E0C4E364-F253-4F77-8BF0-E356C843D514}"/>
    <cellStyle name="20% - Accent2 17 2 2 2" xfId="14705" xr:uid="{7E06EBC7-18F8-44E2-8A3B-308D03AB5C7F}"/>
    <cellStyle name="20% - Accent2 17 2 2 2 2" xfId="40044" xr:uid="{480E2C94-C17B-4782-9145-993C71618009}"/>
    <cellStyle name="20% - Accent2 17 2 2 3" xfId="33279" xr:uid="{64176E62-9F42-4023-ABEE-222F7669EAB7}"/>
    <cellStyle name="20% - Accent2 17 2 3" xfId="6527" xr:uid="{8A99FCF8-243D-4983-BD32-C0981A4A1020}"/>
    <cellStyle name="20% - Accent2 17 2 3 2" xfId="22261" xr:uid="{30F003E2-F7CA-43D0-ABD7-B6B1C902BE7C}"/>
    <cellStyle name="20% - Accent2 17 2 3 2 2" xfId="47529" xr:uid="{87C54941-69A0-4588-946C-2CDED60B1C91}"/>
    <cellStyle name="20% - Accent2 17 2 3 3" xfId="31949" xr:uid="{00DA8788-03C7-4E30-9C84-391E151E138B}"/>
    <cellStyle name="20% - Accent2 17 2 4" xfId="16641" xr:uid="{FC315D2C-3E61-4FD8-98A4-453BE42803C6}"/>
    <cellStyle name="20% - Accent2 17 2 4 2" xfId="41957" xr:uid="{42BC3B21-19F3-4DF0-AF85-FA3B167F6EA3}"/>
    <cellStyle name="20% - Accent2 17 2 5" xfId="31019" xr:uid="{5FBAEF21-18FE-4459-BA22-5424E73825AE}"/>
    <cellStyle name="20% - Accent2 17 3" xfId="13077" xr:uid="{405B4172-79FD-4466-B55D-3A8080D1E1BE}"/>
    <cellStyle name="20% - Accent2 17 3 2" xfId="11478" xr:uid="{9A98789F-0C66-4654-9C93-4B9BB99323AC}"/>
    <cellStyle name="20% - Accent2 17 3 2 2" xfId="36849" xr:uid="{82341319-CD60-4359-BC81-420433561DC8}"/>
    <cellStyle name="20% - Accent2 17 3 3" xfId="38428" xr:uid="{A83A8C60-88F1-4599-88C2-6C9AEFAE6959}"/>
    <cellStyle name="20% - Accent2 17 4" xfId="6928" xr:uid="{0C1854AC-3960-4426-9CFD-FE6BF8ADF9FB}"/>
    <cellStyle name="20% - Accent2 17 4 2" xfId="9541" xr:uid="{A4F70350-039B-40DE-A7CA-448014950392}"/>
    <cellStyle name="20% - Accent2 17 4 2 2" xfId="34934" xr:uid="{600F8A1F-BE3F-46B8-BEA7-0EE7D72DFEF4}"/>
    <cellStyle name="20% - Accent2 17 4 3" xfId="32342" xr:uid="{771CB050-F09E-440F-9F8E-3011A112AA78}"/>
    <cellStyle name="20% - Accent2 17 5" xfId="17631" xr:uid="{D0ABCA41-FCB7-478C-9347-20293BE55372}"/>
    <cellStyle name="20% - Accent2 17 5 2" xfId="42939" xr:uid="{735F3B3A-1992-4691-87F9-9869603EBD65}"/>
    <cellStyle name="20% - Accent2 17 6" xfId="35106" xr:uid="{162DE90F-98CD-4BAE-AF06-74CC48DACA1B}"/>
    <cellStyle name="20% - Accent2 18" xfId="22359" xr:uid="{0B25A5C7-1266-4BE5-83C3-B261E47F4EBB}"/>
    <cellStyle name="20% - Accent2 18 2" xfId="11910" xr:uid="{849BB1D5-B0A4-478F-863E-B57104AC4E1E}"/>
    <cellStyle name="20% - Accent2 18 2 2" xfId="20507" xr:uid="{E9E90D69-65CE-457C-B434-E721ADEE236C}"/>
    <cellStyle name="20% - Accent2 18 2 2 2" xfId="3141" xr:uid="{D735D00E-C071-478D-A88D-ED3C3181EAAE}"/>
    <cellStyle name="20% - Accent2 18 2 2 2 2" xfId="28594" xr:uid="{09E2DBEF-6497-4DCB-89B8-E3A3C6CB4DB3}"/>
    <cellStyle name="20% - Accent2 18 2 2 3" xfId="45786" xr:uid="{D23B2309-C056-444B-82EC-9277E6557935}"/>
    <cellStyle name="20% - Accent2 18 2 3" xfId="19165" xr:uid="{853A26CF-4F35-4446-956B-CF4C185B62B0}"/>
    <cellStyle name="20% - Accent2 18 2 3 2" xfId="15949" xr:uid="{233AAF01-589F-4C94-B574-A64569AA9A90}"/>
    <cellStyle name="20% - Accent2 18 2 3 2 2" xfId="41276" xr:uid="{57C6E0EE-7718-4F69-9BBD-CFB352C0754A}"/>
    <cellStyle name="20% - Accent2 18 2 3 3" xfId="44464" xr:uid="{E688C02E-B6CB-4247-BC44-2E4A9E037B04}"/>
    <cellStyle name="20% - Accent2 18 2 4" xfId="6107" xr:uid="{BACCD2D8-F8B8-4B14-8729-55EC4970D4E5}"/>
    <cellStyle name="20% - Accent2 18 2 4 2" xfId="31530" xr:uid="{C2EC1FED-29F6-4BB6-829D-CF844A25AEAA}"/>
    <cellStyle name="20% - Accent2 18 2 5" xfId="37273" xr:uid="{ACE3FA45-F6E6-4280-A91E-71643FDD0789}"/>
    <cellStyle name="20% - Accent2 18 3" xfId="438" xr:uid="{EBF10382-DA53-4AC4-AA00-14FF1741892F}"/>
    <cellStyle name="20% - Accent2 18 3 2" xfId="24115" xr:uid="{0F02F241-293A-4347-9D17-10B90639323E}"/>
    <cellStyle name="20% - Accent2 18 3 2 2" xfId="49360" xr:uid="{E7DC8053-CBB8-4910-B830-B2CE937C621C}"/>
    <cellStyle name="20% - Accent2 18 3 3" xfId="25922" xr:uid="{54211ADC-6EED-43F0-8254-69ACB2862998}"/>
    <cellStyle name="20% - Accent2 18 4" xfId="19564" xr:uid="{C627533E-440A-4D94-A3BE-99C2793D708C}"/>
    <cellStyle name="20% - Accent2 18 4 2" xfId="22177" xr:uid="{9463F902-AD49-4F26-8E7D-96FB9371A905}"/>
    <cellStyle name="20% - Accent2 18 4 2 2" xfId="47445" xr:uid="{954E2B8F-4125-44CA-B1ED-F5127073779A}"/>
    <cellStyle name="20% - Accent2 18 4 3" xfId="44852" xr:uid="{601D1BE6-AD7A-416F-9F16-85B1395BF82E}"/>
    <cellStyle name="20% - Accent2 18 5" xfId="7098" xr:uid="{41CC13B4-574A-4FF2-AC01-A5A862F33321}"/>
    <cellStyle name="20% - Accent2 18 5 2" xfId="32512" xr:uid="{619E11BB-4CE6-4C5B-B5FC-E74B43EEF35E}"/>
    <cellStyle name="20% - Accent2 18 6" xfId="47616" xr:uid="{4D0944F8-D54B-4966-99A8-99FDD4CA4B92}"/>
    <cellStyle name="20% - Accent2 19" xfId="22361" xr:uid="{BFAF2A95-C04F-43B5-BDD9-B7B6B9D83BE5}"/>
    <cellStyle name="20% - Accent2 19 2" xfId="1474" xr:uid="{B71DA9EF-DD5F-4EBD-A356-D754434BA7B1}"/>
    <cellStyle name="20% - Accent2 19 2 2" xfId="17802" xr:uid="{305C1403-19CC-483B-B5FE-1A82E1D0188B}"/>
    <cellStyle name="20% - Accent2 19 2 2 2" xfId="43110" xr:uid="{133628D5-0686-49AD-9278-AB29566B34F0}"/>
    <cellStyle name="20% - Accent2 19 2 3" xfId="26945" xr:uid="{08D438A9-30C2-498A-A00D-7E72D4216A4A}"/>
    <cellStyle name="20% - Accent2 19 3" xfId="13249" xr:uid="{638DB04D-B40E-4757-9A65-45ACE31F6CA7}"/>
    <cellStyle name="20% - Accent2 19 3 2" xfId="22179" xr:uid="{DF51F1F2-6DED-4092-8452-519A7401629C}"/>
    <cellStyle name="20% - Accent2 19 3 2 2" xfId="47447" xr:uid="{381E4185-559A-4DAD-9C7E-A506FC8D5D99}"/>
    <cellStyle name="20% - Accent2 19 3 3" xfId="38600" xr:uid="{48E45A58-750E-4876-9DBC-10FA32F99A9B}"/>
    <cellStyle name="20% - Accent2 19 4" xfId="19733" xr:uid="{DE63C3CE-413D-44FE-8BE4-F2564A7FFFDD}"/>
    <cellStyle name="20% - Accent2 19 4 2" xfId="45021" xr:uid="{30CD8CD2-C042-4755-B870-5580A2146319}"/>
    <cellStyle name="20% - Accent2 19 5" xfId="47618" xr:uid="{989B09A3-7B70-4DDF-B8DB-6342683BB475}"/>
    <cellStyle name="20% - Accent2 2" xfId="139" xr:uid="{B6576996-D529-40B9-9198-FD74560E9A7C}"/>
    <cellStyle name="20% - Accent2 2 10" xfId="24547" xr:uid="{21F1D8EC-F87B-42E9-A0B4-64F4A856386B}"/>
    <cellStyle name="20% - Accent2 2 10 2" xfId="14195" xr:uid="{172EA171-7003-4E59-A69B-557F9D318D96}"/>
    <cellStyle name="20% - Accent2 2 10 2 2" xfId="9454" xr:uid="{0272E0C4-883F-458B-B6CA-EC00BBF39A40}"/>
    <cellStyle name="20% - Accent2 2 10 2 2 2" xfId="34847" xr:uid="{EBF239A6-8996-4149-90C8-B10095B7CC73}"/>
    <cellStyle name="20% - Accent2 2 10 2 3" xfId="39534" xr:uid="{62A77E3B-9F20-4F56-8510-AEA7A78FEFF3}"/>
    <cellStyle name="20% - Accent2 2 10 3" xfId="12841" xr:uid="{FFCB5CE3-F0BF-493D-BD3C-0A0F2B2776C8}"/>
    <cellStyle name="20% - Accent2 2 10 3 2" xfId="5416" xr:uid="{2EC4DE5E-BF63-4123-B730-609C44A2A162}"/>
    <cellStyle name="20% - Accent2 2 10 3 2 2" xfId="30847" xr:uid="{BEE46CFE-4E27-44C4-A513-7DD632E97B75}"/>
    <cellStyle name="20% - Accent2 2 10 3 3" xfId="38203" xr:uid="{BB338EA0-7E0E-4FC0-8044-37812651B778}"/>
    <cellStyle name="20% - Accent2 2 10 4" xfId="12421" xr:uid="{3AB637B4-2A72-47B1-92F5-890B189DD7A1}"/>
    <cellStyle name="20% - Accent2 2 10 4 2" xfId="37784" xr:uid="{2620CC6C-2CD4-405B-A555-FC450E2B424E}"/>
    <cellStyle name="20% - Accent2 2 10 5" xfId="49781" xr:uid="{2AF1CE9C-A2B0-40CD-9E02-400ED4D0B64E}"/>
    <cellStyle name="20% - Accent2 2 11" xfId="13918" xr:uid="{4D93A092-3B7B-4D9B-9E13-40F755BADCD1}"/>
    <cellStyle name="20% - Accent2 2 12" xfId="25539" xr:uid="{5C2FC8F7-0EC2-40BD-8F4F-1FB294F5DEEB}"/>
    <cellStyle name="20% - Accent2 2 12 2" xfId="50762" xr:uid="{C7FD455B-DFE4-49CA-956B-D1F6696FC7F3}"/>
    <cellStyle name="20% - Accent2 2 13" xfId="25634" xr:uid="{5DBC5F0C-4052-4155-B8BA-D74468522B89}"/>
    <cellStyle name="20% - Accent2 2 2" xfId="5512" xr:uid="{30F25870-00C5-406F-B9F0-004AFB111124}"/>
    <cellStyle name="20% - Accent2 2 2 10" xfId="30935" xr:uid="{0219CB3F-A7B9-4D23-BD77-7B40DD100837}"/>
    <cellStyle name="20% - Accent2 2 2 2" xfId="11826" xr:uid="{FC85AE2F-F2EF-4818-A8B9-7987FD21B9FE}"/>
    <cellStyle name="20% - Accent2 2 2 2 2" xfId="24463" xr:uid="{D1E553D4-3907-4FEF-9CAB-F6DAD5B0FB7A}"/>
    <cellStyle name="20% - Accent2 2 2 2 2 2" xfId="20336" xr:uid="{B2CFED1C-3C69-437D-B724-86578BC66C92}"/>
    <cellStyle name="20% - Accent2 2 2 2 2 2 2" xfId="21580" xr:uid="{3A0326C3-C7B7-4A7F-BC8F-56E36D245E26}"/>
    <cellStyle name="20% - Accent2 2 2 2 2 2 2 2" xfId="5245" xr:uid="{A7739DC6-ADF6-483E-A058-30D11A5B5D95}"/>
    <cellStyle name="20% - Accent2 2 2 2 2 2 2 2 2" xfId="30676" xr:uid="{328129D1-9715-4EEB-B708-17706A746B8C}"/>
    <cellStyle name="20% - Accent2 2 2 2 2 2 2 3" xfId="46848" xr:uid="{45EC1FC9-1544-4CDC-8625-99697F16C500}"/>
    <cellStyle name="20% - Accent2 2 2 2 2 2 3" xfId="211" xr:uid="{46223C82-CA62-486C-A058-83108FAAA61B}"/>
    <cellStyle name="20% - Accent2 2 2 2 2 2 3 2" xfId="18054" xr:uid="{4CBBC5F9-0FA9-4DAA-84A2-CE2745779E81}"/>
    <cellStyle name="20% - Accent2 2 2 2 2 2 3 2 2" xfId="43362" xr:uid="{489356BA-23B4-4676-A80F-01AE4D1F6CD1}"/>
    <cellStyle name="20% - Accent2 2 2 2 2 2 3 3" xfId="25705" xr:uid="{359E90D5-18A8-4FED-97DD-B3E5E6FB7E2A}"/>
    <cellStyle name="20% - Accent2 2 2 2 2 2 4" xfId="8212" xr:uid="{2893E99F-D389-41B5-B883-F287D4F5B1F3}"/>
    <cellStyle name="20% - Accent2 2 2 2 2 2 4 2" xfId="33619" xr:uid="{39C80BA6-CAAF-4B24-AF6E-A36CBFA7E6C6}"/>
    <cellStyle name="20% - Accent2 2 2 2 2 2 5" xfId="45615" xr:uid="{016C5B02-B6CC-4D00-A412-0166B5BEC2B4}"/>
    <cellStyle name="20% - Accent2 2 2 2 2 3" xfId="22532" xr:uid="{9DBB2DA4-D5DE-404B-B8CE-FC8BCD9BAC7C}"/>
    <cellStyle name="20% - Accent2 2 2 2 2 3 2" xfId="13592" xr:uid="{EFB90C1F-C152-40C2-93F7-C3700FDF4A42}"/>
    <cellStyle name="20% - Accent2 2 2 2 2 3 2 2" xfId="38943" xr:uid="{AAEF20F9-A0A7-44E4-B58B-D3463CB283E3}"/>
    <cellStyle name="20% - Accent2 2 2 2 2 3 3" xfId="47787" xr:uid="{B8E86815-DACD-473A-BC6C-ABB925959789}"/>
    <cellStyle name="20% - Accent2 2 2 2 2 4" xfId="10063" xr:uid="{200187FD-F598-49D5-9E89-3027694A6D6A}"/>
    <cellStyle name="20% - Accent2 2 2 2 2 4 2" xfId="24282" xr:uid="{C43F15F9-9A8E-4235-AC9C-5311D48E98FE}"/>
    <cellStyle name="20% - Accent2 2 2 2 2 4 2 2" xfId="49527" xr:uid="{41E1F6E4-3AF9-47A6-B42B-798818D9A28A}"/>
    <cellStyle name="20% - Accent2 2 2 2 2 4 3" xfId="35447" xr:uid="{E94CCE71-7B8A-4470-812C-742C124C9EA4}"/>
    <cellStyle name="20% - Accent2 2 2 2 2 5" xfId="3919" xr:uid="{32E35106-99DA-4D3A-BCC4-81943F7D7DF4}"/>
    <cellStyle name="20% - Accent2 2 2 2 2 5 2" xfId="29363" xr:uid="{A7E548D5-C576-48F6-886B-8B304067D357}"/>
    <cellStyle name="20% - Accent2 2 2 2 2 6" xfId="49699" xr:uid="{A07F6AED-4DDC-4DF6-8D41-C2295E1995F8}"/>
    <cellStyle name="20% - Accent2 2 2 2 3" xfId="18150" xr:uid="{D6BD9371-C7C3-441B-9874-91E185924A47}"/>
    <cellStyle name="20% - Accent2 2 2 2 3 2" xfId="14024" xr:uid="{0BA385A3-7895-46C2-989F-53A87B017A6E}"/>
    <cellStyle name="20% - Accent2 2 2 2 3 2 2" xfId="15268" xr:uid="{70C9621C-B969-4FCC-81FF-C5856C6F3976}"/>
    <cellStyle name="20% - Accent2 2 2 2 3 2 2 2" xfId="11558" xr:uid="{64F34CD5-FD32-49C9-AE31-A5A96338AF65}"/>
    <cellStyle name="20% - Accent2 2 2 2 3 2 2 2 2" xfId="36929" xr:uid="{3896B4A9-4F0E-4244-B978-B41184E83795}"/>
    <cellStyle name="20% - Accent2 2 2 2 3 2 2 3" xfId="40595" xr:uid="{401BB174-8D5B-4CA2-B0BA-FE0A433F3280}"/>
    <cellStyle name="20% - Accent2 2 2 2 3 2 3" xfId="2324" xr:uid="{26D0AC71-FE1C-48E8-867B-C5C17A0B6AB5}"/>
    <cellStyle name="20% - Accent2 2 2 2 3 2 3 2" xfId="7521" xr:uid="{AD92390B-5B80-4175-99D7-B3F52EB5BEA8}"/>
    <cellStyle name="20% - Accent2 2 2 2 3 2 3 2 2" xfId="32935" xr:uid="{F5FBC4DF-3D21-4DED-9B88-60D0987666FB}"/>
    <cellStyle name="20% - Accent2 2 2 2 3 2 3 3" xfId="27794" xr:uid="{F9AD14A6-48C7-407E-B81C-96029369E9D1}"/>
    <cellStyle name="20% - Accent2 2 2 2 3 2 4" xfId="20847" xr:uid="{207D5982-5692-41A8-A66C-A4C196587248}"/>
    <cellStyle name="20% - Accent2 2 2 2 3 2 4 2" xfId="46126" xr:uid="{CB36A171-AAB0-430F-BA41-B3B55F4F9724}"/>
    <cellStyle name="20% - Accent2 2 2 2 3 2 5" xfId="39363" xr:uid="{F28722D2-583D-4079-87A0-A2EDF4189033}"/>
    <cellStyle name="20% - Accent2 2 2 2 3 3" xfId="16219" xr:uid="{1854E2BD-C95F-4361-A692-2DA5C5D13188}"/>
    <cellStyle name="20% - Accent2 2 2 2 3 3 2" xfId="1987" xr:uid="{F02FE134-A443-4CE1-89B5-2705DCA5BFB0}"/>
    <cellStyle name="20% - Accent2 2 2 2 3 3 2 2" xfId="27458" xr:uid="{9A1C49DA-020E-4ADC-B37C-248EB5342A1E}"/>
    <cellStyle name="20% - Accent2 2 2 2 3 3 3" xfId="41535" xr:uid="{999C30FF-2980-412D-8AA9-0AC6A660FE34}"/>
    <cellStyle name="20% - Accent2 2 2 2 3 4" xfId="22700" xr:uid="{6285108E-B900-4693-8000-E10D13C4F338}"/>
    <cellStyle name="20% - Accent2 2 2 2 3 4 2" xfId="17970" xr:uid="{9FB6877C-2130-47B1-AE67-9C1028A206A6}"/>
    <cellStyle name="20% - Accent2 2 2 2 3 4 2 2" xfId="43278" xr:uid="{E7C90A29-CAC3-455F-938F-13994BBC7B2B}"/>
    <cellStyle name="20% - Accent2 2 2 2 3 4 3" xfId="47955" xr:uid="{531B6216-BAF0-4649-B443-76A03E3218C3}"/>
    <cellStyle name="20% - Accent2 2 2 2 3 5" xfId="10233" xr:uid="{823D89CD-646D-48B2-BE8A-1B8E1AA63734}"/>
    <cellStyle name="20% - Accent2 2 2 2 3 5 2" xfId="35617" xr:uid="{5C85179A-DE00-42F4-81FE-1216F679D2F0}"/>
    <cellStyle name="20% - Accent2 2 2 2 3 6" xfId="43451" xr:uid="{AEE0B8E8-F731-40E6-9E24-BEE21EC425EB}"/>
    <cellStyle name="20% - Accent2 2 2 2 4" xfId="7701" xr:uid="{3D6ADB8D-4391-437F-8269-1546FAA0AAB6}"/>
    <cellStyle name="20% - Accent2 2 2 2 4 2" xfId="8944" xr:uid="{CBF45E32-51C7-42CC-B746-9DD9B311C43C}"/>
    <cellStyle name="20% - Accent2 2 2 2 4 2 2" xfId="15778" xr:uid="{03AEF444-9018-417A-B134-4B9D7B5700A7}"/>
    <cellStyle name="20% - Accent2 2 2 2 4 2 2 2" xfId="41105" xr:uid="{72463606-BCF7-4790-BF8E-6ABA07106387}"/>
    <cellStyle name="20% - Accent2 2 2 2 4 2 3" xfId="34337" xr:uid="{335C3A18-00F7-464D-8A36-1BE71CC0765E}"/>
    <cellStyle name="20% - Accent2 2 2 2 4 3" xfId="12849" xr:uid="{3A9B0D1C-CCB3-4017-807F-621D86C1C254}"/>
    <cellStyle name="20% - Accent2 2 2 2 4 3 2" xfId="24366" xr:uid="{1AB32C33-9C12-457F-B802-F2D3273F79ED}"/>
    <cellStyle name="20% - Accent2 2 2 2 4 3 2 2" xfId="49611" xr:uid="{352633C6-BD34-43C0-B2A4-04944F7C97D8}"/>
    <cellStyle name="20% - Accent2 2 2 2 4 3 3" xfId="38211" xr:uid="{82047C9F-E37B-4A7A-B082-568C1A0CC4AA}"/>
    <cellStyle name="20% - Accent2 2 2 2 4 4" xfId="18745" xr:uid="{A35AEC8F-D092-4201-ADB4-ED9949A7285B}"/>
    <cellStyle name="20% - Accent2 2 2 2 4 4 2" xfId="44045" xr:uid="{EC2F5096-94D4-4AEA-A337-259A426A9AAA}"/>
    <cellStyle name="20% - Accent2 2 2 2 4 5" xfId="33108" xr:uid="{DB1A6B58-88FC-44BC-A019-282CF2CF62E4}"/>
    <cellStyle name="20% - Accent2 2 2 2 5" xfId="9895" xr:uid="{0FDFBCBE-84BF-4BCD-8523-2B705FEA4EAE}"/>
    <cellStyle name="20% - Accent2 2 2 2 5 2" xfId="19906" xr:uid="{64F8E49F-2412-4534-8663-6BBB949574C4}"/>
    <cellStyle name="20% - Accent2 2 2 2 5 2 2" xfId="45194" xr:uid="{21268B7E-C098-4102-8DA3-6AA664466D8D}"/>
    <cellStyle name="20% - Accent2 2 2 2 5 3" xfId="35279" xr:uid="{A1D50C27-F4D7-4254-BFA4-BF9126EF5E1E}"/>
    <cellStyle name="20% - Accent2 2 2 2 6" xfId="3749" xr:uid="{D231E165-A3B8-4B3D-8F24-4BD2EBE3C7DC}"/>
    <cellStyle name="20% - Accent2 2 2 2 6 2" xfId="11645" xr:uid="{AE64CA48-EF55-4EDE-B72B-AC5291910937}"/>
    <cellStyle name="20% - Accent2 2 2 2 6 2 2" xfId="37016" xr:uid="{FB2C41D7-F3DB-4967-9212-C1BD1649B4CC}"/>
    <cellStyle name="20% - Accent2 2 2 2 6 3" xfId="29193" xr:uid="{6A48BB6F-24A7-434F-A957-20DED6D0EF7E}"/>
    <cellStyle name="20% - Accent2 2 2 2 7" xfId="1815" xr:uid="{82453D6E-7261-462B-9132-B0CE480937C0}"/>
    <cellStyle name="20% - Accent2 2 2 2 7 2" xfId="27286" xr:uid="{D3F4EE7D-732A-476A-8C71-80229308897C}"/>
    <cellStyle name="20% - Accent2 2 2 2 8" xfId="37190" xr:uid="{972B8642-9EBD-4181-A351-B4ED5F0EAF2F}"/>
    <cellStyle name="20% - Accent2 2 2 3" xfId="7617" xr:uid="{F5E49CAA-531C-42DD-BCA5-7930260731DC}"/>
    <cellStyle name="20% - Accent2 2 2 3 2" xfId="20252" xr:uid="{226C2871-9D60-4A04-BFB4-560936B3DF5E}"/>
    <cellStyle name="20% - Accent2 2 2 3 2 2" xfId="8773" xr:uid="{FA1958C3-A556-4B84-9C3F-3D17EF38A1DA}"/>
    <cellStyle name="20% - Accent2 2 2 3 2 2 2" xfId="11048" xr:uid="{3BF3582D-C371-4B52-A439-25A8B8251C6C}"/>
    <cellStyle name="20% - Accent2 2 2 3 2 2 2 2" xfId="17883" xr:uid="{C429EEEE-429D-4D7D-98D1-60BDF05A9712}"/>
    <cellStyle name="20% - Accent2 2 2 3 2 2 2 2 2" xfId="43191" xr:uid="{A9CD43B0-1EB7-40FB-BD7B-F4FB1AF6C841}"/>
    <cellStyle name="20% - Accent2 2 2 3 2 2 2 3" xfId="36419" xr:uid="{E85030BB-944E-40DF-8827-4A80E6B2E389}"/>
    <cellStyle name="20% - Accent2 2 2 3 2 2 3" xfId="21272" xr:uid="{E45737C0-7617-4363-8217-B0B2B8392182}"/>
    <cellStyle name="20% - Accent2 2 2 3 2 2 3 2" xfId="13843" xr:uid="{823EA57F-1C2A-40CB-936E-805B321D2089}"/>
    <cellStyle name="20% - Accent2 2 2 3 2 2 3 2 2" xfId="39194" xr:uid="{4A6A4587-68A0-4607-8C44-3449E25E69F8}"/>
    <cellStyle name="20% - Accent2 2 2 3 2 2 3 3" xfId="46550" xr:uid="{8A612EE6-ED91-4C65-A2C3-C8CEEB90BEBF}"/>
    <cellStyle name="20% - Accent2 2 2 3 2 2 4" xfId="2971" xr:uid="{5A01D087-7224-4D78-B213-B66EBCA62042}"/>
    <cellStyle name="20% - Accent2 2 2 3 2 2 4 2" xfId="28424" xr:uid="{9416347F-B37E-44F0-A91F-56982535DCC3}"/>
    <cellStyle name="20% - Accent2 2 2 3 2 2 5" xfId="34166" xr:uid="{91BEE00B-84D7-41B8-9E44-041CA16B361C}"/>
    <cellStyle name="20% - Accent2 2 2 3 2 3" xfId="11999" xr:uid="{F3347137-0807-4880-B1FC-CA25CD0E6AA2}"/>
    <cellStyle name="20% - Accent2 2 2 3 2 3 2" xfId="10405" xr:uid="{DFF30F78-D4B1-4544-B221-122894E39CFF}"/>
    <cellStyle name="20% - Accent2 2 2 3 2 3 2 2" xfId="35789" xr:uid="{92FE242A-26F0-4B56-A0EA-BE4ABC29194C}"/>
    <cellStyle name="20% - Accent2 2 2 3 2 3 3" xfId="37362" xr:uid="{01E6C6BE-980D-46DA-A0F7-553972AAD465}"/>
    <cellStyle name="20% - Accent2 2 2 3 2 4" xfId="5853" xr:uid="{B801C558-0F63-4F07-9D0D-55C7D4DBD194}"/>
    <cellStyle name="20% - Accent2 2 2 3 2 4 2" xfId="20073" xr:uid="{32585B16-278E-408B-AA36-194DF1CF7EC7}"/>
    <cellStyle name="20% - Accent2 2 2 3 2 4 2 2" xfId="45361" xr:uid="{1456573B-F39A-4042-9126-C881118AFB0B}"/>
    <cellStyle name="20% - Accent2 2 2 3 2 4 3" xfId="31276" xr:uid="{EDCC516C-14BD-4AC5-8314-B576CBD63B06}"/>
    <cellStyle name="20% - Accent2 2 2 3 2 5" xfId="16557" xr:uid="{529AAF98-0880-45EC-8974-1CBA24469014}"/>
    <cellStyle name="20% - Accent2 2 2 3 2 5 2" xfId="41873" xr:uid="{8BAC16CE-E0B4-485E-A844-5BE0C517FE48}"/>
    <cellStyle name="20% - Accent2 2 2 3 2 6" xfId="45533" xr:uid="{8CA868DD-DE9C-4611-AE94-21D09BF95DE2}"/>
    <cellStyle name="20% - Accent2 2 2 3 3" xfId="13940" xr:uid="{C5833B7C-F7A8-4048-83B0-BD155F5B2458}"/>
    <cellStyle name="20% - Accent2 2 2 3 3 2" xfId="21409" xr:uid="{ECD7970F-CD03-4DA2-B74A-CB955BABAA1D}"/>
    <cellStyle name="20% - Accent2 2 2 3 3 2 2" xfId="23685" xr:uid="{C9AB0390-94C9-45B3-8A3B-D0A69694B8AF}"/>
    <cellStyle name="20% - Accent2 2 2 3 3 2 2 2" xfId="7350" xr:uid="{7119B625-0228-4B14-BCA1-26FD4D0477BB}"/>
    <cellStyle name="20% - Accent2 2 2 3 3 2 2 2 2" xfId="32764" xr:uid="{EBCB2CBE-A130-4E83-82CB-4F8CEF0CC24A}"/>
    <cellStyle name="20% - Accent2 2 2 3 3 2 2 3" xfId="48930" xr:uid="{9A898064-F38F-456A-95AA-FE75A29CED4A}"/>
    <cellStyle name="20% - Accent2 2 2 3 3 2 3" xfId="14960" xr:uid="{3288B871-076D-42C6-AC4F-10F9F73A6E1B}"/>
    <cellStyle name="20% - Accent2 2 2 3 3 2 3 2" xfId="1207" xr:uid="{3C583AC8-6B18-4655-A835-84368EF8D4BC}"/>
    <cellStyle name="20% - Accent2 2 2 3 3 2 3 2 2" xfId="26691" xr:uid="{FCA48512-7E87-43D3-B9B9-13D34454F76B}"/>
    <cellStyle name="20% - Accent2 2 2 3 3 2 3 3" xfId="40298" xr:uid="{B590CFE6-EAB4-470B-B171-D7E630BCC7F6}"/>
    <cellStyle name="20% - Accent2 2 2 3 3 2 4" xfId="9284" xr:uid="{0F5E3CBB-EF11-49B8-AD47-79EC3CA02715}"/>
    <cellStyle name="20% - Accent2 2 2 3 3 2 4 2" xfId="34677" xr:uid="{EFC331AF-E967-46A7-A415-CB24788B4D9F}"/>
    <cellStyle name="20% - Accent2 2 2 3 3 2 5" xfId="46677" xr:uid="{8C27992D-C5A0-4AC2-AC6E-6D3C3EA43451}"/>
    <cellStyle name="20% - Accent2 2 2 3 3 3" xfId="24636" xr:uid="{8FAA2782-4042-4FB0-8ACA-F6066A6ECE74}"/>
    <cellStyle name="20% - Accent2 2 2 3 3 3 2" xfId="23042" xr:uid="{7A4F5B1D-8B1F-425C-AEF7-501CF4D78AC5}"/>
    <cellStyle name="20% - Accent2 2 2 3 3 3 2 2" xfId="48297" xr:uid="{8950F219-FC21-436C-8A32-087CDFC5BC11}"/>
    <cellStyle name="20% - Accent2 2 2 3 3 3 3" xfId="49870" xr:uid="{F6835FB4-779C-4A1D-84B8-9501F0700582}"/>
    <cellStyle name="20% - Accent2 2 2 3 3 4" xfId="12167" xr:uid="{2DCE3D56-12F4-4722-A334-CE3F5DD4A885}"/>
    <cellStyle name="20% - Accent2 2 2 3 3 4 2" xfId="13759" xr:uid="{DB0F383A-629B-4691-8A45-0D695C1150FA}"/>
    <cellStyle name="20% - Accent2 2 2 3 3 4 2 2" xfId="39110" xr:uid="{D78428F2-8D35-4CEE-9925-576EF530A393}"/>
    <cellStyle name="20% - Accent2 2 2 3 3 4 3" xfId="37530" xr:uid="{53B09BD8-2ACD-4136-8EBB-26B480D1F43B}"/>
    <cellStyle name="20% - Accent2 2 2 3 3 5" xfId="6023" xr:uid="{909F6067-81B1-4754-8E20-3F9AEE99AC12}"/>
    <cellStyle name="20% - Accent2 2 2 3 3 5 2" xfId="31446" xr:uid="{DD3926C1-4B6B-4CD0-B610-EEACF780BADB}"/>
    <cellStyle name="20% - Accent2 2 2 3 3 6" xfId="39282" xr:uid="{647868F2-D4A6-4D13-90B4-95905163207A}"/>
    <cellStyle name="20% - Accent2 2 2 3 4" xfId="2460" xr:uid="{5E03BA8A-8EF7-4BEB-8078-B332641D1121}"/>
    <cellStyle name="20% - Accent2 2 2 3 4 2" xfId="4735" xr:uid="{582AFFD5-2490-4B48-9471-09C30584CD52}"/>
    <cellStyle name="20% - Accent2 2 2 3 4 2 2" xfId="24195" xr:uid="{1B64B331-A5E4-4132-8697-4667DE136D19}"/>
    <cellStyle name="20% - Accent2 2 2 3 4 2 2 2" xfId="49440" xr:uid="{F5E6E4E5-B942-42D7-8798-4FD3B04B44BD}"/>
    <cellStyle name="20% - Accent2 2 2 3 4 2 3" xfId="30166" xr:uid="{52FCB08E-7659-4123-956D-9134AEC2BFE9}"/>
    <cellStyle name="20% - Accent2 2 2 3 4 3" xfId="8637" xr:uid="{14C653DD-A2B4-4E1E-B8EC-9D78788AC852}"/>
    <cellStyle name="20% - Accent2 2 2 3 4 3 2" xfId="20157" xr:uid="{0329BD8E-78FA-471D-B49B-142B7F79B118}"/>
    <cellStyle name="20% - Accent2 2 2 3 4 3 2 2" xfId="45445" xr:uid="{9067C533-E3EC-4E5E-954D-5EE456F5E905}"/>
    <cellStyle name="20% - Accent2 2 2 3 4 3 3" xfId="34043" xr:uid="{1E858794-FF78-4359-9EB6-06E39BDCD752}"/>
    <cellStyle name="20% - Accent2 2 2 3 4 4" xfId="14535" xr:uid="{3AB52A2A-9FF7-4935-A39E-68D93676AFF3}"/>
    <cellStyle name="20% - Accent2 2 2 3 4 4 2" xfId="39874" xr:uid="{9EEE19C2-F5CF-4EE0-BCCE-DA8DA67D9F14}"/>
    <cellStyle name="20% - Accent2 2 2 3 4 5" xfId="27913" xr:uid="{A6BE46D2-037E-4DED-AD13-15D620CF2FDB}"/>
    <cellStyle name="20% - Accent2 2 2 3 5" xfId="5685" xr:uid="{AEB9C087-E10E-4A49-BEC9-875A989EE81A}"/>
    <cellStyle name="20% - Accent2 2 2 3 5 2" xfId="4091" xr:uid="{2D52362A-8CD2-4B30-BF78-EA478C5BC17B}"/>
    <cellStyle name="20% - Accent2 2 2 3 5 2 2" xfId="29535" xr:uid="{CDB8A2E3-33D1-46B9-AA43-D23B5B23F68C}"/>
    <cellStyle name="20% - Accent2 2 2 3 5 3" xfId="31108" xr:uid="{6C8492A8-0DA0-4AD3-8EE2-92D2E3A884C2}"/>
    <cellStyle name="20% - Accent2 2 2 3 6" xfId="16387" xr:uid="{B10AEFA0-3DCB-41B6-B49E-2382B4E7CA5A}"/>
    <cellStyle name="20% - Accent2 2 2 3 6 2" xfId="7437" xr:uid="{EC7C1159-2432-4129-B4F6-2F3E3ACC5587}"/>
    <cellStyle name="20% - Accent2 2 2 3 6 2 2" xfId="32851" xr:uid="{762CD224-F192-4348-8D5A-32A8449FF15B}"/>
    <cellStyle name="20% - Accent2 2 2 3 6 3" xfId="41703" xr:uid="{BCD3E751-7FFD-4286-BB99-43B562E886AA}"/>
    <cellStyle name="20% - Accent2 2 2 3 7" xfId="22870" xr:uid="{23D418B2-C38F-4D10-8326-7790C6473EE9}"/>
    <cellStyle name="20% - Accent2 2 2 3 7 2" xfId="48125" xr:uid="{3282EF23-8BEB-40AB-A904-0F2472D6D644}"/>
    <cellStyle name="20% - Accent2 2 2 3 8" xfId="33025" xr:uid="{E325B0A0-0C6C-40E1-A404-03D3936537E5}"/>
    <cellStyle name="20% - Accent2 2 2 4" xfId="2376" xr:uid="{E9ED907F-8B99-44B4-B9BE-B369359EC4CF}"/>
    <cellStyle name="20% - Accent2 2 2 4 2" xfId="15097" xr:uid="{30F23198-9BBC-411F-9C9A-0094A1282E9D}"/>
    <cellStyle name="20% - Accent2 2 2 4 2 2" xfId="17373" xr:uid="{DD45FEFD-72C3-4CE6-A955-388B66A4F754}"/>
    <cellStyle name="20% - Accent2 2 2 4 2 2 2" xfId="19986" xr:uid="{9C7BDC42-53C5-40E1-82E7-16BF450B9233}"/>
    <cellStyle name="20% - Accent2 2 2 4 2 2 2 2" xfId="45274" xr:uid="{8DDC9317-6605-4F1F-AC0C-117740F8AF07}"/>
    <cellStyle name="20% - Accent2 2 2 4 2 2 3" xfId="42681" xr:uid="{DF0E634D-98C1-45A5-B243-47D4357BE1D0}"/>
    <cellStyle name="20% - Accent2 2 2 4 2 3" xfId="4428" xr:uid="{A18E4182-3600-4AF3-9FDD-A8E45F1F7753}"/>
    <cellStyle name="20% - Accent2 2 2 4 2 3 2" xfId="2241" xr:uid="{5D912885-DDE1-40E0-A18B-F4D63A43A29F}"/>
    <cellStyle name="20% - Accent2 2 2 4 2 3 2 2" xfId="27712" xr:uid="{5626A485-4F44-4B84-9AF0-C8A0EC10523F}"/>
    <cellStyle name="20% - Accent2 2 2 4 2 3 3" xfId="29871" xr:uid="{514EB7D5-D180-46BB-A22A-20D5E2879309}"/>
    <cellStyle name="20% - Accent2 2 2 4 2 4" xfId="21920" xr:uid="{4C7DEBAC-249C-4EF6-BB1B-8D85CFDE6B28}"/>
    <cellStyle name="20% - Accent2 2 2 4 2 4 2" xfId="47188" xr:uid="{5C5BAFD8-7EDC-4C64-B6B3-B975C6B86DA5}"/>
    <cellStyle name="20% - Accent2 2 2 4 2 5" xfId="40424" xr:uid="{19A49FB0-ADFC-4284-9B7D-7625380E8800}"/>
    <cellStyle name="20% - Accent2 2 2 4 3" xfId="18323" xr:uid="{B8F0CF9C-8E7B-466B-9048-E3731A974E10}"/>
    <cellStyle name="20% - Accent2 2 2 4 3 2" xfId="16729" xr:uid="{5F53134D-0152-415A-93D2-7BAD6D6EA18B}"/>
    <cellStyle name="20% - Accent2 2 2 4 3 2 2" xfId="42045" xr:uid="{F41028E7-2AEB-46F5-8507-C3AA9EB64C77}"/>
    <cellStyle name="20% - Accent2 2 2 4 3 3" xfId="43623" xr:uid="{CF26C680-E2F5-4A91-B444-00B6044CD438}"/>
    <cellStyle name="20% - Accent2 2 2 4 4" xfId="24804" xr:uid="{4502C448-7B88-4935-A197-481E21F27898}"/>
    <cellStyle name="20% - Accent2 2 2 4 4 2" xfId="1125" xr:uid="{85A8A97D-ED33-4B29-96DE-D6B7DF156C5F}"/>
    <cellStyle name="20% - Accent2 2 2 4 4 2 2" xfId="26609" xr:uid="{C2BD2BF0-6501-45E7-AFB8-7EEED3442896}"/>
    <cellStyle name="20% - Accent2 2 2 4 4 3" xfId="50038" xr:uid="{89859C1A-82DE-4F98-8515-58E1704B38EA}"/>
    <cellStyle name="20% - Accent2 2 2 4 5" xfId="12337" xr:uid="{E15686A2-E87D-4CC0-A841-A4EC2D153A05}"/>
    <cellStyle name="20% - Accent2 2 2 4 5 2" xfId="37700" xr:uid="{F8798BAB-D5AE-474C-BBAC-14ECBDFCD188}"/>
    <cellStyle name="20% - Accent2 2 2 4 6" xfId="27834" xr:uid="{5EC1BE85-E711-4E01-8576-8D1EC9A04750}"/>
    <cellStyle name="20% - Accent2 2 2 5" xfId="8689" xr:uid="{72416C5F-047D-45E3-88AC-6AC87BA57BA4}"/>
    <cellStyle name="20% - Accent2 2 2 5 2" xfId="4564" xr:uid="{41D69DFB-1C29-44CC-9297-F7707AEA608A}"/>
    <cellStyle name="20% - Accent2 2 2 5 2 2" xfId="6840" xr:uid="{3AE711AC-23F0-49D2-A712-F94AC11A53C9}"/>
    <cellStyle name="20% - Accent2 2 2 5 2 2 2" xfId="13672" xr:uid="{AD9017E8-9C07-475C-A202-D0D88299FA09}"/>
    <cellStyle name="20% - Accent2 2 2 5 2 2 2 2" xfId="39023" xr:uid="{E2726981-A21C-4E2E-8638-F161B6085754}"/>
    <cellStyle name="20% - Accent2 2 2 5 2 2 3" xfId="32254" xr:uid="{987A9C96-4CC8-44C2-B64A-BB9F63493A87}"/>
    <cellStyle name="20% - Accent2 2 2 5 2 3" xfId="10742" xr:uid="{B31EBA46-0497-436F-A865-B38ED3FBD47B}"/>
    <cellStyle name="20% - Accent2 2 2 5 2 3 2" xfId="4345" xr:uid="{42E920E5-6790-470D-84A9-11C06CDE2681}"/>
    <cellStyle name="20% - Accent2 2 2 5 2 3 2 2" xfId="29789" xr:uid="{97425E90-7068-428D-8C20-ABFD40F9E7E5}"/>
    <cellStyle name="20% - Accent2 2 2 5 2 3 3" xfId="36125" xr:uid="{EA727810-A393-4189-9977-88BD01C35C1C}"/>
    <cellStyle name="20% - Accent2 2 2 5 2 4" xfId="15608" xr:uid="{A35043BA-D077-45EC-B5EB-9D3AF2A153D4}"/>
    <cellStyle name="20% - Accent2 2 2 5 2 4 2" xfId="40935" xr:uid="{A8D453F1-6000-4096-B99D-E4A9A1D41D48}"/>
    <cellStyle name="20% - Accent2 2 2 5 2 5" xfId="29995" xr:uid="{43F63BDA-7E25-4B39-9037-7C672AD76D4C}"/>
    <cellStyle name="20% - Accent2 2 2 5 3" xfId="7790" xr:uid="{0FB49637-228B-452E-984F-9EAA6F3C4CC5}"/>
    <cellStyle name="20% - Accent2 2 2 5 3 2" xfId="6195" xr:uid="{D5E34283-DB14-4B46-94A7-0CF80DEC07E4}"/>
    <cellStyle name="20% - Accent2 2 2 5 3 2 2" xfId="31618" xr:uid="{2404C040-D224-4390-8F59-F944AF3246F0}"/>
    <cellStyle name="20% - Accent2 2 2 5 3 3" xfId="33197" xr:uid="{F7D08A29-EDB7-40C0-A5A2-92D93A8977DA}"/>
    <cellStyle name="20% - Accent2 2 2 5 4" xfId="18491" xr:uid="{5CC08462-FDAC-4C72-BC84-34BE78629A46}"/>
    <cellStyle name="20% - Accent2 2 2 5 4 2" xfId="1126" xr:uid="{358289B5-A705-463F-8C39-1DC305FC56B9}"/>
    <cellStyle name="20% - Accent2 2 2 5 4 2 2" xfId="26610" xr:uid="{3B865CAF-4A16-4D06-9279-8476635BF3AC}"/>
    <cellStyle name="20% - Accent2 2 2 5 4 3" xfId="43791" xr:uid="{B071B5E2-B679-4A77-8B37-94FF317895C0}"/>
    <cellStyle name="20% - Accent2 2 2 5 5" xfId="24974" xr:uid="{F5F20371-8C48-4BF5-89D4-225B7C253378}"/>
    <cellStyle name="20% - Accent2 2 2 5 5 2" xfId="50208" xr:uid="{7B0F474F-DA68-4800-96D4-D20F23E466EA}"/>
    <cellStyle name="20% - Accent2 2 2 5 6" xfId="34087" xr:uid="{832F9922-ED39-4D3B-BE69-C7A34D600D16}"/>
    <cellStyle name="20% - Accent2 2 2 6" xfId="18234" xr:uid="{23609CB1-E76F-4BB5-8F12-7173B91C7E96}"/>
    <cellStyle name="20% - Accent2 2 2 6 2" xfId="2631" xr:uid="{C0E0202D-9EA3-4177-8AF6-1BE2C32FFA18}"/>
    <cellStyle name="20% - Accent2 2 2 6 2 2" xfId="22090" xr:uid="{A1429B7A-76BF-4977-A893-AFC3A86E662D}"/>
    <cellStyle name="20% - Accent2 2 2 6 2 2 2" xfId="47358" xr:uid="{BA2E4B20-AB3D-47EA-8578-3BE33AF9E2C3}"/>
    <cellStyle name="20% - Accent2 2 2 6 2 3" xfId="28084" xr:uid="{A6B91C0C-2864-4FD6-AD7B-C51E123C07F7}"/>
    <cellStyle name="20% - Accent2 2 2 6 3" xfId="25478" xr:uid="{28A0E9BE-E7E6-4B02-8838-DE53C8F01096}"/>
    <cellStyle name="20% - Accent2 2 2 6 3 2" xfId="11729" xr:uid="{D55A8828-FAEF-45BB-BD9C-8AE88236448B}"/>
    <cellStyle name="20% - Accent2 2 2 6 3 2 2" xfId="37100" xr:uid="{5D877C5A-9DAC-48A4-83F8-ABB5A8F7E907}"/>
    <cellStyle name="20% - Accent2 2 2 6 3 3" xfId="50711" xr:uid="{4C95B158-6B38-47DE-AB3D-F2DAC52CAAF7}"/>
    <cellStyle name="20% - Accent2 2 2 6 4" xfId="25058" xr:uid="{011DC670-4723-4D44-8A70-BC6B2071856E}"/>
    <cellStyle name="20% - Accent2 2 2 6 4 2" xfId="50292" xr:uid="{796D65C4-2B13-4029-9B0E-DAEC544E786D}"/>
    <cellStyle name="20% - Accent2 2 2 6 5" xfId="43534" xr:uid="{F2FC5C02-0BDD-4B17-81E4-A2F382C6074B}"/>
    <cellStyle name="20% - Accent2 2 2 7" xfId="3581" xr:uid="{E68A66A2-03CD-40B5-A162-23C7EACD6E64}"/>
    <cellStyle name="20% - Accent2 2 2 7 2" xfId="7270" xr:uid="{92F3BE84-6329-4903-98B0-C6FE9047273B}"/>
    <cellStyle name="20% - Accent2 2 2 7 2 2" xfId="32684" xr:uid="{A99BF6FC-E393-401B-BCD4-BE13CC2F6AE0}"/>
    <cellStyle name="20% - Accent2 2 2 7 3" xfId="29025" xr:uid="{6DF37A42-9CBD-4288-A272-543C4C5AE6DE}"/>
    <cellStyle name="20% - Accent2 2 2 8" xfId="1645" xr:uid="{5D4B3426-0482-4650-80BE-7D193B1440F2}"/>
    <cellStyle name="20% - Accent2 2 2 8 2" xfId="5332" xr:uid="{49E482A1-B918-465F-B9B4-A53D87672E64}"/>
    <cellStyle name="20% - Accent2 2 2 8 2 2" xfId="30763" xr:uid="{8734B0DE-BBD7-48A7-999F-DF2342343B68}"/>
    <cellStyle name="20% - Accent2 2 2 8 3" xfId="27116" xr:uid="{CBA7B14C-6223-45FC-B7DC-AAF4024456A9}"/>
    <cellStyle name="20% - Accent2 2 2 9" xfId="13420" xr:uid="{205AC1F4-084B-4826-87D0-9A5AF83340E8}"/>
    <cellStyle name="20% - Accent2 2 2 9 2" xfId="38771" xr:uid="{03B062F0-D750-479E-9109-250540AF861A}"/>
    <cellStyle name="20% - Accent2 2 3" xfId="21325" xr:uid="{C48CFAEA-3B90-4027-88CB-29972B64903D}"/>
    <cellStyle name="20% - Accent2 2 3 2" xfId="15013" xr:uid="{58F445F3-FF51-4B55-BD7D-4130EA9C9093}"/>
    <cellStyle name="20% - Accent2 2 3 2 2" xfId="23514" xr:uid="{380D8792-75C3-47E4-838D-1ACACF5030C7}"/>
    <cellStyle name="20% - Accent2 2 3 2 2 2" xfId="13162" xr:uid="{75F99755-1960-46C8-93A2-D4A26B3CE028}"/>
    <cellStyle name="20% - Accent2 2 3 2 2 2 2" xfId="2070" xr:uid="{1C06E9E4-1376-4399-9D8A-EF35E0AC0A38}"/>
    <cellStyle name="20% - Accent2 2 3 2 2 2 2 2" xfId="27541" xr:uid="{0FE1A05F-0B4E-45B1-9054-BBC3B1437D0B}"/>
    <cellStyle name="20% - Accent2 2 3 2 2 2 3" xfId="38513" xr:uid="{199FE5B5-6D24-426E-8D6A-0DE2398A4EEB}"/>
    <cellStyle name="20% - Accent2 2 3 2 2 3" xfId="17066" xr:uid="{BE281B2B-C316-4251-9494-5E447D01E7AA}"/>
    <cellStyle name="20% - Accent2 2 3 2 2 3 2" xfId="23296" xr:uid="{5180C4C4-7B1C-43E9-AE25-272134482E81}"/>
    <cellStyle name="20% - Accent2 2 3 2 2 3 2 2" xfId="48551" xr:uid="{78EE3EB0-1A8B-4679-8BDF-57C6C5475CE0}"/>
    <cellStyle name="20% - Accent2 2 3 2 2 3 3" xfId="42381" xr:uid="{7C6510AB-F1FB-4716-B2FB-10CBA14DC941}"/>
    <cellStyle name="20% - Accent2 2 3 2 2 4" xfId="11388" xr:uid="{DD43D2F7-8903-4C30-979D-80C2790605A9}"/>
    <cellStyle name="20% - Accent2 2 3 2 2 4 2" xfId="36759" xr:uid="{17995BE8-C050-4FF1-99CB-59FCC46C926D}"/>
    <cellStyle name="20% - Accent2 2 3 2 2 5" xfId="48759" xr:uid="{B0D0589F-0D0D-425E-A960-74ADE6DC57EB}"/>
    <cellStyle name="20% - Accent2 2 3 2 3" xfId="14113" xr:uid="{794311E2-D198-466B-8017-AA41DFFBBEFB}"/>
    <cellStyle name="20% - Accent2 2 3 2 3 2" xfId="25146" xr:uid="{88BBC8FD-670E-4820-8FA3-3E8A74C84AA2}"/>
    <cellStyle name="20% - Accent2 2 3 2 3 2 2" xfId="50380" xr:uid="{267F49FD-240F-4091-9622-D7838FBD1310}"/>
    <cellStyle name="20% - Accent2 2 3 2 3 3" xfId="39452" xr:uid="{E9E8F3DF-1D4F-409B-87C2-563AB61D7814}"/>
    <cellStyle name="20% - Accent2 2 3 2 4" xfId="20593" xr:uid="{69A6E9D5-6791-4749-A667-1DB7348F558F}"/>
    <cellStyle name="20% - Accent2 2 3 2 4 2" xfId="4264" xr:uid="{F3A5EDEB-1DDE-4E02-81AD-1FA45EB7505C}"/>
    <cellStyle name="20% - Accent2 2 3 2 4 2 2" xfId="29708" xr:uid="{2042FE09-8BF6-482D-BAC9-88644C600869}"/>
    <cellStyle name="20% - Accent2 2 3 2 4 3" xfId="45872" xr:uid="{406129A4-036C-4421-AC07-0EABCEBCADF7}"/>
    <cellStyle name="20% - Accent2 2 3 2 5" xfId="8128" xr:uid="{9A1AE8B2-2A71-460C-A5B8-37FDB372457E}"/>
    <cellStyle name="20% - Accent2 2 3 2 5 2" xfId="33535" xr:uid="{3B839F37-87CE-4814-89A3-35BE38A0E585}"/>
    <cellStyle name="20% - Accent2 2 3 2 6" xfId="40343" xr:uid="{D0BCDAF3-C186-44FD-809E-7F65E62013BA}"/>
    <cellStyle name="20% - Accent2 2 3 3" xfId="4480" xr:uid="{A5F79E90-600B-47F4-8F5A-4D60F8223B81}"/>
    <cellStyle name="20% - Accent2 2 3 3 2" xfId="17202" xr:uid="{071154C8-9C5E-4102-AAAD-49333552909C}"/>
    <cellStyle name="20% - Accent2 2 3 3 2 2" xfId="521" xr:uid="{4CE42497-E11C-4B4B-AFA8-65DAFCC9E62B}"/>
    <cellStyle name="20% - Accent2 2 3 3 2 2 2" xfId="4174" xr:uid="{DE40EFD7-0CFD-405E-9A4C-8D74A0E6FAE2}"/>
    <cellStyle name="20% - Accent2 2 3 3 2 2 2 2" xfId="29618" xr:uid="{D05D4A36-0777-4558-BE35-E7DD1486890D}"/>
    <cellStyle name="20% - Accent2 2 3 3 2 2 3" xfId="26005" xr:uid="{55B32325-E825-4099-955E-6B31A7AFD0E7}"/>
    <cellStyle name="20% - Accent2 2 3 3 2 3" xfId="6532" xr:uid="{4615A3CC-2FFF-42D3-8BA2-10BF2F09A695}"/>
    <cellStyle name="20% - Accent2 2 3 3 2 3 2" xfId="16983" xr:uid="{86CB0D80-76AD-4680-A497-2CCDC916CBC5}"/>
    <cellStyle name="20% - Accent2 2 3 3 2 3 2 2" xfId="42299" xr:uid="{BDD26112-3D43-4DBF-A717-FBE161AFC5F9}"/>
    <cellStyle name="20% - Accent2 2 3 3 2 3 3" xfId="31954" xr:uid="{4C51B51E-5E12-4818-AABF-F292630F43A7}"/>
    <cellStyle name="20% - Accent2 2 3 3 2 4" xfId="24025" xr:uid="{5D0DFB7D-F184-4950-A79F-E0C203811237}"/>
    <cellStyle name="20% - Accent2 2 3 3 2 4 2" xfId="49270" xr:uid="{560A7993-1A23-4CCD-BAF6-E11D80F78F6B}"/>
    <cellStyle name="20% - Accent2 2 3 3 2 5" xfId="42510" xr:uid="{E27A9D93-C8C6-45F9-BE55-60F89BDB61C3}"/>
    <cellStyle name="20% - Accent2 2 3 3 3" xfId="2549" xr:uid="{F9C5AD94-DFF2-4BF2-BAF2-AA1A82E6A85B}"/>
    <cellStyle name="20% - Accent2 2 3 3 3 2" xfId="18833" xr:uid="{A85D025D-4577-46B3-89E3-E8EDD3AC983B}"/>
    <cellStyle name="20% - Accent2 2 3 3 3 2 2" xfId="44133" xr:uid="{40844899-3375-4E4D-B403-8FA24284BA70}"/>
    <cellStyle name="20% - Accent2 2 3 3 3 3" xfId="28002" xr:uid="{E3210309-3297-4CBA-9CAE-BFF2153FB455}"/>
    <cellStyle name="20% - Accent2 2 3 3 4" xfId="14281" xr:uid="{3D1EDD08-9CD1-4C6A-A403-7A5149ACEF93}"/>
    <cellStyle name="20% - Accent2 2 3 3 4 2" xfId="10578" xr:uid="{B42AEA6F-AB86-438A-AE27-963B0CCD1B57}"/>
    <cellStyle name="20% - Accent2 2 3 3 4 2 2" xfId="35962" xr:uid="{B191A434-CBFC-4D0D-B7BB-D993DADD707F}"/>
    <cellStyle name="20% - Accent2 2 3 3 4 3" xfId="39620" xr:uid="{0876C499-3CF6-4B4F-A0EF-85BE586C5FF5}"/>
    <cellStyle name="20% - Accent2 2 3 3 5" xfId="20763" xr:uid="{BFB68E53-CC1F-4AAE-BC03-059D49CE3614}"/>
    <cellStyle name="20% - Accent2 2 3 3 5 2" xfId="46042" xr:uid="{BB4901DF-8A8D-4086-8CB4-5D0F05448046}"/>
    <cellStyle name="20% - Accent2 2 3 3 6" xfId="29913" xr:uid="{EF88D08B-D396-4DE3-B24D-E51514556559}"/>
    <cellStyle name="20% - Accent2 2 3 4" xfId="10877" xr:uid="{3DB38504-D475-4E2B-8862-29D18A1626E1}"/>
    <cellStyle name="20% - Accent2 2 3 4 2" xfId="19476" xr:uid="{05C6D380-8E5D-4BC1-998D-07CC68C79F40}"/>
    <cellStyle name="20% - Accent2 2 3 4 2 2" xfId="1035" xr:uid="{8BE482CA-2F60-4FCB-8824-A61D2C656A66}"/>
    <cellStyle name="20% - Accent2 2 3 4 2 2 2" xfId="26519" xr:uid="{F2712FEA-A136-492D-B42C-3EC4DE00AC6A}"/>
    <cellStyle name="20% - Accent2 2 3 4 2 3" xfId="44764" xr:uid="{DE067A14-FEB4-42E7-840F-1B292DCE996D}"/>
    <cellStyle name="20% - Accent2 2 3 4 3" xfId="23378" xr:uid="{62C219E4-0363-41FC-B7E5-8F0009A555EA}"/>
    <cellStyle name="20% - Accent2 2 3 4 3 2" xfId="10659" xr:uid="{1C5F3B2D-C60D-494B-84DC-858163181874}"/>
    <cellStyle name="20% - Accent2 2 3 4 3 2 2" xfId="36043" xr:uid="{8D2E324A-839D-437E-BB74-E25D315CB853}"/>
    <cellStyle name="20% - Accent2 2 3 4 3 3" xfId="48633" xr:uid="{80A7E40A-7BA0-4668-BB62-E6E1467A8FD2}"/>
    <cellStyle name="20% - Accent2 2 3 4 4" xfId="5075" xr:uid="{CBAD17B1-4894-4DD6-BBF3-277E94289828}"/>
    <cellStyle name="20% - Accent2 2 3 4 4 2" xfId="30506" xr:uid="{1F601989-ABCC-42CC-883B-F6DDD50F6575}"/>
    <cellStyle name="20% - Accent2 2 3 4 5" xfId="36248" xr:uid="{05C4A33E-D058-49CA-96A1-37E9C00ABB3D}"/>
    <cellStyle name="20% - Accent2 2 3 5" xfId="20425" xr:uid="{68B8D54B-8F2F-476E-A8A9-C759BD278A9D}"/>
    <cellStyle name="20% - Accent2 2 3 5 2" xfId="12509" xr:uid="{7A137AF2-48DE-4305-AFBE-F7F615AEE27E}"/>
    <cellStyle name="20% - Accent2 2 3 5 2 2" xfId="37872" xr:uid="{150A668F-0CE4-4A3D-B1DC-2C51635DB26E}"/>
    <cellStyle name="20% - Accent2 2 3 5 3" xfId="45704" xr:uid="{8360BEC7-8492-4A50-87FF-538EA9064337}"/>
    <cellStyle name="20% - Accent2 2 3 6" xfId="7958" xr:uid="{4D35249A-B0C3-4419-B12D-BBC6B848AC29}"/>
    <cellStyle name="20% - Accent2 2 3 6 2" xfId="2160" xr:uid="{557AF558-40F6-45F3-B496-2F410C7887E9}"/>
    <cellStyle name="20% - Accent2 2 3 6 2 2" xfId="27631" xr:uid="{9A68B6B6-B0E5-4760-B20B-FBDC9DCB907F}"/>
    <cellStyle name="20% - Accent2 2 3 6 3" xfId="33365" xr:uid="{A06004A6-50E0-430A-8A7F-CC364F9CB4A9}"/>
    <cellStyle name="20% - Accent2 2 3 7" xfId="18661" xr:uid="{7554E071-4D33-4945-A5BB-ECA7F3A028E2}"/>
    <cellStyle name="20% - Accent2 2 3 7 2" xfId="43961" xr:uid="{BCD1D20D-F60B-4A6B-8574-B9AFC897777D}"/>
    <cellStyle name="20% - Accent2 2 3 8" xfId="46594" xr:uid="{0D6DFFFC-212B-4B9D-8D9E-7EB50FF466AB}"/>
    <cellStyle name="20% - Accent2 2 4" xfId="10793" xr:uid="{6D711152-CECE-43A4-85AA-51B9C7779EFA}"/>
    <cellStyle name="20% - Accent2 2 4 2" xfId="23430" xr:uid="{7F0231BA-7767-4CB8-8BA3-14E7F999A982}"/>
    <cellStyle name="20% - Accent2 2 4 2 2" xfId="19305" xr:uid="{7EC2CCEF-1402-4019-83C2-3B47B142F5A6}"/>
    <cellStyle name="20% - Accent2 2 4 2 2 2" xfId="3664" xr:uid="{843E7C01-052D-49F0-A7FE-BF9712830AAC}"/>
    <cellStyle name="20% - Accent2 2 4 2 2 2 2" xfId="23125" xr:uid="{7E3B8329-A412-4BDD-BDEB-1DF7873ED5EF}"/>
    <cellStyle name="20% - Accent2 2 4 2 2 2 2 2" xfId="48380" xr:uid="{C23EFE7E-8592-44D8-9909-7C84634EAD82}"/>
    <cellStyle name="20% - Accent2 2 4 2 2 2 3" xfId="29108" xr:uid="{48F4D195-2B0E-4C08-830F-74EE432E857E}"/>
    <cellStyle name="20% - Accent2 2 4 2 2 3" xfId="12854" xr:uid="{FD19A863-30FC-404E-AA97-12CBAAD6576F}"/>
    <cellStyle name="20% - Accent2 2 4 2 2 3 2" xfId="12763" xr:uid="{C7426F56-F147-4D44-966C-4A36BDAB76AB}"/>
    <cellStyle name="20% - Accent2 2 4 2 2 3 2 2" xfId="38126" xr:uid="{8115D2DF-5148-422A-8D26-E405D2D19238}"/>
    <cellStyle name="20% - Accent2 2 4 2 2 3 3" xfId="38216" xr:uid="{C8BE6BB4-B580-48B4-944F-305A5627F7BE}"/>
    <cellStyle name="20% - Accent2 2 4 2 2 4" xfId="7180" xr:uid="{41540A65-7DB4-4C73-90F5-966C59B99133}"/>
    <cellStyle name="20% - Accent2 2 4 2 2 4 2" xfId="32594" xr:uid="{580358F6-B4E7-4D35-A7CF-393D50A5444B}"/>
    <cellStyle name="20% - Accent2 2 4 2 2 5" xfId="44593" xr:uid="{BC7D7F94-BF04-496F-B416-213182014FBA}"/>
    <cellStyle name="20% - Accent2 2 4 2 3" xfId="21498" xr:uid="{143297D9-87B5-43DC-B5F8-D5AD8B9353A1}"/>
    <cellStyle name="20% - Accent2 2 4 2 3 2" xfId="20935" xr:uid="{9DEDCD83-EE0E-410C-9C6E-CD3611B6F05C}"/>
    <cellStyle name="20% - Accent2 2 4 2 3 2 2" xfId="46214" xr:uid="{A7B8F649-C7F2-435C-A56D-9F793955E26C}"/>
    <cellStyle name="20% - Accent2 2 4 2 3 3" xfId="46766" xr:uid="{08B99617-5E68-4588-96A2-431BF0DA3E95}"/>
    <cellStyle name="20% - Accent2 2 4 2 4" xfId="9030" xr:uid="{5013DB1D-A5D7-412C-88DE-CB583E19BA29}"/>
    <cellStyle name="20% - Accent2 2 4 2 4 2" xfId="16902" xr:uid="{7A0228FE-86FD-44B2-BB94-9DE06CE8276F}"/>
    <cellStyle name="20% - Accent2 2 4 2 4 2 2" xfId="42218" xr:uid="{801A48B0-4E25-4F5B-8136-A7EE305E632C}"/>
    <cellStyle name="20% - Accent2 2 4 2 4 3" xfId="34423" xr:uid="{1C8747CB-A21F-4507-A895-C266A3389DBB}"/>
    <cellStyle name="20% - Accent2 2 4 2 5" xfId="2887" xr:uid="{5D27A2D3-2FC2-4609-AA91-77A946AECE5C}"/>
    <cellStyle name="20% - Accent2 2 4 2 5 2" xfId="28340" xr:uid="{FC6D614A-3BA7-49EF-923D-E85070C9E0F6}"/>
    <cellStyle name="20% - Accent2 2 4 2 6" xfId="48677" xr:uid="{95539FFA-8A8E-4F99-BEF5-DCC3EA0956E7}"/>
    <cellStyle name="20% - Accent2 2 4 3" xfId="17118" xr:uid="{840D86FA-1F09-4F19-9C0C-0901B6168231}"/>
    <cellStyle name="20% - Accent2 2 4 3 2" xfId="12991" xr:uid="{692FDAC1-FD12-4847-8CDB-BA26C084A762}"/>
    <cellStyle name="20% - Accent2 2 4 3 2 2" xfId="9978" xr:uid="{0C96E738-2433-41B6-9214-EED30E5681E4}"/>
    <cellStyle name="20% - Accent2 2 4 3 2 2 2" xfId="16812" xr:uid="{58855816-F940-40A3-AC98-F23C49FDE400}"/>
    <cellStyle name="20% - Accent2 2 4 3 2 2 2 2" xfId="42128" xr:uid="{191CA3F6-8468-4C8B-B5F2-D9577A82D163}"/>
    <cellStyle name="20% - Accent2 2 4 3 2 2 3" xfId="35362" xr:uid="{E6656DA7-8FE9-4955-8BD8-1A6D329DE9E6}"/>
    <cellStyle name="20% - Accent2 2 4 3 2 3" xfId="227" xr:uid="{75F73F9B-6B1D-4A54-A065-F4525F8F6704}"/>
    <cellStyle name="20% - Accent2 2 4 3 2 3 2" xfId="25400" xr:uid="{24F1E9E5-6625-4D0D-ADFC-EBC50E5CEBAA}"/>
    <cellStyle name="20% - Accent2 2 4 3 2 3 2 2" xfId="50634" xr:uid="{E8EB0431-6393-4BED-88D3-F43F5EC1A420}"/>
    <cellStyle name="20% - Accent2 2 4 3 2 3 3" xfId="25721" xr:uid="{6259998D-C7AC-4CA2-9118-C9B445334993}"/>
    <cellStyle name="20% - Accent2 2 4 3 2 4" xfId="19816" xr:uid="{33969D13-68AE-4E10-994C-C2FD59731134}"/>
    <cellStyle name="20% - Accent2 2 4 3 2 4 2" xfId="45104" xr:uid="{1D8F4468-5CBF-492B-A776-4FDC5934520C}"/>
    <cellStyle name="20% - Accent2 2 4 3 2 5" xfId="38342" xr:uid="{0319EFC4-8FE9-4DC9-B187-3BAD5F744ED5}"/>
    <cellStyle name="20% - Accent2 2 4 3 3" xfId="15186" xr:uid="{5042E18B-D05F-4C00-9AC9-DEFBC41422C3}"/>
    <cellStyle name="20% - Accent2 2 4 3 3 2" xfId="14623" xr:uid="{C7E610A4-177C-4AAD-A0F3-123352D6AF83}"/>
    <cellStyle name="20% - Accent2 2 4 3 3 2 2" xfId="39962" xr:uid="{F6AAD833-9EC5-42BF-A701-BC42732D9E8A}"/>
    <cellStyle name="20% - Accent2 2 4 3 3 3" xfId="40513" xr:uid="{2253297B-F91C-41E1-A431-34E45B108403}"/>
    <cellStyle name="20% - Accent2 2 4 3 4" xfId="21666" xr:uid="{DBB8B5DA-FDDB-4C7F-9DFF-DF80FF041CE0}"/>
    <cellStyle name="20% - Accent2 2 4 3 4 2" xfId="6368" xr:uid="{4EC87B9E-27AD-41AC-B188-37B1DA8A4CE9}"/>
    <cellStyle name="20% - Accent2 2 4 3 4 2 2" xfId="31791" xr:uid="{9CBAD6EE-518A-4050-8C46-62E527DE4D00}"/>
    <cellStyle name="20% - Accent2 2 4 3 4 3" xfId="46934" xr:uid="{0E62FCF9-6E86-4BFC-B98B-1FF1C94A1DA2}"/>
    <cellStyle name="20% - Accent2 2 4 3 5" xfId="9200" xr:uid="{CFDF2AD3-C6BA-455E-A542-6B03700DBD05}"/>
    <cellStyle name="20% - Accent2 2 4 3 5 2" xfId="34593" xr:uid="{D3CA12B2-3F28-45E3-A6D6-1AC5B7BCFFB1}"/>
    <cellStyle name="20% - Accent2 2 4 3 6" xfId="42427" xr:uid="{572D7FE2-62CE-4C82-BF5A-07EF22876145}"/>
    <cellStyle name="20% - Accent2 2 4 4" xfId="6669" xr:uid="{20349078-DCEB-47F6-B078-7B0DAA21254A}"/>
    <cellStyle name="20% - Accent2 2 4 4 2" xfId="1560" xr:uid="{630DB3D8-C09E-4CBC-95A5-5D3CF89FAC04}"/>
    <cellStyle name="20% - Accent2 2 4 4 2 2" xfId="10488" xr:uid="{0991FA53-C178-4B3A-BFF0-C4FA168B54E8}"/>
    <cellStyle name="20% - Accent2 2 4 4 2 2 2" xfId="35872" xr:uid="{0F911DEF-847B-4295-A8B4-120E71011691}"/>
    <cellStyle name="20% - Accent2 2 4 4 2 3" xfId="27031" xr:uid="{CBBA1199-0353-48DF-B61F-C1A92EC7D56A}"/>
    <cellStyle name="20% - Accent2 2 4 4 3" xfId="19170" xr:uid="{F82BF01F-8509-429D-8716-2C1DBA70CE12}"/>
    <cellStyle name="20% - Accent2 2 4 4 3 2" xfId="6449" xr:uid="{C040B58A-3485-4A90-BD72-2A5B890C7693}"/>
    <cellStyle name="20% - Accent2 2 4 4 3 2 2" xfId="31872" xr:uid="{AEE57A4F-C18B-444F-96D5-4C75CBF31D9A}"/>
    <cellStyle name="20% - Accent2 2 4 4 3 3" xfId="44469" xr:uid="{986EDECF-C803-4C0F-9AF3-E45AAD423836}"/>
    <cellStyle name="20% - Accent2 2 4 4 4" xfId="17713" xr:uid="{A4849BF0-1CF8-4603-9903-F167E372B51E}"/>
    <cellStyle name="20% - Accent2 2 4 4 4 2" xfId="43021" xr:uid="{DEB8F10D-DF5A-44A8-B5B5-3CBA47A550C7}"/>
    <cellStyle name="20% - Accent2 2 4 4 5" xfId="32083" xr:uid="{FC02F716-EE65-4266-B215-D7EBE4E724CA}"/>
    <cellStyle name="20% - Accent2 2 4 5" xfId="8862" xr:uid="{98C297A3-1042-450C-9478-428FA3937F0A}"/>
    <cellStyle name="20% - Accent2 2 4 5 2" xfId="8300" xr:uid="{57F04806-49E7-4C9B-B37F-1B607A6F6A00}"/>
    <cellStyle name="20% - Accent2 2 4 5 2 2" xfId="33707" xr:uid="{065D0A85-7CFB-436D-8CD2-C4C751DF158E}"/>
    <cellStyle name="20% - Accent2 2 4 5 3" xfId="34255" xr:uid="{23D9F1CA-2942-45A2-B8C1-DC330141B02F}"/>
    <cellStyle name="20% - Accent2 2 4 6" xfId="2717" xr:uid="{12E4DD92-AA25-41AE-914A-134475058A8E}"/>
    <cellStyle name="20% - Accent2 2 4 6 2" xfId="23215" xr:uid="{A90DF4A4-7005-4F93-89F0-524B4E96CA52}"/>
    <cellStyle name="20% - Accent2 2 4 6 2 2" xfId="48470" xr:uid="{7C8FFC57-5D9E-4932-94F4-BC5FF958355D}"/>
    <cellStyle name="20% - Accent2 2 4 6 3" xfId="28170" xr:uid="{FE515735-3CE9-4F95-A788-BCC318110518}"/>
    <cellStyle name="20% - Accent2 2 4 7" xfId="14451" xr:uid="{5279D9B4-CC6E-4BF5-8A3F-23DEAA16041A}"/>
    <cellStyle name="20% - Accent2 2 4 7 2" xfId="39790" xr:uid="{470C9803-A769-4ED0-8D04-C576309C0680}"/>
    <cellStyle name="20% - Accent2 2 4 8" xfId="36168" xr:uid="{DDC9C964-6953-4F50-9356-419F79D1615D}"/>
    <cellStyle name="20% - Accent2 2 5" xfId="6585" xr:uid="{34F9BDE0-C7FB-48D8-95D0-404F7E117B4A}"/>
    <cellStyle name="20% - Accent2 2 5 2" xfId="19221" xr:uid="{C8028306-7658-423D-AB5C-5D428D6814DF}"/>
    <cellStyle name="20% - Accent2 2 5 2 2" xfId="1389" xr:uid="{1180D4E6-E469-4D07-8465-F76B6B45E31C}"/>
    <cellStyle name="20% - Accent2 2 5 2 2 2" xfId="16302" xr:uid="{03047A1C-5F7B-4075-9BE9-84B7F9E183ED}"/>
    <cellStyle name="20% - Accent2 2 5 2 2 2 2" xfId="12592" xr:uid="{739F0787-99C0-428B-89DB-4917B24368B6}"/>
    <cellStyle name="20% - Accent2 2 5 2 2 2 2 2" xfId="37955" xr:uid="{E9E65CD0-0405-4F77-942A-FD536152982C}"/>
    <cellStyle name="20% - Accent2 2 5 2 2 2 3" xfId="41618" xr:uid="{6AED8EA8-0BB4-48F0-AEAB-B9FA27BC4B55}"/>
    <cellStyle name="20% - Accent2 2 5 2 2 3" xfId="19186" xr:uid="{55D80D66-99FA-409F-BDE8-C44128FF61C7}"/>
    <cellStyle name="20% - Accent2 2 5 2 2 3 2" xfId="8554" xr:uid="{DC5D30DA-0A53-4345-B0EA-DB3C938CE6E8}"/>
    <cellStyle name="20% - Accent2 2 5 2 2 3 2 2" xfId="33961" xr:uid="{85090A76-3CCA-48F0-A108-426F9CED55A3}"/>
    <cellStyle name="20% - Accent2 2 5 2 2 3 3" xfId="44485" xr:uid="{10D88181-C8C3-45F6-8B83-D0E999B7A043}"/>
    <cellStyle name="20% - Accent2 2 5 2 2 4" xfId="1897" xr:uid="{8AD0D8C9-F80A-4998-BBA9-BFB265A47CF0}"/>
    <cellStyle name="20% - Accent2 2 5 2 2 4 2" xfId="27368" xr:uid="{4E2EEF09-72A8-4B29-A2ED-F2DEC1DEB043}"/>
    <cellStyle name="20% - Accent2 2 5 2 2 5" xfId="26860" xr:uid="{65CC4F8C-02F5-442D-86EE-07A70B2216C6}"/>
    <cellStyle name="20% - Accent2 2 5 2 3" xfId="10966" xr:uid="{752AF7F1-D68F-4F0E-BB55-B3F9DA4A0804}"/>
    <cellStyle name="20% - Accent2 2 5 2 3 2" xfId="9372" xr:uid="{8DFCE6C2-4393-4D32-AA54-CB4DA9AC0356}"/>
    <cellStyle name="20% - Accent2 2 5 2 3 2 2" xfId="34765" xr:uid="{03A997BF-97E0-4480-9D87-DCAA25523D4C}"/>
    <cellStyle name="20% - Accent2 2 5 2 3 3" xfId="36337" xr:uid="{006AE226-578C-469E-8F44-507EA16FA7EE}"/>
    <cellStyle name="20% - Accent2 2 5 2 4" xfId="4821" xr:uid="{7C929BF1-FCA3-44E2-98F0-9FBE552BB99D}"/>
    <cellStyle name="20% - Accent2 2 5 2 4 2" xfId="25319" xr:uid="{A18315DF-F4CD-4BF1-881B-ED755E8C04DD}"/>
    <cellStyle name="20% - Accent2 2 5 2 4 2 2" xfId="50553" xr:uid="{800F9AFA-FDF1-4338-AA30-5D6ADD832283}"/>
    <cellStyle name="20% - Accent2 2 5 2 4 3" xfId="30252" xr:uid="{2B677E6F-94A2-4135-B428-217CFCCB57DF}"/>
    <cellStyle name="20% - Accent2 2 5 2 5" xfId="15524" xr:uid="{7B4C1D5E-4209-40A5-BFE6-A0276B60674C}"/>
    <cellStyle name="20% - Accent2 2 5 2 5 2" xfId="40851" xr:uid="{6236A827-9875-4C7C-A7A0-F8144FAA6172}"/>
    <cellStyle name="20% - Accent2 2 5 2 6" xfId="44512" xr:uid="{F870D167-65E7-4154-A3FC-06275BF95C5B}"/>
    <cellStyle name="20% - Accent2 2 5 3" xfId="12907" xr:uid="{40950D89-7747-45BF-8D63-8C029CED4294}"/>
    <cellStyle name="20% - Accent2 2 5 3 2" xfId="3493" xr:uid="{2074F880-0C19-44CE-A8B6-F59B04EF95FC}"/>
    <cellStyle name="20% - Accent2 2 5 3 2 2" xfId="5768" xr:uid="{E128560B-5409-467C-85E0-8C3ADD7A31D4}"/>
    <cellStyle name="20% - Accent2 2 5 3 2 2 2" xfId="25229" xr:uid="{77BDEF58-D0C3-4BCF-B222-0E1FDB1A1F98}"/>
    <cellStyle name="20% - Accent2 2 5 3 2 2 2 2" xfId="50463" xr:uid="{960EBB3F-32E9-46CC-BFB9-ECE6785396BD}"/>
    <cellStyle name="20% - Accent2 2 5 3 2 2 3" xfId="31191" xr:uid="{12BB5D13-8D3A-40C8-8981-560229E9A088}"/>
    <cellStyle name="20% - Accent2 2 5 3 2 3" xfId="12870" xr:uid="{E5E1C2D1-C171-417E-91EF-F0A4A7805E8E}"/>
    <cellStyle name="20% - Accent2 2 5 3 2 3 2" xfId="21189" xr:uid="{C1FC6627-33B2-4CAF-B62B-B264D3D9F3C6}"/>
    <cellStyle name="20% - Accent2 2 5 3 2 3 2 2" xfId="46468" xr:uid="{38F17DF7-1847-4DD2-9A32-0BA77E250B3A}"/>
    <cellStyle name="20% - Accent2 2 5 3 2 3 3" xfId="38232" xr:uid="{B3716450-8236-44FD-BC06-16CFC6D06C84}"/>
    <cellStyle name="20% - Accent2 2 5 3 2 4" xfId="4001" xr:uid="{0773110B-93B5-4391-89D8-98406AF42750}"/>
    <cellStyle name="20% - Accent2 2 5 3 2 4 2" xfId="29445" xr:uid="{106DB2FE-AAED-4C6B-BC5D-2C6067587C77}"/>
    <cellStyle name="20% - Accent2 2 5 3 2 5" xfId="28937" xr:uid="{7071297A-B08D-4A57-B6A6-B9559EE464F3}"/>
    <cellStyle name="20% - Accent2 2 5 3 3" xfId="23603" xr:uid="{7C8A2D28-0E68-461C-9DF8-754A006BEB08}"/>
    <cellStyle name="20% - Accent2 2 5 3 3 2" xfId="22008" xr:uid="{39F514EF-FE69-4349-9E49-2ED786E91B5A}"/>
    <cellStyle name="20% - Accent2 2 5 3 3 2 2" xfId="47276" xr:uid="{4817F6CA-0DA0-4505-AB32-C7DA7D1EF9D1}"/>
    <cellStyle name="20% - Accent2 2 5 3 3 3" xfId="48848" xr:uid="{BAA232BF-8B21-492C-875B-1C5D04F18C56}"/>
    <cellStyle name="20% - Accent2 2 5 3 4" xfId="11134" xr:uid="{512BC094-9DDC-4E1D-B028-2D96FA84ABE9}"/>
    <cellStyle name="20% - Accent2 2 5 3 4 2" xfId="19006" xr:uid="{CC74B426-E7DC-4464-B96A-78740EEB52F4}"/>
    <cellStyle name="20% - Accent2 2 5 3 4 2 2" xfId="44306" xr:uid="{3AB57854-3DA2-4BF6-BCF0-F1570B5D3C5B}"/>
    <cellStyle name="20% - Accent2 2 5 3 4 3" xfId="36505" xr:uid="{0D93C054-DD30-4921-84E4-4A95AB9A01E9}"/>
    <cellStyle name="20% - Accent2 2 5 3 5" xfId="4991" xr:uid="{0934DB3E-98BB-4FB3-A06B-A0ADD365FE94}"/>
    <cellStyle name="20% - Accent2 2 5 3 5 2" xfId="30422" xr:uid="{A5AC32EE-8564-4A45-A605-D44394C96E77}"/>
    <cellStyle name="20% - Accent2 2 5 3 6" xfId="38261" xr:uid="{9D8743CB-77D0-439B-B081-4F5BD1AECB08}"/>
    <cellStyle name="20% - Accent2 2 5 4" xfId="349" xr:uid="{3510AB07-6769-409E-8CAF-4854A42729CF}"/>
    <cellStyle name="20% - Accent2 2 5 4 2" xfId="22615" xr:uid="{A47F87E3-1492-4169-94FF-E5B8F121A791}"/>
    <cellStyle name="20% - Accent2 2 5 4 2 2" xfId="6278" xr:uid="{E20686F3-D56A-4F07-9580-E116971C6980}"/>
    <cellStyle name="20% - Accent2 2 5 4 2 2 2" xfId="31701" xr:uid="{326E6C4D-9231-40D8-BA1C-933CBB8FD4D5}"/>
    <cellStyle name="20% - Accent2 2 5 4 2 3" xfId="47870" xr:uid="{92BF7CDC-CC23-4A4E-B2B1-389CFDF9BDF6}"/>
    <cellStyle name="20% - Accent2 2 5 4 3" xfId="6548" xr:uid="{3B0EEB54-EEFF-4B4D-B840-A3D381FEF9DC}"/>
    <cellStyle name="20% - Accent2 2 5 4 3 2" xfId="19087" xr:uid="{9F521329-9CE5-41E6-AE7C-FE88D4E2ABEA}"/>
    <cellStyle name="20% - Accent2 2 5 4 3 2 2" xfId="44387" xr:uid="{A717A38B-F1EA-44EC-8615-E225F2D93C84}"/>
    <cellStyle name="20% - Accent2 2 5 4 3 3" xfId="31970" xr:uid="{6EF15C02-3DAC-444F-BF3A-1DAFBE5C6566}"/>
    <cellStyle name="20% - Accent2 2 5 4 4" xfId="13502" xr:uid="{4C89710D-CAF4-4A88-9EF8-FBA88B4556C1}"/>
    <cellStyle name="20% - Accent2 2 5 4 4 2" xfId="38853" xr:uid="{787A0175-B0CF-4C13-9C59-76231D3D49E1}"/>
    <cellStyle name="20% - Accent2 2 5 4 5" xfId="25833" xr:uid="{838C23CE-DAB4-4176-ABA9-A3DB0D1E691A}"/>
    <cellStyle name="20% - Accent2 2 5 5" xfId="4653" xr:uid="{2C9462D0-B410-4530-AD63-C27A6669C2B4}"/>
    <cellStyle name="20% - Accent2 2 5 5 2" xfId="3059" xr:uid="{E34930FB-A072-447E-8196-43746C386DFF}"/>
    <cellStyle name="20% - Accent2 2 5 5 2 2" xfId="28512" xr:uid="{E17DDA26-3D6D-4FB0-AE0B-977E128F4977}"/>
    <cellStyle name="20% - Accent2 2 5 5 3" xfId="30084" xr:uid="{9F050A39-3CDB-4CD7-BED4-1A648B2AE065}"/>
    <cellStyle name="20% - Accent2 2 5 6" xfId="15354" xr:uid="{D697B081-3CB4-4767-976B-4BA879DA539B}"/>
    <cellStyle name="20% - Accent2 2 5 6 2" xfId="12682" xr:uid="{69FC34AE-8310-4B89-B18E-3D1B23005E11}"/>
    <cellStyle name="20% - Accent2 2 5 6 2 2" xfId="38045" xr:uid="{4DA3CD86-6D7C-4476-A2DE-2A2A4C5F2AAE}"/>
    <cellStyle name="20% - Accent2 2 5 6 3" xfId="40681" xr:uid="{7C47F420-B1E5-4771-A8F8-D29315EE7448}"/>
    <cellStyle name="20% - Accent2 2 5 7" xfId="21836" xr:uid="{6C1E563C-D5D7-4523-B75D-4847BD4A1E5F}"/>
    <cellStyle name="20% - Accent2 2 5 7 2" xfId="47104" xr:uid="{702B4F5C-66FB-4EC2-97C0-FFC48696D589}"/>
    <cellStyle name="20% - Accent2 2 5 8" xfId="31999" xr:uid="{8319C08F-1FF8-446C-BB86-2C6AAB35821F}"/>
    <cellStyle name="20% - Accent2 2 6" xfId="266" xr:uid="{6C4D3001-2F08-48D0-8236-DDCD10B26ECC}"/>
    <cellStyle name="20% - Accent2 2 6 2" xfId="9807" xr:uid="{7BCF94CF-781D-47FF-942C-21E3E00A3AC9}"/>
    <cellStyle name="20% - Accent2 2 6 2 2" xfId="12082" xr:uid="{DDF2E432-174C-4B9C-BF0B-16A3DC434CF9}"/>
    <cellStyle name="20% - Accent2 2 6 2 2 2" xfId="18916" xr:uid="{D394F705-C049-455D-8AD3-88C64DCBF6DC}"/>
    <cellStyle name="20% - Accent2 2 6 2 2 2 2" xfId="44216" xr:uid="{F3572A31-50C2-4DC8-BD90-A87F3CCC0383}"/>
    <cellStyle name="20% - Accent2 2 6 2 2 3" xfId="37445" xr:uid="{0F532456-B594-4CAA-9865-011399970F88}"/>
    <cellStyle name="20% - Accent2 2 6 2 3" xfId="693" xr:uid="{D10E4ED4-DB0C-449E-9F08-58FB0CDFE6C4}"/>
    <cellStyle name="20% - Accent2 2 6 2 3 2" xfId="14877" xr:uid="{BB842AFF-563E-459A-BEFE-A26C5DE75FB0}"/>
    <cellStyle name="20% - Accent2 2 6 2 3 2 2" xfId="40216" xr:uid="{4AD18D2A-B28E-41EB-B8E0-9099C91ED40C}"/>
    <cellStyle name="20% - Accent2 2 6 2 3 3" xfId="26177" xr:uid="{6B22CBCD-4F56-45B2-9FED-A2C7AE91FDB4}"/>
    <cellStyle name="20% - Accent2 2 6 2 4" xfId="10315" xr:uid="{00CA83D5-A9B9-4461-AFDF-ECE0D3078F8B}"/>
    <cellStyle name="20% - Accent2 2 6 2 4 2" xfId="35699" xr:uid="{712C76FD-B860-4E46-B171-D82D0C8D1988}"/>
    <cellStyle name="20% - Accent2 2 6 2 5" xfId="35191" xr:uid="{F348B064-7B37-4752-AA98-FE05A187E5BF}"/>
    <cellStyle name="20% - Accent2 2 6 3" xfId="17291" xr:uid="{DDAA232B-FB68-436D-9F55-DE00EFD366F4}"/>
    <cellStyle name="20% - Accent2 2 6 3 2" xfId="15696" xr:uid="{32F89540-D4D3-4D6B-A538-AB3EEB0A0795}"/>
    <cellStyle name="20% - Accent2 2 6 3 2 2" xfId="41023" xr:uid="{B939E217-2673-4C7C-9EAF-B5406E85FC87}"/>
    <cellStyle name="20% - Accent2 2 6 3 3" xfId="42599" xr:uid="{1A4F15EB-E0ED-4915-AF36-7B5397C262AB}"/>
    <cellStyle name="20% - Accent2 2 6 4" xfId="23771" xr:uid="{6F752469-E161-4F49-9FDA-3F896CC48BDB}"/>
    <cellStyle name="20% - Accent2 2 6 4 2" xfId="8473" xr:uid="{059EC45D-6219-49E2-83F3-45C643EE6ED6}"/>
    <cellStyle name="20% - Accent2 2 6 4 2 2" xfId="33880" xr:uid="{6A954A58-6F3E-4AA6-B7E4-B8170A8D66A2}"/>
    <cellStyle name="20% - Accent2 2 6 4 3" xfId="49016" xr:uid="{862D5A70-8166-43BB-8D7C-3024E6CAD541}"/>
    <cellStyle name="20% - Accent2 2 6 5" xfId="11304" xr:uid="{A092CD7F-5F69-4FEA-8684-525868D68006}"/>
    <cellStyle name="20% - Accent2 2 6 5 2" xfId="36675" xr:uid="{BDFFD7AB-6A0A-404E-A961-B03D6C13A64E}"/>
    <cellStyle name="20% - Accent2 2 6 6" xfId="25753" xr:uid="{9BE8D9EE-71BC-481D-BE17-F4E5FAABBAAA}"/>
    <cellStyle name="20% - Accent2 2 7" xfId="267" xr:uid="{0210071E-BF36-4673-BEB5-C66A4CEFC74E}"/>
    <cellStyle name="20% - Accent2 2 7 2" xfId="22444" xr:uid="{50A11D3B-BF8D-45BA-807D-136B587A3909}"/>
    <cellStyle name="20% - Accent2 2 7 2 2" xfId="24719" xr:uid="{341B324E-551B-4429-8F07-1E5BE02A1674}"/>
    <cellStyle name="20% - Accent2 2 7 2 2 2" xfId="8383" xr:uid="{A77CDE43-08B3-4BCC-AC63-5456B810672E}"/>
    <cellStyle name="20% - Accent2 2 7 2 2 2 2" xfId="33790" xr:uid="{6EF81DAF-0AF0-4271-AEC4-2410D5BC8BF8}"/>
    <cellStyle name="20% - Accent2 2 7 2 2 3" xfId="49953" xr:uid="{1629E13B-D3B4-4C99-A7F7-A5CD97D4DA1E}"/>
    <cellStyle name="20% - Accent2 2 7 2 3" xfId="694" xr:uid="{DF42AD4D-A688-42CB-815A-AC72B9AAC01B}"/>
    <cellStyle name="20% - Accent2 2 7 2 3 2" xfId="3313" xr:uid="{BCCC6B6D-81D8-46E5-AE0C-E09BA104FA6C}"/>
    <cellStyle name="20% - Accent2 2 7 2 3 2 2" xfId="28766" xr:uid="{3F48F3BD-F785-467B-8C3C-487F79C6E4CB}"/>
    <cellStyle name="20% - Accent2 2 7 2 3 3" xfId="26178" xr:uid="{60209412-8FC2-4606-B80A-922CFD779C5F}"/>
    <cellStyle name="20% - Accent2 2 7 2 4" xfId="22952" xr:uid="{2437E989-6E1C-4B60-A5E5-22E722CE7198}"/>
    <cellStyle name="20% - Accent2 2 7 2 4 2" xfId="48207" xr:uid="{7CA57961-0268-487A-B2D7-C396F35EAFF4}"/>
    <cellStyle name="20% - Accent2 2 7 2 5" xfId="47700" xr:uid="{47654ECB-16C4-4EE5-A24F-F2A7F33C28BB}"/>
    <cellStyle name="20% - Accent2 2 7 3" xfId="6758" xr:uid="{BB3643CD-B57D-4E63-859C-7E99C10A5F29}"/>
    <cellStyle name="20% - Accent2 2 7 3 2" xfId="5163" xr:uid="{67EAB838-9F92-4E97-B6E9-012565594EE2}"/>
    <cellStyle name="20% - Accent2 2 7 3 2 2" xfId="30594" xr:uid="{2E9218F5-23D7-44B7-9509-FFAC6AB36BAC}"/>
    <cellStyle name="20% - Accent2 2 7 3 3" xfId="32172" xr:uid="{B66F6D89-7837-4081-8BE0-6B3A41880C66}"/>
    <cellStyle name="20% - Accent2 2 7 4" xfId="17459" xr:uid="{1CE66AE0-33B5-4CAA-BC5B-4670080A1CE5}"/>
    <cellStyle name="20% - Accent2 2 7 4 2" xfId="21108" xr:uid="{82093CB2-089C-4093-9B57-0773371E7D7E}"/>
    <cellStyle name="20% - Accent2 2 7 4 2 2" xfId="46387" xr:uid="{0942C93A-BFD2-432F-9FE9-7FC9BBB271B7}"/>
    <cellStyle name="20% - Accent2 2 7 4 3" xfId="42767" xr:uid="{646CC5AB-A480-4CA2-8AA1-421526FB69AF}"/>
    <cellStyle name="20% - Accent2 2 7 5" xfId="23941" xr:uid="{EEEE1753-50B1-4F34-8BB2-9C0C76BCB9DE}"/>
    <cellStyle name="20% - Accent2 2 7 5 2" xfId="49186" xr:uid="{91A8685A-A0ED-48F1-BA2A-ECB0CDC2A473}"/>
    <cellStyle name="20% - Accent2 2 7 6" xfId="25754" xr:uid="{92CF465F-7514-48BA-B0D6-74E45D72BA71}"/>
    <cellStyle name="20% - Accent2 2 8" xfId="1308" xr:uid="{BF7D40BC-BB12-4A16-A256-8ABFE8DB05A9}"/>
    <cellStyle name="20% - Accent2 2 9" xfId="16046" xr:uid="{788FF0AF-1152-436B-A948-19CCCA27E88E}"/>
    <cellStyle name="20% - Accent2 2 9 2" xfId="1477" xr:uid="{C454BA60-597C-4AE5-BFC2-C010D56FC68D}"/>
    <cellStyle name="20% - Accent2 2 9 2 2" xfId="17803" xr:uid="{399BEC1F-E976-4C26-BA06-B9700B68CA54}"/>
    <cellStyle name="20% - Accent2 2 9 2 2 2" xfId="43111" xr:uid="{D759B332-9959-48C3-B186-B9B4270452DE}"/>
    <cellStyle name="20% - Accent2 2 9 2 3" xfId="26948" xr:uid="{10C5C4F3-F7D9-4FBD-9E77-E78166BE158E}"/>
    <cellStyle name="20% - Accent2 2 9 3" xfId="13250" xr:uid="{127EB035-D0B8-48CC-BCF0-5971FA1C74C8}"/>
    <cellStyle name="20% - Accent2 2 9 3 2" xfId="15865" xr:uid="{071BB0C2-4E10-4D81-8BC8-DAFD454BAFD3}"/>
    <cellStyle name="20% - Accent2 2 9 3 2 2" xfId="41192" xr:uid="{917EEAF8-D01E-40A4-8272-047E7B00A150}"/>
    <cellStyle name="20% - Accent2 2 9 3 3" xfId="38601" xr:uid="{4821B14A-8A76-4F8D-94C6-8C5E5FA82AA8}"/>
    <cellStyle name="20% - Accent2 2 9 4" xfId="19734" xr:uid="{FBB63B33-6019-4410-A900-85334DE24050}"/>
    <cellStyle name="20% - Accent2 2 9 4 2" xfId="45022" xr:uid="{33EEC4E1-FC87-43C8-AB30-4E871ED0AD23}"/>
    <cellStyle name="20% - Accent2 2 9 5" xfId="41363" xr:uid="{381E9E02-2136-413F-8D91-ABF9F2272AC1}"/>
    <cellStyle name="20% - Accent2 20" xfId="3469" xr:uid="{C1B61BA0-5A9B-4B32-A50D-2CE2E2923E64}"/>
    <cellStyle name="20% - Accent2 20 2" xfId="2627" xr:uid="{0B6BEC0A-36F4-4B44-8AAC-A77E4D7F7183}"/>
    <cellStyle name="20% - Accent2 20 2 2" xfId="22086" xr:uid="{E327EE8B-42D1-4CCF-8F4F-CD1D5EA8356E}"/>
    <cellStyle name="20% - Accent2 20 2 2 2" xfId="47354" xr:uid="{0B29CFDA-DA79-4A8B-A88C-DF44EC0EC6CE}"/>
    <cellStyle name="20% - Accent2 20 2 3" xfId="28080" xr:uid="{6665FB7E-9540-416F-AFEA-6F6CEDB87DE5}"/>
    <cellStyle name="20% - Accent2 20 3" xfId="19624" xr:uid="{5CE3FF6B-C89A-4E01-BBBC-C85CB7836E59}"/>
    <cellStyle name="20% - Accent2 20 3 2" xfId="11725" xr:uid="{8EEE1CCB-EFF8-41F5-A675-93696F370475}"/>
    <cellStyle name="20% - Accent2 20 3 2 2" xfId="37096" xr:uid="{18F1C138-4537-41D1-B3F8-940D474D28FB}"/>
    <cellStyle name="20% - Accent2 20 3 3" xfId="44912" xr:uid="{E30EF0D1-254F-4778-922C-F3986AAB5ECB}"/>
    <cellStyle name="20% - Accent2 20 4" xfId="12420" xr:uid="{7F80F648-2936-4062-9192-7166C3F01900}"/>
    <cellStyle name="20% - Accent2 20 4 2" xfId="37783" xr:uid="{41FCB37C-F4E2-46C0-88E9-2887518BF557}"/>
    <cellStyle name="20% - Accent2 20 5" xfId="28914" xr:uid="{65517C3F-F2C1-472A-8901-524844F3CECE}"/>
    <cellStyle name="20% - Accent2 21" xfId="11986" xr:uid="{B4B37B4E-DCDE-4E57-A59F-6644C4B9EF5C}"/>
    <cellStyle name="20% - Accent2 21 2" xfId="17788" xr:uid="{4D05B003-081C-4387-8C5C-02ABC0CAC3EA}"/>
    <cellStyle name="20% - Accent2 21 2 2" xfId="43096" xr:uid="{6D45FF6A-8D5E-4C79-AA2E-7E9A58D80FA2}"/>
    <cellStyle name="20% - Accent2 21 3" xfId="37349" xr:uid="{170747A1-8C88-47A7-9168-B1B5EC26AF12}"/>
    <cellStyle name="20% - Accent2 22" xfId="20578" xr:uid="{37BA8806-ECCE-444D-93EA-4764ECBF4FDD}"/>
    <cellStyle name="20% - Accent2 22 2" xfId="23199" xr:uid="{F33870CF-D09F-4744-875E-0424839BECF8}"/>
    <cellStyle name="20% - Accent2 22 2 2" xfId="48454" xr:uid="{55EA99F5-E43C-4B68-A226-379956E35720}"/>
    <cellStyle name="20% - Accent2 22 3" xfId="45857" xr:uid="{11F05DE6-39E1-465E-A00E-317B0CD14481}"/>
    <cellStyle name="20% - Accent2 23" xfId="11291" xr:uid="{EFDE204C-86FF-4A9B-BC45-D22164FF6C88}"/>
    <cellStyle name="20% - Accent2 23 2" xfId="36662" xr:uid="{B9AACCFB-5137-4999-9C40-C23CC64415C3}"/>
    <cellStyle name="20% - Accent2 24" xfId="23365" xr:uid="{8AE8CC74-2C6C-4F1B-8A52-7FEE30A7B3E3}"/>
    <cellStyle name="20% - Accent2 24 2" xfId="48620" xr:uid="{C2F407F4-1A43-40B6-B421-90CD7486E79F}"/>
    <cellStyle name="20% - Accent2 25" xfId="11805" xr:uid="{66C6C0F0-045B-43F0-90FC-7FB37BA3ED1A}"/>
    <cellStyle name="20% - Accent2 25 2" xfId="37174" xr:uid="{2E3253BB-8AD3-47ED-967F-76B7FFE68F83}"/>
    <cellStyle name="20% - Accent2 26" xfId="191" xr:uid="{4A77E627-D909-496E-9072-527AB9153D0D}"/>
    <cellStyle name="20% - Accent2 26 2" xfId="25685" xr:uid="{5F2295D9-286C-4485-B747-612D8D3361E8}"/>
    <cellStyle name="20% - Accent2 27" xfId="25490" xr:uid="{E45F52E5-E0BE-4C0F-BDA8-8BE43285B3D8}"/>
    <cellStyle name="20% - Accent2 27 2" xfId="50720" xr:uid="{BE846C31-AFAF-41FA-BCEF-54B6175A2BE5}"/>
    <cellStyle name="20% - Accent2 28" xfId="25515" xr:uid="{EDD4B028-7E8C-48C1-A022-BB905F8D7B81}"/>
    <cellStyle name="20% - Accent2 28 2" xfId="50738" xr:uid="{3426C93E-3A2F-4E6C-A82F-DA7B8CAACB89}"/>
    <cellStyle name="20% - Accent2 29" xfId="25611" xr:uid="{4139843D-1707-4589-9B24-D7B7B6255B60}"/>
    <cellStyle name="20% - Accent2 3" xfId="167" xr:uid="{A637C0D6-E8E3-4564-AA41-AEBDF3976C11}"/>
    <cellStyle name="20% - Accent2 3 10" xfId="5673" xr:uid="{208A196B-BAFA-4AEE-A3BD-744EFEAB57EF}"/>
    <cellStyle name="20% - Accent2 3 10 2" xfId="17786" xr:uid="{10D1318D-5212-4B88-9FE6-34A72AFE3418}"/>
    <cellStyle name="20% - Accent2 3 10 2 2" xfId="43094" xr:uid="{633164F4-B654-4C73-85B8-46E126312E94}"/>
    <cellStyle name="20% - Accent2 3 10 3" xfId="31096" xr:uid="{05317C9A-EB89-4312-94BB-FD566EA129F7}"/>
    <cellStyle name="20% - Accent2 3 11" xfId="7946" xr:uid="{CD2A8E4B-FD5F-4154-9F05-178FCB5C72C2}"/>
    <cellStyle name="20% - Accent2 3 11 2" xfId="10563" xr:uid="{D2D0C1AA-F10B-4640-8313-E92D20E8D78B}"/>
    <cellStyle name="20% - Accent2 3 11 2 2" xfId="35947" xr:uid="{782FC650-8EF3-4DBD-A7BF-BBBB02DEE69D}"/>
    <cellStyle name="20% - Accent2 3 11 3" xfId="33353" xr:uid="{44A58B69-B39D-4392-8216-93231CCFF7A6}"/>
    <cellStyle name="20% - Accent2 3 12" xfId="11280" xr:uid="{F60DAFE0-6F19-4CCD-A3BE-7D00BACA01EB}"/>
    <cellStyle name="20% - Accent2 3 12 2" xfId="36651" xr:uid="{2A148B0F-63AF-4CCA-9C91-45EA40DF4C16}"/>
    <cellStyle name="20% - Accent2 3 13" xfId="17101" xr:uid="{EDCF164A-43A2-4671-B478-8EB0031BB82E}"/>
    <cellStyle name="20% - Accent2 3 13 2" xfId="42413" xr:uid="{4B86E9A8-1F4F-4DFE-BDF7-990162B83758}"/>
    <cellStyle name="20% - Accent2 3 14" xfId="25567" xr:uid="{4FEAC6A5-332D-4A47-B6A1-0F3A95F25ECD}"/>
    <cellStyle name="20% - Accent2 3 14 2" xfId="50790" xr:uid="{595E9638-873B-40B1-8D13-F89ABC9562F6}"/>
    <cellStyle name="20% - Accent2 3 15" xfId="25662" xr:uid="{837D8F23-311D-485A-BA72-AA4075C1EAF8}"/>
    <cellStyle name="20% - Accent2 3 2" xfId="7605" xr:uid="{39C58E30-808E-4C7F-8C9A-6D531BCA387A}"/>
    <cellStyle name="20% - Accent2 3 2 10" xfId="15513" xr:uid="{60900C82-E909-4F7B-8280-F492B5D697A2}"/>
    <cellStyle name="20% - Accent2 3 2 10 2" xfId="40840" xr:uid="{7020A42D-ADAD-4D17-A6A6-B9868A464EBB}"/>
    <cellStyle name="20% - Accent2 3 2 11" xfId="33016" xr:uid="{FAB4F2F0-1B88-4095-82C0-F3F9ED89CF78}"/>
    <cellStyle name="20% - Accent2 3 2 2" xfId="22363" xr:uid="{4CDFC4D4-7B2F-478F-800F-2061A2142CA5}"/>
    <cellStyle name="20% - Accent2 3 2 2 2" xfId="16050" xr:uid="{69FA32CF-C52A-4A8B-BE36-9F60C5B7A824}"/>
    <cellStyle name="20% - Accent2 3 2 2 2 2" xfId="24548" xr:uid="{79BF7E7F-6026-418B-8203-CBA787F76934}"/>
    <cellStyle name="20% - Accent2 3 2 2 2 2 2" xfId="14196" xr:uid="{940CFD2B-1A1F-4332-AE00-AA43DC823BF3}"/>
    <cellStyle name="20% - Accent2 3 2 2 2 2 2 2" xfId="9455" xr:uid="{BB914851-1F5A-44F0-A88F-45A2A298B5B7}"/>
    <cellStyle name="20% - Accent2 3 2 2 2 2 2 2 2" xfId="34848" xr:uid="{BDD37B71-D585-4695-A184-E19F7E05CA9E}"/>
    <cellStyle name="20% - Accent2 3 2 2 2 2 2 3" xfId="39535" xr:uid="{38FF5637-5CDA-4FAC-9319-A67430AFED82}"/>
    <cellStyle name="20% - Accent2 3 2 2 2 2 3" xfId="22786" xr:uid="{0FDC2AD2-4DFC-4270-B89E-F3C155BAC52D}"/>
    <cellStyle name="20% - Accent2 3 2 2 2 2 3 2" xfId="5417" xr:uid="{4CC21E96-0DA6-4B76-953A-CE462A968C6B}"/>
    <cellStyle name="20% - Accent2 3 2 2 2 2 3 2 2" xfId="30848" xr:uid="{05419F79-2695-4F05-84E2-D20CD2C3D361}"/>
    <cellStyle name="20% - Accent2 3 2 2 2 2 3 3" xfId="48041" xr:uid="{24592BF2-904B-4BE2-9D84-6B1C388972D7}"/>
    <cellStyle name="20% - Accent2 3 2 2 2 2 4" xfId="25056" xr:uid="{D44C1A4E-290C-46F0-86B2-2A966C2A41C5}"/>
    <cellStyle name="20% - Accent2 3 2 2 2 2 4 2" xfId="50290" xr:uid="{4789315F-6196-4420-89C2-573C4CA9F861}"/>
    <cellStyle name="20% - Accent2 3 2 2 2 2 5" xfId="49782" xr:uid="{9EB3677B-2270-4775-AF3E-26A69CEC836B}"/>
    <cellStyle name="20% - Accent2 3 2 2 2 3" xfId="1478" xr:uid="{9AEDB82A-B34D-451E-B6F7-6323086588A8}"/>
    <cellStyle name="20% - Accent2 3 2 2 2 3 2" xfId="7268" xr:uid="{B47B6BA2-E18F-4EFC-80D4-028433900DCA}"/>
    <cellStyle name="20% - Accent2 3 2 2 2 3 2 2" xfId="32682" xr:uid="{06A1B4A9-B3F2-4529-91AB-E625FC4DF9DF}"/>
    <cellStyle name="20% - Accent2 3 2 2 2 3 3" xfId="26949" xr:uid="{B51BC197-D10B-46A4-A9FB-F846D2603FD5}"/>
    <cellStyle name="20% - Accent2 3 2 2 2 4" xfId="610" xr:uid="{13957D38-3B19-463A-B7AF-3E53EC96A7FD}"/>
    <cellStyle name="20% - Accent2 3 2 2 2 4 2" xfId="22181" xr:uid="{43E410A1-166D-4BC7-B7D1-95447884EE74}"/>
    <cellStyle name="20% - Accent2 3 2 2 2 4 2 2" xfId="47449" xr:uid="{D1756BEF-A0FA-4ABE-A5CC-9D39A518F6D9}"/>
    <cellStyle name="20% - Accent2 3 2 2 2 4 3" xfId="26094" xr:uid="{3915426F-9AAB-48B4-AD44-A87E4FA791EB}"/>
    <cellStyle name="20% - Accent2 3 2 2 2 5" xfId="13418" xr:uid="{FFDF7ED6-72B5-43F5-8B56-59E6B7307FE7}"/>
    <cellStyle name="20% - Accent2 3 2 2 2 5 2" xfId="38769" xr:uid="{A4915C09-45E0-46CB-A433-D90375B554C1}"/>
    <cellStyle name="20% - Accent2 3 2 2 2 6" xfId="41367" xr:uid="{92CAFA12-9E03-41F3-A959-B2436655144D}"/>
    <cellStyle name="20% - Accent2 3 2 2 3" xfId="5516" xr:uid="{42597131-3E94-4FB5-B353-2608AD56CD28}"/>
    <cellStyle name="20% - Accent2 3 2 2 3 2" xfId="18235" xr:uid="{EA537272-51E0-415A-8EBB-6A182AA4E223}"/>
    <cellStyle name="20% - Accent2 3 2 2 3 2 2" xfId="2632" xr:uid="{029EB16F-9986-4C9A-85FC-4BAC02F6C6F7}"/>
    <cellStyle name="20% - Accent2 3 2 2 3 2 2 2" xfId="22091" xr:uid="{53CBBB3F-87D6-4594-BC00-BF6624C21918}"/>
    <cellStyle name="20% - Accent2 3 2 2 3 2 2 2 2" xfId="47359" xr:uid="{C3D39B9C-5F57-4998-8838-D162E4787BEC}"/>
    <cellStyle name="20% - Accent2 3 2 2 3 2 2 3" xfId="28085" xr:uid="{428A9EDD-C371-488E-9E72-3B04EF486E41}"/>
    <cellStyle name="20% - Accent2 3 2 2 3 2 3" xfId="16473" xr:uid="{3B6CDCDD-7E94-4E82-8773-1DDBC1CBD10B}"/>
    <cellStyle name="20% - Accent2 3 2 2 3 2 3 2" xfId="11730" xr:uid="{A8CDCA61-CDAF-4D32-8937-A0DC455AB7A8}"/>
    <cellStyle name="20% - Accent2 3 2 2 3 2 3 2 2" xfId="37101" xr:uid="{6947563F-949F-4086-A487-3B4D8D41C0F1}"/>
    <cellStyle name="20% - Accent2 3 2 2 3 2 3 3" xfId="41789" xr:uid="{390AC03F-68EF-4202-B0DD-B82F27124219}"/>
    <cellStyle name="20% - Accent2 3 2 2 3 2 4" xfId="18743" xr:uid="{0E1533AB-170E-4F21-91E8-0CD83D5B656A}"/>
    <cellStyle name="20% - Accent2 3 2 2 3 2 4 2" xfId="44043" xr:uid="{B0ED8644-D406-4914-A4BE-D3CE4FA2D113}"/>
    <cellStyle name="20% - Accent2 3 2 2 3 2 5" xfId="43535" xr:uid="{D94DE37B-9E55-4E49-873F-06A9C63D2869}"/>
    <cellStyle name="20% - Accent2 3 2 2 3 3" xfId="3582" xr:uid="{7CD315B0-95C1-4686-B1C1-5AA2ADA25494}"/>
    <cellStyle name="20% - Accent2 3 2 2 3 3 2" xfId="19904" xr:uid="{7904D84A-F2DB-48BE-B8C1-1A85E2F9D613}"/>
    <cellStyle name="20% - Accent2 3 2 2 3 3 2 2" xfId="45192" xr:uid="{93CD1D1D-BF43-4E55-9930-2373AF1116A3}"/>
    <cellStyle name="20% - Accent2 3 2 2 3 3 3" xfId="29026" xr:uid="{C03FD81E-28C9-4431-9738-59A1939CDDBA}"/>
    <cellStyle name="20% - Accent2 3 2 2 3 4" xfId="611" xr:uid="{3B2A61AF-0693-463C-B27E-0B1D6EECA675}"/>
    <cellStyle name="20% - Accent2 3 2 2 3 4 2" xfId="15869" xr:uid="{CAD220C6-FD5A-40E2-B0E5-07C9C21B7EE5}"/>
    <cellStyle name="20% - Accent2 3 2 2 3 4 2 2" xfId="41196" xr:uid="{8403A3E6-9787-4D9B-99AD-6836320FDE7A}"/>
    <cellStyle name="20% - Accent2 3 2 2 3 4 3" xfId="26095" xr:uid="{FACAD4B5-13C0-4E98-B2AB-9EDE2D1D4105}"/>
    <cellStyle name="20% - Accent2 3 2 2 3 5" xfId="782" xr:uid="{71001C94-AB72-4ADC-A7BD-149BE3C4054A}"/>
    <cellStyle name="20% - Accent2 3 2 2 3 5 2" xfId="26266" xr:uid="{F7A5182D-799B-4054-9700-913BD64B842D}"/>
    <cellStyle name="20% - Accent2 3 2 2 3 6" xfId="30939" xr:uid="{4C7CF683-6835-464E-8B71-92B402178E5F}"/>
    <cellStyle name="20% - Accent2 3 2 2 4" xfId="11911" xr:uid="{8D951B33-675C-4CAA-B6AF-A879672254DD}"/>
    <cellStyle name="20% - Accent2 3 2 2 4 2" xfId="20508" xr:uid="{A2CC3E59-17CE-4101-A255-085A02AB7E78}"/>
    <cellStyle name="20% - Accent2 3 2 2 4 2 2" xfId="3142" xr:uid="{E5A837B0-C760-4B5D-B082-A083E6CB93D0}"/>
    <cellStyle name="20% - Accent2 3 2 2 4 2 2 2" xfId="28595" xr:uid="{12EA7CA6-1780-486E-AEF6-E16240E6BBA9}"/>
    <cellStyle name="20% - Accent2 3 2 2 4 2 3" xfId="45787" xr:uid="{D07BA9B3-2248-4E35-A4CA-7E659889F02A}"/>
    <cellStyle name="20% - Accent2 3 2 2 4 3" xfId="10149" xr:uid="{513DC544-B127-42C2-AA15-3E0DCEE25B57}"/>
    <cellStyle name="20% - Accent2 3 2 2 4 3 2" xfId="15950" xr:uid="{A87259E4-4259-42CF-8405-37BA68782AD6}"/>
    <cellStyle name="20% - Accent2 3 2 2 4 3 2 2" xfId="41277" xr:uid="{7811355A-CF37-4EA6-A9BE-613BD0D1B9B1}"/>
    <cellStyle name="20% - Accent2 3 2 2 4 3 3" xfId="35533" xr:uid="{38454E39-B6CD-4FE3-9181-71FF8E9DCACB}"/>
    <cellStyle name="20% - Accent2 3 2 2 4 4" xfId="12419" xr:uid="{3901DC0F-CB9C-4D0E-833A-1867DF8E0220}"/>
    <cellStyle name="20% - Accent2 3 2 2 4 4 2" xfId="37782" xr:uid="{DB1C02EE-189B-4F6E-9F85-C0D6371A7093}"/>
    <cellStyle name="20% - Accent2 3 2 2 4 5" xfId="37274" xr:uid="{32318765-0BED-4CEA-AE34-76B95A537517}"/>
    <cellStyle name="20% - Accent2 3 2 2 5" xfId="439" xr:uid="{E96781E8-CA52-494A-B1CF-6A1C33A5FEED}"/>
    <cellStyle name="20% - Accent2 3 2 2 5 2" xfId="17801" xr:uid="{75FA725F-C4D8-4B50-9691-141DDAAB6B1E}"/>
    <cellStyle name="20% - Accent2 3 2 2 5 2 2" xfId="43109" xr:uid="{5EA5F934-A8C9-4503-8818-BDDCB93FD802}"/>
    <cellStyle name="20% - Accent2 3 2 2 5 3" xfId="25923" xr:uid="{F4E36194-96BA-4872-B2FB-A48C7DE1EE12}"/>
    <cellStyle name="20% - Accent2 3 2 2 6" xfId="13248" xr:uid="{5C9F537D-1A18-4AC6-B258-CABC111E116C}"/>
    <cellStyle name="20% - Accent2 3 2 2 6 2" xfId="9545" xr:uid="{B24B5DF3-33E0-45D2-B675-159F7904638D}"/>
    <cellStyle name="20% - Accent2 3 2 2 6 2 2" xfId="34938" xr:uid="{2819645B-408F-42D1-AD27-3C717136BF1E}"/>
    <cellStyle name="20% - Accent2 3 2 2 6 3" xfId="38599" xr:uid="{8E7A22B3-F06D-4A94-BA10-D3805D2C6F20}"/>
    <cellStyle name="20% - Accent2 3 2 2 7" xfId="19732" xr:uid="{DED8E876-5B23-406A-918F-EC2FB05699FA}"/>
    <cellStyle name="20% - Accent2 3 2 2 7 2" xfId="45020" xr:uid="{D98DFF8B-8E07-4075-A6F0-A0BF1B0D93F8}"/>
    <cellStyle name="20% - Accent2 3 2 2 8" xfId="47620" xr:uid="{2C3E9DC2-873E-4D27-8FD5-1E8C3CF41DF2}"/>
    <cellStyle name="20% - Accent2 3 2 3" xfId="11830" xr:uid="{3B73E4A0-324F-4B7A-A054-95C9E86E4EA2}"/>
    <cellStyle name="20% - Accent2 3 2 3 2" xfId="24467" xr:uid="{52993873-0CE2-430A-9DF5-6C1946F4B8A8}"/>
    <cellStyle name="20% - Accent2 3 2 3 2 2" xfId="20337" xr:uid="{5E6E070A-D298-4CCE-8AD8-9CE732F31DD0}"/>
    <cellStyle name="20% - Accent2 3 2 3 2 2 2" xfId="21581" xr:uid="{10D9D9E2-D89A-45DE-9392-5D506A571E93}"/>
    <cellStyle name="20% - Accent2 3 2 3 2 2 2 2" xfId="5246" xr:uid="{74FA9084-62CE-41F8-8BE4-4E59DC02F45D}"/>
    <cellStyle name="20% - Accent2 3 2 3 2 2 2 2 2" xfId="30677" xr:uid="{B9E72A22-277B-4F4D-AAC0-085BDD3C6387}"/>
    <cellStyle name="20% - Accent2 3 2 3 2 2 2 3" xfId="46849" xr:uid="{DFFB0F96-05F1-413E-9D0B-78FD156387AF}"/>
    <cellStyle name="20% - Accent2 3 2 3 2 2 3" xfId="12253" xr:uid="{13999C2C-3877-44B7-AFE1-47433C8D93FD}"/>
    <cellStyle name="20% - Accent2 3 2 3 2 2 3 2" xfId="18055" xr:uid="{4BF83D49-9A4D-43E5-8361-F7C8C6815E39}"/>
    <cellStyle name="20% - Accent2 3 2 3 2 2 3 2 2" xfId="43363" xr:uid="{3113F7BA-221F-4B55-8FF7-AE93A9089050}"/>
    <cellStyle name="20% - Accent2 3 2 3 2 2 3 3" xfId="37616" xr:uid="{E533D446-2D24-4610-A885-CFDDA8E6B698}"/>
    <cellStyle name="20% - Accent2 3 2 3 2 2 4" xfId="20845" xr:uid="{6630626C-8D02-4ED6-907A-EC878DA77667}"/>
    <cellStyle name="20% - Accent2 3 2 3 2 2 4 2" xfId="46124" xr:uid="{0211FC80-8565-42F8-884A-F5C44562298C}"/>
    <cellStyle name="20% - Accent2 3 2 3 2 2 5" xfId="45616" xr:uid="{E35B6082-DC3D-4BD3-AA0A-B472AF041330}"/>
    <cellStyle name="20% - Accent2 3 2 3 2 3" xfId="22533" xr:uid="{93FFD835-5754-4B1F-9B7D-474F356D472A}"/>
    <cellStyle name="20% - Accent2 3 2 3 2 3 2" xfId="954" xr:uid="{08482EE0-6E61-49F9-BEA5-9089D2785EBB}"/>
    <cellStyle name="20% - Accent2 3 2 3 2 3 2 2" xfId="26438" xr:uid="{9D336186-D9C9-40E1-A67F-83AF6CA51966}"/>
    <cellStyle name="20% - Accent2 3 2 3 2 3 3" xfId="47788" xr:uid="{DD02127C-23D7-49C9-B1DA-5C10B18830FB}"/>
    <cellStyle name="20% - Accent2 3 2 3 2 4" xfId="3753" xr:uid="{E36B4DE9-6AC1-44A0-9596-0EC580E1472C}"/>
    <cellStyle name="20% - Accent2 3 2 3 2 4 2" xfId="11649" xr:uid="{E53381C8-B0FB-491B-AA3A-714C2D139A32}"/>
    <cellStyle name="20% - Accent2 3 2 3 2 4 2 2" xfId="37020" xr:uid="{E2B4676C-6882-4FE2-930D-6FB073CE5B93}"/>
    <cellStyle name="20% - Accent2 3 2 3 2 4 3" xfId="29197" xr:uid="{FC2B47A8-617C-4F9A-B702-3A77D8272B54}"/>
    <cellStyle name="20% - Accent2 3 2 3 2 5" xfId="1820" xr:uid="{F733E753-E749-4D8E-9BD5-87D6F3F53762}"/>
    <cellStyle name="20% - Accent2 3 2 3 2 5 2" xfId="27291" xr:uid="{DFFA331E-429B-4F13-941E-5367B8A7E39E}"/>
    <cellStyle name="20% - Accent2 3 2 3 2 6" xfId="49703" xr:uid="{BCA21E4B-AF36-46D5-B881-3338F03675BA}"/>
    <cellStyle name="20% - Accent2 3 2 3 3" xfId="18154" xr:uid="{33435F51-C0B7-4771-BB6B-9C3C49E2C36F}"/>
    <cellStyle name="20% - Accent2 3 2 3 3 2" xfId="14025" xr:uid="{0EC30C6D-B5D6-4313-B910-A4C720C5984E}"/>
    <cellStyle name="20% - Accent2 3 2 3 3 2 2" xfId="15269" xr:uid="{19F1EC20-D723-4B7B-BF0E-7A4E77036631}"/>
    <cellStyle name="20% - Accent2 3 2 3 3 2 2 2" xfId="11559" xr:uid="{8E0D8EAE-3219-4F22-BF56-B2CAB0447FD6}"/>
    <cellStyle name="20% - Accent2 3 2 3 3 2 2 2 2" xfId="36930" xr:uid="{2182272A-885F-43F4-900D-1760D7D1B3BB}"/>
    <cellStyle name="20% - Accent2 3 2 3 3 2 2 3" xfId="40596" xr:uid="{E93A040C-5752-42C3-B289-8381AF4430B0}"/>
    <cellStyle name="20% - Accent2 3 2 3 3 2 3" xfId="24890" xr:uid="{06FFAD03-0576-4AFE-B40B-9B914C47D657}"/>
    <cellStyle name="20% - Accent2 3 2 3 3 2 3 2" xfId="7522" xr:uid="{7DABE641-F3AC-4FC6-A938-ABB8207C78C0}"/>
    <cellStyle name="20% - Accent2 3 2 3 3 2 3 2 2" xfId="32936" xr:uid="{BC5BF0ED-F4EC-42EE-A46C-2A3AB047D685}"/>
    <cellStyle name="20% - Accent2 3 2 3 3 2 3 3" xfId="50124" xr:uid="{2658A3FF-265B-477D-B9D4-2B206073CF44}"/>
    <cellStyle name="20% - Accent2 3 2 3 3 2 4" xfId="14533" xr:uid="{8E2A3C70-624F-4518-8B35-A63FBBFC27E1}"/>
    <cellStyle name="20% - Accent2 3 2 3 3 2 4 2" xfId="39872" xr:uid="{0B950465-8F81-458C-9204-467B6064B8B6}"/>
    <cellStyle name="20% - Accent2 3 2 3 3 2 5" xfId="39364" xr:uid="{89EC1C48-C595-4155-A31B-33465EFC3B50}"/>
    <cellStyle name="20% - Accent2 3 2 3 3 3" xfId="16220" xr:uid="{EA07E7D6-58EA-4F08-A0D4-FA72F8871EDC}"/>
    <cellStyle name="20% - Accent2 3 2 3 3 3 2" xfId="955" xr:uid="{A630CCB6-1FE0-4620-8F49-5908E59E8FE7}"/>
    <cellStyle name="20% - Accent2 3 2 3 3 3 2 2" xfId="26439" xr:uid="{29933449-8ED8-47AD-8F98-0D4F72A40D83}"/>
    <cellStyle name="20% - Accent2 3 2 3 3 3 3" xfId="41536" xr:uid="{CBD0CB42-AED2-4885-AE53-16B1E8C4F376}"/>
    <cellStyle name="20% - Accent2 3 2 3 3 4" xfId="10067" xr:uid="{032D953E-2DC0-424B-9416-EACD8C21510A}"/>
    <cellStyle name="20% - Accent2 3 2 3 3 4 2" xfId="24286" xr:uid="{6C4BFD72-26F2-4383-B19A-EBFCAF10DA99}"/>
    <cellStyle name="20% - Accent2 3 2 3 3 4 2 2" xfId="49531" xr:uid="{036F1435-CFEB-4AC9-8226-A81BAAA27CA7}"/>
    <cellStyle name="20% - Accent2 3 2 3 3 4 3" xfId="35451" xr:uid="{49A4DAC5-C55D-43F5-B910-254168ED3BE4}"/>
    <cellStyle name="20% - Accent2 3 2 3 3 5" xfId="3924" xr:uid="{3B2E32DB-B689-44A6-9BC5-760F1A1AE7F9}"/>
    <cellStyle name="20% - Accent2 3 2 3 3 5 2" xfId="29368" xr:uid="{8AF51832-F8ED-4929-AC6E-A82A8F6B7C24}"/>
    <cellStyle name="20% - Accent2 3 2 3 3 6" xfId="43455" xr:uid="{3B4DD183-7514-4F35-89BC-AD3FDE4F40EA}"/>
    <cellStyle name="20% - Accent2 3 2 3 4" xfId="7702" xr:uid="{9A284948-D8CF-46E4-BD87-282D64DEF21B}"/>
    <cellStyle name="20% - Accent2 3 2 3 4 2" xfId="8945" xr:uid="{B9F867E1-0F64-47D4-8D55-3802A2E06B66}"/>
    <cellStyle name="20% - Accent2 3 2 3 4 2 2" xfId="15779" xr:uid="{F088D943-6FDE-4FC6-9956-2D672034BD86}"/>
    <cellStyle name="20% - Accent2 3 2 3 4 2 2 2" xfId="41106" xr:uid="{6D319116-EC04-455A-A250-F7EA632C8969}"/>
    <cellStyle name="20% - Accent2 3 2 3 4 2 3" xfId="34338" xr:uid="{3C42D041-B54B-4083-AD5A-30C597D5802F}"/>
    <cellStyle name="20% - Accent2 3 2 3 4 3" xfId="5939" xr:uid="{DB612BC4-25C3-43C6-B85B-BAECBD23A291}"/>
    <cellStyle name="20% - Accent2 3 2 3 4 3 2" xfId="24367" xr:uid="{57627596-3E74-435A-B701-5F4DE9332D10}"/>
    <cellStyle name="20% - Accent2 3 2 3 4 3 2 2" xfId="49612" xr:uid="{3E4E7FC1-9AB1-4791-A14C-68C076419AAC}"/>
    <cellStyle name="20% - Accent2 3 2 3 4 3 3" xfId="31362" xr:uid="{71BE0AE2-1E13-4ED7-9906-0A39C4148932}"/>
    <cellStyle name="20% - Accent2 3 2 3 4 4" xfId="8210" xr:uid="{ABB38498-66D1-4DA0-840B-EA23A02AD9CA}"/>
    <cellStyle name="20% - Accent2 3 2 3 4 4 2" xfId="33617" xr:uid="{7615A705-7687-4EA9-8544-4BDC2F4621FA}"/>
    <cellStyle name="20% - Accent2 3 2 3 4 5" xfId="33109" xr:uid="{1B6E8036-25BC-4F28-A306-185D0FB48D03}"/>
    <cellStyle name="20% - Accent2 3 2 3 5" xfId="9896" xr:uid="{4CA72C18-040F-4D42-9ACA-48ABB0E98C2A}"/>
    <cellStyle name="20% - Accent2 3 2 3 5 2" xfId="13590" xr:uid="{DE3DCFA7-5C5A-4007-AAB6-8AA4E4728BF7}"/>
    <cellStyle name="20% - Accent2 3 2 3 5 2 2" xfId="38941" xr:uid="{B9A70EC1-342C-47BF-A960-FF8CE3B6695B}"/>
    <cellStyle name="20% - Accent2 3 2 3 5 3" xfId="35280" xr:uid="{F6938B0D-7C2F-4A0E-BA24-0B83344A9EF7}"/>
    <cellStyle name="20% - Accent2 3 2 3 6" xfId="1649" xr:uid="{137974B0-2AD8-43DA-AB8E-179A56E8B034}"/>
    <cellStyle name="20% - Accent2 3 2 3 6 2" xfId="5336" xr:uid="{058D35F2-50FF-4870-ABFA-AE0D5CFFC918}"/>
    <cellStyle name="20% - Accent2 3 2 3 6 2 2" xfId="30767" xr:uid="{AC2659FD-651F-4714-B77A-A9767EE884D6}"/>
    <cellStyle name="20% - Accent2 3 2 3 6 3" xfId="27120" xr:uid="{08724909-009E-49C4-B0A6-191D3D4A1A40}"/>
    <cellStyle name="20% - Accent2 3 2 3 7" xfId="783" xr:uid="{EA340C48-B8F6-43CF-AE41-92E25D35AB7E}"/>
    <cellStyle name="20% - Accent2 3 2 3 7 2" xfId="26267" xr:uid="{2B19D1AC-9499-47EB-8FF6-CF0721E6DFF1}"/>
    <cellStyle name="20% - Accent2 3 2 3 8" xfId="37194" xr:uid="{18ECDA0C-45AF-4A59-9F60-371BC50983F5}"/>
    <cellStyle name="20% - Accent2 3 2 4" xfId="7621" xr:uid="{19A167A5-AF14-40F6-8DC6-AC5CCB5B6058}"/>
    <cellStyle name="20% - Accent2 3 2 4 2" xfId="2461" xr:uid="{4C2D6BB7-2D1F-45D5-8A2A-16153946C816}"/>
    <cellStyle name="20% - Accent2 3 2 4 2 2" xfId="4736" xr:uid="{21D2B2F5-0674-4585-A5EB-76B2C6E95972}"/>
    <cellStyle name="20% - Accent2 3 2 4 2 2 2" xfId="24196" xr:uid="{80EB93A0-3549-4F0A-82AD-B4BB5FA69DD5}"/>
    <cellStyle name="20% - Accent2 3 2 4 2 2 2 2" xfId="49441" xr:uid="{0FDDDCBD-B5BB-4690-9C6D-7FCFB6937434}"/>
    <cellStyle name="20% - Accent2 3 2 4 2 2 3" xfId="30167" xr:uid="{246C362D-1BA1-4C97-894D-8A18BAEB1740}"/>
    <cellStyle name="20% - Accent2 3 2 4 2 3" xfId="18577" xr:uid="{396EA9DB-8104-4879-B8E9-DD81CD814D3A}"/>
    <cellStyle name="20% - Accent2 3 2 4 2 3 2" xfId="20158" xr:uid="{4AF2409B-44BD-401D-853E-75358FC0B2E1}"/>
    <cellStyle name="20% - Accent2 3 2 4 2 3 2 2" xfId="45446" xr:uid="{372CECE8-74BE-431F-9CF5-0EF08A56AD18}"/>
    <cellStyle name="20% - Accent2 3 2 4 2 3 3" xfId="43877" xr:uid="{5E97DA36-CCED-49E9-A220-07ECD5D983C1}"/>
    <cellStyle name="20% - Accent2 3 2 4 2 4" xfId="2969" xr:uid="{7C1AF14F-36BE-48CF-855C-71C63EC69413}"/>
    <cellStyle name="20% - Accent2 3 2 4 2 4 2" xfId="28422" xr:uid="{4B530921-B1AC-4446-BF7D-CBFDD76979B2}"/>
    <cellStyle name="20% - Accent2 3 2 4 2 5" xfId="27914" xr:uid="{97EFC64E-2B9C-453D-AC2C-7AECD3AA9C79}"/>
    <cellStyle name="20% - Accent2 3 2 4 3" xfId="5686" xr:uid="{D395EFAE-12BD-4971-874B-060F5C8B746E}"/>
    <cellStyle name="20% - Accent2 3 2 4 3 2" xfId="1991" xr:uid="{3DA4EB6D-4436-4320-86C2-5768F9DE5169}"/>
    <cellStyle name="20% - Accent2 3 2 4 3 2 2" xfId="27462" xr:uid="{47C28F01-BFCB-420D-B51B-092EB51EF03A}"/>
    <cellStyle name="20% - Accent2 3 2 4 3 3" xfId="31109" xr:uid="{8423FFF5-7A52-4A29-910D-0A0D1D7066AB}"/>
    <cellStyle name="20% - Accent2 3 2 4 4" xfId="22704" xr:uid="{D41AE032-449B-432B-8763-B727E5713496}"/>
    <cellStyle name="20% - Accent2 3 2 4 4 2" xfId="17974" xr:uid="{D0A7DBE0-895E-4431-B9C3-F5F6086E91D3}"/>
    <cellStyle name="20% - Accent2 3 2 4 4 2 2" xfId="43282" xr:uid="{5BF8881D-1494-4384-96CE-6721FFC9A141}"/>
    <cellStyle name="20% - Accent2 3 2 4 4 3" xfId="47959" xr:uid="{8F73C80F-30D6-4079-B0F7-49312038785C}"/>
    <cellStyle name="20% - Accent2 3 2 4 5" xfId="10238" xr:uid="{DA17CD24-D89A-4C54-8D89-1A04F94CFA8F}"/>
    <cellStyle name="20% - Accent2 3 2 4 5 2" xfId="35622" xr:uid="{72088A4E-AFA6-4723-B29F-7D2973787041}"/>
    <cellStyle name="20% - Accent2 3 2 4 6" xfId="33029" xr:uid="{3BC98F53-AC88-4373-A1D2-6A65E8458ACC}"/>
    <cellStyle name="20% - Accent2 3 2 5" xfId="20256" xr:uid="{30AB16A9-8EEF-4BD7-B9BE-1D0B9DB80879}"/>
    <cellStyle name="20% - Accent2 3 2 5 2" xfId="8774" xr:uid="{7BA5B16B-8AC7-405C-8192-597D23C17EC0}"/>
    <cellStyle name="20% - Accent2 3 2 5 2 2" xfId="11049" xr:uid="{3C7BE89F-4B15-4C16-81C5-52FF6785582C}"/>
    <cellStyle name="20% - Accent2 3 2 5 2 2 2" xfId="17884" xr:uid="{EB5A8297-B97B-41A5-8E5E-991D8B8D5723}"/>
    <cellStyle name="20% - Accent2 3 2 5 2 2 2 2" xfId="43192" xr:uid="{E795F51A-9CA3-43CE-998B-473103DF8654}"/>
    <cellStyle name="20% - Accent2 3 2 5 2 2 3" xfId="36420" xr:uid="{9EAD09E7-C77F-4310-B2DA-2FF475D4A0B5}"/>
    <cellStyle name="20% - Accent2 3 2 5 2 3" xfId="8044" xr:uid="{0387180E-22B8-4529-BF5D-0FB28242911B}"/>
    <cellStyle name="20% - Accent2 3 2 5 2 3 2" xfId="13844" xr:uid="{A688FA00-87FD-4A31-95AA-A2D22E0ADE6D}"/>
    <cellStyle name="20% - Accent2 3 2 5 2 3 2 2" xfId="39195" xr:uid="{7C2696C2-8155-4E93-AD2B-2914389ABC2E}"/>
    <cellStyle name="20% - Accent2 3 2 5 2 3 3" xfId="33451" xr:uid="{68E5E346-FB33-48F5-A324-3F2AEF2B8D02}"/>
    <cellStyle name="20% - Accent2 3 2 5 2 4" xfId="9282" xr:uid="{184BF805-B2AE-4744-9C26-7A771E7BDD1F}"/>
    <cellStyle name="20% - Accent2 3 2 5 2 4 2" xfId="34675" xr:uid="{B3BEE896-01CE-4947-B5BF-D46A9CDD1A38}"/>
    <cellStyle name="20% - Accent2 3 2 5 2 5" xfId="34167" xr:uid="{95683E25-7386-46A1-B0A3-FD485DE3F76D}"/>
    <cellStyle name="20% - Accent2 3 2 5 3" xfId="12000" xr:uid="{F8004A1D-3D50-4911-863A-5C1969A85288}"/>
    <cellStyle name="20% - Accent2 3 2 5 3 2" xfId="4095" xr:uid="{8AE4BF95-D3F3-4738-A30A-BA18F935D4A3}"/>
    <cellStyle name="20% - Accent2 3 2 5 3 2 2" xfId="29539" xr:uid="{DDA46943-917E-41DA-935E-6604A8AF4764}"/>
    <cellStyle name="20% - Accent2 3 2 5 3 3" xfId="37363" xr:uid="{41EDC200-BAD7-4456-8344-089613315EF3}"/>
    <cellStyle name="20% - Accent2 3 2 5 4" xfId="16391" xr:uid="{F48E8219-5A15-4CD1-B55D-DD8611A8D2DD}"/>
    <cellStyle name="20% - Accent2 3 2 5 4 2" xfId="7441" xr:uid="{D3D923A0-DFB1-4CAD-9E37-FB857E247987}"/>
    <cellStyle name="20% - Accent2 3 2 5 4 2 2" xfId="32855" xr:uid="{E394E98E-43B0-47EC-9584-CEBC50884B51}"/>
    <cellStyle name="20% - Accent2 3 2 5 4 3" xfId="41707" xr:uid="{3BACB977-11A1-4F0F-AD9E-73C142D28845}"/>
    <cellStyle name="20% - Accent2 3 2 5 5" xfId="22875" xr:uid="{AB03A738-72BD-4C08-9B6C-586E6C8DC3E6}"/>
    <cellStyle name="20% - Accent2 3 2 5 5 2" xfId="48130" xr:uid="{77CE7C4E-866A-4408-9E77-E7D0F900D88C}"/>
    <cellStyle name="20% - Accent2 3 2 5 6" xfId="45537" xr:uid="{E60309EB-D1B8-4319-A141-44340DA6566F}"/>
    <cellStyle name="20% - Accent2 3 2 6" xfId="9726" xr:uid="{80E16D30-4C32-44AF-B093-7E7ECF41CD39}"/>
    <cellStyle name="20% - Accent2 3 2 6 2" xfId="13080" xr:uid="{2A6275E1-7A0A-4A14-ACC9-1B8C7562913C}"/>
    <cellStyle name="20% - Accent2 3 2 6 2 2" xfId="24113" xr:uid="{2FF4B6FD-719D-4888-9538-A99CD958D2C5}"/>
    <cellStyle name="20% - Accent2 3 2 6 2 2 2" xfId="49358" xr:uid="{89377A1E-1433-451D-BBC4-87915C2ED086}"/>
    <cellStyle name="20% - Accent2 3 2 6 2 3" xfId="38431" xr:uid="{A077DBA7-D04D-4A25-B7F5-2AB6FCCE3F23}"/>
    <cellStyle name="20% - Accent2 3 2 6 3" xfId="19562" xr:uid="{E9CB9B48-2555-4F1D-B51D-E4E47D728F89}"/>
    <cellStyle name="20% - Accent2 3 2 6 3 2" xfId="3232" xr:uid="{C1E69272-CF40-4B0C-B8BC-8CEBAF4943A6}"/>
    <cellStyle name="20% - Accent2 3 2 6 3 2 2" xfId="28685" xr:uid="{D60D6FA5-5C69-4D3B-B4A5-904C590D725E}"/>
    <cellStyle name="20% - Accent2 3 2 6 3 3" xfId="44850" xr:uid="{BE5D53FB-D8E1-4B23-8C85-243B1E2F5CD8}"/>
    <cellStyle name="20% - Accent2 3 2 6 4" xfId="7096" xr:uid="{76D2EDF3-E992-4000-B02A-6AE779C03CAA}"/>
    <cellStyle name="20% - Accent2 3 2 6 4 2" xfId="32510" xr:uid="{34887B7B-14BF-4BE8-9698-65CC868018C2}"/>
    <cellStyle name="20% - Accent2 3 2 6 5" xfId="35110" xr:uid="{1D7E99F4-E8F3-4445-824A-8E84626E3156}"/>
    <cellStyle name="20% - Accent2 3 2 7" xfId="5597" xr:uid="{86AFAE6D-E132-4B8C-AF7D-EBB671CBBF1F}"/>
    <cellStyle name="20% - Accent2 3 2 7 2" xfId="7873" xr:uid="{DEB729D0-768C-4D10-8DC0-FDF04768E57A}"/>
    <cellStyle name="20% - Accent2 3 2 7 2 2" xfId="14706" xr:uid="{7E95F067-1617-4DE5-B36E-4A6BFBD9B353}"/>
    <cellStyle name="20% - Accent2 3 2 7 2 2 2" xfId="40045" xr:uid="{C149D589-5FF4-462B-ACF4-9F59CF57F775}"/>
    <cellStyle name="20% - Accent2 3 2 7 2 3" xfId="33280" xr:uid="{BFA6247B-330B-4417-9FCC-7EB4E99F2BAF}"/>
    <cellStyle name="20% - Accent2 3 2 7 3" xfId="3835" xr:uid="{0899ECE6-3FF3-4ABA-9A0B-851EECFCE104}"/>
    <cellStyle name="20% - Accent2 3 2 7 3 2" xfId="22262" xr:uid="{6F030E19-BAF5-463A-97A5-3112DF2F1680}"/>
    <cellStyle name="20% - Accent2 3 2 7 3 2 2" xfId="47530" xr:uid="{DABCED46-B9EA-437B-A992-A48DC611E015}"/>
    <cellStyle name="20% - Accent2 3 2 7 3 3" xfId="29279" xr:uid="{DCC0F5E1-A94F-443C-A39F-C7540C73CD08}"/>
    <cellStyle name="20% - Accent2 3 2 7 4" xfId="6105" xr:uid="{296F24D0-404C-41AE-85BD-901606BBBD23}"/>
    <cellStyle name="20% - Accent2 3 2 7 4 2" xfId="31528" xr:uid="{6F142E35-BF7B-4E95-BC13-27A5C6F6F537}"/>
    <cellStyle name="20% - Accent2 3 2 7 5" xfId="31020" xr:uid="{F5FACEBE-705D-40E3-83FC-AC66CA5BCBD7}"/>
    <cellStyle name="20% - Accent2 3 2 8" xfId="22522" xr:uid="{154E21A6-BD92-4A03-8A95-03E30A1B5377}"/>
    <cellStyle name="20% - Accent2 3 2 8 2" xfId="16719" xr:uid="{6C43220B-5857-446B-8BDE-9F8CB07258AF}"/>
    <cellStyle name="20% - Accent2 3 2 8 2 2" xfId="42035" xr:uid="{1D99786C-3237-4C29-B544-7A09F09F14D5}"/>
    <cellStyle name="20% - Accent2 3 2 8 3" xfId="47777" xr:uid="{80DAC1EE-14D1-442E-86E0-7371C37ED2FC}"/>
    <cellStyle name="20% - Accent2 3 2 9" xfId="23402" xr:uid="{00828D9D-452B-4532-882F-30027F528FBE}"/>
    <cellStyle name="20% - Accent2 3 2 9 2" xfId="1114" xr:uid="{91C62CFD-5631-4CF3-A733-72E47E9B70B3}"/>
    <cellStyle name="20% - Accent2 3 2 9 2 2" xfId="26598" xr:uid="{AA0863F6-E253-4AC3-8130-CFA7A30EA5FF}"/>
    <cellStyle name="20% - Accent2 3 2 9 3" xfId="48656" xr:uid="{8D6F5A0F-987C-405C-9E92-0BB493048066}"/>
    <cellStyle name="20% - Accent2 3 3" xfId="13944" xr:uid="{7C67DBED-2740-4FC4-9E7B-17A9A9BA2D6A}"/>
    <cellStyle name="20% - Accent2 3 3 2" xfId="2380" xr:uid="{465B55B7-68A2-4009-9FBF-2903CB17F5A3}"/>
    <cellStyle name="20% - Accent2 3 3 2 2" xfId="15098" xr:uid="{5428EAD0-F662-4597-855C-03F5F348F023}"/>
    <cellStyle name="20% - Accent2 3 3 2 2 2" xfId="17374" xr:uid="{F66E502F-64BF-4914-B6CE-5D7982B73406}"/>
    <cellStyle name="20% - Accent2 3 3 2 2 2 2" xfId="19987" xr:uid="{C15E4200-B368-40AB-B89B-7E411205614D}"/>
    <cellStyle name="20% - Accent2 3 3 2 2 2 2 2" xfId="45275" xr:uid="{BFD1896C-DBD3-45A7-B82A-A5E59E681754}"/>
    <cellStyle name="20% - Accent2 3 3 2 2 2 3" xfId="42682" xr:uid="{6555B4A5-8B69-413E-892F-D74262EFF92C}"/>
    <cellStyle name="20% - Accent2 3 3 2 2 3" xfId="14367" xr:uid="{C2E9755A-A568-4692-A68C-8BFF6B420634}"/>
    <cellStyle name="20% - Accent2 3 3 2 2 3 2" xfId="4343" xr:uid="{1CD03C78-DBC3-4FC0-B068-8C7C84A16431}"/>
    <cellStyle name="20% - Accent2 3 3 2 2 3 2 2" xfId="29787" xr:uid="{55FCC64E-4B92-42FC-A0FB-75390054DA0F}"/>
    <cellStyle name="20% - Accent2 3 3 2 2 3 3" xfId="39706" xr:uid="{7BB86496-128B-45BC-8613-542092881D5A}"/>
    <cellStyle name="20% - Accent2 3 3 2 2 4" xfId="15606" xr:uid="{C3025AA8-2CA5-419B-87E1-949DCFD46C34}"/>
    <cellStyle name="20% - Accent2 3 3 2 2 4 2" xfId="40933" xr:uid="{DB7E2823-B475-4C86-AB3C-0964ABDE23EE}"/>
    <cellStyle name="20% - Accent2 3 3 2 2 5" xfId="40425" xr:uid="{15A5D3F8-AF45-4E43-AE41-D97EC576D791}"/>
    <cellStyle name="20% - Accent2 3 3 2 3" xfId="18324" xr:uid="{D101B6F8-9032-43E9-8155-19E62859E21F}"/>
    <cellStyle name="20% - Accent2 3 3 2 3 2" xfId="23046" xr:uid="{4700CDAE-AB2B-4E20-9EF3-76055314D6A2}"/>
    <cellStyle name="20% - Accent2 3 3 2 3 2 2" xfId="48301" xr:uid="{146588F5-A52D-4C81-BC14-6453FF5A6F39}"/>
    <cellStyle name="20% - Accent2 3 3 2 3 3" xfId="43624" xr:uid="{68F93B5E-9D41-4666-902E-637FF36DED57}"/>
    <cellStyle name="20% - Accent2 3 3 2 4" xfId="12171" xr:uid="{F403FEEF-B24A-4E9F-8952-5985791B23A0}"/>
    <cellStyle name="20% - Accent2 3 3 2 4 2" xfId="13763" xr:uid="{F8202FC7-6CD7-4641-A21D-8EDCE32E4192}"/>
    <cellStyle name="20% - Accent2 3 3 2 4 2 2" xfId="39114" xr:uid="{6ECF9E25-23A1-4D9C-BEA0-220ABE3A318D}"/>
    <cellStyle name="20% - Accent2 3 3 2 4 3" xfId="37534" xr:uid="{22DE42D6-4FCE-4DDE-A344-CF87D7F9B3CA}"/>
    <cellStyle name="20% - Accent2 3 3 2 5" xfId="6028" xr:uid="{E82ED4AA-4FE0-49EF-9F9B-A7964F3AEC46}"/>
    <cellStyle name="20% - Accent2 3 3 2 5 2" xfId="31451" xr:uid="{4670CC93-F803-4FA8-AB59-5AE40606B7FA}"/>
    <cellStyle name="20% - Accent2 3 3 2 6" xfId="27838" xr:uid="{5DF026E7-525F-494B-940A-5C5BA1615F81}"/>
    <cellStyle name="20% - Accent2 3 3 3" xfId="8693" xr:uid="{B14B4578-061C-431C-97ED-9853AA78497E}"/>
    <cellStyle name="20% - Accent2 3 3 3 2" xfId="4565" xr:uid="{F682AE9F-0850-43D5-8F1F-5110A643119D}"/>
    <cellStyle name="20% - Accent2 3 3 3 2 2" xfId="6841" xr:uid="{06B68977-9A4D-4EB2-9104-577D0BE269CF}"/>
    <cellStyle name="20% - Accent2 3 3 3 2 2 2" xfId="13673" xr:uid="{0F05284D-22ED-4D15-B694-0B6703AD7DC1}"/>
    <cellStyle name="20% - Accent2 3 3 3 2 2 2 2" xfId="39024" xr:uid="{3FC3D18C-FB6C-4373-A270-0D5B8E110EBB}"/>
    <cellStyle name="20% - Accent2 3 3 3 2 2 3" xfId="32255" xr:uid="{A479E5DD-06CC-49E6-A60D-09D50EB8497D}"/>
    <cellStyle name="20% - Accent2 3 3 3 2 3" xfId="2803" xr:uid="{B2A681E7-B02D-4A7E-90AA-47D76C2C79E6}"/>
    <cellStyle name="20% - Accent2 3 3 3 2 3 2" xfId="10657" xr:uid="{A4940F48-1717-4CC3-8EC0-D6B2B98087E5}"/>
    <cellStyle name="20% - Accent2 3 3 3 2 3 2 2" xfId="36041" xr:uid="{5972038F-70EE-45D5-BF17-7C0BFD0FF56E}"/>
    <cellStyle name="20% - Accent2 3 3 3 2 3 3" xfId="28256" xr:uid="{B8754013-6B08-4083-B515-980CCC1DE734}"/>
    <cellStyle name="20% - Accent2 3 3 3 2 4" xfId="5073" xr:uid="{99971CA0-AE39-4567-B211-719A365F4747}"/>
    <cellStyle name="20% - Accent2 3 3 3 2 4 2" xfId="30504" xr:uid="{FF9E4F00-BEC4-42E3-875B-C3FFE9136D44}"/>
    <cellStyle name="20% - Accent2 3 3 3 2 5" xfId="29996" xr:uid="{77C08456-D18C-41FD-9C38-72940948D7A6}"/>
    <cellStyle name="20% - Accent2 3 3 3 3" xfId="7791" xr:uid="{737460FA-A75E-4EDF-AA68-F34254C9AAB5}"/>
    <cellStyle name="20% - Accent2 3 3 3 3 2" xfId="16733" xr:uid="{EB1BFED4-7026-4A53-BA82-DF271C25F1A3}"/>
    <cellStyle name="20% - Accent2 3 3 3 3 2 2" xfId="42049" xr:uid="{F24B82A7-0F25-4A0A-9FE4-BD566581E2B6}"/>
    <cellStyle name="20% - Accent2 3 3 3 3 3" xfId="33198" xr:uid="{C9286CA4-740B-48AD-8216-30F9A6A005BC}"/>
    <cellStyle name="20% - Accent2 3 3 3 4" xfId="24808" xr:uid="{F6481358-C2C6-420B-B7A8-7CFC6E2082FA}"/>
    <cellStyle name="20% - Accent2 3 3 3 4 2" xfId="1127" xr:uid="{76B92D7B-793F-4947-8C68-9C335E03D1C4}"/>
    <cellStyle name="20% - Accent2 3 3 3 4 2 2" xfId="26611" xr:uid="{3D717BA7-BB37-4B68-9CB8-8A6B19BB1701}"/>
    <cellStyle name="20% - Accent2 3 3 3 4 3" xfId="50042" xr:uid="{4F75C3D6-D841-47BC-98D0-D0233675A18F}"/>
    <cellStyle name="20% - Accent2 3 3 3 5" xfId="12342" xr:uid="{5E075021-1192-4BC5-B7DD-01BFE63ABC29}"/>
    <cellStyle name="20% - Accent2 3 3 3 5 2" xfId="37705" xr:uid="{2358E82F-EB15-4FB9-82A7-807F4CA351C2}"/>
    <cellStyle name="20% - Accent2 3 3 3 6" xfId="34091" xr:uid="{A78793C3-B13E-4E77-969C-B93DC182ECBE}"/>
    <cellStyle name="20% - Accent2 3 3 4" xfId="21410" xr:uid="{2A4D77A8-F6AC-41D2-859D-969315A208F7}"/>
    <cellStyle name="20% - Accent2 3 3 4 2" xfId="23686" xr:uid="{9A98309F-AAAC-4990-A828-367D89EC95DF}"/>
    <cellStyle name="20% - Accent2 3 3 4 2 2" xfId="7351" xr:uid="{370FB377-402C-4C55-B2D0-09A7D836FFCC}"/>
    <cellStyle name="20% - Accent2 3 3 4 2 2 2" xfId="32765" xr:uid="{2412F587-27B0-411E-8BF4-43C7C9FC13F6}"/>
    <cellStyle name="20% - Accent2 3 3 4 2 3" xfId="48931" xr:uid="{4D8AA8B2-08B5-40C9-A3BC-E9D2388FC956}"/>
    <cellStyle name="20% - Accent2 3 3 4 3" xfId="20679" xr:uid="{7EE5CC24-82DA-42E9-82B7-0FAC9971ED58}"/>
    <cellStyle name="20% - Accent2 3 3 4 3 2" xfId="2239" xr:uid="{7AC68871-B44B-4868-92ED-1B5D1E075602}"/>
    <cellStyle name="20% - Accent2 3 3 4 3 2 2" xfId="27710" xr:uid="{F8626BE3-9DC3-486B-B6E0-26853763B41F}"/>
    <cellStyle name="20% - Accent2 3 3 4 3 3" xfId="45958" xr:uid="{1645E186-62F1-4052-8107-2699953653F1}"/>
    <cellStyle name="20% - Accent2 3 3 4 4" xfId="21918" xr:uid="{A1B60011-A85D-4A4D-9776-FF5F827C87F6}"/>
    <cellStyle name="20% - Accent2 3 3 4 4 2" xfId="47186" xr:uid="{4CFFAAC8-B7E2-408C-B11A-130EC5D601C1}"/>
    <cellStyle name="20% - Accent2 3 3 4 5" xfId="46678" xr:uid="{107DAAC1-0F2F-4495-AC3D-B8732FB35D43}"/>
    <cellStyle name="20% - Accent2 3 3 5" xfId="24637" xr:uid="{84A59BAD-5953-435B-84FE-8260DE540BED}"/>
    <cellStyle name="20% - Accent2 3 3 5 2" xfId="10409" xr:uid="{6BD8F6C1-D7E0-4D0A-A7A1-A5E8FF92E259}"/>
    <cellStyle name="20% - Accent2 3 3 5 2 2" xfId="35793" xr:uid="{45940FE5-B45A-4429-9099-E5996F8D539D}"/>
    <cellStyle name="20% - Accent2 3 3 5 3" xfId="49871" xr:uid="{B1344653-23D2-459C-8751-43954CA2B01F}"/>
    <cellStyle name="20% - Accent2 3 3 6" xfId="5857" xr:uid="{5E901037-7FCD-4DC6-AE99-8473442F5A51}"/>
    <cellStyle name="20% - Accent2 3 3 6 2" xfId="20077" xr:uid="{749A025E-579E-4ECD-9358-53BF2F4EE549}"/>
    <cellStyle name="20% - Accent2 3 3 6 2 2" xfId="45365" xr:uid="{CDE994E3-6942-4560-973F-C11C1C39111C}"/>
    <cellStyle name="20% - Accent2 3 3 6 3" xfId="31280" xr:uid="{0453A915-8B65-4246-A72C-FEC0AE522BBE}"/>
    <cellStyle name="20% - Accent2 3 3 7" xfId="16562" xr:uid="{7F7E2937-38DF-4ACF-9E9B-FEF6825AD688}"/>
    <cellStyle name="20% - Accent2 3 3 7 2" xfId="41878" xr:uid="{21A6DF76-7EC6-4022-82C7-3E236F2281A0}"/>
    <cellStyle name="20% - Accent2 3 3 8" xfId="39286" xr:uid="{3C7663E4-B73B-479C-80C6-DD5A14CB41CC}"/>
    <cellStyle name="20% - Accent2 3 4" xfId="21329" xr:uid="{E10FF392-6F83-481D-A32E-E20377ABE5D1}"/>
    <cellStyle name="20% - Accent2 3 4 2" xfId="15017" xr:uid="{6A7A24AC-CA12-4BA5-99A1-F643FCEF16DB}"/>
    <cellStyle name="20% - Accent2 3 4 2 2" xfId="23515" xr:uid="{9D5A8B84-E8B8-40FC-BE32-D13ECCBEC5F3}"/>
    <cellStyle name="20% - Accent2 3 4 2 2 2" xfId="13163" xr:uid="{57FDF01C-EFCE-4D18-968C-CA63D6665604}"/>
    <cellStyle name="20% - Accent2 3 4 2 2 2 2" xfId="4172" xr:uid="{BD45B486-6787-446C-9511-80091C26A86C}"/>
    <cellStyle name="20% - Accent2 3 4 2 2 2 2 2" xfId="29616" xr:uid="{33F61FEC-EFFF-4491-9FFC-2190FA275801}"/>
    <cellStyle name="20% - Accent2 3 4 2 2 2 3" xfId="38514" xr:uid="{8F39B53E-13C6-46D5-8C32-A3911A3F079F}"/>
    <cellStyle name="20% - Accent2 3 4 2 2 3" xfId="21752" xr:uid="{84B2733D-94FC-4D16-A736-2F1BBA7CCB74}"/>
    <cellStyle name="20% - Accent2 3 4 2 2 3 2" xfId="16981" xr:uid="{6D550C0B-1457-4E9F-935F-B6716BA8DFE8}"/>
    <cellStyle name="20% - Accent2 3 4 2 2 3 2 2" xfId="42297" xr:uid="{6E259521-AEF6-4856-AA6E-9A98A649919F}"/>
    <cellStyle name="20% - Accent2 3 4 2 2 3 3" xfId="47020" xr:uid="{CAD36E4F-6C81-4FDC-93B4-66E9B8FA1B0E}"/>
    <cellStyle name="20% - Accent2 3 4 2 2 4" xfId="24023" xr:uid="{DBC7C836-D645-4F69-B3D3-095305058C6B}"/>
    <cellStyle name="20% - Accent2 3 4 2 2 4 2" xfId="49268" xr:uid="{AC89CDE5-1FE7-44A3-9B9B-C47732A73EC8}"/>
    <cellStyle name="20% - Accent2 3 4 2 2 5" xfId="48760" xr:uid="{09B8AEF9-22EC-45B2-B903-D2A19EB9C57C}"/>
    <cellStyle name="20% - Accent2 3 4 2 3" xfId="14114" xr:uid="{02A6E6DB-00ED-4823-AD72-081DFCC335E0}"/>
    <cellStyle name="20% - Accent2 3 4 2 3 2" xfId="12513" xr:uid="{26368551-FF4B-438C-B17B-A54A3AE5ED55}"/>
    <cellStyle name="20% - Accent2 3 4 2 3 2 2" xfId="37876" xr:uid="{E1AB2546-2918-4BCC-8D11-140550661308}"/>
    <cellStyle name="20% - Accent2 3 4 2 3 3" xfId="39453" xr:uid="{4EDF3EED-4C01-4FB8-93E6-D7432BB53FFF}"/>
    <cellStyle name="20% - Accent2 3 4 2 4" xfId="7962" xr:uid="{C425864C-BDAB-4231-ADCD-E76747143637}"/>
    <cellStyle name="20% - Accent2 3 4 2 4 2" xfId="4265" xr:uid="{839EBC38-3741-4483-B34D-2CEB1DA9E5F3}"/>
    <cellStyle name="20% - Accent2 3 4 2 4 2 2" xfId="29709" xr:uid="{86BE2A95-B414-4D15-BCC1-7B3B3FBC3A98}"/>
    <cellStyle name="20% - Accent2 3 4 2 4 3" xfId="33369" xr:uid="{ABF17949-F908-4F73-8E2D-9E2F846AF7D2}"/>
    <cellStyle name="20% - Accent2 3 4 2 5" xfId="18666" xr:uid="{A480C2D5-96A7-4EDD-9173-A0E01AC44C5A}"/>
    <cellStyle name="20% - Accent2 3 4 2 5 2" xfId="43966" xr:uid="{03C4AA68-8BDD-438A-A290-E2427F80FF60}"/>
    <cellStyle name="20% - Accent2 3 4 2 6" xfId="40347" xr:uid="{BE327B56-AFE0-46E6-8EC3-2083EAE076DF}"/>
    <cellStyle name="20% - Accent2 3 4 3" xfId="4484" xr:uid="{7E6C7EE3-4D81-4E96-9156-C67358A61E32}"/>
    <cellStyle name="20% - Accent2 3 4 3 2" xfId="17203" xr:uid="{80075568-B92B-45EA-A9EF-6E3464E0EF6E}"/>
    <cellStyle name="20% - Accent2 3 4 3 2 2" xfId="1558" xr:uid="{445E703B-851F-4E14-AF09-CDDDBD6B36F8}"/>
    <cellStyle name="20% - Accent2 3 4 3 2 2 2" xfId="10486" xr:uid="{C4627B6B-4A7E-4411-AB12-9CEE51B5B057}"/>
    <cellStyle name="20% - Accent2 3 4 3 2 2 2 2" xfId="35870" xr:uid="{12CD3074-FC23-4DA1-A987-310C4CF4867E}"/>
    <cellStyle name="20% - Accent2 3 4 3 2 2 3" xfId="27029" xr:uid="{5CA8D6E7-4421-4F41-881C-D389B0E7BB11}"/>
    <cellStyle name="20% - Accent2 3 4 3 2 3" xfId="15440" xr:uid="{D53A288B-1712-492A-A5C2-79E2F28FA08D}"/>
    <cellStyle name="20% - Accent2 3 4 3 2 3 2" xfId="6447" xr:uid="{5009E331-A4C4-47BC-9F56-F0B35A390BD5}"/>
    <cellStyle name="20% - Accent2 3 4 3 2 3 2 2" xfId="31870" xr:uid="{F0EBC499-7FF5-450E-9F4A-41E1A90D74CC}"/>
    <cellStyle name="20% - Accent2 3 4 3 2 3 3" xfId="40767" xr:uid="{8C426518-A2EE-4BAB-9189-06F316B420C3}"/>
    <cellStyle name="20% - Accent2 3 4 3 2 4" xfId="17711" xr:uid="{7146F046-9643-4A6A-9A7C-D1024D71DB13}"/>
    <cellStyle name="20% - Accent2 3 4 3 2 4 2" xfId="43019" xr:uid="{51EF38E5-16B8-4CB7-9C30-7B87824B0F1F}"/>
    <cellStyle name="20% - Accent2 3 4 3 2 5" xfId="42511" xr:uid="{FEF0E461-3B65-419A-9F97-2465EE71E932}"/>
    <cellStyle name="20% - Accent2 3 4 3 3" xfId="2550" xr:uid="{FA2EF6EC-FFCE-458B-B8B6-157D3AD887CF}"/>
    <cellStyle name="20% - Accent2 3 4 3 3 2" xfId="25150" xr:uid="{365C792B-7FC8-45C4-8FC3-E81A40AD9E70}"/>
    <cellStyle name="20% - Accent2 3 4 3 3 2 2" xfId="50384" xr:uid="{0A955F2F-E7E0-4B73-9FAB-EE2AF2125DC9}"/>
    <cellStyle name="20% - Accent2 3 4 3 3 3" xfId="28003" xr:uid="{AABFCBC8-0C3E-49C0-B031-F33C4CF9B297}"/>
    <cellStyle name="20% - Accent2 3 4 3 4" xfId="20597" xr:uid="{3724EC86-DE3A-4454-BC79-8179DA1D3C89}"/>
    <cellStyle name="20% - Accent2 3 4 3 4 2" xfId="10579" xr:uid="{85FFEE0C-F80F-41CA-9EAB-E99F3A91FF72}"/>
    <cellStyle name="20% - Accent2 3 4 3 4 2 2" xfId="35963" xr:uid="{3906AD26-0981-42BE-B2B2-79E29EEEDD01}"/>
    <cellStyle name="20% - Accent2 3 4 3 4 3" xfId="45876" xr:uid="{A634DB8C-9B21-427B-AC75-3E53B756F73A}"/>
    <cellStyle name="20% - Accent2 3 4 3 5" xfId="8133" xr:uid="{57C715FE-5DBD-4D88-95D7-55310FDB1604}"/>
    <cellStyle name="20% - Accent2 3 4 3 5 2" xfId="33540" xr:uid="{AF25B07A-1F44-4B3B-B221-235C3B8C76B3}"/>
    <cellStyle name="20% - Accent2 3 4 3 6" xfId="29917" xr:uid="{47925938-4360-4ABE-9DF4-6AA501672961}"/>
    <cellStyle name="20% - Accent2 3 4 4" xfId="10878" xr:uid="{7F1B678A-5900-4867-BF6B-D276F7C29C6D}"/>
    <cellStyle name="20% - Accent2 3 4 4 2" xfId="19477" xr:uid="{32660C84-833D-4804-B697-812775063DB2}"/>
    <cellStyle name="20% - Accent2 3 4 4 2 2" xfId="2068" xr:uid="{6FBF51CF-07D0-472D-A1B1-49B32A87E590}"/>
    <cellStyle name="20% - Accent2 3 4 4 2 2 2" xfId="27539" xr:uid="{DB144960-B7B5-47FB-B60C-82317A1B9C5A}"/>
    <cellStyle name="20% - Accent2 3 4 4 2 3" xfId="44765" xr:uid="{A0969924-C2E7-4BC9-AEC3-EFBC9E08BD68}"/>
    <cellStyle name="20% - Accent2 3 4 4 3" xfId="9116" xr:uid="{5E30CD23-F6F7-4362-9A30-0F7DFD1D7FF0}"/>
    <cellStyle name="20% - Accent2 3 4 4 3 2" xfId="23294" xr:uid="{8DE135BB-0D00-4BB2-92E2-29193719FE1E}"/>
    <cellStyle name="20% - Accent2 3 4 4 3 2 2" xfId="48549" xr:uid="{64ADC21E-4410-464A-ACBC-E69B6C577F3F}"/>
    <cellStyle name="20% - Accent2 3 4 4 3 3" xfId="34509" xr:uid="{B77690AB-203B-4B25-BD40-BCFE201722DF}"/>
    <cellStyle name="20% - Accent2 3 4 4 4" xfId="11386" xr:uid="{4ADC3FC5-8046-4723-B087-549DBD69EF2C}"/>
    <cellStyle name="20% - Accent2 3 4 4 4 2" xfId="36757" xr:uid="{B59218AB-35F1-47CD-9E03-17E7B778C269}"/>
    <cellStyle name="20% - Accent2 3 4 4 5" xfId="36249" xr:uid="{71965956-4C07-4B40-8907-15670B5BF668}"/>
    <cellStyle name="20% - Accent2 3 4 5" xfId="20426" xr:uid="{35C16C0B-5AFF-46C2-817D-4C196B640146}"/>
    <cellStyle name="20% - Accent2 3 4 5 2" xfId="6199" xr:uid="{DABF7E77-4C0D-496F-9540-150082A09E26}"/>
    <cellStyle name="20% - Accent2 3 4 5 2 2" xfId="31622" xr:uid="{89A07526-4F86-476A-94CC-33909C59D032}"/>
    <cellStyle name="20% - Accent2 3 4 5 3" xfId="45705" xr:uid="{4C1572BD-EF58-49F0-9DA8-C49EA52350DB}"/>
    <cellStyle name="20% - Accent2 3 4 6" xfId="18495" xr:uid="{F14F2F24-DAAE-483A-8492-95B4662D857B}"/>
    <cellStyle name="20% - Accent2 3 4 6 2" xfId="2161" xr:uid="{0759838B-014A-468D-BF65-126769A0B6B1}"/>
    <cellStyle name="20% - Accent2 3 4 6 2 2" xfId="27632" xr:uid="{7DB1AAC6-C951-438A-9AE6-C71083891A89}"/>
    <cellStyle name="20% - Accent2 3 4 6 3" xfId="43795" xr:uid="{AFF337AE-203F-47F1-9621-5A83E444D9D3}"/>
    <cellStyle name="20% - Accent2 3 4 7" xfId="24979" xr:uid="{92243972-13D1-4A44-89E7-D9C2BBD4C458}"/>
    <cellStyle name="20% - Accent2 3 4 7 2" xfId="50213" xr:uid="{AF5B3ECF-6BE2-4620-AF4F-8741816CE64F}"/>
    <cellStyle name="20% - Accent2 3 4 8" xfId="46598" xr:uid="{9F54AF0C-B9BD-4A6A-9AFA-E66D79D174AA}"/>
    <cellStyle name="20% - Accent2 3 5" xfId="10797" xr:uid="{F95629A2-B5CE-4494-9643-F6974CDD7C81}"/>
    <cellStyle name="20% - Accent2 3 5 2" xfId="23434" xr:uid="{92984DB7-01EE-4945-8A2C-168F1A9E8D9E}"/>
    <cellStyle name="20% - Accent2 3 5 2 2" xfId="19306" xr:uid="{C23865C0-D320-436A-BB54-7C9550237E41}"/>
    <cellStyle name="20% - Accent2 3 5 2 2 2" xfId="9976" xr:uid="{59359BC0-94C2-4D0F-868D-B87CF80A5039}"/>
    <cellStyle name="20% - Accent2 3 5 2 2 2 2" xfId="16810" xr:uid="{5BF49880-DE17-45BA-BFBF-F19408EF26B4}"/>
    <cellStyle name="20% - Accent2 3 5 2 2 2 2 2" xfId="42126" xr:uid="{3ECA20F8-8CB5-46AA-9FAC-3265FD41C51F}"/>
    <cellStyle name="20% - Accent2 3 5 2 2 2 3" xfId="35360" xr:uid="{269D378B-8111-4835-ACE7-CF228E24BD9F}"/>
    <cellStyle name="20% - Accent2 3 5 2 2 3" xfId="11220" xr:uid="{6330830F-7A04-4951-A2F3-57214FC5B9B1}"/>
    <cellStyle name="20% - Accent2 3 5 2 2 3 2" xfId="25398" xr:uid="{138F30F2-7EA7-4686-A71F-D74CEB29DADB}"/>
    <cellStyle name="20% - Accent2 3 5 2 2 3 2 2" xfId="50632" xr:uid="{21AB8D13-F35E-4988-98D9-7B83BE76F152}"/>
    <cellStyle name="20% - Accent2 3 5 2 2 3 3" xfId="36591" xr:uid="{C7DFFFA8-A8CF-4D3C-927B-D0F55C0ED5BF}"/>
    <cellStyle name="20% - Accent2 3 5 2 2 4" xfId="19814" xr:uid="{78B0BC5A-C9B9-4E2C-800B-BA0C39D1AAE7}"/>
    <cellStyle name="20% - Accent2 3 5 2 2 4 2" xfId="45102" xr:uid="{D0BC3FD5-3461-4E47-A757-26EA259BDC6F}"/>
    <cellStyle name="20% - Accent2 3 5 2 2 5" xfId="44594" xr:uid="{979FF452-E9D2-458D-BA0F-3CB9271DE5FB}"/>
    <cellStyle name="20% - Accent2 3 5 2 3" xfId="21499" xr:uid="{669B8BA7-8960-4810-9157-F2917E75378B}"/>
    <cellStyle name="20% - Accent2 3 5 2 3 2" xfId="8304" xr:uid="{2A21EA37-5376-4AC1-BB95-5F95A6C84F1D}"/>
    <cellStyle name="20% - Accent2 3 5 2 3 2 2" xfId="33711" xr:uid="{046F6BAE-F66F-4DE9-9952-21913393A0F7}"/>
    <cellStyle name="20% - Accent2 3 5 2 3 3" xfId="46767" xr:uid="{24420F27-B133-480F-B005-F47BB58F01A9}"/>
    <cellStyle name="20% - Accent2 3 5 2 4" xfId="2721" xr:uid="{23408063-FED5-477D-957D-D7C4CB140D61}"/>
    <cellStyle name="20% - Accent2 3 5 2 4 2" xfId="16903" xr:uid="{0FCF699B-B3EE-4DC6-94AE-553F813EB93F}"/>
    <cellStyle name="20% - Accent2 3 5 2 4 2 2" xfId="42219" xr:uid="{BFDA0AB7-D440-4CB6-87EA-9354E9C2E09D}"/>
    <cellStyle name="20% - Accent2 3 5 2 4 3" xfId="28174" xr:uid="{AF10D452-4843-4C9D-A470-0B146774CEA4}"/>
    <cellStyle name="20% - Accent2 3 5 2 5" xfId="14456" xr:uid="{500A605B-0C8B-4CDC-988E-B546EAE0427D}"/>
    <cellStyle name="20% - Accent2 3 5 2 5 2" xfId="39795" xr:uid="{BDF3AB2D-ADB4-499C-985D-7A5329D8E3C8}"/>
    <cellStyle name="20% - Accent2 3 5 2 6" xfId="48681" xr:uid="{82AD13DC-A26A-4D2E-8B7C-94F25484DA61}"/>
    <cellStyle name="20% - Accent2 3 5 3" xfId="17122" xr:uid="{A7744317-C607-4348-B608-C2DC3CB6FAB0}"/>
    <cellStyle name="20% - Accent2 3 5 3 2" xfId="12992" xr:uid="{7A4725FD-D08B-45AD-A788-083FB2A2DAB5}"/>
    <cellStyle name="20% - Accent2 3 5 3 2 2" xfId="22613" xr:uid="{87463414-3AAD-4695-9958-9CF334352797}"/>
    <cellStyle name="20% - Accent2 3 5 3 2 2 2" xfId="6276" xr:uid="{B8F2BAB1-968D-4675-A977-AC1357EC86A7}"/>
    <cellStyle name="20% - Accent2 3 5 3 2 2 2 2" xfId="31699" xr:uid="{09FD0267-A3FC-46FA-A01D-843739D6B1C2}"/>
    <cellStyle name="20% - Accent2 3 5 3 2 2 3" xfId="47868" xr:uid="{6744EA44-D853-468E-BB6E-D8AA85D20E86}"/>
    <cellStyle name="20% - Accent2 3 5 3 2 3" xfId="23857" xr:uid="{B2293A3B-F1E3-48AC-91A4-3AE8EBAEA095}"/>
    <cellStyle name="20% - Accent2 3 5 3 2 3 2" xfId="19085" xr:uid="{D796F5FA-35AA-4BC8-B6D4-5FF5A42960BB}"/>
    <cellStyle name="20% - Accent2 3 5 3 2 3 2 2" xfId="44385" xr:uid="{B096BC2F-DA11-48B2-A840-D9460440976F}"/>
    <cellStyle name="20% - Accent2 3 5 3 2 3 3" xfId="49102" xr:uid="{B56D73C9-A67C-4BCD-8161-DD41B3CAF866}"/>
    <cellStyle name="20% - Accent2 3 5 3 2 4" xfId="13500" xr:uid="{6E257CAF-77F5-42B8-87D1-BF6B41338E1C}"/>
    <cellStyle name="20% - Accent2 3 5 3 2 4 2" xfId="38851" xr:uid="{0C20E83F-B4BD-4CDF-A404-31488E0C6313}"/>
    <cellStyle name="20% - Accent2 3 5 3 2 5" xfId="38343" xr:uid="{33B30A87-677F-4723-860E-3E69E66E715B}"/>
    <cellStyle name="20% - Accent2 3 5 3 3" xfId="15187" xr:uid="{39961A61-09D1-4E6B-8BCD-AFAFE3EA027D}"/>
    <cellStyle name="20% - Accent2 3 5 3 3 2" xfId="20939" xr:uid="{6C11B8F4-46E6-477E-871A-6E5C3A1131EE}"/>
    <cellStyle name="20% - Accent2 3 5 3 3 2 2" xfId="46218" xr:uid="{9D4A9116-DCEB-4658-8365-E9691B80DA54}"/>
    <cellStyle name="20% - Accent2 3 5 3 3 3" xfId="40514" xr:uid="{A063335B-B82A-4BB8-B5BF-D8CBE1B067E5}"/>
    <cellStyle name="20% - Accent2 3 5 3 4" xfId="9034" xr:uid="{E4616999-34C4-4925-B89A-4B596C44F0F2}"/>
    <cellStyle name="20% - Accent2 3 5 3 4 2" xfId="6369" xr:uid="{A83B4A69-EA37-43E6-BF9C-584ABCCD4985}"/>
    <cellStyle name="20% - Accent2 3 5 3 4 2 2" xfId="31792" xr:uid="{7A2C66A4-20E5-4D47-90B4-5AC61F727635}"/>
    <cellStyle name="20% - Accent2 3 5 3 4 3" xfId="34427" xr:uid="{21305615-4B73-4ED1-8717-DCF080C51EF1}"/>
    <cellStyle name="20% - Accent2 3 5 3 5" xfId="2892" xr:uid="{46F1C01A-B04A-4465-9E75-4E6574DBE14B}"/>
    <cellStyle name="20% - Accent2 3 5 3 5 2" xfId="28345" xr:uid="{CB27AC21-E0AB-4A4C-9991-D8CBE7F517D3}"/>
    <cellStyle name="20% - Accent2 3 5 3 6" xfId="42431" xr:uid="{AAC15857-FCCD-4F96-A31B-59E1B461304B}"/>
    <cellStyle name="20% - Accent2 3 5 4" xfId="6670" xr:uid="{6D394C08-63CB-46B2-B41C-7AA471122550}"/>
    <cellStyle name="20% - Accent2 3 5 4 2" xfId="3662" xr:uid="{9AD8C1D4-36BF-4084-9345-182327F89B13}"/>
    <cellStyle name="20% - Accent2 3 5 4 2 2" xfId="23123" xr:uid="{3E2B2239-42A6-4FBA-8103-2A714C9DCE66}"/>
    <cellStyle name="20% - Accent2 3 5 4 2 2 2" xfId="48378" xr:uid="{075D5CCD-2DD7-40FB-A791-ECFF474A7022}"/>
    <cellStyle name="20% - Accent2 3 5 4 2 3" xfId="29106" xr:uid="{DD913C73-2F39-40EF-9A7C-3CABE48321F2}"/>
    <cellStyle name="20% - Accent2 3 5 4 3" xfId="4907" xr:uid="{4F05430E-E689-4A71-B037-F73D8DCAEE81}"/>
    <cellStyle name="20% - Accent2 3 5 4 3 2" xfId="12761" xr:uid="{737432E4-6F0C-42B5-9228-5937648B4365}"/>
    <cellStyle name="20% - Accent2 3 5 4 3 2 2" xfId="38124" xr:uid="{5315664C-FBCF-4726-88FD-34D54CB4B011}"/>
    <cellStyle name="20% - Accent2 3 5 4 3 3" xfId="30338" xr:uid="{CA92FEF2-F97A-4CC9-82FD-CEBFF24D1104}"/>
    <cellStyle name="20% - Accent2 3 5 4 4" xfId="7178" xr:uid="{73A9DA68-6BFC-491C-B79B-6D9C5606EEAA}"/>
    <cellStyle name="20% - Accent2 3 5 4 4 2" xfId="32592" xr:uid="{3D2F1CB0-78EE-4C6A-B918-A68487CC902B}"/>
    <cellStyle name="20% - Accent2 3 5 4 5" xfId="32084" xr:uid="{833308E7-5804-40DB-911D-D0721C7F0325}"/>
    <cellStyle name="20% - Accent2 3 5 5" xfId="8863" xr:uid="{608DD870-2849-4330-9463-3C981DD5F990}"/>
    <cellStyle name="20% - Accent2 3 5 5 2" xfId="18837" xr:uid="{D026DFFB-62F1-4969-8ABA-F161701C36D4}"/>
    <cellStyle name="20% - Accent2 3 5 5 2 2" xfId="44137" xr:uid="{9EDCD648-283D-4CE4-9BA2-C6D43213851D}"/>
    <cellStyle name="20% - Accent2 3 5 5 3" xfId="34256" xr:uid="{F04BA27D-16AC-4EC7-8041-CC5C45FDEF1E}"/>
    <cellStyle name="20% - Accent2 3 5 6" xfId="14285" xr:uid="{9D0EB2E6-3089-415F-8376-1CF314BBE804}"/>
    <cellStyle name="20% - Accent2 3 5 6 2" xfId="23216" xr:uid="{0B5DDE4D-8F50-431B-8482-1DE65902B3C8}"/>
    <cellStyle name="20% - Accent2 3 5 6 2 2" xfId="48471" xr:uid="{C3361BBE-3B5F-4C67-AB39-E99DAF3BA111}"/>
    <cellStyle name="20% - Accent2 3 5 6 3" xfId="39624" xr:uid="{23CD2144-C478-49E8-9713-7DE7BFBAA129}"/>
    <cellStyle name="20% - Accent2 3 5 7" xfId="20768" xr:uid="{3843527F-FC49-4E74-A33E-8A0128887AF8}"/>
    <cellStyle name="20% - Accent2 3 5 7 2" xfId="46047" xr:uid="{9AC46457-343B-4888-AC31-21C05CDD6CEC}"/>
    <cellStyle name="20% - Accent2 3 5 8" xfId="36172" xr:uid="{BB555490-4DF7-46F0-8987-2EDE21A3BFF7}"/>
    <cellStyle name="20% - Accent2 3 6" xfId="6589" xr:uid="{43987EE0-C0EF-4610-9037-75C6F16D2E73}"/>
    <cellStyle name="20% - Accent2 3 6 2" xfId="1387" xr:uid="{3ED21F91-741A-4581-85BB-FE9F909344FD}"/>
    <cellStyle name="20% - Accent2 3 6 2 2" xfId="16300" xr:uid="{EFB0AFF3-C063-49E1-BC66-60C135E50EB5}"/>
    <cellStyle name="20% - Accent2 3 6 2 2 2" xfId="12590" xr:uid="{DB5D1E28-A716-4B0F-8D80-5DCBBF206432}"/>
    <cellStyle name="20% - Accent2 3 6 2 2 2 2" xfId="37953" xr:uid="{2BBA2C87-D7A3-4B46-807F-84105ADA40DB}"/>
    <cellStyle name="20% - Accent2 3 6 2 2 3" xfId="41616" xr:uid="{DC6A1A40-817A-4DD7-B882-EF63BEC211E7}"/>
    <cellStyle name="20% - Accent2 3 6 2 3" xfId="17545" xr:uid="{C8DFC574-12F1-4EEB-8D61-DF9BC4174320}"/>
    <cellStyle name="20% - Accent2 3 6 2 3 2" xfId="8552" xr:uid="{D99BAD40-C36B-4075-A5B5-45922F3E1AE6}"/>
    <cellStyle name="20% - Accent2 3 6 2 3 2 2" xfId="33959" xr:uid="{2EE74427-6A8E-4222-A12A-47EB1A94D426}"/>
    <cellStyle name="20% - Accent2 3 6 2 3 3" xfId="42853" xr:uid="{9BECAB40-7EEE-4F05-A2A6-F8CCC61237C2}"/>
    <cellStyle name="20% - Accent2 3 6 2 4" xfId="864" xr:uid="{CB8AA3DA-060E-4E73-A292-D87DD122ACA9}"/>
    <cellStyle name="20% - Accent2 3 6 2 4 2" xfId="26348" xr:uid="{1DCE87F7-FCB9-4B10-A42E-324C3806AA1B}"/>
    <cellStyle name="20% - Accent2 3 6 2 5" xfId="26858" xr:uid="{F05D40CD-B7FA-4325-ABD1-1EB9A02DF903}"/>
    <cellStyle name="20% - Accent2 3 6 3" xfId="4654" xr:uid="{794C6595-0C0B-41EC-89F7-60B441E57716}"/>
    <cellStyle name="20% - Accent2 3 6 3 2" xfId="14627" xr:uid="{AB2C0648-ADD6-4772-BF27-C74193DFA2F5}"/>
    <cellStyle name="20% - Accent2 3 6 3 2 2" xfId="39966" xr:uid="{37E76B26-879C-4B41-A782-87FEEB85512C}"/>
    <cellStyle name="20% - Accent2 3 6 3 3" xfId="30085" xr:uid="{7CD16CB2-6878-4971-8529-299068D22D8B}"/>
    <cellStyle name="20% - Accent2 3 6 4" xfId="21670" xr:uid="{8236397D-01CC-4633-93D1-544173641541}"/>
    <cellStyle name="20% - Accent2 3 6 4 2" xfId="12683" xr:uid="{1683FBFA-467C-4BA8-896B-B8D582C59637}"/>
    <cellStyle name="20% - Accent2 3 6 4 2 2" xfId="38046" xr:uid="{3EE9D080-8E3A-4479-A4C6-87BB19A84F5D}"/>
    <cellStyle name="20% - Accent2 3 6 4 3" xfId="46938" xr:uid="{429288FD-B0B6-4DF0-BC14-AEDE32C9755A}"/>
    <cellStyle name="20% - Accent2 3 6 5" xfId="9205" xr:uid="{E9738318-A345-4E3D-80FA-E2C858CDB3F2}"/>
    <cellStyle name="20% - Accent2 3 6 5 2" xfId="34598" xr:uid="{F87B001D-2E41-48B2-A670-460CC5973969}"/>
    <cellStyle name="20% - Accent2 3 6 6" xfId="32003" xr:uid="{0464C712-8753-415E-A0A5-7F7CF29A9848}"/>
    <cellStyle name="20% - Accent2 3 7" xfId="19225" xr:uid="{AA289FF6-F409-434C-BC7A-5C0D29B9D6B2}"/>
    <cellStyle name="20% - Accent2 3 7 2" xfId="3491" xr:uid="{0EE7B0B5-927C-403D-97EA-6282FFD76A4E}"/>
    <cellStyle name="20% - Accent2 3 7 2 2" xfId="5766" xr:uid="{23C82AE5-52AB-4263-B543-9F3CEBA1BCF4}"/>
    <cellStyle name="20% - Accent2 3 7 2 2 2" xfId="25227" xr:uid="{7287BDDD-59F7-437D-BA43-778550B10ED8}"/>
    <cellStyle name="20% - Accent2 3 7 2 2 2 2" xfId="50461" xr:uid="{CFCDB261-5D10-4836-AC48-F9AA8EC0EF5B}"/>
    <cellStyle name="20% - Accent2 3 7 2 2 3" xfId="31189" xr:uid="{6D6F511D-9FE6-4DF4-9145-80476E720F6C}"/>
    <cellStyle name="20% - Accent2 3 7 2 3" xfId="7012" xr:uid="{A4CC1939-420E-4E99-969E-0E2C26DA9B16}"/>
    <cellStyle name="20% - Accent2 3 7 2 3 2" xfId="21187" xr:uid="{5EEB1419-7EDF-4CDE-A002-8E5FF3441DDD}"/>
    <cellStyle name="20% - Accent2 3 7 2 3 2 2" xfId="46466" xr:uid="{E2F69525-958B-4FE1-BF9F-00A8C20C9C95}"/>
    <cellStyle name="20% - Accent2 3 7 2 3 3" xfId="32426" xr:uid="{5D204D2C-1FC4-45CF-956D-9937FD45AB4A}"/>
    <cellStyle name="20% - Accent2 3 7 2 4" xfId="865" xr:uid="{91494D31-1B76-4542-A2ED-922088549A0E}"/>
    <cellStyle name="20% - Accent2 3 7 2 4 2" xfId="26349" xr:uid="{984F74C2-6BEE-4DD7-A37F-6AC3EC7C3CB5}"/>
    <cellStyle name="20% - Accent2 3 7 2 5" xfId="28935" xr:uid="{746E8C3F-47C1-4C2C-B071-81E78A904499}"/>
    <cellStyle name="20% - Accent2 3 7 3" xfId="10967" xr:uid="{872B8E0D-BFFF-4864-8C3A-920F7480B6B7}"/>
    <cellStyle name="20% - Accent2 3 7 3 2" xfId="3063" xr:uid="{B2A0385C-09FC-43BF-B161-CA1E65B33E5D}"/>
    <cellStyle name="20% - Accent2 3 7 3 2 2" xfId="28516" xr:uid="{85F3DA8B-A260-4348-B50B-3AB0D976D964}"/>
    <cellStyle name="20% - Accent2 3 7 3 3" xfId="36338" xr:uid="{CBCFB476-FC2D-431F-8AD3-1AF787CB225C}"/>
    <cellStyle name="20% - Accent2 3 7 4" xfId="15358" xr:uid="{2CEBCEC2-32F0-4741-B582-56821F4C0506}"/>
    <cellStyle name="20% - Accent2 3 7 4 2" xfId="25320" xr:uid="{6526384D-827F-4D0B-8116-BFC8EBB0D4FA}"/>
    <cellStyle name="20% - Accent2 3 7 4 2 2" xfId="50554" xr:uid="{04735471-28E9-4C1C-8B28-F4D47C05A1CF}"/>
    <cellStyle name="20% - Accent2 3 7 4 3" xfId="40685" xr:uid="{87582AAB-EFD8-4E37-A7B0-F9754EFD7592}"/>
    <cellStyle name="20% - Accent2 3 7 5" xfId="21841" xr:uid="{72C7FA0D-E929-47CF-B3CC-7EC9A8894E24}"/>
    <cellStyle name="20% - Accent2 3 7 5 2" xfId="47109" xr:uid="{2A97ABF9-C2E4-405C-A2A5-F736B5A7B9FA}"/>
    <cellStyle name="20% - Accent2 3 7 6" xfId="44516" xr:uid="{E68170CA-4B89-4F8B-9044-3E80E4FA68E5}"/>
    <cellStyle name="20% - Accent2 3 8" xfId="3412" xr:uid="{9C0567F5-D0A2-4138-9F3C-1199F64A85F3}"/>
    <cellStyle name="20% - Accent2 3 8 2" xfId="19394" xr:uid="{DB40EF54-3D29-4943-8299-B922C69EB34C}"/>
    <cellStyle name="20% - Accent2 3 8 2 2" xfId="11476" xr:uid="{0D2D1C88-62BD-4D47-ADB7-4DE92CADC0AC}"/>
    <cellStyle name="20% - Accent2 3 8 2 2 2" xfId="36847" xr:uid="{7B3D8168-B436-4C74-8286-C03FA4B7051C}"/>
    <cellStyle name="20% - Accent2 3 8 2 3" xfId="44682" xr:uid="{E77EC388-7EE0-46BF-9B2A-151704E91AEA}"/>
    <cellStyle name="20% - Accent2 3 8 3" xfId="6926" xr:uid="{77C74DCC-9ACF-4988-846F-A0C886B5B4B3}"/>
    <cellStyle name="20% - Accent2 3 8 3 2" xfId="14796" xr:uid="{63656460-9EAC-40D5-BFC6-EC23E4CED6F6}"/>
    <cellStyle name="20% - Accent2 3 8 3 2 2" xfId="40135" xr:uid="{696B29AE-F00E-43A6-9FCE-E87D0386E6BE}"/>
    <cellStyle name="20% - Accent2 3 8 3 3" xfId="32340" xr:uid="{F5D0C90B-067C-4EB5-B682-0224BC8AA1CF}"/>
    <cellStyle name="20% - Accent2 3 8 4" xfId="17629" xr:uid="{1D7B95BB-ECE7-4F83-B53A-93697CD877AA}"/>
    <cellStyle name="20% - Accent2 3 8 4 2" xfId="42937" xr:uid="{B97DFA65-E6EA-4532-AF61-7CDE07246A02}"/>
    <cellStyle name="20% - Accent2 3 8 5" xfId="28857" xr:uid="{94A01800-48D7-40CD-8B3A-DC0C1FD1685C}"/>
    <cellStyle name="20% - Accent2 3 9" xfId="16131" xr:uid="{09891EF7-335C-4915-BE13-454D45A6E935}"/>
    <cellStyle name="20% - Accent2 3 9 2" xfId="18406" xr:uid="{54FD45B8-F1D4-4ED6-984B-B76762E0F10F}"/>
    <cellStyle name="20% - Accent2 3 9 2 2" xfId="21018" xr:uid="{AEB7622A-D351-4BD9-95FF-3362C89123F9}"/>
    <cellStyle name="20% - Accent2 3 9 2 2 2" xfId="46297" xr:uid="{B350DE32-168B-4BB8-B4CB-015CFCA074A4}"/>
    <cellStyle name="20% - Accent2 3 9 2 3" xfId="43706" xr:uid="{6F8E1742-2084-4A3D-B041-6F1DD11D2A1F}"/>
    <cellStyle name="20% - Accent2 3 9 3" xfId="1731" xr:uid="{7E91DBF8-B679-44D4-B44F-5F88DA96F13E}"/>
    <cellStyle name="20% - Accent2 3 9 3 2" xfId="9626" xr:uid="{CA8591BA-086B-467C-87CD-6B6481EF078E}"/>
    <cellStyle name="20% - Accent2 3 9 3 2 2" xfId="35019" xr:uid="{68AD6E55-D045-4812-9133-D4806C634810}"/>
    <cellStyle name="20% - Accent2 3 9 3 3" xfId="27202" xr:uid="{FE515697-9659-483D-892B-BCC8CE57FD6E}"/>
    <cellStyle name="20% - Accent2 3 9 4" xfId="16639" xr:uid="{8AE41B1F-C66B-4256-BCC3-E5C917A22389}"/>
    <cellStyle name="20% - Accent2 3 9 4 2" xfId="41955" xr:uid="{A7A157FC-EBAC-4908-B546-65F9ED332953}"/>
    <cellStyle name="20% - Accent2 3 9 5" xfId="41447" xr:uid="{F2B5B4C2-F856-4705-AFB5-18F075706741}"/>
    <cellStyle name="20% - Accent2 4" xfId="13924" xr:uid="{8A8C4C30-A2D3-420F-B8AE-4F0590ECF923}"/>
    <cellStyle name="20% - Accent2 4 10" xfId="16208" xr:uid="{9E654706-88A4-463C-9208-B2DE60180F13}"/>
    <cellStyle name="20% - Accent2 4 10 2" xfId="11465" xr:uid="{B0020C97-9986-4E5D-9C4D-C6D4C9BB0EDA}"/>
    <cellStyle name="20% - Accent2 4 10 2 2" xfId="36836" xr:uid="{6D3B786E-9FBA-4246-A185-496C6FD4663C}"/>
    <cellStyle name="20% - Accent2 4 10 3" xfId="41524" xr:uid="{2D61B787-80E7-46CF-8DAE-93FC6D42DDC5}"/>
    <cellStyle name="20% - Accent2 4 11" xfId="17428" xr:uid="{5B80DB2F-6A1E-4356-95B4-BDE240C86FBC}"/>
    <cellStyle name="20% - Accent2 4 11 2" xfId="2147" xr:uid="{F36702EB-B0E4-4AEF-BCA7-7EF47763761B}"/>
    <cellStyle name="20% - Accent2 4 11 2 2" xfId="27618" xr:uid="{8E198C5D-8BA3-4F1F-848D-1170F9B42A1D}"/>
    <cellStyle name="20% - Accent2 4 11 3" xfId="42736" xr:uid="{8084BA1A-E8FD-4F10-BE53-FB9A993DCABF}"/>
    <cellStyle name="20% - Accent2 4 12" xfId="15515" xr:uid="{F7B12C45-89CE-451B-91EC-FCADC90D4063}"/>
    <cellStyle name="20% - Accent2 4 12 2" xfId="40842" xr:uid="{F5D9DE84-D22F-4632-B08A-DE81AB970DE7}"/>
    <cellStyle name="20% - Accent2 4 13" xfId="25589" xr:uid="{C2A86C98-3051-4374-AF13-20AA57018169}"/>
    <cellStyle name="20% - Accent2 4 13 2" xfId="50812" xr:uid="{485A34B3-15AC-4328-8C0C-266A9C919F81}"/>
    <cellStyle name="20% - Accent2 4 14" xfId="39270" xr:uid="{895BA007-DC6A-4A53-9C48-D34597D8519A}"/>
    <cellStyle name="20% - Accent2 4 2" xfId="268" xr:uid="{C89E51C5-4861-4D40-BA09-C9AAE8FC748C}"/>
    <cellStyle name="20% - Accent2 4 2 10" xfId="25755" xr:uid="{3A5927D0-026E-446D-8FED-0192553B6CEC}"/>
    <cellStyle name="20% - Accent2 4 2 2" xfId="1309" xr:uid="{3873EB05-3B21-4E5D-813B-865EC0BD4DFE}"/>
    <cellStyle name="20% - Accent2 4 2 2 2" xfId="3413" xr:uid="{20E7B61A-418C-4E38-9329-C24CFC440500}"/>
    <cellStyle name="20% - Accent2 4 2 2 2 2" xfId="5595" xr:uid="{3D13CD76-8D51-402A-93DD-79E86FAD9229}"/>
    <cellStyle name="20% - Accent2 4 2 2 2 2 2" xfId="7871" xr:uid="{7BBC0B51-0679-41DA-9940-A1FA94338CDE}"/>
    <cellStyle name="20% - Accent2 4 2 2 2 2 2 2" xfId="14704" xr:uid="{C019911F-4EB0-410D-9A8F-D0D01096E5E2}"/>
    <cellStyle name="20% - Accent2 4 2 2 2 2 2 2 2" xfId="40043" xr:uid="{A5D3757B-DFBC-4849-930B-58CB52F39D0F}"/>
    <cellStyle name="20% - Accent2 4 2 2 2 2 2 3" xfId="33278" xr:uid="{6ADB91AA-5441-4CD1-B7F6-988799343B4B}"/>
    <cellStyle name="20% - Accent2 4 2 2 2 2 3" xfId="1732" xr:uid="{509DD69E-E117-45F1-9208-37BF81FC1A52}"/>
    <cellStyle name="20% - Accent2 4 2 2 2 2 3 2" xfId="22260" xr:uid="{8CCC0D74-B37D-4C61-9384-3CB42FE6CE29}"/>
    <cellStyle name="20% - Accent2 4 2 2 2 2 3 2 2" xfId="47528" xr:uid="{4A8A0A0B-4EB3-40ED-AE37-E7DA6762A565}"/>
    <cellStyle name="20% - Accent2 4 2 2 2 2 3 3" xfId="27203" xr:uid="{4C85638D-61D5-4442-A09D-F41D931C8DAB}"/>
    <cellStyle name="20% - Accent2 4 2 2 2 2 4" xfId="22956" xr:uid="{78E8C106-AA63-448E-9171-E36B58907E19}"/>
    <cellStyle name="20% - Accent2 4 2 2 2 2 4 2" xfId="48211" xr:uid="{2A2D1C25-FED4-425D-A591-FDFC115DBCB6}"/>
    <cellStyle name="20% - Accent2 4 2 2 2 2 5" xfId="31018" xr:uid="{A65974F9-4E6E-427C-AD2E-1BCFEF1E09DF}"/>
    <cellStyle name="20% - Accent2 4 2 2 2 3" xfId="19395" xr:uid="{CF57D3F3-D3A4-4357-B2B7-DCE5A89244E0}"/>
    <cellStyle name="20% - Accent2 4 2 2 2 3 2" xfId="5167" xr:uid="{722BA5C4-E2D0-4FF1-A495-4B5CD3965539}"/>
    <cellStyle name="20% - Accent2 4 2 2 2 3 2 2" xfId="30598" xr:uid="{3682CFA6-3F8B-46B6-A639-2B4D644EC3F3}"/>
    <cellStyle name="20% - Accent2 4 2 2 2 3 3" xfId="44683" xr:uid="{DCFCCB70-10A1-4951-B3FB-1E5E4C31D3A7}"/>
    <cellStyle name="20% - Accent2 4 2 2 2 4" xfId="17463" xr:uid="{09E83A9E-09AB-4EF3-915E-9ED5CE3915A0}"/>
    <cellStyle name="20% - Accent2 4 2 2 2 4 2" xfId="14797" xr:uid="{5A00E2E9-9719-4D6E-801F-F2005C39D9D0}"/>
    <cellStyle name="20% - Accent2 4 2 2 2 4 2 2" xfId="40136" xr:uid="{4209E873-7C8B-48E2-96BF-19C3C6484193}"/>
    <cellStyle name="20% - Accent2 4 2 2 2 4 3" xfId="42771" xr:uid="{82A1BEE7-04E4-4D73-9CA7-46E8663E8A95}"/>
    <cellStyle name="20% - Accent2 4 2 2 2 5" xfId="23946" xr:uid="{A15A935E-9EAA-4AAD-B8DC-F5C301882A05}"/>
    <cellStyle name="20% - Accent2 4 2 2 2 5 2" xfId="49191" xr:uid="{140FAF3E-14B0-4E0E-9C88-5DE75D54E4D1}"/>
    <cellStyle name="20% - Accent2 4 2 2 2 6" xfId="28858" xr:uid="{8B6D898C-1FC3-4470-8A0C-4427523984C1}"/>
    <cellStyle name="20% - Accent2 4 2 2 3" xfId="9727" xr:uid="{AD38FFF0-5655-4C20-9E43-CC125F9906CE}"/>
    <cellStyle name="20% - Accent2 4 2 2 3 2" xfId="11909" xr:uid="{400C6D1E-C513-4026-A722-FB998183970D}"/>
    <cellStyle name="20% - Accent2 4 2 2 3 2 2" xfId="20506" xr:uid="{175EBAFA-61B3-44FA-B68F-E0B6295BE62F}"/>
    <cellStyle name="20% - Accent2 4 2 2 3 2 2 2" xfId="3140" xr:uid="{F33BE448-A4F4-4F9C-A59A-F03A04A84E24}"/>
    <cellStyle name="20% - Accent2 4 2 2 3 2 2 2 2" xfId="28593" xr:uid="{1EB8C9A1-A378-45AC-9897-91FD07555485}"/>
    <cellStyle name="20% - Accent2 4 2 2 3 2 2 3" xfId="45785" xr:uid="{1800A133-94A5-4D31-AD03-0A515FE76433}"/>
    <cellStyle name="20% - Accent2 4 2 2 3 2 3" xfId="3836" xr:uid="{968CAA29-FE35-4C89-8B57-2A412A60778A}"/>
    <cellStyle name="20% - Accent2 4 2 2 3 2 3 2" xfId="15948" xr:uid="{9DEFFB5D-E9B3-492D-A0FC-12D71F3FDEF6}"/>
    <cellStyle name="20% - Accent2 4 2 2 3 2 3 2 2" xfId="41275" xr:uid="{F40EA984-F478-4AAF-824F-087C543F4F88}"/>
    <cellStyle name="20% - Accent2 4 2 2 3 2 3 3" xfId="29280" xr:uid="{B340A550-85AE-4DD8-8F75-676DBBF3703F}"/>
    <cellStyle name="20% - Accent2 4 2 2 3 2 4" xfId="16643" xr:uid="{3D6960E1-23DC-4814-9D06-B26B5BF0D970}"/>
    <cellStyle name="20% - Accent2 4 2 2 3 2 4 2" xfId="41959" xr:uid="{391DAC91-E686-411F-8514-97BADFF89139}"/>
    <cellStyle name="20% - Accent2 4 2 2 3 2 5" xfId="37272" xr:uid="{4AEF2428-1DF8-4DC0-930A-4C17D0E55549}"/>
    <cellStyle name="20% - Accent2 4 2 2 3 3" xfId="13081" xr:uid="{CE3108E9-3251-4DED-A0B1-66EE4696692A}"/>
    <cellStyle name="20% - Accent2 4 2 2 3 3 2" xfId="11480" xr:uid="{92DBA89C-8211-41AD-966A-62ABFAED6C93}"/>
    <cellStyle name="20% - Accent2 4 2 2 3 3 2 2" xfId="36851" xr:uid="{7ECFECB9-4B92-4077-93A8-4189B7E5C11B}"/>
    <cellStyle name="20% - Accent2 4 2 2 3 3 3" xfId="38432" xr:uid="{415C7E6F-CE02-4442-A6EB-783053566773}"/>
    <cellStyle name="20% - Accent2 4 2 2 3 4" xfId="6930" xr:uid="{ADB3DB65-156A-49E2-831D-B7545196ABD2}"/>
    <cellStyle name="20% - Accent2 4 2 2 3 4 2" xfId="3233" xr:uid="{1A8D7C49-925A-4BD1-AB56-02FB2B8A6211}"/>
    <cellStyle name="20% - Accent2 4 2 2 3 4 2 2" xfId="28686" xr:uid="{77FF2CA6-CDF8-497D-A024-3C217B971994}"/>
    <cellStyle name="20% - Accent2 4 2 2 3 4 3" xfId="32344" xr:uid="{D7BFFF7C-9A85-4299-9698-92A05D201030}"/>
    <cellStyle name="20% - Accent2 4 2 2 3 5" xfId="17634" xr:uid="{5C1A60AD-2AF8-4F50-89A7-9CA6C45A0162}"/>
    <cellStyle name="20% - Accent2 4 2 2 3 5 2" xfId="42942" xr:uid="{CB801BE8-8B84-4F41-9DCD-43F759BDCE89}"/>
    <cellStyle name="20% - Accent2 4 2 2 3 6" xfId="35111" xr:uid="{1DF02F43-E5B1-4C7B-A5DB-A60318EE339D}"/>
    <cellStyle name="20% - Accent2 4 2 2 4" xfId="16129" xr:uid="{BC8328FC-F111-425D-94AC-3C2231CE6355}"/>
    <cellStyle name="20% - Accent2 4 2 2 4 2" xfId="18404" xr:uid="{BB782F42-8B35-4B42-B90C-D346212864D9}"/>
    <cellStyle name="20% - Accent2 4 2 2 4 2 2" xfId="21016" xr:uid="{B5B2DF9E-E112-475E-BEC6-2EF2916712FE}"/>
    <cellStyle name="20% - Accent2 4 2 2 4 2 2 2" xfId="46295" xr:uid="{C738A973-2D6F-49D1-82C6-0D048DDCC5D1}"/>
    <cellStyle name="20% - Accent2 4 2 2 4 2 3" xfId="43704" xr:uid="{6AD7E1F0-0783-43E7-A7DC-5D9A0D7F58AD}"/>
    <cellStyle name="20% - Accent2 4 2 2 4 3" xfId="695" xr:uid="{3D1B2C5B-9926-4A92-B1AD-08223A9CE4A1}"/>
    <cellStyle name="20% - Accent2 4 2 2 4 3 2" xfId="9624" xr:uid="{FA24C523-A8BD-471D-A63E-E318AB53CBD2}"/>
    <cellStyle name="20% - Accent2 4 2 2 4 3 2 2" xfId="35017" xr:uid="{0DAE86D6-C61B-4F0E-8692-C66540901E00}"/>
    <cellStyle name="20% - Accent2 4 2 2 4 3 3" xfId="26179" xr:uid="{BFB039F8-3557-460C-82D4-04F946AADECE}"/>
    <cellStyle name="20% - Accent2 4 2 2 4 4" xfId="10319" xr:uid="{2AE8A42D-1AD0-4C6A-B459-7EEF629569FE}"/>
    <cellStyle name="20% - Accent2 4 2 2 4 4 2" xfId="35703" xr:uid="{1297E1E2-CE1C-4AFB-ABD3-32806DF68D16}"/>
    <cellStyle name="20% - Accent2 4 2 2 4 5" xfId="41445" xr:uid="{50816E05-FB63-4F54-93C5-2AD318A38DC4}"/>
    <cellStyle name="20% - Accent2 4 2 2 5" xfId="6759" xr:uid="{486B5C0A-7F9E-4B12-A970-5FAEA40B29F3}"/>
    <cellStyle name="20% - Accent2 4 2 2 5 2" xfId="15700" xr:uid="{E2338C3A-828A-4806-9D4A-8D6038221118}"/>
    <cellStyle name="20% - Accent2 4 2 2 5 2 2" xfId="41027" xr:uid="{81AA7E5B-148F-4C02-950B-B74C6D8656D2}"/>
    <cellStyle name="20% - Accent2 4 2 2 5 3" xfId="32173" xr:uid="{8A9501CD-6A05-4A2F-A6D5-201A12B1F12F}"/>
    <cellStyle name="20% - Accent2 4 2 2 6" xfId="23775" xr:uid="{E48553B9-6932-41E4-BBE5-5BEA46259F78}"/>
    <cellStyle name="20% - Accent2 4 2 2 6 2" xfId="21109" xr:uid="{F0BD3FB9-16C6-4E8D-A2E0-ED0F76620569}"/>
    <cellStyle name="20% - Accent2 4 2 2 6 2 2" xfId="46388" xr:uid="{79220A59-5B6C-436F-A870-70F483B75DDF}"/>
    <cellStyle name="20% - Accent2 4 2 2 6 3" xfId="49020" xr:uid="{BE194250-2CAC-432E-B1D2-E2EDC79F2D4B}"/>
    <cellStyle name="20% - Accent2 4 2 2 7" xfId="11309" xr:uid="{F0B7239D-C866-4F13-85AC-7E3CC0F1994F}"/>
    <cellStyle name="20% - Accent2 4 2 2 7 2" xfId="36680" xr:uid="{7261A56F-9217-4257-9885-0D2FF4267F98}"/>
    <cellStyle name="20% - Accent2 4 2 2 8" xfId="26782" xr:uid="{8DE53B16-CEC1-4EDB-B932-F7B6726EFFA8}"/>
    <cellStyle name="20% - Accent2 4 2 3" xfId="22364" xr:uid="{B764C89E-FE4C-4FA0-BF84-6C6078FF5EFB}"/>
    <cellStyle name="20% - Accent2 4 2 3 2" xfId="16051" xr:uid="{B145BFD9-AE24-43A2-A78E-71B6592C1740}"/>
    <cellStyle name="20% - Accent2 4 2 3 2 2" xfId="18233" xr:uid="{CDA81BF2-FC23-4604-B8F5-B0A6E9C8DEC6}"/>
    <cellStyle name="20% - Accent2 4 2 3 2 2 2" xfId="2630" xr:uid="{D949524E-F674-41B0-BF08-52D0A4103FFD}"/>
    <cellStyle name="20% - Accent2 4 2 3 2 2 2 2" xfId="22089" xr:uid="{7DD16168-BFCA-43B9-B0B8-B06D3173D69E}"/>
    <cellStyle name="20% - Accent2 4 2 3 2 2 2 2 2" xfId="47357" xr:uid="{EFDD8261-1B6B-4C1C-AC83-9D667172B148}"/>
    <cellStyle name="20% - Accent2 4 2 3 2 2 2 3" xfId="28083" xr:uid="{965CEB7A-6B66-49F3-81EA-948BEE74A783}"/>
    <cellStyle name="20% - Accent2 4 2 3 2 2 3" xfId="22787" xr:uid="{A9812910-DAF0-44F2-8631-DA72A5F509FF}"/>
    <cellStyle name="20% - Accent2 4 2 3 2 2 3 2" xfId="11728" xr:uid="{1629745C-98ED-49A0-9B61-E04C8C6AEEEC}"/>
    <cellStyle name="20% - Accent2 4 2 3 2 2 3 2 2" xfId="37099" xr:uid="{1A062F5E-3ED3-418F-ADA2-45201A926CC3}"/>
    <cellStyle name="20% - Accent2 4 2 3 2 2 3 3" xfId="48042" xr:uid="{726C4587-CBB3-4821-BF40-522073346574}"/>
    <cellStyle name="20% - Accent2 4 2 3 2 2 4" xfId="12423" xr:uid="{DF751794-86FC-4ADA-95C5-B6072446C097}"/>
    <cellStyle name="20% - Accent2 4 2 3 2 2 4 2" xfId="37786" xr:uid="{C158BE7A-BD54-4FC7-BE48-1B7692CE4FE5}"/>
    <cellStyle name="20% - Accent2 4 2 3 2 2 5" xfId="43533" xr:uid="{AE1DB278-23E6-45F0-88A2-536D4027285C}"/>
    <cellStyle name="20% - Accent2 4 2 3 2 3" xfId="2530" xr:uid="{8DEC0858-8DD2-4A65-98DA-081F26CAAF0C}"/>
    <cellStyle name="20% - Accent2 4 2 3 2 3 2" xfId="17805" xr:uid="{E53B6906-36D8-4B49-9619-BD854CAF5882}"/>
    <cellStyle name="20% - Accent2 4 2 3 2 3 2 2" xfId="43113" xr:uid="{14745A9A-6A01-4ECB-ADB3-C44994413F08}"/>
    <cellStyle name="20% - Accent2 4 2 3 2 3 3" xfId="27983" xr:uid="{1378A757-73A3-43BD-A49F-FE2412551823}"/>
    <cellStyle name="20% - Accent2 4 2 3 2 4" xfId="13252" xr:uid="{5FB27854-8E9A-4AA7-83DC-25D3C5C95B22}"/>
    <cellStyle name="20% - Accent2 4 2 3 2 4 2" xfId="22182" xr:uid="{CAF086BB-8C0B-4170-A96B-E509C02BD8AA}"/>
    <cellStyle name="20% - Accent2 4 2 3 2 4 2 2" xfId="47450" xr:uid="{30D478E3-34D1-4147-9591-0A08BD2E7F79}"/>
    <cellStyle name="20% - Accent2 4 2 3 2 4 3" xfId="38603" xr:uid="{DF4575E8-3B71-46C8-95AA-592BB8D399CD}"/>
    <cellStyle name="20% - Accent2 4 2 3 2 5" xfId="19737" xr:uid="{C190F7A5-C580-41B0-82B1-4A528995E737}"/>
    <cellStyle name="20% - Accent2 4 2 3 2 5 2" xfId="45025" xr:uid="{A7E8C62D-27EA-453F-B6A2-D27BB3615834}"/>
    <cellStyle name="20% - Accent2 4 2 3 2 6" xfId="41368" xr:uid="{13CCCAD3-610D-48C2-A480-9335F59B1932}"/>
    <cellStyle name="20% - Accent2 4 2 3 3" xfId="5517" xr:uid="{9E69EB8C-72DE-4C94-B410-CBDFCCE08F7E}"/>
    <cellStyle name="20% - Accent2 4 2 3 3 2" xfId="7700" xr:uid="{E995CACA-30C6-4BD2-9FA6-1D0B6280B0AD}"/>
    <cellStyle name="20% - Accent2 4 2 3 3 2 2" xfId="8943" xr:uid="{BE4F1C16-45CF-4655-A75E-DDADF9BF3D57}"/>
    <cellStyle name="20% - Accent2 4 2 3 3 2 2 2" xfId="15777" xr:uid="{320D5AFD-D57E-4D40-A340-09107ABF923C}"/>
    <cellStyle name="20% - Accent2 4 2 3 3 2 2 2 2" xfId="41104" xr:uid="{4C6A5378-0647-49D3-B127-63B442AE0F43}"/>
    <cellStyle name="20% - Accent2 4 2 3 3 2 2 3" xfId="34336" xr:uid="{BFF7406E-A66C-4DC3-A41F-6652414C6B9B}"/>
    <cellStyle name="20% - Accent2 4 2 3 3 2 3" xfId="16474" xr:uid="{0B425960-10AA-4DD0-9E99-EB0608410CB1}"/>
    <cellStyle name="20% - Accent2 4 2 3 3 2 3 2" xfId="24365" xr:uid="{33E68A8E-0807-4503-83E8-CB0F12E34CBE}"/>
    <cellStyle name="20% - Accent2 4 2 3 3 2 3 2 2" xfId="49610" xr:uid="{41582E6D-E337-4A04-AE28-6CBFF560A1F1}"/>
    <cellStyle name="20% - Accent2 4 2 3 3 2 3 3" xfId="41790" xr:uid="{CC1F9269-45F7-4C78-819D-931F3C78539F}"/>
    <cellStyle name="20% - Accent2 4 2 3 3 2 4" xfId="25060" xr:uid="{BFF2A316-D6AF-4C4B-A8DA-FD4D44A36294}"/>
    <cellStyle name="20% - Accent2 4 2 3 3 2 4 2" xfId="50294" xr:uid="{5ECAD758-61A9-4DBD-987F-04E73D13B963}"/>
    <cellStyle name="20% - Accent2 4 2 3 3 2 5" xfId="33107" xr:uid="{B873B055-88D8-42E2-A697-B1656489DACF}"/>
    <cellStyle name="20% - Accent2 4 2 3 3 3" xfId="8843" xr:uid="{0D464FA0-C43E-4677-86B9-1D684DAC7B92}"/>
    <cellStyle name="20% - Accent2 4 2 3 3 3 2" xfId="7272" xr:uid="{DF84122C-A415-4E65-83AA-3E1ED2B5D53C}"/>
    <cellStyle name="20% - Accent2 4 2 3 3 3 2 2" xfId="32686" xr:uid="{D9316D2F-1DDE-48A0-90CA-75433571386F}"/>
    <cellStyle name="20% - Accent2 4 2 3 3 3 3" xfId="34236" xr:uid="{515EFAE6-D0E7-4572-B2CC-F774998C285E}"/>
    <cellStyle name="20% - Accent2 4 2 3 3 4" xfId="612" xr:uid="{FFFD8A5C-974D-4F70-9D55-443F1878EB3E}"/>
    <cellStyle name="20% - Accent2 4 2 3 3 4 2" xfId="15870" xr:uid="{2E3A4E58-FE30-4CAC-88E8-734597FE51EF}"/>
    <cellStyle name="20% - Accent2 4 2 3 3 4 2 2" xfId="41197" xr:uid="{88CA43A8-24AF-40A9-86C6-34B8F178F002}"/>
    <cellStyle name="20% - Accent2 4 2 3 3 4 3" xfId="26096" xr:uid="{69B72732-A39C-459B-A6B3-34BD3D7054AE}"/>
    <cellStyle name="20% - Accent2 4 2 3 3 5" xfId="13423" xr:uid="{EB660A8A-4940-4A1F-AC0E-A80C8254E52F}"/>
    <cellStyle name="20% - Accent2 4 2 3 3 5 2" xfId="38774" xr:uid="{FDA448AD-0969-44E7-A4F2-233C5E15D16B}"/>
    <cellStyle name="20% - Accent2 4 2 3 3 6" xfId="30940" xr:uid="{B0793117-7A7B-4756-B060-20B275212FF6}"/>
    <cellStyle name="20% - Accent2 4 2 3 4" xfId="24546" xr:uid="{30C96E99-7982-4AC0-BA39-BD2F5551C86E}"/>
    <cellStyle name="20% - Accent2 4 2 3 4 2" xfId="14194" xr:uid="{553DF788-04D6-481C-9A98-A746BA38BE8B}"/>
    <cellStyle name="20% - Accent2 4 2 3 4 2 2" xfId="9453" xr:uid="{F0472591-9E27-48ED-9424-8B4A4381A161}"/>
    <cellStyle name="20% - Accent2 4 2 3 4 2 2 2" xfId="34846" xr:uid="{3E0D5A3C-F357-4B15-8A07-78450581E2D1}"/>
    <cellStyle name="20% - Accent2 4 2 3 4 2 3" xfId="39533" xr:uid="{5C499C3B-76E1-42AB-97FD-1F3CF6E4BF31}"/>
    <cellStyle name="20% - Accent2 4 2 3 4 3" xfId="10150" xr:uid="{D475E5A8-06F0-4718-992C-E66F64FF66F5}"/>
    <cellStyle name="20% - Accent2 4 2 3 4 3 2" xfId="5415" xr:uid="{C161DEAD-FDB5-4C32-B0E7-5E387197D219}"/>
    <cellStyle name="20% - Accent2 4 2 3 4 3 2 2" xfId="30846" xr:uid="{BB3B03D8-70DD-46CD-94AC-00FDDA5234C5}"/>
    <cellStyle name="20% - Accent2 4 2 3 4 3 3" xfId="35534" xr:uid="{9A396FBF-D793-4FB7-896F-4E3F30B3901F}"/>
    <cellStyle name="20% - Accent2 4 2 3 4 4" xfId="6109" xr:uid="{FD6DD891-EAEE-44A4-B3F3-E2AE4FFC936E}"/>
    <cellStyle name="20% - Accent2 4 2 3 4 4 2" xfId="31532" xr:uid="{603527CB-93CE-4CFE-BA69-A266B1A2E4C4}"/>
    <cellStyle name="20% - Accent2 4 2 3 4 5" xfId="49780" xr:uid="{F16C4D1F-1E99-4215-AC1C-0AAC5B00E3F4}"/>
    <cellStyle name="20% - Accent2 4 2 3 5" xfId="419" xr:uid="{2BA1B96E-E0F8-4E1D-9C0D-B4832BF3C263}"/>
    <cellStyle name="20% - Accent2 4 2 3 5 2" xfId="24117" xr:uid="{AC24CFCB-A8AA-4E15-8503-F00CE38A1CF5}"/>
    <cellStyle name="20% - Accent2 4 2 3 5 2 2" xfId="49362" xr:uid="{B71CCBF2-FA50-4E0C-99CF-55E71B59760A}"/>
    <cellStyle name="20% - Accent2 4 2 3 5 3" xfId="25903" xr:uid="{D75672B0-AA9D-4E5E-861E-7D9C14E4C8D0}"/>
    <cellStyle name="20% - Accent2 4 2 3 6" xfId="19566" xr:uid="{03ABCE2B-A4FA-437F-B853-C452096DAA9E}"/>
    <cellStyle name="20% - Accent2 4 2 3 6 2" xfId="9546" xr:uid="{60CBD623-3438-4D95-9F50-278568010288}"/>
    <cellStyle name="20% - Accent2 4 2 3 6 2 2" xfId="34939" xr:uid="{813F56CA-74BE-4107-8667-CBF0A9D2D129}"/>
    <cellStyle name="20% - Accent2 4 2 3 6 3" xfId="44854" xr:uid="{95C61BB5-7A53-4091-AFAA-BAE604026E5E}"/>
    <cellStyle name="20% - Accent2 4 2 3 7" xfId="7101" xr:uid="{C7737722-38AD-4B54-9643-78B99682E362}"/>
    <cellStyle name="20% - Accent2 4 2 3 7 2" xfId="32515" xr:uid="{2940C8A0-172B-4626-A1F8-09E3C9352AD2}"/>
    <cellStyle name="20% - Accent2 4 2 3 8" xfId="47621" xr:uid="{4519820C-10C4-40A3-AB94-0DCDD5DF6754}"/>
    <cellStyle name="20% - Accent2 4 2 4" xfId="11831" xr:uid="{62A941E8-C3B2-4A66-B380-A827D23A8D04}"/>
    <cellStyle name="20% - Accent2 4 2 4 2" xfId="20335" xr:uid="{1030A68F-0187-4659-9C39-99A87EA7C431}"/>
    <cellStyle name="20% - Accent2 4 2 4 2 2" xfId="21579" xr:uid="{23A915A6-8D9B-4863-A305-74865591A8DC}"/>
    <cellStyle name="20% - Accent2 4 2 4 2 2 2" xfId="5244" xr:uid="{9394A018-C647-48EA-B719-D2DCB5E54E35}"/>
    <cellStyle name="20% - Accent2 4 2 4 2 2 2 2" xfId="30675" xr:uid="{1E67D027-A6CA-4799-AD9B-8B84EA7819A3}"/>
    <cellStyle name="20% - Accent2 4 2 4 2 2 3" xfId="46847" xr:uid="{4A97160F-8C07-4F31-AF03-DB64E89F9B6B}"/>
    <cellStyle name="20% - Accent2 4 2 4 2 3" xfId="5940" xr:uid="{E08FC8FD-9FCE-4B0F-9C3B-8261C9ADF73C}"/>
    <cellStyle name="20% - Accent2 4 2 4 2 3 2" xfId="18053" xr:uid="{80D4982B-4574-4F0B-A379-E1F56332C5A0}"/>
    <cellStyle name="20% - Accent2 4 2 4 2 3 2 2" xfId="43361" xr:uid="{A460536B-3EC4-4C08-9EFE-4152083EFE79}"/>
    <cellStyle name="20% - Accent2 4 2 4 2 3 3" xfId="31363" xr:uid="{BACEC120-7134-4E75-A951-2B63BEB95FB9}"/>
    <cellStyle name="20% - Accent2 4 2 4 2 4" xfId="18747" xr:uid="{B46BFF41-90C8-42A0-A683-BE9FEB9FEBDA}"/>
    <cellStyle name="20% - Accent2 4 2 4 2 4 2" xfId="44047" xr:uid="{0D58148D-EA76-4580-A658-9C291E5F7E6F}"/>
    <cellStyle name="20% - Accent2 4 2 4 2 5" xfId="45614" xr:uid="{5D27A80B-A0E8-4A19-8E3D-C8773ED0BDF6}"/>
    <cellStyle name="20% - Accent2 4 2 4 3" xfId="21479" xr:uid="{CD5BC881-A522-4EB9-8F41-F73ACA897505}"/>
    <cellStyle name="20% - Accent2 4 2 4 3 2" xfId="19908" xr:uid="{171C735C-51E5-4AC1-9FFC-A5B1D20AF98C}"/>
    <cellStyle name="20% - Accent2 4 2 4 3 2 2" xfId="45196" xr:uid="{565C6363-E2C2-4D20-B971-A80B196DE138}"/>
    <cellStyle name="20% - Accent2 4 2 4 3 3" xfId="46747" xr:uid="{2D49E683-8EF4-48D5-AF7B-D5DD52C31B0E}"/>
    <cellStyle name="20% - Accent2 4 2 4 4" xfId="1650" xr:uid="{62F738DA-08EF-4168-890C-FB6C85DDE1F1}"/>
    <cellStyle name="20% - Accent2 4 2 4 4 2" xfId="5337" xr:uid="{887911D1-73B1-42FA-B5CC-8613A90B661A}"/>
    <cellStyle name="20% - Accent2 4 2 4 4 2 2" xfId="30768" xr:uid="{B8E71FEE-E7E1-4BEA-B331-D24679F7C5B0}"/>
    <cellStyle name="20% - Accent2 4 2 4 4 3" xfId="27121" xr:uid="{F9780F2B-BC67-46F7-8CE3-07E73D6F7F31}"/>
    <cellStyle name="20% - Accent2 4 2 4 5" xfId="784" xr:uid="{75928BC9-C18A-4EE7-8F7F-173F65798356}"/>
    <cellStyle name="20% - Accent2 4 2 4 5 2" xfId="26268" xr:uid="{115FBC64-9BBE-4B2A-8193-BCEC23C56498}"/>
    <cellStyle name="20% - Accent2 4 2 4 6" xfId="37195" xr:uid="{E0897BB2-15D3-44E5-A19E-D973A9B59F3E}"/>
    <cellStyle name="20% - Accent2 4 2 5" xfId="24468" xr:uid="{B189367E-12D6-48B8-8A09-0206D054C561}"/>
    <cellStyle name="20% - Accent2 4 2 5 2" xfId="14023" xr:uid="{127718B7-D28E-40F2-B908-2C14381CCAEE}"/>
    <cellStyle name="20% - Accent2 4 2 5 2 2" xfId="15267" xr:uid="{C1BE3EA8-E831-439F-823E-7C4A444657DC}"/>
    <cellStyle name="20% - Accent2 4 2 5 2 2 2" xfId="11557" xr:uid="{20D3EC7B-3B05-400D-B244-599F5AF91CEF}"/>
    <cellStyle name="20% - Accent2 4 2 5 2 2 2 2" xfId="36928" xr:uid="{356E4AB8-B0B1-4740-8448-E9E2892D58E1}"/>
    <cellStyle name="20% - Accent2 4 2 5 2 2 3" xfId="40594" xr:uid="{F1F068A4-5261-465B-93A1-A94E341AD1A4}"/>
    <cellStyle name="20% - Accent2 4 2 5 2 3" xfId="12254" xr:uid="{B136D86B-28D0-42EF-BC28-A22B37844621}"/>
    <cellStyle name="20% - Accent2 4 2 5 2 3 2" xfId="7520" xr:uid="{638FA96F-F2D7-40F9-9F1A-5F725E06D5DD}"/>
    <cellStyle name="20% - Accent2 4 2 5 2 3 2 2" xfId="32934" xr:uid="{5F91E113-E128-49C1-8CEF-3E960E555676}"/>
    <cellStyle name="20% - Accent2 4 2 5 2 3 3" xfId="37617" xr:uid="{79EF6DA1-C1C4-4670-AE65-0C5DE57C3AFC}"/>
    <cellStyle name="20% - Accent2 4 2 5 2 4" xfId="8214" xr:uid="{A9F64078-CEBD-4C9F-9EA0-A1FD5EA5F569}"/>
    <cellStyle name="20% - Accent2 4 2 5 2 4 2" xfId="33621" xr:uid="{BBE27E08-6CEA-48FC-9190-4E35369E53BF}"/>
    <cellStyle name="20% - Accent2 4 2 5 2 5" xfId="39362" xr:uid="{11F389EA-4B1F-4F65-ADE8-29BEF1DA7084}"/>
    <cellStyle name="20% - Accent2 4 2 5 3" xfId="15167" xr:uid="{D3BD567A-4D8C-46D1-B848-5C4F9C6B4738}"/>
    <cellStyle name="20% - Accent2 4 2 5 3 2" xfId="13594" xr:uid="{CFDF2946-36AD-4054-8291-8377FC4F0872}"/>
    <cellStyle name="20% - Accent2 4 2 5 3 2 2" xfId="38945" xr:uid="{ACD0FF65-C47B-4A03-A45F-B6620C25AC46}"/>
    <cellStyle name="20% - Accent2 4 2 5 3 3" xfId="40494" xr:uid="{DE9BC63B-B288-48AE-9CA4-B86756595180}"/>
    <cellStyle name="20% - Accent2 4 2 5 4" xfId="3754" xr:uid="{528CA14F-8A81-4866-B305-3E7D93E2A613}"/>
    <cellStyle name="20% - Accent2 4 2 5 4 2" xfId="11650" xr:uid="{96D231D2-31C6-46AB-8B5B-FFCDE8BE882E}"/>
    <cellStyle name="20% - Accent2 4 2 5 4 2 2" xfId="37021" xr:uid="{277F52BE-1586-4B7D-AAA4-0A51EE22F6B6}"/>
    <cellStyle name="20% - Accent2 4 2 5 4 3" xfId="29198" xr:uid="{F0470BEF-AF29-4926-A1DC-D87F6C501A03}"/>
    <cellStyle name="20% - Accent2 4 2 5 5" xfId="1821" xr:uid="{09C56CE7-0DF5-446F-82B5-09413CFB4DD2}"/>
    <cellStyle name="20% - Accent2 4 2 5 5 2" xfId="27292" xr:uid="{6EA1D5C7-5627-4233-ADB6-D1297224E4B2}"/>
    <cellStyle name="20% - Accent2 4 2 5 6" xfId="49704" xr:uid="{DE8623BB-83BF-448E-A930-17D656A59D29}"/>
    <cellStyle name="20% - Accent2 4 2 6" xfId="22442" xr:uid="{9B9622FB-B870-4507-89D9-29869FB92A20}"/>
    <cellStyle name="20% - Accent2 4 2 6 2" xfId="24717" xr:uid="{C90F7493-0744-4052-A17C-5CFB3BE70D8E}"/>
    <cellStyle name="20% - Accent2 4 2 6 2 2" xfId="8381" xr:uid="{248A41A2-955B-4DDB-86DF-A180B1052A10}"/>
    <cellStyle name="20% - Accent2 4 2 6 2 2 2" xfId="33788" xr:uid="{AC3F2E70-A7C4-4A8E-9261-C72D3F6606E6}"/>
    <cellStyle name="20% - Accent2 4 2 6 2 3" xfId="49951" xr:uid="{2F9D0CBA-DB79-43BF-96A0-6A30C45009A2}"/>
    <cellStyle name="20% - Accent2 4 2 6 3" xfId="13334" xr:uid="{F131CA7B-CFAF-490E-B6D1-1A5F71A995D5}"/>
    <cellStyle name="20% - Accent2 4 2 6 3 2" xfId="3311" xr:uid="{0FDF8B32-C630-403C-B3C4-B45D4ACD92F0}"/>
    <cellStyle name="20% - Accent2 4 2 6 3 2 2" xfId="28764" xr:uid="{E5A3169A-57BC-429C-A88B-64A7BBAFC0CD}"/>
    <cellStyle name="20% - Accent2 4 2 6 3 3" xfId="38685" xr:uid="{0958D5DD-F567-47FC-9936-F75E4D1A0B64}"/>
    <cellStyle name="20% - Accent2 4 2 6 4" xfId="4005" xr:uid="{4762BC4E-28EC-4B49-880D-084B3281BDF6}"/>
    <cellStyle name="20% - Accent2 4 2 6 4 2" xfId="29449" xr:uid="{2C411556-3AEB-4A9B-82C7-4AAAE8561125}"/>
    <cellStyle name="20% - Accent2 4 2 6 5" xfId="47698" xr:uid="{31246DA7-4E48-4F46-8C07-90EAC8AE8725}"/>
    <cellStyle name="20% - Accent2 4 2 7" xfId="17292" xr:uid="{574FEC9C-CE47-4D30-A5F7-CAFD80AE6DB8}"/>
    <cellStyle name="20% - Accent2 4 2 7 2" xfId="22012" xr:uid="{35321FE1-DCE5-448C-B939-37E278BEC5B6}"/>
    <cellStyle name="20% - Accent2 4 2 7 2 2" xfId="47280" xr:uid="{72E9B17A-C6BB-42BA-B43A-9969C719506E}"/>
    <cellStyle name="20% - Accent2 4 2 7 3" xfId="42600" xr:uid="{35000793-A294-4D5B-A482-5649C876E8D9}"/>
    <cellStyle name="20% - Accent2 4 2 8" xfId="11138" xr:uid="{01AE149D-C7FD-47D6-9304-2422CBEFAC6F}"/>
    <cellStyle name="20% - Accent2 4 2 8 2" xfId="8474" xr:uid="{8F54CEBA-0B7E-4C67-BEA4-D62B76F0409A}"/>
    <cellStyle name="20% - Accent2 4 2 8 2 2" xfId="33881" xr:uid="{6D5FDF9F-F539-4A12-82B2-4492CD209F3E}"/>
    <cellStyle name="20% - Accent2 4 2 8 3" xfId="36509" xr:uid="{5D4A9BD9-8CEE-4F88-B2C4-C514CFB1CB3F}"/>
    <cellStyle name="20% - Accent2 4 2 9" xfId="4996" xr:uid="{FAAC8B03-743A-4F4B-B1AA-338AF0E9350B}"/>
    <cellStyle name="20% - Accent2 4 2 9 2" xfId="30427" xr:uid="{083EA876-2941-4D39-B128-FE6EF47D2C8B}"/>
    <cellStyle name="20% - Accent2 4 3" xfId="18155" xr:uid="{90841EA7-1D08-40DD-A8B7-8955D3CB6D59}"/>
    <cellStyle name="20% - Accent2 4 3 2" xfId="7622" xr:uid="{F2BB0652-ED73-43E3-8FBF-24DCDB2E5041}"/>
    <cellStyle name="20% - Accent2 4 3 2 2" xfId="8772" xr:uid="{F011AD42-84E2-46D1-801F-3E1BD22B92E6}"/>
    <cellStyle name="20% - Accent2 4 3 2 2 2" xfId="11047" xr:uid="{6C203607-F0C1-4674-A337-86463D0008D0}"/>
    <cellStyle name="20% - Accent2 4 3 2 2 2 2" xfId="17882" xr:uid="{4538389B-F30F-490B-8BE0-F2CF768B204F}"/>
    <cellStyle name="20% - Accent2 4 3 2 2 2 2 2" xfId="43190" xr:uid="{4C8960D1-686D-40DC-BDDB-F14FE8FC9A0B}"/>
    <cellStyle name="20% - Accent2 4 3 2 2 2 3" xfId="36418" xr:uid="{EA1EEB92-C31B-4806-8E09-C018DFB0213F}"/>
    <cellStyle name="20% - Accent2 4 3 2 2 3" xfId="18578" xr:uid="{8B70E542-DC1E-448D-951F-D447108AD88C}"/>
    <cellStyle name="20% - Accent2 4 3 2 2 3 2" xfId="13842" xr:uid="{4FFC3A52-2C83-4E25-B970-2CAD76471E13}"/>
    <cellStyle name="20% - Accent2 4 3 2 2 3 2 2" xfId="39193" xr:uid="{290CB00F-6327-470A-B141-EAA0438039CE}"/>
    <cellStyle name="20% - Accent2 4 3 2 2 3 3" xfId="43878" xr:uid="{D60AD331-F216-4B38-B3E5-D9DABE895A2A}"/>
    <cellStyle name="20% - Accent2 4 3 2 2 4" xfId="14537" xr:uid="{9F63C928-0423-4E58-8410-0E20955C0B2F}"/>
    <cellStyle name="20% - Accent2 4 3 2 2 4 2" xfId="39876" xr:uid="{C20548E5-3D22-4D64-80CB-1FFE87CC81A6}"/>
    <cellStyle name="20% - Accent2 4 3 2 2 5" xfId="34165" xr:uid="{F9106F8C-F32F-42F6-BBDB-26A602EC8BF1}"/>
    <cellStyle name="20% - Accent2 4 3 2 3" xfId="10947" xr:uid="{CDE3EFF2-8366-4795-A725-AEF7E5E84399}"/>
    <cellStyle name="20% - Accent2 4 3 2 3 2" xfId="1992" xr:uid="{B2D66616-A836-4C64-ADE8-3A86D49BA657}"/>
    <cellStyle name="20% - Accent2 4 3 2 3 2 2" xfId="27463" xr:uid="{1E570BB0-B230-4029-91AE-31326B63F122}"/>
    <cellStyle name="20% - Accent2 4 3 2 3 3" xfId="36318" xr:uid="{CFB02B0A-D666-4ABC-9458-3A7BE530155B}"/>
    <cellStyle name="20% - Accent2 4 3 2 4" xfId="22705" xr:uid="{0FC16D35-6AF3-456E-831E-72BA6AEC5500}"/>
    <cellStyle name="20% - Accent2 4 3 2 4 2" xfId="17975" xr:uid="{026D0121-7A7D-430A-BAE1-63E4530F8D37}"/>
    <cellStyle name="20% - Accent2 4 3 2 4 2 2" xfId="43283" xr:uid="{93F4124E-726E-4918-8621-D9B6535A12ED}"/>
    <cellStyle name="20% - Accent2 4 3 2 4 3" xfId="47960" xr:uid="{C72C0B7B-950D-4632-B858-99A7EDDDEEA4}"/>
    <cellStyle name="20% - Accent2 4 3 2 5" xfId="10239" xr:uid="{D956D80B-B1E2-4083-94EC-756A530DF918}"/>
    <cellStyle name="20% - Accent2 4 3 2 5 2" xfId="35623" xr:uid="{FA9B255A-5860-401C-82B3-51F724FED4A3}"/>
    <cellStyle name="20% - Accent2 4 3 2 6" xfId="33030" xr:uid="{AB7714A7-7412-458A-AEF6-93EF5CDBD07E}"/>
    <cellStyle name="20% - Accent2 4 3 3" xfId="20257" xr:uid="{F623F8F4-752D-4321-B281-57B19DABCD5D}"/>
    <cellStyle name="20% - Accent2 4 3 3 2" xfId="21408" xr:uid="{E94832E0-0F90-4F22-82A1-78051EDDB141}"/>
    <cellStyle name="20% - Accent2 4 3 3 2 2" xfId="23684" xr:uid="{9DB0CF5E-5FB4-40CC-9B2E-46A44A41DAD0}"/>
    <cellStyle name="20% - Accent2 4 3 3 2 2 2" xfId="7349" xr:uid="{954C6831-C280-48EA-8DEB-F2F7E3A1795F}"/>
    <cellStyle name="20% - Accent2 4 3 3 2 2 2 2" xfId="32763" xr:uid="{A2BE82ED-F763-41D2-A288-53DABFE89136}"/>
    <cellStyle name="20% - Accent2 4 3 3 2 2 3" xfId="48929" xr:uid="{08A6D2B4-B7F4-469F-B0A3-6941A7DE4DD4}"/>
    <cellStyle name="20% - Accent2 4 3 3 2 3" xfId="8045" xr:uid="{29981E1C-2F8A-447F-930C-055AC61A104B}"/>
    <cellStyle name="20% - Accent2 4 3 3 2 3 2" xfId="1208" xr:uid="{5951B3C2-1515-45C9-8348-F608D332BDBB}"/>
    <cellStyle name="20% - Accent2 4 3 3 2 3 2 2" xfId="26692" xr:uid="{85F62AF9-76C2-4A96-8EA5-0532717C0BA5}"/>
    <cellStyle name="20% - Accent2 4 3 3 2 3 3" xfId="33452" xr:uid="{841FE6AE-5EAE-49AB-8CE5-F6AFF89C8EA1}"/>
    <cellStyle name="20% - Accent2 4 3 3 2 4" xfId="2973" xr:uid="{B43BCAC4-3EB2-4561-AB00-62B593A682F0}"/>
    <cellStyle name="20% - Accent2 4 3 3 2 4 2" xfId="28426" xr:uid="{5655E48A-99BF-4FFF-9AD8-627B0466B7D4}"/>
    <cellStyle name="20% - Accent2 4 3 3 2 5" xfId="46676" xr:uid="{453A29B0-513D-443B-B850-FF00498D8649}"/>
    <cellStyle name="20% - Accent2 4 3 3 3" xfId="23584" xr:uid="{B7B69715-F1DC-44DE-AAC1-658066CB1145}"/>
    <cellStyle name="20% - Accent2 4 3 3 3 2" xfId="4096" xr:uid="{1435CA8A-9FE7-4A51-9293-F0E067340C8B}"/>
    <cellStyle name="20% - Accent2 4 3 3 3 2 2" xfId="29540" xr:uid="{649B4854-E47D-497A-9ACF-44C61F28F753}"/>
    <cellStyle name="20% - Accent2 4 3 3 3 3" xfId="48829" xr:uid="{BC877035-C12B-46ED-8CEB-46F39906675A}"/>
    <cellStyle name="20% - Accent2 4 3 3 4" xfId="16392" xr:uid="{5E15159F-7A95-4137-8FBD-B45EF34C848E}"/>
    <cellStyle name="20% - Accent2 4 3 3 4 2" xfId="7442" xr:uid="{644E2C9B-2F53-49CF-8765-E2D68D2A3D05}"/>
    <cellStyle name="20% - Accent2 4 3 3 4 2 2" xfId="32856" xr:uid="{61C313E7-55FA-4FC1-B7C0-8739F8C0BF9E}"/>
    <cellStyle name="20% - Accent2 4 3 3 4 3" xfId="41708" xr:uid="{CCB0B034-6B6B-4A3E-B040-0627E3E0567A}"/>
    <cellStyle name="20% - Accent2 4 3 3 5" xfId="22876" xr:uid="{0EAFB9E2-D3B7-45DC-85DC-8E6DBBBE4EB0}"/>
    <cellStyle name="20% - Accent2 4 3 3 5 2" xfId="48131" xr:uid="{21C327FB-BDC1-4335-BAE6-B237544EC7E3}"/>
    <cellStyle name="20% - Accent2 4 3 3 6" xfId="45538" xr:uid="{56A468BC-A070-4972-911E-BF3B027896EC}"/>
    <cellStyle name="20% - Accent2 4 3 4" xfId="2459" xr:uid="{11101C2E-2610-48EC-9DA0-439765DB5C61}"/>
    <cellStyle name="20% - Accent2 4 3 4 2" xfId="4734" xr:uid="{0205F000-5FD2-45D9-9D22-A5C1ADBFC066}"/>
    <cellStyle name="20% - Accent2 4 3 4 2 2" xfId="24194" xr:uid="{F66E1683-68AD-4E67-ABB2-9CF000E83F67}"/>
    <cellStyle name="20% - Accent2 4 3 4 2 2 2" xfId="49439" xr:uid="{6D142C26-63C3-48D1-A38E-AA4D442B7C33}"/>
    <cellStyle name="20% - Accent2 4 3 4 2 3" xfId="30165" xr:uid="{3D9A5149-8EFD-471A-BA5F-940BF850FD24}"/>
    <cellStyle name="20% - Accent2 4 3 4 3" xfId="24891" xr:uid="{1B296382-D350-4705-B9FB-AAA17029D012}"/>
    <cellStyle name="20% - Accent2 4 3 4 3 2" xfId="20156" xr:uid="{FDE88678-BCC6-4713-8F4D-249EAD73FB04}"/>
    <cellStyle name="20% - Accent2 4 3 4 3 2 2" xfId="45444" xr:uid="{790CEF3C-6560-44BF-A8F3-17C0C4EB99D0}"/>
    <cellStyle name="20% - Accent2 4 3 4 3 3" xfId="50125" xr:uid="{173BF7BB-B1ED-42D3-A8B2-72ACEE138B69}"/>
    <cellStyle name="20% - Accent2 4 3 4 4" xfId="20849" xr:uid="{46B4327B-CD28-499A-A0E6-DF409FB37A7F}"/>
    <cellStyle name="20% - Accent2 4 3 4 4 2" xfId="46128" xr:uid="{5CE86CA1-90C7-4E18-AF74-38C1EDBC0863}"/>
    <cellStyle name="20% - Accent2 4 3 4 5" xfId="27912" xr:uid="{D3D3788D-F5BD-4CA8-9AED-F270762211E4}"/>
    <cellStyle name="20% - Accent2 4 3 5" xfId="4634" xr:uid="{1E703CB0-C1D5-4687-BA13-C69046CD792E}"/>
    <cellStyle name="20% - Accent2 4 3 5 2" xfId="956" xr:uid="{5083029D-481E-476F-A7E2-AD54945B2433}"/>
    <cellStyle name="20% - Accent2 4 3 5 2 2" xfId="26440" xr:uid="{EF441CBB-E4F3-4767-A6D1-5064C553FC58}"/>
    <cellStyle name="20% - Accent2 4 3 5 3" xfId="30065" xr:uid="{EA6BC2FA-C383-4B77-BCFB-7DC8255FC831}"/>
    <cellStyle name="20% - Accent2 4 3 6" xfId="10068" xr:uid="{49546852-6050-4E83-8D11-CA7B828FE812}"/>
    <cellStyle name="20% - Accent2 4 3 6 2" xfId="24287" xr:uid="{3C2B93A6-AA87-4C9F-9795-D3BB6458295A}"/>
    <cellStyle name="20% - Accent2 4 3 6 2 2" xfId="49532" xr:uid="{07AA8652-ADCC-4CA3-8CCB-99BAEEC7EAC6}"/>
    <cellStyle name="20% - Accent2 4 3 6 3" xfId="35452" xr:uid="{EC726510-9E10-4EC1-9AE6-C9E8CA119FB1}"/>
    <cellStyle name="20% - Accent2 4 3 7" xfId="3925" xr:uid="{750125AC-3E98-4340-A838-54D31000C4FE}"/>
    <cellStyle name="20% - Accent2 4 3 7 2" xfId="29369" xr:uid="{95EECCDE-BCC0-4BAC-909E-10947B927CC4}"/>
    <cellStyle name="20% - Accent2 4 3 8" xfId="43456" xr:uid="{DAFC0B6B-4904-4F55-844B-84ADE0B6B9D8}"/>
    <cellStyle name="20% - Accent2 4 4" xfId="13945" xr:uid="{2F93C751-B123-4596-BC2A-9A32A6794F3D}"/>
    <cellStyle name="20% - Accent2 4 4 2" xfId="2381" xr:uid="{CC7DB017-A428-46AD-8081-6080B4992F7F}"/>
    <cellStyle name="20% - Accent2 4 4 2 2" xfId="4563" xr:uid="{070ECE3D-3924-4897-B0B7-402C7ED10AA2}"/>
    <cellStyle name="20% - Accent2 4 4 2 2 2" xfId="6839" xr:uid="{1181D7E4-E577-45C6-AA1E-4C4EACF987C9}"/>
    <cellStyle name="20% - Accent2 4 4 2 2 2 2" xfId="13671" xr:uid="{2AEBD4AE-1B20-49C6-AEC0-ECCA44517302}"/>
    <cellStyle name="20% - Accent2 4 4 2 2 2 2 2" xfId="39022" xr:uid="{6BC141D7-A683-4B38-AE13-6B917E605C52}"/>
    <cellStyle name="20% - Accent2 4 4 2 2 2 3" xfId="32253" xr:uid="{AABB46E9-5BE5-4509-93A9-5DA17C1DE28B}"/>
    <cellStyle name="20% - Accent2 4 4 2 2 3" xfId="14368" xr:uid="{096663EE-488D-4356-BA86-E7F4C8BD6B38}"/>
    <cellStyle name="20% - Accent2 4 4 2 2 3 2" xfId="2243" xr:uid="{6E31C5ED-1A23-42A0-8CCB-7793CAA3F69B}"/>
    <cellStyle name="20% - Accent2 4 4 2 2 3 2 2" xfId="27714" xr:uid="{BEE81139-D4FC-4921-B6C9-224BBF00B886}"/>
    <cellStyle name="20% - Accent2 4 4 2 2 3 3" xfId="39707" xr:uid="{18B96189-3A06-4FC0-94EC-B7DF0DA2C068}"/>
    <cellStyle name="20% - Accent2 4 4 2 2 4" xfId="21922" xr:uid="{312BD0A4-02A2-4360-BC65-1B6B0BE20A9C}"/>
    <cellStyle name="20% - Accent2 4 4 2 2 4 2" xfId="47190" xr:uid="{E787AF74-D7E4-4258-9BC6-DA8C42D1EA43}"/>
    <cellStyle name="20% - Accent2 4 4 2 2 5" xfId="29994" xr:uid="{47C391BC-7EE3-4CCE-B778-2822771E4E23}"/>
    <cellStyle name="20% - Accent2 4 4 2 3" xfId="6739" xr:uid="{D1F25B87-F92C-47AF-BE65-D0E731BE59C9}"/>
    <cellStyle name="20% - Accent2 4 4 2 3 2" xfId="23047" xr:uid="{83D9850D-A3AB-42D1-8462-80FAFC77595D}"/>
    <cellStyle name="20% - Accent2 4 4 2 3 2 2" xfId="48302" xr:uid="{38162F15-ABBE-4FF9-8BD9-19D557766B55}"/>
    <cellStyle name="20% - Accent2 4 4 2 3 3" xfId="32153" xr:uid="{EB72ED52-7C8B-4D9F-A910-B98432742CA6}"/>
    <cellStyle name="20% - Accent2 4 4 2 4" xfId="12172" xr:uid="{D136A942-75B5-4644-B590-3D972A254A40}"/>
    <cellStyle name="20% - Accent2 4 4 2 4 2" xfId="13764" xr:uid="{2819DCF4-D2D3-455D-B78D-A8E405C062E0}"/>
    <cellStyle name="20% - Accent2 4 4 2 4 2 2" xfId="39115" xr:uid="{BF6F62CB-05F0-4376-9D64-42AB80B07071}"/>
    <cellStyle name="20% - Accent2 4 4 2 4 3" xfId="37535" xr:uid="{40FE41BA-C138-4D57-B137-A9750F41F7A6}"/>
    <cellStyle name="20% - Accent2 4 4 2 5" xfId="6029" xr:uid="{ABDE291D-EC34-46F5-9DDF-03254C7D838E}"/>
    <cellStyle name="20% - Accent2 4 4 2 5 2" xfId="31452" xr:uid="{277500AE-90EE-4C48-8575-1988D8F10DB4}"/>
    <cellStyle name="20% - Accent2 4 4 2 6" xfId="27839" xr:uid="{F2C27BAE-F338-4F8D-845C-D5B5AEC212C0}"/>
    <cellStyle name="20% - Accent2 4 4 3" xfId="8694" xr:uid="{98534A83-8575-44A1-8E2D-AAD6B3464A9D}"/>
    <cellStyle name="20% - Accent2 4 4 3 2" xfId="10876" xr:uid="{B338AFD5-F6BC-4ABA-BF85-B4EAA90104D3}"/>
    <cellStyle name="20% - Accent2 4 4 3 2 2" xfId="19475" xr:uid="{1968703A-F5C7-4257-9D38-B32DA059319E}"/>
    <cellStyle name="20% - Accent2 4 4 3 2 2 2" xfId="1036" xr:uid="{8ED2F99E-8125-470F-8E23-E84CAB96EB82}"/>
    <cellStyle name="20% - Accent2 4 4 3 2 2 2 2" xfId="26520" xr:uid="{712A95DF-D7C2-4E88-8F37-39FF5B41BFBD}"/>
    <cellStyle name="20% - Accent2 4 4 3 2 2 3" xfId="44763" xr:uid="{68BD449D-4E9B-4ED1-9A92-4349B7345D1F}"/>
    <cellStyle name="20% - Accent2 4 4 3 2 3" xfId="2804" xr:uid="{157D153F-0969-4121-95EB-7A46AE0F7DF3}"/>
    <cellStyle name="20% - Accent2 4 4 3 2 3 2" xfId="4347" xr:uid="{72D3A90C-FA7F-4898-8E07-1696435BDA51}"/>
    <cellStyle name="20% - Accent2 4 4 3 2 3 2 2" xfId="29791" xr:uid="{5E21CCB3-4560-4E9E-9596-E1A65D475A13}"/>
    <cellStyle name="20% - Accent2 4 4 3 2 3 3" xfId="28257" xr:uid="{6ACD5295-3C6B-4C96-9D2A-428E1B7CAEC6}"/>
    <cellStyle name="20% - Accent2 4 4 3 2 4" xfId="15610" xr:uid="{AB9925D7-D672-48A9-93D3-5D776F8BB54F}"/>
    <cellStyle name="20% - Accent2 4 4 3 2 4 2" xfId="40937" xr:uid="{BC9976CC-7443-487B-8EB6-8B3083E03C56}"/>
    <cellStyle name="20% - Accent2 4 4 3 2 5" xfId="36247" xr:uid="{9687FBAA-66F3-4740-940D-BA14BCAF2039}"/>
    <cellStyle name="20% - Accent2 4 4 3 3" xfId="19375" xr:uid="{0386970C-646E-4454-8B57-87D16A120B5E}"/>
    <cellStyle name="20% - Accent2 4 4 3 3 2" xfId="16734" xr:uid="{DE98F52C-2F01-4AAE-8371-7C3295402E44}"/>
    <cellStyle name="20% - Accent2 4 4 3 3 2 2" xfId="42050" xr:uid="{89C75363-1B48-4CB8-AA4E-F2AD2E632311}"/>
    <cellStyle name="20% - Accent2 4 4 3 3 3" xfId="44663" xr:uid="{70A213CA-1C58-4D03-B4CE-0D331BD5E1B3}"/>
    <cellStyle name="20% - Accent2 4 4 3 4" xfId="24809" xr:uid="{079C583D-6CB0-4009-AEA7-FD58FB43820D}"/>
    <cellStyle name="20% - Accent2 4 4 3 4 2" xfId="2159" xr:uid="{80E2B9B8-65BE-4BD5-8971-DB5ECC7CE3EB}"/>
    <cellStyle name="20% - Accent2 4 4 3 4 2 2" xfId="27630" xr:uid="{7D76928D-E900-47C5-B4ED-E2A7842A972E}"/>
    <cellStyle name="20% - Accent2 4 4 3 4 3" xfId="50043" xr:uid="{631637A7-4E2B-4B97-9D26-EB5CB28F3F84}"/>
    <cellStyle name="20% - Accent2 4 4 3 5" xfId="12343" xr:uid="{B21FE467-5084-4E8B-8E83-6A9AF7D7CDA0}"/>
    <cellStyle name="20% - Accent2 4 4 3 5 2" xfId="37706" xr:uid="{867FE346-F34E-422C-9D24-50ED8CD4595D}"/>
    <cellStyle name="20% - Accent2 4 4 3 6" xfId="34092" xr:uid="{90F48BC1-8137-4CB9-96BA-201B8C4F9887}"/>
    <cellStyle name="20% - Accent2 4 4 4" xfId="15096" xr:uid="{408A3C64-5A4F-4E0E-BCDA-B88CE4E590B9}"/>
    <cellStyle name="20% - Accent2 4 4 4 2" xfId="17372" xr:uid="{1C61D018-A5A9-40C3-B331-20974B92710C}"/>
    <cellStyle name="20% - Accent2 4 4 4 2 2" xfId="19985" xr:uid="{40D90AF3-C90B-403B-B98D-C1D0E6ED9562}"/>
    <cellStyle name="20% - Accent2 4 4 4 2 2 2" xfId="45273" xr:uid="{4F0EC91E-E2E9-4FBE-9E70-27AA7E5BE2B4}"/>
    <cellStyle name="20% - Accent2 4 4 4 2 3" xfId="42680" xr:uid="{6BA7DCCD-C03A-457E-92FC-B1CB5E398184}"/>
    <cellStyle name="20% - Accent2 4 4 4 3" xfId="20680" xr:uid="{D327D1A8-D200-4340-83C5-46CB1DDD0EA9}"/>
    <cellStyle name="20% - Accent2 4 4 4 3 2" xfId="1209" xr:uid="{CE60CA2A-E848-4253-8920-503DEB748B85}"/>
    <cellStyle name="20% - Accent2 4 4 4 3 2 2" xfId="26693" xr:uid="{1AD8F941-27D6-4D16-872D-31A368737FD4}"/>
    <cellStyle name="20% - Accent2 4 4 4 3 3" xfId="45959" xr:uid="{C51D79C6-D51E-4ED5-8233-9C215F7122ED}"/>
    <cellStyle name="20% - Accent2 4 4 4 4" xfId="9286" xr:uid="{5A5234EC-DA69-49E5-AC91-2BD6E5A7038E}"/>
    <cellStyle name="20% - Accent2 4 4 4 4 2" xfId="34679" xr:uid="{A7CB9F16-E2FE-4AFA-983C-5E97ACB67FD7}"/>
    <cellStyle name="20% - Accent2 4 4 4 5" xfId="40423" xr:uid="{328EFEB6-0533-460C-B0BF-ACF3DA0A8C61}"/>
    <cellStyle name="20% - Accent2 4 4 5" xfId="17272" xr:uid="{0166DEEE-A382-48A3-9166-2DE709A93FDA}"/>
    <cellStyle name="20% - Accent2 4 4 5 2" xfId="10410" xr:uid="{7E7406F8-E551-4766-BE37-CF88B91BF512}"/>
    <cellStyle name="20% - Accent2 4 4 5 2 2" xfId="35794" xr:uid="{97B0E473-759D-4515-9E5C-0FB0F726C169}"/>
    <cellStyle name="20% - Accent2 4 4 5 3" xfId="42580" xr:uid="{1154B877-7316-4F87-B115-5492F3230790}"/>
    <cellStyle name="20% - Accent2 4 4 6" xfId="5858" xr:uid="{1B7D96D6-4524-4423-9986-774E7E3439A6}"/>
    <cellStyle name="20% - Accent2 4 4 6 2" xfId="20078" xr:uid="{7A585403-BEB0-48D8-80E5-2C3958F82DEC}"/>
    <cellStyle name="20% - Accent2 4 4 6 2 2" xfId="45366" xr:uid="{C320AC41-3C67-4A6E-8013-A90D36F9BC86}"/>
    <cellStyle name="20% - Accent2 4 4 6 3" xfId="31281" xr:uid="{7A452BBC-10B2-47E4-9428-BE23EA757D12}"/>
    <cellStyle name="20% - Accent2 4 4 7" xfId="16563" xr:uid="{24F5E266-6180-46F3-86AC-137C273043B5}"/>
    <cellStyle name="20% - Accent2 4 4 7 2" xfId="41879" xr:uid="{39D8E80C-8421-4B6E-A7C2-460C446E97B6}"/>
    <cellStyle name="20% - Accent2 4 4 8" xfId="39287" xr:uid="{F5D7A497-E582-4489-AD00-095C2FC79F2A}"/>
    <cellStyle name="20% - Accent2 4 5" xfId="21330" xr:uid="{2CD75EED-1582-4FDF-B44D-2DE9A53C9E06}"/>
    <cellStyle name="20% - Accent2 4 5 2" xfId="15018" xr:uid="{574ED560-DE90-4928-997D-834747097024}"/>
    <cellStyle name="20% - Accent2 4 5 2 2" xfId="17201" xr:uid="{F3114141-BD12-48D2-8128-EB57878E727E}"/>
    <cellStyle name="20% - Accent2 4 5 2 2 2" xfId="522" xr:uid="{56465A28-F70E-4491-8CB3-B1F80ADE0891}"/>
    <cellStyle name="20% - Accent2 4 5 2 2 2 2" xfId="4175" xr:uid="{167B8540-5D38-4440-8EA7-1FA526C633E8}"/>
    <cellStyle name="20% - Accent2 4 5 2 2 2 2 2" xfId="29619" xr:uid="{C308D91C-94D9-4751-94CD-9B97C1E6A82D}"/>
    <cellStyle name="20% - Accent2 4 5 2 2 2 3" xfId="26006" xr:uid="{EDF72E17-E381-4C9C-8092-18515FE0EA08}"/>
    <cellStyle name="20% - Accent2 4 5 2 2 3" xfId="21753" xr:uid="{ED4E311A-490E-4874-B390-D1FA64B24E54}"/>
    <cellStyle name="20% - Accent2 4 5 2 2 3 2" xfId="23298" xr:uid="{507A6C3A-E600-4AC3-B73A-451000AAFBD9}"/>
    <cellStyle name="20% - Accent2 4 5 2 2 3 2 2" xfId="48553" xr:uid="{E5073E11-929C-4311-B1C0-2813C937E0F6}"/>
    <cellStyle name="20% - Accent2 4 5 2 2 3 3" xfId="47021" xr:uid="{8AAB7ECE-529A-4388-9D18-B941DBA018FD}"/>
    <cellStyle name="20% - Accent2 4 5 2 2 4" xfId="11390" xr:uid="{6AA184D8-313B-48B3-9203-E8A7F46780F1}"/>
    <cellStyle name="20% - Accent2 4 5 2 2 4 2" xfId="36761" xr:uid="{2B2FA47C-B39F-4F3E-8B07-DA945371CDF9}"/>
    <cellStyle name="20% - Accent2 4 5 2 2 5" xfId="42509" xr:uid="{382786EB-5D86-42E9-84A4-BD7F966C9AFC}"/>
    <cellStyle name="20% - Accent2 4 5 2 3" xfId="1458" xr:uid="{EB1066AC-CAE4-431D-A27D-7B5951F1B032}"/>
    <cellStyle name="20% - Accent2 4 5 2 3 2" xfId="12514" xr:uid="{DA6D1B4B-FE7E-4854-BCCA-5B46CBC99D95}"/>
    <cellStyle name="20% - Accent2 4 5 2 3 2 2" xfId="37877" xr:uid="{5CBC9873-CDCF-42E6-9650-D6B11F0AFFE9}"/>
    <cellStyle name="20% - Accent2 4 5 2 3 3" xfId="26929" xr:uid="{AF26810A-AF47-4CD4-86B5-5412FDD976C0}"/>
    <cellStyle name="20% - Accent2 4 5 2 4" xfId="7963" xr:uid="{1BD092C7-6547-4E9E-8B21-D95B8C048643}"/>
    <cellStyle name="20% - Accent2 4 5 2 4 2" xfId="10577" xr:uid="{87A39521-304D-4CDC-A75C-FAFEB3A3B1D5}"/>
    <cellStyle name="20% - Accent2 4 5 2 4 2 2" xfId="35961" xr:uid="{1FFDB884-B56A-4108-B742-14DBCC9B58CD}"/>
    <cellStyle name="20% - Accent2 4 5 2 4 3" xfId="33370" xr:uid="{EF044667-2710-4872-8C9D-CFBD8333B390}"/>
    <cellStyle name="20% - Accent2 4 5 2 5" xfId="18667" xr:uid="{C2811FC0-31C4-4956-BB7D-6839F259EE78}"/>
    <cellStyle name="20% - Accent2 4 5 2 5 2" xfId="43967" xr:uid="{1F80FF8B-BE00-4B2B-A8DF-A3BB55451EA4}"/>
    <cellStyle name="20% - Accent2 4 5 2 6" xfId="40348" xr:uid="{82BD12D5-DAD8-443B-850E-3DFF87E98858}"/>
    <cellStyle name="20% - Accent2 4 5 3" xfId="4485" xr:uid="{943485F4-2C4A-4D5D-BA3D-E593188E73A6}"/>
    <cellStyle name="20% - Accent2 4 5 3 2" xfId="6668" xr:uid="{65E9AE68-EB79-4D21-8FE2-18361AE89CDF}"/>
    <cellStyle name="20% - Accent2 4 5 3 2 2" xfId="523" xr:uid="{47510FCE-EC51-4310-B9BE-107919D6BB02}"/>
    <cellStyle name="20% - Accent2 4 5 3 2 2 2" xfId="10489" xr:uid="{5DF0B971-7324-4CAC-B65A-60CAD8FB97EB}"/>
    <cellStyle name="20% - Accent2 4 5 3 2 2 2 2" xfId="35873" xr:uid="{47541E67-1DBD-45ED-8AF9-82F9E373F82F}"/>
    <cellStyle name="20% - Accent2 4 5 3 2 2 3" xfId="26007" xr:uid="{4C4B2DB8-4CCC-4466-9144-77B8F13EAC01}"/>
    <cellStyle name="20% - Accent2 4 5 3 2 3" xfId="15441" xr:uid="{177688F1-0117-4729-BC21-19378C3F02BF}"/>
    <cellStyle name="20% - Accent2 4 5 3 2 3 2" xfId="16985" xr:uid="{B75D736C-71E0-4479-8F14-CB4C778C3B70}"/>
    <cellStyle name="20% - Accent2 4 5 3 2 3 2 2" xfId="42301" xr:uid="{EFE9D33E-E517-4626-8D2F-9636256F093F}"/>
    <cellStyle name="20% - Accent2 4 5 3 2 3 3" xfId="40768" xr:uid="{6E634132-E582-4BDA-8CE6-3A3B8D6B9982}"/>
    <cellStyle name="20% - Accent2 4 5 3 2 4" xfId="24027" xr:uid="{4A83E24C-3805-49D0-A78F-F0B31B5C9D0B}"/>
    <cellStyle name="20% - Accent2 4 5 3 2 4 2" xfId="49272" xr:uid="{AEF1C4A9-0813-4A30-9CFC-6591BBD051F4}"/>
    <cellStyle name="20% - Accent2 4 5 3 2 5" xfId="32082" xr:uid="{73C3F11F-5782-4F10-A77B-825EB360BD75}"/>
    <cellStyle name="20% - Accent2 4 5 3 3" xfId="3562" xr:uid="{53FB9CF4-93B0-4AC8-B74A-5016ACFBF439}"/>
    <cellStyle name="20% - Accent2 4 5 3 3 2" xfId="25151" xr:uid="{9EC5D608-4447-411E-8C9D-B71469315812}"/>
    <cellStyle name="20% - Accent2 4 5 3 3 2 2" xfId="50385" xr:uid="{A9C6C004-AB65-4BAE-B955-76F13AD442E4}"/>
    <cellStyle name="20% - Accent2 4 5 3 3 3" xfId="29006" xr:uid="{43B5F63D-97EF-48C1-A09E-9B53AEAD4802}"/>
    <cellStyle name="20% - Accent2 4 5 3 4" xfId="20598" xr:uid="{DEF561AE-42F5-41C8-8675-63B34FAA118E}"/>
    <cellStyle name="20% - Accent2 4 5 3 4 2" xfId="23214" xr:uid="{A80CF220-E714-4DC3-B871-393C86103926}"/>
    <cellStyle name="20% - Accent2 4 5 3 4 2 2" xfId="48469" xr:uid="{B5C24189-F95D-4F4E-8FDD-E60939575DE2}"/>
    <cellStyle name="20% - Accent2 4 5 3 4 3" xfId="45877" xr:uid="{3EC92EF9-9F00-4C81-B98C-E957DC7F9548}"/>
    <cellStyle name="20% - Accent2 4 5 3 5" xfId="8134" xr:uid="{C77575B7-191D-4CBB-84B2-E0E0EC876696}"/>
    <cellStyle name="20% - Accent2 4 5 3 5 2" xfId="33541" xr:uid="{2D371024-6313-4D37-9F5D-13F2F00CAAA3}"/>
    <cellStyle name="20% - Accent2 4 5 3 6" xfId="29918" xr:uid="{287C2E33-2B28-4FC2-96E5-E25A4AE2ADCE}"/>
    <cellStyle name="20% - Accent2 4 5 4" xfId="23513" xr:uid="{6F835232-9173-47CB-87E7-E49AC7F0964B}"/>
    <cellStyle name="20% - Accent2 4 5 4 2" xfId="13161" xr:uid="{496EF16A-B8B1-4090-8143-43B1033863D3}"/>
    <cellStyle name="20% - Accent2 4 5 4 2 2" xfId="2071" xr:uid="{A752798F-0C66-48D2-A787-F9950BA4EBFA}"/>
    <cellStyle name="20% - Accent2 4 5 4 2 2 2" xfId="27542" xr:uid="{94B2B0CC-598A-48E1-90D8-D20A407137B7}"/>
    <cellStyle name="20% - Accent2 4 5 4 2 3" xfId="38512" xr:uid="{944F8245-3A63-458F-8B14-B9A796EE697E}"/>
    <cellStyle name="20% - Accent2 4 5 4 3" xfId="9117" xr:uid="{4C72FFF9-5EE6-4A05-AB35-9217B241D2CA}"/>
    <cellStyle name="20% - Accent2 4 5 4 3 2" xfId="10661" xr:uid="{6D0D3EBB-D478-4FB5-97DF-B18C113CC190}"/>
    <cellStyle name="20% - Accent2 4 5 4 3 2 2" xfId="36045" xr:uid="{78F8136F-6D93-48FF-A0D6-54F78B1D9288}"/>
    <cellStyle name="20% - Accent2 4 5 4 3 3" xfId="34510" xr:uid="{DBD02F98-91AF-4E9D-914D-3B949EB89638}"/>
    <cellStyle name="20% - Accent2 4 5 4 4" xfId="5077" xr:uid="{C7EC5E93-5A32-4856-BD4F-6C1A500BAAD5}"/>
    <cellStyle name="20% - Accent2 4 5 4 4 2" xfId="30508" xr:uid="{A15FDCEA-7E1F-40BE-8CFB-E7E3526F0872}"/>
    <cellStyle name="20% - Accent2 4 5 4 5" xfId="48758" xr:uid="{79900CFE-74A1-4F14-B1ED-E7F857CFEF6E}"/>
    <cellStyle name="20% - Accent2 4 5 5" xfId="13061" xr:uid="{1579FE16-FD53-4AA6-A82C-622955AE3EA8}"/>
    <cellStyle name="20% - Accent2 4 5 5 2" xfId="6200" xr:uid="{4272E4BA-3624-4E18-8749-8DE137AACFCD}"/>
    <cellStyle name="20% - Accent2 4 5 5 2 2" xfId="31623" xr:uid="{9915EDC6-48AE-4054-B28D-62156CB2564F}"/>
    <cellStyle name="20% - Accent2 4 5 5 3" xfId="38412" xr:uid="{7506B185-DAB3-4DC3-8C4B-71FAC5AF345E}"/>
    <cellStyle name="20% - Accent2 4 5 6" xfId="18496" xr:uid="{4F6921E2-5B4D-48E5-8557-0910C9377B90}"/>
    <cellStyle name="20% - Accent2 4 5 6 2" xfId="4263" xr:uid="{26F4354C-35C6-401D-B444-1AA90B8639A1}"/>
    <cellStyle name="20% - Accent2 4 5 6 2 2" xfId="29707" xr:uid="{60A07B82-BA59-4A33-9917-4FA44F1E1972}"/>
    <cellStyle name="20% - Accent2 4 5 6 3" xfId="43796" xr:uid="{0AE68C99-E1D6-49ED-B4A5-8833E0BD10D0}"/>
    <cellStyle name="20% - Accent2 4 5 7" xfId="24980" xr:uid="{7A15B4BF-81FC-4BF0-B185-A85EF731A65C}"/>
    <cellStyle name="20% - Accent2 4 5 7 2" xfId="50214" xr:uid="{FE0197A3-88F6-4305-AC98-84E264D8E2B2}"/>
    <cellStyle name="20% - Accent2 4 5 8" xfId="46599" xr:uid="{6AC19A65-12BC-462F-AC11-26066D45CB8B}"/>
    <cellStyle name="20% - Accent2 4 6" xfId="10798" xr:uid="{2829F32E-8893-4E52-9CEA-EE75C88ED9B0}"/>
    <cellStyle name="20% - Accent2 4 6 2" xfId="19304" xr:uid="{C55A7FA2-F701-485C-8AAC-0264EED79B1C}"/>
    <cellStyle name="20% - Accent2 4 6 2 2" xfId="1562" xr:uid="{EC3EAA3B-1F58-49ED-832E-1198EF3DA603}"/>
    <cellStyle name="20% - Accent2 4 6 2 2 2" xfId="23126" xr:uid="{A5C7AB7A-0CA0-4101-8668-B1AB9D746244}"/>
    <cellStyle name="20% - Accent2 4 6 2 2 2 2" xfId="48381" xr:uid="{6BC57D55-115B-44A6-9CD4-163543695921}"/>
    <cellStyle name="20% - Accent2 4 6 2 2 3" xfId="27033" xr:uid="{A818AA9A-C72C-4662-BED2-3D6CD5FEC65E}"/>
    <cellStyle name="20% - Accent2 4 6 2 3" xfId="4908" xr:uid="{BDAC4C0E-2374-428A-82C4-571F6DBC5E4F}"/>
    <cellStyle name="20% - Accent2 4 6 2 3 2" xfId="6451" xr:uid="{CB11A9E4-0AC4-49C0-86AA-31E96AF37BC8}"/>
    <cellStyle name="20% - Accent2 4 6 2 3 2 2" xfId="31874" xr:uid="{0834B3FB-4FC5-4E11-B468-E433F3163361}"/>
    <cellStyle name="20% - Accent2 4 6 2 3 3" xfId="30339" xr:uid="{EF47FB69-6E7E-4021-802B-37D287E9F61E}"/>
    <cellStyle name="20% - Accent2 4 6 2 4" xfId="17715" xr:uid="{2882A25F-4EE2-47EA-AC9E-6E79D9516BD6}"/>
    <cellStyle name="20% - Accent2 4 6 2 4 2" xfId="43023" xr:uid="{1305F6F5-8344-495A-82DD-C13E1A419FB1}"/>
    <cellStyle name="20% - Accent2 4 6 2 5" xfId="44592" xr:uid="{F2234F99-28A7-4A86-A7FA-45F8DEE837B4}"/>
    <cellStyle name="20% - Accent2 4 6 3" xfId="9876" xr:uid="{ACDE9119-3D4B-42FC-9F7C-9A72DBF941C6}"/>
    <cellStyle name="20% - Accent2 4 6 3 2" xfId="18838" xr:uid="{FFBF8330-FE9A-4F17-868E-DC2FFBEE848B}"/>
    <cellStyle name="20% - Accent2 4 6 3 2 2" xfId="44138" xr:uid="{2F42F2D8-81EC-458E-AA64-9F23DF8EF43A}"/>
    <cellStyle name="20% - Accent2 4 6 3 3" xfId="35260" xr:uid="{7AF2B2CE-1551-4D21-8140-B2860EF49516}"/>
    <cellStyle name="20% - Accent2 4 6 4" xfId="14286" xr:uid="{2C0E6C24-5C32-4505-BED5-71C6247241E4}"/>
    <cellStyle name="20% - Accent2 4 6 4 2" xfId="16901" xr:uid="{373DB55C-7AB1-4825-ABC8-893CD1AB307A}"/>
    <cellStyle name="20% - Accent2 4 6 4 2 2" xfId="42217" xr:uid="{61B3FF69-8070-49D8-AF6F-8A3D9D7AE2D9}"/>
    <cellStyle name="20% - Accent2 4 6 4 3" xfId="39625" xr:uid="{970BBDC4-3E78-45B8-8E81-B5FE5186B21B}"/>
    <cellStyle name="20% - Accent2 4 6 5" xfId="20769" xr:uid="{27C6C0E4-B7AF-4EB3-9BBD-18A0E50CC6B7}"/>
    <cellStyle name="20% - Accent2 4 6 5 2" xfId="46048" xr:uid="{0B3D45BF-33FA-4A79-A4AF-113C3DD3A4E1}"/>
    <cellStyle name="20% - Accent2 4 6 6" xfId="36173" xr:uid="{A6EDE7D8-F8EC-478B-9B48-74D571783CD1}"/>
    <cellStyle name="20% - Accent2 4 7" xfId="23435" xr:uid="{DB951450-E70A-4AEF-98AA-13EB994D5E05}"/>
    <cellStyle name="20% - Accent2 4 7 2" xfId="12990" xr:uid="{F34CF5C8-AF76-4AE8-AFB3-87219F55F504}"/>
    <cellStyle name="20% - Accent2 4 7 2 2" xfId="3666" xr:uid="{0C3AA66A-5F13-4CC3-A997-403C34758A8E}"/>
    <cellStyle name="20% - Accent2 4 7 2 2 2" xfId="16813" xr:uid="{3D748457-5870-4244-B754-4CC9BE904999}"/>
    <cellStyle name="20% - Accent2 4 7 2 2 2 2" xfId="42129" xr:uid="{072C9F43-93F3-4F07-9971-4D5E546FC754}"/>
    <cellStyle name="20% - Accent2 4 7 2 2 3" xfId="29110" xr:uid="{2BEDCFD2-E1D7-46F1-9B85-A52B6D936AF7}"/>
    <cellStyle name="20% - Accent2 4 7 2 3" xfId="11221" xr:uid="{E1DBF8A6-E9C5-4116-B7D7-7FB1CC4D95ED}"/>
    <cellStyle name="20% - Accent2 4 7 2 3 2" xfId="12765" xr:uid="{98609290-2557-4B46-B138-D81565709D0C}"/>
    <cellStyle name="20% - Accent2 4 7 2 3 2 2" xfId="38128" xr:uid="{3ED57CC5-D462-44A3-8091-B7A59702DEA3}"/>
    <cellStyle name="20% - Accent2 4 7 2 3 3" xfId="36592" xr:uid="{089BC0C0-ACA0-401A-A098-D837F7D28FFC}"/>
    <cellStyle name="20% - Accent2 4 7 2 4" xfId="7182" xr:uid="{643003E0-6C6B-4E3A-87E7-8418E8A0EC64}"/>
    <cellStyle name="20% - Accent2 4 7 2 4 2" xfId="32596" xr:uid="{831B4979-32CA-4EBF-97F3-00D7C38F340C}"/>
    <cellStyle name="20% - Accent2 4 7 2 5" xfId="38341" xr:uid="{BF456F42-ED34-4D3A-81C0-3FF985D43B65}"/>
    <cellStyle name="20% - Accent2 4 7 3" xfId="22513" xr:uid="{8678218F-B191-4E97-8A06-4A85B2972F1E}"/>
    <cellStyle name="20% - Accent2 4 7 3 2" xfId="8305" xr:uid="{0D6DCDB7-B45A-4922-9B6D-349FFA5E5BED}"/>
    <cellStyle name="20% - Accent2 4 7 3 2 2" xfId="33712" xr:uid="{12131368-DBF9-4067-94D4-FCE0DEAB1B5F}"/>
    <cellStyle name="20% - Accent2 4 7 3 3" xfId="47769" xr:uid="{BD729B88-D7A3-465E-9973-F8A3E73F6768}"/>
    <cellStyle name="20% - Accent2 4 7 4" xfId="2722" xr:uid="{3C4CEAEA-4357-4CA6-92F3-E87ED95FE03B}"/>
    <cellStyle name="20% - Accent2 4 7 4 2" xfId="6367" xr:uid="{BEF56667-C813-4D0F-99D2-8ECC6379A198}"/>
    <cellStyle name="20% - Accent2 4 7 4 2 2" xfId="31790" xr:uid="{0292E7E4-976E-4E71-B075-C071043E72A1}"/>
    <cellStyle name="20% - Accent2 4 7 4 3" xfId="28175" xr:uid="{8FFFEC68-F4BA-4D71-BA27-82555564A607}"/>
    <cellStyle name="20% - Accent2 4 7 5" xfId="14457" xr:uid="{72236D7C-3C79-45F4-8D97-1FEE428CB1CE}"/>
    <cellStyle name="20% - Accent2 4 7 5 2" xfId="39796" xr:uid="{38B9BB47-BCF9-4101-8EB5-04A89EF54E3D}"/>
    <cellStyle name="20% - Accent2 4 7 6" xfId="48682" xr:uid="{97305708-948F-4A89-A087-E93EC5AABAE8}"/>
    <cellStyle name="20% - Accent2 4 8" xfId="12911" xr:uid="{48707DEB-153E-4D3B-8099-E16A72795BC6}"/>
    <cellStyle name="20% - Accent2 4 8 2" xfId="23604" xr:uid="{A4E29F73-E38C-41D3-895B-757677293BE1}"/>
    <cellStyle name="20% - Accent2 4 8 2 2" xfId="9376" xr:uid="{AEF15BE6-042F-4BEC-84DA-6A004E31FBF3}"/>
    <cellStyle name="20% - Accent2 4 8 2 2 2" xfId="34769" xr:uid="{C694E19F-24D3-422F-BC0B-7C267A139217}"/>
    <cellStyle name="20% - Accent2 4 8 2 3" xfId="48849" xr:uid="{A85AC33C-49AC-4B34-BEF3-0AB6BB2EDEFE}"/>
    <cellStyle name="20% - Accent2 4 8 3" xfId="4825" xr:uid="{093CB2CC-5290-4875-8300-A59BA419B5E3}"/>
    <cellStyle name="20% - Accent2 4 8 3 2" xfId="19007" xr:uid="{058F27AA-99D7-48EC-B1B1-3498DCA54392}"/>
    <cellStyle name="20% - Accent2 4 8 3 2 2" xfId="44307" xr:uid="{3B2D6811-8D28-4D74-A00A-39E49FF6C64D}"/>
    <cellStyle name="20% - Accent2 4 8 3 3" xfId="30256" xr:uid="{D0392AEC-1E02-4F26-BACD-1D3D881242FE}"/>
    <cellStyle name="20% - Accent2 4 8 4" xfId="15529" xr:uid="{3F18DB27-25CC-46C8-82D5-627A1502876C}"/>
    <cellStyle name="20% - Accent2 4 8 4 2" xfId="40856" xr:uid="{2E6F1CC9-E238-40AD-BE02-6158DD58A956}"/>
    <cellStyle name="20% - Accent2 4 8 5" xfId="38265" xr:uid="{2F9A248B-36EF-458E-AA6D-4C5BE0325B89}"/>
    <cellStyle name="20% - Accent2 4 9" xfId="9805" xr:uid="{4656615B-5321-4A4B-B505-07F490133F0F}"/>
    <cellStyle name="20% - Accent2 4 9 2" xfId="12080" xr:uid="{A0D572D4-4230-41A2-8DC1-88867A96409F}"/>
    <cellStyle name="20% - Accent2 4 9 2 2" xfId="18914" xr:uid="{D0BD491E-6BAB-4E95-A74C-11522A6CDBDF}"/>
    <cellStyle name="20% - Accent2 4 9 2 2 2" xfId="44214" xr:uid="{DF1FE404-0BA4-405A-99CC-6C44628BA7A2}"/>
    <cellStyle name="20% - Accent2 4 9 2 3" xfId="37443" xr:uid="{AB1ACE87-56E7-46F7-882B-0C9026F13296}"/>
    <cellStyle name="20% - Accent2 4 9 3" xfId="19648" xr:uid="{F924D7C8-912B-4BC1-8C3F-987F3E75A264}"/>
    <cellStyle name="20% - Accent2 4 9 3 2" xfId="14875" xr:uid="{93D1CF94-0981-4165-8B4F-705B59B5678D}"/>
    <cellStyle name="20% - Accent2 4 9 3 2 2" xfId="40214" xr:uid="{C2ADF7DD-7CD8-4C5C-8D01-4F3E2B55ED2B}"/>
    <cellStyle name="20% - Accent2 4 9 3 3" xfId="44936" xr:uid="{0A277DA6-0D9A-4A3C-A49F-5677C6A696E3}"/>
    <cellStyle name="20% - Accent2 4 9 4" xfId="1901" xr:uid="{6442500E-7AC9-4FE5-8366-FBF49D982FB6}"/>
    <cellStyle name="20% - Accent2 4 9 4 2" xfId="27372" xr:uid="{D31D5229-8EF0-4313-AD54-5B83357B9DE1}"/>
    <cellStyle name="20% - Accent2 4 9 5" xfId="35189" xr:uid="{20BDCC23-C17B-4186-857F-D92C45F62A3B}"/>
    <cellStyle name="20% - Accent2 5" xfId="253" xr:uid="{84AB06DC-8A71-465C-BE3F-FE649F7F59CA}"/>
    <cellStyle name="20% - Accent2 5 10" xfId="430" xr:uid="{9A01B6EE-D644-4EAA-B3E4-E63446BCC7B0}"/>
    <cellStyle name="20% - Accent2 5 10 2" xfId="11470" xr:uid="{A4A07DA2-AFC0-4B14-BDEE-5339EAF81387}"/>
    <cellStyle name="20% - Accent2 5 10 2 2" xfId="36841" xr:uid="{679C5556-8C16-41B2-814C-9AF8E8C28AD3}"/>
    <cellStyle name="20% - Accent2 5 10 3" xfId="25914" xr:uid="{36B3F723-2168-4A50-BB59-425F78E7B84F}"/>
    <cellStyle name="20% - Accent2 5 11" xfId="6920" xr:uid="{B4839A79-EE27-40CB-93DA-859079721855}"/>
    <cellStyle name="20% - Accent2 5 11 2" xfId="16892" xr:uid="{2B6C6B3D-A591-43DA-B93B-6E6C9B37B649}"/>
    <cellStyle name="20% - Accent2 5 11 2 2" xfId="42208" xr:uid="{9512D7CA-449B-4FD1-892F-EE17B864BDFD}"/>
    <cellStyle name="20% - Accent2 5 11 3" xfId="32334" xr:uid="{12950560-5B4E-4372-84BD-02FCF63B99EA}"/>
    <cellStyle name="20% - Accent2 5 12" xfId="17623" xr:uid="{E0EA761C-B7E9-48E9-80DD-DB087B75A657}"/>
    <cellStyle name="20% - Accent2 5 12 2" xfId="42931" xr:uid="{7EFB2797-8C10-4F5B-9893-FD2340DBEBD6}"/>
    <cellStyle name="20% - Accent2 5 13" xfId="25742" xr:uid="{0E85010D-3899-4156-B12E-6C757883C1EC}"/>
    <cellStyle name="20% - Accent2 5 2" xfId="6590" xr:uid="{C06DC0FA-6DED-4915-BD58-AD93B289CF7D}"/>
    <cellStyle name="20% - Accent2 5 2 10" xfId="32004" xr:uid="{0554A28E-E2F6-4C1C-8650-C98377D2B57F}"/>
    <cellStyle name="20% - Accent2 5 2 2" xfId="19226" xr:uid="{771361EC-05C9-4557-9E1B-350DE71E7043}"/>
    <cellStyle name="20% - Accent2 5 2 2 2" xfId="12912" xr:uid="{5F99DF3A-2B5E-4B90-9C60-AC36FDFCEA4A}"/>
    <cellStyle name="20% - Accent2 5 2 2 2 2" xfId="3495" xr:uid="{93734ED5-1BDB-45F7-AB5D-0E64BBF3B0F8}"/>
    <cellStyle name="20% - Accent2 5 2 2 2 2 2" xfId="5770" xr:uid="{0A2E4EA9-2D2D-4AEA-9288-275D7D76BDA5}"/>
    <cellStyle name="20% - Accent2 5 2 2 2 2 2 2" xfId="18917" xr:uid="{4A6123EF-A7E8-489B-B4FE-8AFEBC748BCF}"/>
    <cellStyle name="20% - Accent2 5 2 2 2 2 2 2 2" xfId="44217" xr:uid="{3469A21A-D776-42A3-8D56-BE58CF32A447}"/>
    <cellStyle name="20% - Accent2 5 2 2 2 2 2 3" xfId="31193" xr:uid="{D9F86476-D943-4C73-A565-DC9FB6B7E8E1}"/>
    <cellStyle name="20% - Accent2 5 2 2 2 2 3" xfId="19649" xr:uid="{5AA6B90A-1596-4EC4-8F97-BFA49CC97918}"/>
    <cellStyle name="20% - Accent2 5 2 2 2 2 3 2" xfId="21191" xr:uid="{7123A14E-FEAC-494A-B00C-7174759D28A5}"/>
    <cellStyle name="20% - Accent2 5 2 2 2 2 3 2 2" xfId="46470" xr:uid="{817226EA-4DD6-43B3-AE99-9B5591555C4E}"/>
    <cellStyle name="20% - Accent2 5 2 2 2 2 3 3" xfId="44937" xr:uid="{78464187-6130-4E79-AAC7-7B2A477C5032}"/>
    <cellStyle name="20% - Accent2 5 2 2 2 2 4" xfId="1902" xr:uid="{4ED0A4FE-6D5E-408C-8861-4FC76D881498}"/>
    <cellStyle name="20% - Accent2 5 2 2 2 2 4 2" xfId="27373" xr:uid="{7B6D8EC7-3474-43F5-9B78-99B3F6FBB364}"/>
    <cellStyle name="20% - Accent2 5 2 2 2 2 5" xfId="28939" xr:uid="{7A54EC76-86D8-4578-9781-25F82DB33C30}"/>
    <cellStyle name="20% - Accent2 5 2 2 2 3" xfId="24617" xr:uid="{39E1EB80-29D6-4B43-867A-EFA9AB4BA2C6}"/>
    <cellStyle name="20% - Accent2 5 2 2 2 3 2" xfId="9377" xr:uid="{9A4D2A14-9F5E-40DE-BBCE-0E8043F595D4}"/>
    <cellStyle name="20% - Accent2 5 2 2 2 3 2 2" xfId="34770" xr:uid="{5D7F434E-31D5-4BC3-8C13-3A8149FE7D78}"/>
    <cellStyle name="20% - Accent2 5 2 2 2 3 3" xfId="49851" xr:uid="{4645F1B8-F217-4259-833D-1C4C316BD372}"/>
    <cellStyle name="20% - Accent2 5 2 2 2 4" xfId="4826" xr:uid="{D9C97DA6-BA64-48EA-83B5-E531AAF9F300}"/>
    <cellStyle name="20% - Accent2 5 2 2 2 4 2" xfId="8472" xr:uid="{23A806DE-9086-4AB5-ACE0-22BA6B6A3189}"/>
    <cellStyle name="20% - Accent2 5 2 2 2 4 2 2" xfId="33879" xr:uid="{5A97B4F5-7597-4D26-891F-2F9461725282}"/>
    <cellStyle name="20% - Accent2 5 2 2 2 4 3" xfId="30257" xr:uid="{FABF7E71-61BA-4B4D-B8AF-D32054F34087}"/>
    <cellStyle name="20% - Accent2 5 2 2 2 5" xfId="15530" xr:uid="{6816539F-E199-4F14-B57D-63160E8CB927}"/>
    <cellStyle name="20% - Accent2 5 2 2 2 5 2" xfId="40857" xr:uid="{BBDE9A59-A746-431E-B2CF-7B9E848AF715}"/>
    <cellStyle name="20% - Accent2 5 2 2 2 6" xfId="38266" xr:uid="{AEC38987-18A4-4199-96F5-0297965126AC}"/>
    <cellStyle name="20% - Accent2 5 2 2 3" xfId="1307" xr:uid="{1130FFEF-F149-4A54-B845-FA9F031D013D}"/>
    <cellStyle name="20% - Accent2 5 2 2 3 2" xfId="9809" xr:uid="{61DA1891-9C40-43A0-A972-17C271EEA806}"/>
    <cellStyle name="20% - Accent2 5 2 2 3 2 2" xfId="12084" xr:uid="{FF3EEBFE-6942-464E-861B-D5A1D657E382}"/>
    <cellStyle name="20% - Accent2 5 2 2 3 2 2 2" xfId="8384" xr:uid="{064FF4BB-FA1D-4190-8F0E-8D7420BCF049}"/>
    <cellStyle name="20% - Accent2 5 2 2 3 2 2 2 2" xfId="33791" xr:uid="{CD6EDBFF-476D-46A1-922B-91BAC39EDF84}"/>
    <cellStyle name="20% - Accent2 5 2 2 3 2 2 3" xfId="37447" xr:uid="{5A6E0E0C-7CA5-401C-B94F-B7579D1000B9}"/>
    <cellStyle name="20% - Accent2 5 2 2 3 2 3" xfId="13335" xr:uid="{CAFEBD7D-583B-441C-942D-6A9A55C2B0B7}"/>
    <cellStyle name="20% - Accent2 5 2 2 3 2 3 2" xfId="14879" xr:uid="{546FC3EE-41BE-4D11-8159-0F0BDE553E1B}"/>
    <cellStyle name="20% - Accent2 5 2 2 3 2 3 2 2" xfId="40218" xr:uid="{5741BFFB-1710-4FA9-B600-E91706DD3E10}"/>
    <cellStyle name="20% - Accent2 5 2 2 3 2 3 3" xfId="38686" xr:uid="{A1E4D697-454A-45ED-9A9B-109B0AA454D0}"/>
    <cellStyle name="20% - Accent2 5 2 2 3 2 4" xfId="4006" xr:uid="{2A2B5C82-9ADD-431C-BD9E-2410FAC4B3A7}"/>
    <cellStyle name="20% - Accent2 5 2 2 3 2 4 2" xfId="29450" xr:uid="{5583B6DB-CF35-43A2-A712-58EC0AC03B40}"/>
    <cellStyle name="20% - Accent2 5 2 2 3 2 5" xfId="35193" xr:uid="{01D667FE-0598-4E41-B103-40A448750265}"/>
    <cellStyle name="20% - Accent2 5 2 2 3 3" xfId="18304" xr:uid="{8D62A901-3DA1-4813-956B-6FD36270125B}"/>
    <cellStyle name="20% - Accent2 5 2 2 3 3 2" xfId="22013" xr:uid="{CADA7324-BAC3-4151-BE9C-7B0077EA39F8}"/>
    <cellStyle name="20% - Accent2 5 2 2 3 3 2 2" xfId="47281" xr:uid="{14528695-4463-4BC3-8F78-6416E99C95FD}"/>
    <cellStyle name="20% - Accent2 5 2 2 3 3 3" xfId="43604" xr:uid="{89B374C3-2620-42CC-8E20-25A838C59DE3}"/>
    <cellStyle name="20% - Accent2 5 2 2 3 4" xfId="11139" xr:uid="{FC48A88E-3DDC-46A2-9639-1EB0CA4C6FD8}"/>
    <cellStyle name="20% - Accent2 5 2 2 3 4 2" xfId="21107" xr:uid="{82BF5059-D4DD-4C1D-8314-A0ED695C5612}"/>
    <cellStyle name="20% - Accent2 5 2 2 3 4 2 2" xfId="46386" xr:uid="{3C7A606D-0781-4CCB-9DA3-B753C531F820}"/>
    <cellStyle name="20% - Accent2 5 2 2 3 4 3" xfId="36510" xr:uid="{F79E2D61-6010-4D2B-9BB6-F4E22B9BAE69}"/>
    <cellStyle name="20% - Accent2 5 2 2 3 5" xfId="4997" xr:uid="{EF66CA52-F137-4C4E-9040-12043CE569D7}"/>
    <cellStyle name="20% - Accent2 5 2 2 3 5 2" xfId="30428" xr:uid="{C8AE6B0E-BEE1-4BC0-87A3-26D27621363A}"/>
    <cellStyle name="20% - Accent2 5 2 2 3 6" xfId="26781" xr:uid="{31F8CAA1-0F84-4A31-91C3-AFC28736801E}"/>
    <cellStyle name="20% - Accent2 5 2 2 4" xfId="1391" xr:uid="{6FF862AA-1561-4920-8EB7-40EC3805EAEB}"/>
    <cellStyle name="20% - Accent2 5 2 2 4 2" xfId="16304" xr:uid="{B4CEE9BE-9214-41D4-B959-CD1D66EF8E52}"/>
    <cellStyle name="20% - Accent2 5 2 2 4 2 2" xfId="25230" xr:uid="{4CF7757A-E19B-44B9-B6E3-4E54469DCE9A}"/>
    <cellStyle name="20% - Accent2 5 2 2 4 2 2 2" xfId="50464" xr:uid="{89130F7F-3CC0-4726-A114-E2DA2DF1D174}"/>
    <cellStyle name="20% - Accent2 5 2 2 4 2 3" xfId="41620" xr:uid="{CE8D0F50-B038-4DF0-B044-F5FF4891D763}"/>
    <cellStyle name="20% - Accent2 5 2 2 4 3" xfId="7013" xr:uid="{07B1E059-E165-4566-A4E1-618DF63BE91D}"/>
    <cellStyle name="20% - Accent2 5 2 2 4 3 2" xfId="8556" xr:uid="{CEA41B9D-5214-44D2-B14D-270F851023D0}"/>
    <cellStyle name="20% - Accent2 5 2 2 4 3 2 2" xfId="33963" xr:uid="{56F269F0-116D-4BED-B565-FD666F55806A}"/>
    <cellStyle name="20% - Accent2 5 2 2 4 3 3" xfId="32427" xr:uid="{BDAB13A1-5F4E-40A8-8436-890BE33B7E15}"/>
    <cellStyle name="20% - Accent2 5 2 2 4 4" xfId="866" xr:uid="{FC69EAC2-8286-407C-84CC-D4641B033A45}"/>
    <cellStyle name="20% - Accent2 5 2 2 4 4 2" xfId="26350" xr:uid="{6A295F28-5FF0-4919-BFA3-B8CC7B6205CB}"/>
    <cellStyle name="20% - Accent2 5 2 2 4 5" xfId="26862" xr:uid="{AE1274C5-900F-45BF-9ABC-352F75E29B58}"/>
    <cellStyle name="20% - Accent2 5 2 2 5" xfId="11980" xr:uid="{C093483A-4529-49EF-B9B1-3DB8B6236AFA}"/>
    <cellStyle name="20% - Accent2 5 2 2 5 2" xfId="3064" xr:uid="{453E8BEB-C92F-4E64-93BD-21AFFD0DE787}"/>
    <cellStyle name="20% - Accent2 5 2 2 5 2 2" xfId="28517" xr:uid="{4D8F8176-DB89-4FEB-BC74-0AC4B5206E33}"/>
    <cellStyle name="20% - Accent2 5 2 2 5 3" xfId="37343" xr:uid="{C10F68E3-C3DF-4D64-8A23-EEAA393722D8}"/>
    <cellStyle name="20% - Accent2 5 2 2 6" xfId="15359" xr:uid="{8C496B34-2637-4682-9E6A-47EB8885E855}"/>
    <cellStyle name="20% - Accent2 5 2 2 6 2" xfId="19005" xr:uid="{B110F72A-0A7F-40BB-8E7B-0D250F9A5BA0}"/>
    <cellStyle name="20% - Accent2 5 2 2 6 2 2" xfId="44305" xr:uid="{4189D7C7-F90D-4FAE-8A1C-E6255617B41D}"/>
    <cellStyle name="20% - Accent2 5 2 2 6 3" xfId="40686" xr:uid="{2396BF08-5E23-497D-9CFE-B14A201B6661}"/>
    <cellStyle name="20% - Accent2 5 2 2 7" xfId="21842" xr:uid="{CAADF978-0752-4084-9E56-72868804BE85}"/>
    <cellStyle name="20% - Accent2 5 2 2 7 2" xfId="47110" xr:uid="{27E8F80D-A9A5-4DA4-B49D-506FFFC4131E}"/>
    <cellStyle name="20% - Accent2 5 2 2 8" xfId="44517" xr:uid="{312B3D53-C3C3-4726-8DF6-9E67739F2650}"/>
    <cellStyle name="20% - Accent2 5 2 3" xfId="3411" xr:uid="{53E26E63-7409-4B37-A176-CBABBD5D79F3}"/>
    <cellStyle name="20% - Accent2 5 2 3 2" xfId="9725" xr:uid="{F1AED764-6EE0-42A4-9625-58CFB45F72E8}"/>
    <cellStyle name="20% - Accent2 5 2 3 2 2" xfId="16133" xr:uid="{7BFEE979-1032-4DAA-A0A0-F253648B8756}"/>
    <cellStyle name="20% - Accent2 5 2 3 2 2 2" xfId="18408" xr:uid="{737B9956-9F12-48B2-82B7-9307103B0CFC}"/>
    <cellStyle name="20% - Accent2 5 2 3 2 2 2 2" xfId="14707" xr:uid="{F9454C34-3ADC-4A46-8970-DEDFC8EEC4A3}"/>
    <cellStyle name="20% - Accent2 5 2 3 2 2 2 2 2" xfId="40046" xr:uid="{6A3D74C2-9FDC-41B6-B070-13C860237461}"/>
    <cellStyle name="20% - Accent2 5 2 3 2 2 2 3" xfId="43708" xr:uid="{790FD97A-D702-41FF-8C2E-067E6AB6D036}"/>
    <cellStyle name="20% - Accent2 5 2 3 2 2 3" xfId="3834" xr:uid="{9507A6DB-7B28-4181-84CE-C851DAF10927}"/>
    <cellStyle name="20% - Accent2 5 2 3 2 2 3 2" xfId="9628" xr:uid="{597D55A8-AFB3-49CC-B4EC-3F16C39B6BBE}"/>
    <cellStyle name="20% - Accent2 5 2 3 2 2 3 2 2" xfId="35021" xr:uid="{2050BDCA-1DAC-4092-8750-F5D7A9D49CCC}"/>
    <cellStyle name="20% - Accent2 5 2 3 2 2 3 3" xfId="29278" xr:uid="{6FB147E5-681A-4D9F-B3AB-744F2360B943}"/>
    <cellStyle name="20% - Accent2 5 2 3 2 2 4" xfId="22957" xr:uid="{F092D7C1-3636-4366-AF0D-CF849583D9F9}"/>
    <cellStyle name="20% - Accent2 5 2 3 2 2 4 2" xfId="48212" xr:uid="{E54315D0-19A7-4DC3-AC45-1091378E38AE}"/>
    <cellStyle name="20% - Accent2 5 2 3 2 2 5" xfId="41449" xr:uid="{830D6AB8-FEBD-4AAB-A784-103D9492A49E}"/>
    <cellStyle name="20% - Accent2 5 2 3 2 3" xfId="20406" xr:uid="{564193DA-2AA7-44A7-9993-F3C600B0D0C2}"/>
    <cellStyle name="20% - Accent2 5 2 3 2 3 2" xfId="5168" xr:uid="{B024A303-5456-4878-BA8B-48CCD3F359DE}"/>
    <cellStyle name="20% - Accent2 5 2 3 2 3 2 2" xfId="30599" xr:uid="{AF5B4994-78C4-4D7C-8224-550EF63268D6}"/>
    <cellStyle name="20% - Accent2 5 2 3 2 3 3" xfId="45685" xr:uid="{E4361CD9-80AC-47B3-A354-0B7DF00BDAF5}"/>
    <cellStyle name="20% - Accent2 5 2 3 2 4" xfId="17464" xr:uid="{CB934219-DBCC-4B06-BA1C-EEBFFD9B8145}"/>
    <cellStyle name="20% - Accent2 5 2 3 2 4 2" xfId="3231" xr:uid="{C93955FC-4608-4318-B7C8-C8F5F46342F9}"/>
    <cellStyle name="20% - Accent2 5 2 3 2 4 2 2" xfId="28684" xr:uid="{18749460-7FCB-4C69-A979-9F4F6CF7F9F2}"/>
    <cellStyle name="20% - Accent2 5 2 3 2 4 3" xfId="42772" xr:uid="{311D77F3-CD58-445C-80D6-AF49FD76986E}"/>
    <cellStyle name="20% - Accent2 5 2 3 2 5" xfId="23947" xr:uid="{89777AF8-2192-4643-9279-C60F48E0F43E}"/>
    <cellStyle name="20% - Accent2 5 2 3 2 5 2" xfId="49192" xr:uid="{395E39ED-641E-4430-8D5E-8D6F919599FD}"/>
    <cellStyle name="20% - Accent2 5 2 3 2 6" xfId="35109" xr:uid="{47E810EE-BE4E-484F-9B59-A12B8528F26A}"/>
    <cellStyle name="20% - Accent2 5 2 3 3" xfId="22362" xr:uid="{A479C6EF-85B3-41B7-B088-7691EFD45AE5}"/>
    <cellStyle name="20% - Accent2 5 2 3 3 2" xfId="5599" xr:uid="{AB007E34-A6F3-40D5-85BF-E40EC2754181}"/>
    <cellStyle name="20% - Accent2 5 2 3 3 2 2" xfId="7875" xr:uid="{4B22A661-9368-429B-B99D-B6677624B546}"/>
    <cellStyle name="20% - Accent2 5 2 3 3 2 2 2" xfId="3143" xr:uid="{65631055-5555-40B5-A140-F2657392EE2C}"/>
    <cellStyle name="20% - Accent2 5 2 3 3 2 2 2 2" xfId="28596" xr:uid="{3FED4591-506B-4769-8C27-2D270A060F0C}"/>
    <cellStyle name="20% - Accent2 5 2 3 3 2 2 3" xfId="33282" xr:uid="{E8B4F733-CE75-46B2-8B9E-3CE994C1F52E}"/>
    <cellStyle name="20% - Accent2 5 2 3 3 2 3" xfId="10148" xr:uid="{EEC5692A-0AAD-42B9-8361-7D0CE264C62B}"/>
    <cellStyle name="20% - Accent2 5 2 3 3 2 3 2" xfId="22264" xr:uid="{296158AC-9EFC-4CA4-BA0E-56B11C05255C}"/>
    <cellStyle name="20% - Accent2 5 2 3 3 2 3 2 2" xfId="47532" xr:uid="{847A168A-129F-4620-8B7C-63AC5889D9E7}"/>
    <cellStyle name="20% - Accent2 5 2 3 3 2 3 3" xfId="35532" xr:uid="{5828BA0E-6627-4427-9A7D-8AE90BD10C28}"/>
    <cellStyle name="20% - Accent2 5 2 3 3 2 4" xfId="16644" xr:uid="{4C22B37F-00D6-41BD-9660-832A7BDF5E52}"/>
    <cellStyle name="20% - Accent2 5 2 3 3 2 4 2" xfId="41960" xr:uid="{CFBE4631-B4A2-4EAD-A30B-B92E4953B138}"/>
    <cellStyle name="20% - Accent2 5 2 3 3 2 5" xfId="31022" xr:uid="{9371D969-F71D-4E53-8FA6-A0A19EB62270}"/>
    <cellStyle name="20% - Accent2 5 2 3 3 3" xfId="14094" xr:uid="{967AC275-56A3-4C83-A48D-9433F1B8BE67}"/>
    <cellStyle name="20% - Accent2 5 2 3 3 3 2" xfId="11481" xr:uid="{E3A3789A-3EF9-4130-B749-2C8F625F9887}"/>
    <cellStyle name="20% - Accent2 5 2 3 3 3 2 2" xfId="36852" xr:uid="{0A42A8E3-24EE-40FE-A263-47B3A4690322}"/>
    <cellStyle name="20% - Accent2 5 2 3 3 3 3" xfId="39433" xr:uid="{BA428C53-5B2F-4C8C-BBB5-8EEB5C55241E}"/>
    <cellStyle name="20% - Accent2 5 2 3 3 4" xfId="6931" xr:uid="{087FDCF3-008B-4DE2-9E5E-F3AE72D89131}"/>
    <cellStyle name="20% - Accent2 5 2 3 3 4 2" xfId="9544" xr:uid="{14BD06EA-FFCD-4B85-8CAA-A496C43406EC}"/>
    <cellStyle name="20% - Accent2 5 2 3 3 4 2 2" xfId="34937" xr:uid="{9EE016E4-B632-430E-9E28-275E32E68F63}"/>
    <cellStyle name="20% - Accent2 5 2 3 3 4 3" xfId="32345" xr:uid="{C7F11E35-E170-4C1F-BB13-8542B9935D6C}"/>
    <cellStyle name="20% - Accent2 5 2 3 3 5" xfId="17635" xr:uid="{73C78A7B-9520-4A60-896F-0089D8C472C6}"/>
    <cellStyle name="20% - Accent2 5 2 3 3 5 2" xfId="42943" xr:uid="{85606CD8-52C8-4FC2-96CD-F3D66EA71370}"/>
    <cellStyle name="20% - Accent2 5 2 3 3 6" xfId="47619" xr:uid="{B2D7ECB4-9A8D-434B-9C1F-0193B24BBCC7}"/>
    <cellStyle name="20% - Accent2 5 2 3 4" xfId="22446" xr:uid="{55E15DD8-1CB9-4F68-9E2E-5516A221D1D6}"/>
    <cellStyle name="20% - Accent2 5 2 3 4 2" xfId="24721" xr:uid="{22A717D0-7E64-4694-BF02-5CA4033E8A98}"/>
    <cellStyle name="20% - Accent2 5 2 3 4 2 2" xfId="21019" xr:uid="{0705A6EE-CF4D-445C-AB46-50FAD002213C}"/>
    <cellStyle name="20% - Accent2 5 2 3 4 2 2 2" xfId="46298" xr:uid="{2E41DE01-158C-4BDB-A626-9CAE2D0BECD8}"/>
    <cellStyle name="20% - Accent2 5 2 3 4 2 3" xfId="49955" xr:uid="{5F80E3AA-7FB6-4EEF-9845-96BC625E5079}"/>
    <cellStyle name="20% - Accent2 5 2 3 4 3" xfId="1730" xr:uid="{9EC06A93-70AA-4FC1-8FDC-7FF7E83D13EC}"/>
    <cellStyle name="20% - Accent2 5 2 3 4 3 2" xfId="3315" xr:uid="{6FF82389-93C5-4F20-8F41-D7744DE55530}"/>
    <cellStyle name="20% - Accent2 5 2 3 4 3 2 2" xfId="28768" xr:uid="{82EBEE4B-6082-48E3-B2CD-F31220684F38}"/>
    <cellStyle name="20% - Accent2 5 2 3 4 3 3" xfId="27201" xr:uid="{4ACC6BF4-AA19-425F-BE9F-47907454956F}"/>
    <cellStyle name="20% - Accent2 5 2 3 4 4" xfId="10320" xr:uid="{501F4138-0A84-43F8-A39E-C6009BA20C21}"/>
    <cellStyle name="20% - Accent2 5 2 3 4 4 2" xfId="35704" xr:uid="{261B03D8-979F-4B2E-94E3-20677C3B9D86}"/>
    <cellStyle name="20% - Accent2 5 2 3 4 5" xfId="47702" xr:uid="{89723003-8BA7-466F-8549-067DF293D2A4}"/>
    <cellStyle name="20% - Accent2 5 2 3 5" xfId="7771" xr:uid="{B94B5DF3-E4A7-42B0-AAE7-781492FB2F7B}"/>
    <cellStyle name="20% - Accent2 5 2 3 5 2" xfId="15701" xr:uid="{9F5C3B4A-F822-43BC-AAB7-2945AE1DABD0}"/>
    <cellStyle name="20% - Accent2 5 2 3 5 2 2" xfId="41028" xr:uid="{AB92AC0F-A069-4A96-A9A3-375450FF9973}"/>
    <cellStyle name="20% - Accent2 5 2 3 5 3" xfId="33178" xr:uid="{D6B37253-4333-4E79-A4A4-2B77818B784C}"/>
    <cellStyle name="20% - Accent2 5 2 3 6" xfId="23776" xr:uid="{B3C24555-0CA0-4D41-AE21-6384140DD793}"/>
    <cellStyle name="20% - Accent2 5 2 3 6 2" xfId="14795" xr:uid="{A31D72F0-51AE-4BC7-A5C1-250954F59730}"/>
    <cellStyle name="20% - Accent2 5 2 3 6 2 2" xfId="40134" xr:uid="{1CE64DD8-F2A4-4808-A42C-B06B7A200599}"/>
    <cellStyle name="20% - Accent2 5 2 3 6 3" xfId="49021" xr:uid="{2EC44E1D-B5D4-4E88-9C18-545DC09885FC}"/>
    <cellStyle name="20% - Accent2 5 2 3 7" xfId="11310" xr:uid="{5397C40D-0CFC-49EC-9FDD-81D05616CCC2}"/>
    <cellStyle name="20% - Accent2 5 2 3 7 2" xfId="36681" xr:uid="{6CFB9159-23C4-4712-A043-A0326877275F}"/>
    <cellStyle name="20% - Accent2 5 2 3 8" xfId="28856" xr:uid="{4491CF6B-4CD9-4ED0-B57C-46FC1FE2847B}"/>
    <cellStyle name="20% - Accent2 5 2 4" xfId="16049" xr:uid="{78D70243-762D-40F7-A4D1-721820B413F0}"/>
    <cellStyle name="20% - Accent2 5 2 4 2" xfId="11913" xr:uid="{856FC9BD-6B00-4C72-AF7E-6E18589FB879}"/>
    <cellStyle name="20% - Accent2 5 2 4 2 2" xfId="20510" xr:uid="{8B37CA0B-4F94-4D14-9E71-98BE80488BF5}"/>
    <cellStyle name="20% - Accent2 5 2 4 2 2 2" xfId="9456" xr:uid="{26BEDB48-D872-4238-8D95-5C5C9B66BCAE}"/>
    <cellStyle name="20% - Accent2 5 2 4 2 2 2 2" xfId="34849" xr:uid="{D5FCD73C-3BFC-4FD8-9774-1B855A30E6DC}"/>
    <cellStyle name="20% - Accent2 5 2 4 2 2 3" xfId="45789" xr:uid="{96AC3222-6AB1-4B99-BE61-71D3552D4231}"/>
    <cellStyle name="20% - Accent2 5 2 4 2 3" xfId="22785" xr:uid="{262614AD-6987-4092-99A0-71B73B74C75D}"/>
    <cellStyle name="20% - Accent2 5 2 4 2 3 2" xfId="15952" xr:uid="{B158EED8-1D33-4DCB-B1A6-EB8DFEC0E249}"/>
    <cellStyle name="20% - Accent2 5 2 4 2 3 2 2" xfId="41279" xr:uid="{EF6E4305-8393-42E2-AE87-5618411839E8}"/>
    <cellStyle name="20% - Accent2 5 2 4 2 3 3" xfId="48040" xr:uid="{2A40CECF-3030-46DC-80D4-4C108CD44E69}"/>
    <cellStyle name="20% - Accent2 5 2 4 2 4" xfId="6110" xr:uid="{98FD8192-E2F2-42B4-8230-905FDAAF3C9F}"/>
    <cellStyle name="20% - Accent2 5 2 4 2 4 2" xfId="31533" xr:uid="{9E4516A9-F621-402C-BB55-048DCA3C7B75}"/>
    <cellStyle name="20% - Accent2 5 2 4 2 5" xfId="37276" xr:uid="{F39A1F90-E4C7-4600-A705-CC0C30FB5A1A}"/>
    <cellStyle name="20% - Accent2 5 2 4 3" xfId="219" xr:uid="{2FD44072-0CAF-4A9B-B235-1F667DFE045D}"/>
    <cellStyle name="20% - Accent2 5 2 4 3 2" xfId="24118" xr:uid="{17A26641-FA94-45D7-8C92-DCE41EF59B38}"/>
    <cellStyle name="20% - Accent2 5 2 4 3 2 2" xfId="49363" xr:uid="{A0BD8F97-023E-4612-9B71-C847C7816A15}"/>
    <cellStyle name="20% - Accent2 5 2 4 3 3" xfId="25713" xr:uid="{204BA4BE-1F2F-4427-A4C6-86531C7398EE}"/>
    <cellStyle name="20% - Accent2 5 2 4 4" xfId="19567" xr:uid="{0ACC6BE8-A73C-45E8-BAA1-9639ED1B866F}"/>
    <cellStyle name="20% - Accent2 5 2 4 4 2" xfId="22180" xr:uid="{4FA231D2-863E-4DC1-AFBF-BABC64DDD871}"/>
    <cellStyle name="20% - Accent2 5 2 4 4 2 2" xfId="47448" xr:uid="{D99A5A47-5F79-4113-9C48-A6DBCFD4EC36}"/>
    <cellStyle name="20% - Accent2 5 2 4 4 3" xfId="44855" xr:uid="{D4BAB52C-5264-44DD-B65B-A7D902A02BA3}"/>
    <cellStyle name="20% - Accent2 5 2 4 5" xfId="7102" xr:uid="{48625285-B3BB-4F7E-86C9-200FC7F02A2D}"/>
    <cellStyle name="20% - Accent2 5 2 4 5 2" xfId="32516" xr:uid="{5060C4E4-6BE3-486D-A3EE-8CE82FB4407C}"/>
    <cellStyle name="20% - Accent2 5 2 4 6" xfId="41366" xr:uid="{46AC470B-1E77-47E5-B9D2-94ADA1DAD783}"/>
    <cellStyle name="20% - Accent2 5 2 5" xfId="5515" xr:uid="{F5B43730-85A2-4B97-80DA-948FD531C50F}"/>
    <cellStyle name="20% - Accent2 5 2 5 2" xfId="24550" xr:uid="{B7959464-1786-401F-A4BF-280E89DE292A}"/>
    <cellStyle name="20% - Accent2 5 2 5 2 2" xfId="14198" xr:uid="{D1EEF065-B8E6-419F-AF23-C36E9A54A0E4}"/>
    <cellStyle name="20% - Accent2 5 2 5 2 2 2" xfId="22092" xr:uid="{39BF634B-1D2E-48D1-817C-28950C1F9083}"/>
    <cellStyle name="20% - Accent2 5 2 5 2 2 2 2" xfId="47360" xr:uid="{F4B21680-4386-40EA-925F-9C21EACC9EF3}"/>
    <cellStyle name="20% - Accent2 5 2 5 2 2 3" xfId="39537" xr:uid="{705B24D3-EAAB-4569-9F19-90958FFAE337}"/>
    <cellStyle name="20% - Accent2 5 2 5 2 3" xfId="16472" xr:uid="{1DE216BE-17C9-40B1-92C5-7A25C1479087}"/>
    <cellStyle name="20% - Accent2 5 2 5 2 3 2" xfId="5419" xr:uid="{9BE9813B-646D-4149-936A-3813B0911FC8}"/>
    <cellStyle name="20% - Accent2 5 2 5 2 3 2 2" xfId="30850" xr:uid="{5D4974AF-32BA-4BD8-853F-97FB6E5A5A1F}"/>
    <cellStyle name="20% - Accent2 5 2 5 2 3 3" xfId="41788" xr:uid="{FF6462EA-B5B0-4691-A796-36F0586DCF33}"/>
    <cellStyle name="20% - Accent2 5 2 5 2 4" xfId="12424" xr:uid="{B6B16576-69AA-4A35-ADD3-F681A962A801}"/>
    <cellStyle name="20% - Accent2 5 2 5 2 4 2" xfId="37787" xr:uid="{2296CE25-92FB-4B2F-B6BE-2465116E1993}"/>
    <cellStyle name="20% - Accent2 5 2 5 2 5" xfId="49784" xr:uid="{60AC3DCF-B5B8-449F-83C2-442AE21C1606}"/>
    <cellStyle name="20% - Accent2 5 2 5 3" xfId="2332" xr:uid="{97396EBB-B385-4675-AAC5-DB2D5D7B74EB}"/>
    <cellStyle name="20% - Accent2 5 2 5 3 2" xfId="17806" xr:uid="{EA860362-D21D-4FD2-947D-1EEE4BC3061D}"/>
    <cellStyle name="20% - Accent2 5 2 5 3 2 2" xfId="43114" xr:uid="{8B429BD9-5325-45B5-ABB0-1E79DD0DA717}"/>
    <cellStyle name="20% - Accent2 5 2 5 3 3" xfId="27802" xr:uid="{5D3264AB-B3E7-43F4-BD2C-846A7EB283CC}"/>
    <cellStyle name="20% - Accent2 5 2 5 4" xfId="13253" xr:uid="{1935FA62-03F2-49BF-A75E-EEFBA0850588}"/>
    <cellStyle name="20% - Accent2 5 2 5 4 2" xfId="15868" xr:uid="{074A2A01-91A4-4FB8-B76A-6DAC63426427}"/>
    <cellStyle name="20% - Accent2 5 2 5 4 2 2" xfId="41195" xr:uid="{1C0C2F88-E58C-468C-8E44-0C4D674A5D74}"/>
    <cellStyle name="20% - Accent2 5 2 5 4 3" xfId="38604" xr:uid="{EA6ED389-9FC2-402D-BA49-A83D1FFFFC3F}"/>
    <cellStyle name="20% - Accent2 5 2 5 5" xfId="19738" xr:uid="{8C73E964-1958-44FC-802B-81C253AF193E}"/>
    <cellStyle name="20% - Accent2 5 2 5 5 2" xfId="45026" xr:uid="{6761EED2-FF75-4AA3-BB31-56B970841398}"/>
    <cellStyle name="20% - Accent2 5 2 5 6" xfId="30938" xr:uid="{DA667651-9BBE-4817-B00D-003306B3A443}"/>
    <cellStyle name="20% - Accent2 5 2 6" xfId="351" xr:uid="{EC943016-2879-4B39-89F3-5A3E36833995}"/>
    <cellStyle name="20% - Accent2 5 2 6 2" xfId="22617" xr:uid="{ED40AD87-E7C1-4E04-B595-FDE85132B5A8}"/>
    <cellStyle name="20% - Accent2 5 2 6 2 2" xfId="12593" xr:uid="{5E5E39DA-EF8A-4725-947F-B6DE9C204EAC}"/>
    <cellStyle name="20% - Accent2 5 2 6 2 2 2" xfId="37956" xr:uid="{64B7C5D4-80E8-4861-B161-D45AEF5E6210}"/>
    <cellStyle name="20% - Accent2 5 2 6 2 3" xfId="47872" xr:uid="{FC3CD241-25EB-4D65-978A-4AE6380039B3}"/>
    <cellStyle name="20% - Accent2 5 2 6 3" xfId="17546" xr:uid="{1629E8C3-5A75-4F71-97D5-7067C5F13AF3}"/>
    <cellStyle name="20% - Accent2 5 2 6 3 2" xfId="19089" xr:uid="{245834BF-8104-4EA2-A379-68E6EDC83668}"/>
    <cellStyle name="20% - Accent2 5 2 6 3 2 2" xfId="44389" xr:uid="{5EE86DEA-62C3-48A1-A18C-144DD165F89D}"/>
    <cellStyle name="20% - Accent2 5 2 6 3 3" xfId="42854" xr:uid="{A2A66FBF-7B47-44B4-AC50-4585E60F752E}"/>
    <cellStyle name="20% - Accent2 5 2 6 4" xfId="13504" xr:uid="{C850C263-5D5A-4654-8035-75453A545600}"/>
    <cellStyle name="20% - Accent2 5 2 6 4 2" xfId="38855" xr:uid="{70F69EB3-B3A1-4C9D-8749-CA88ACB640F5}"/>
    <cellStyle name="20% - Accent2 5 2 6 5" xfId="25835" xr:uid="{63CC25CC-B376-4FB0-ADF4-48D2A533BEDC}"/>
    <cellStyle name="20% - Accent2 5 2 7" xfId="5666" xr:uid="{7CDE0833-8422-410D-AA4D-A13EFAA405AF}"/>
    <cellStyle name="20% - Accent2 5 2 7 2" xfId="14628" xr:uid="{0A80C9F9-1600-47F5-8CC8-5015CCB63FA8}"/>
    <cellStyle name="20% - Accent2 5 2 7 2 2" xfId="39967" xr:uid="{368456E6-FE51-4101-B966-BE38EEBD4DE3}"/>
    <cellStyle name="20% - Accent2 5 2 7 3" xfId="31089" xr:uid="{3F91E681-01B3-4B0E-9B2C-FF59CC9DCFCD}"/>
    <cellStyle name="20% - Accent2 5 2 8" xfId="21671" xr:uid="{628EA52B-57F0-4C1D-A699-B76D409DBDC8}"/>
    <cellStyle name="20% - Accent2 5 2 8 2" xfId="25318" xr:uid="{53A05DA6-9A6B-4259-B5BB-E89EC20F7A5E}"/>
    <cellStyle name="20% - Accent2 5 2 8 2 2" xfId="50552" xr:uid="{B4BABA41-C35E-498E-8600-75CC9FE2D47D}"/>
    <cellStyle name="20% - Accent2 5 2 8 3" xfId="46939" xr:uid="{195F69E3-1626-4B05-9802-B28B336F4C8C}"/>
    <cellStyle name="20% - Accent2 5 2 9" xfId="9206" xr:uid="{EBCEE762-1533-46D8-9B44-BDF252DBC913}"/>
    <cellStyle name="20% - Accent2 5 2 9 2" xfId="34599" xr:uid="{653BF16B-A320-4CA3-8C87-862008B83FBD}"/>
    <cellStyle name="20% - Accent2 5 3" xfId="11829" xr:uid="{A1D54CC0-821C-496B-9D8E-7A91B31F89C8}"/>
    <cellStyle name="20% - Accent2 5 3 2" xfId="24466" xr:uid="{88C1B9EE-A766-466D-8077-643AA75B27F5}"/>
    <cellStyle name="20% - Accent2 5 3 2 2" xfId="7704" xr:uid="{88E2DBB5-D34C-42C9-B64D-82231F26CEF5}"/>
    <cellStyle name="20% - Accent2 5 3 2 2 2" xfId="8947" xr:uid="{A5A51D39-9A31-48BB-810F-FE25D89C0E21}"/>
    <cellStyle name="20% - Accent2 5 3 2 2 2 2" xfId="5247" xr:uid="{F699C5B9-1FD8-417A-B622-88DB95AF3B86}"/>
    <cellStyle name="20% - Accent2 5 3 2 2 2 2 2" xfId="30678" xr:uid="{7FFCEA06-F136-48BA-B0B7-40B9090627D4}"/>
    <cellStyle name="20% - Accent2 5 3 2 2 2 3" xfId="34340" xr:uid="{616981EC-4168-4571-AE7D-A1693464B66A}"/>
    <cellStyle name="20% - Accent2 5 3 2 2 3" xfId="12252" xr:uid="{06898520-8D34-429E-A42D-3C359EE2A62E}"/>
    <cellStyle name="20% - Accent2 5 3 2 2 3 2" xfId="24369" xr:uid="{B125D4A3-B580-4EE5-8BF1-9C954CDCCAB4}"/>
    <cellStyle name="20% - Accent2 5 3 2 2 3 2 2" xfId="49614" xr:uid="{191CB259-4A28-45D9-8D56-1A09A9617A92}"/>
    <cellStyle name="20% - Accent2 5 3 2 2 3 3" xfId="37615" xr:uid="{302C4EE0-2B35-440F-B1CA-2341BCF68BB9}"/>
    <cellStyle name="20% - Accent2 5 3 2 2 4" xfId="18748" xr:uid="{E979B052-E7E1-4BF7-A498-8928CDD89D7A}"/>
    <cellStyle name="20% - Accent2 5 3 2 2 4 2" xfId="44048" xr:uid="{CC990D33-D5D1-4E84-9216-927EAE51BD0F}"/>
    <cellStyle name="20% - Accent2 5 3 2 2 5" xfId="33111" xr:uid="{BB6FD847-555A-4D3F-9A71-E56E160D9B66}"/>
    <cellStyle name="20% - Accent2 5 3 2 3" xfId="21280" xr:uid="{B3CB8D08-779C-4658-BBE7-0100D1402178}"/>
    <cellStyle name="20% - Accent2 5 3 2 3 2" xfId="19909" xr:uid="{1BE584C1-C35B-45AC-A88E-A3DF1D1EAD18}"/>
    <cellStyle name="20% - Accent2 5 3 2 3 2 2" xfId="45197" xr:uid="{90FA7271-0B39-44C2-B78D-862881E9A27A}"/>
    <cellStyle name="20% - Accent2 5 3 2 3 3" xfId="46558" xr:uid="{07B578BF-46AA-445C-8927-FD9088FF41BB}"/>
    <cellStyle name="20% - Accent2 5 3 2 4" xfId="3752" xr:uid="{B78D2828-3A3C-4FC6-8B87-932EFEA57200}"/>
    <cellStyle name="20% - Accent2 5 3 2 4 2" xfId="11648" xr:uid="{BA147B23-F942-4445-8768-B329A60EC5B2}"/>
    <cellStyle name="20% - Accent2 5 3 2 4 2 2" xfId="37019" xr:uid="{B9C78537-879E-4139-AA99-9713DAD8590D}"/>
    <cellStyle name="20% - Accent2 5 3 2 4 3" xfId="29196" xr:uid="{27893F55-07A3-41AF-AFFD-947C3DCC95A8}"/>
    <cellStyle name="20% - Accent2 5 3 2 5" xfId="1819" xr:uid="{84D6DC18-9475-4E44-9E6A-A3BACC54F48A}"/>
    <cellStyle name="20% - Accent2 5 3 2 5 2" xfId="27290" xr:uid="{B23F84AF-BD04-417E-BC81-78302FEE3144}"/>
    <cellStyle name="20% - Accent2 5 3 2 6" xfId="49702" xr:uid="{4151FE5B-9CA6-437F-9D29-6435668E8A92}"/>
    <cellStyle name="20% - Accent2 5 3 3" xfId="18153" xr:uid="{242D514C-7B9B-4CE6-AA92-22AD49E236E6}"/>
    <cellStyle name="20% - Accent2 5 3 3 2" xfId="20339" xr:uid="{8271D925-5025-4E45-A112-BB24CA78B787}"/>
    <cellStyle name="20% - Accent2 5 3 3 2 2" xfId="21583" xr:uid="{45E94EF4-0783-4261-8CF6-278B348DD3AB}"/>
    <cellStyle name="20% - Accent2 5 3 3 2 2 2" xfId="11560" xr:uid="{3BC4DBD0-4BFB-4FB2-AEF2-9E8AAC0B8FDF}"/>
    <cellStyle name="20% - Accent2 5 3 3 2 2 2 2" xfId="36931" xr:uid="{C4D37A90-5659-4746-8B93-1CB364753059}"/>
    <cellStyle name="20% - Accent2 5 3 3 2 2 3" xfId="46851" xr:uid="{90FC7A6C-2318-41BA-9D9A-A44DACA6565A}"/>
    <cellStyle name="20% - Accent2 5 3 3 2 3" xfId="24889" xr:uid="{BEF6B175-3A84-48D0-B7BE-CCD2CEBB80C7}"/>
    <cellStyle name="20% - Accent2 5 3 3 2 3 2" xfId="18057" xr:uid="{D11334E3-BADD-4B18-A6CF-71DA6369CC34}"/>
    <cellStyle name="20% - Accent2 5 3 3 2 3 2 2" xfId="43365" xr:uid="{46C65EDF-F1C1-4B3B-9528-4AF032131121}"/>
    <cellStyle name="20% - Accent2 5 3 3 2 3 3" xfId="50123" xr:uid="{A7697941-C7AB-43BD-91F0-A2AAE9A422D6}"/>
    <cellStyle name="20% - Accent2 5 3 3 2 4" xfId="8215" xr:uid="{8E42CF22-EB2B-4E46-9E2D-6D795ED9F1CA}"/>
    <cellStyle name="20% - Accent2 5 3 3 2 4 2" xfId="33622" xr:uid="{0F187F68-5EFF-4B16-9506-19CD1E63A81C}"/>
    <cellStyle name="20% - Accent2 5 3 3 2 5" xfId="45618" xr:uid="{F3A8A813-A927-4AAF-87D1-588C669D48C5}"/>
    <cellStyle name="20% - Accent2 5 3 3 3" xfId="14968" xr:uid="{67428CD4-FDFF-4AC3-8398-53E53E9EA6B5}"/>
    <cellStyle name="20% - Accent2 5 3 3 3 2" xfId="13595" xr:uid="{346C30F3-7AB1-431B-ADC9-6252165E12AC}"/>
    <cellStyle name="20% - Accent2 5 3 3 3 2 2" xfId="38946" xr:uid="{7A1F323D-9D41-4341-9818-D6D58551BD81}"/>
    <cellStyle name="20% - Accent2 5 3 3 3 3" xfId="40306" xr:uid="{1362BC7F-5811-46C7-83A1-FAE5A17858CE}"/>
    <cellStyle name="20% - Accent2 5 3 3 4" xfId="10066" xr:uid="{D1FAF777-C394-4D25-82D8-660596E51465}"/>
    <cellStyle name="20% - Accent2 5 3 3 4 2" xfId="24285" xr:uid="{D85FD764-1167-49C1-A3B0-FE22BB12A228}"/>
    <cellStyle name="20% - Accent2 5 3 3 4 2 2" xfId="49530" xr:uid="{B61481A4-0FAB-4A74-AF67-E8F19F8EE549}"/>
    <cellStyle name="20% - Accent2 5 3 3 4 3" xfId="35450" xr:uid="{44BDE884-EC72-4C37-AE80-29633DB213D7}"/>
    <cellStyle name="20% - Accent2 5 3 3 5" xfId="3923" xr:uid="{86789035-67C2-413A-94C6-13D2E0C14ECF}"/>
    <cellStyle name="20% - Accent2 5 3 3 5 2" xfId="29367" xr:uid="{22ACAE8B-577C-4F25-87B8-469393AC9D36}"/>
    <cellStyle name="20% - Accent2 5 3 3 6" xfId="43454" xr:uid="{875404DD-2A95-4EAB-AAAD-DF5FF4FC0FDB}"/>
    <cellStyle name="20% - Accent2 5 3 4" xfId="18237" xr:uid="{B68EEFD5-F663-4000-9C3E-A1EBDAF698DC}"/>
    <cellStyle name="20% - Accent2 5 3 4 2" xfId="2634" xr:uid="{925C0E72-C7CF-44ED-8EE9-6778EF7AE871}"/>
    <cellStyle name="20% - Accent2 5 3 4 2 2" xfId="15780" xr:uid="{23A5D631-D5F3-4C24-80CF-9F84632843F8}"/>
    <cellStyle name="20% - Accent2 5 3 4 2 2 2" xfId="41107" xr:uid="{A8F8BBEC-C8D7-466E-A24E-B0758E2A42D3}"/>
    <cellStyle name="20% - Accent2 5 3 4 2 3" xfId="28087" xr:uid="{AB78D20B-0C0B-4CA1-9EF6-EAAD02B35C17}"/>
    <cellStyle name="20% - Accent2 5 3 4 3" xfId="5938" xr:uid="{3A175E69-7A3F-4EC5-8C0E-2CB6099C6BB0}"/>
    <cellStyle name="20% - Accent2 5 3 4 3 2" xfId="11732" xr:uid="{B2B1FA24-7B4D-465C-806C-6DE4BBEA2508}"/>
    <cellStyle name="20% - Accent2 5 3 4 3 2 2" xfId="37103" xr:uid="{9959C15E-36E1-4688-BD4D-DDD3109AE97B}"/>
    <cellStyle name="20% - Accent2 5 3 4 3 3" xfId="31361" xr:uid="{E6354412-6BDC-4CE2-AA86-6CBB52B2AEAE}"/>
    <cellStyle name="20% - Accent2 5 3 4 4" xfId="25061" xr:uid="{BE4D9B0A-A820-49B2-97D6-134B65704310}"/>
    <cellStyle name="20% - Accent2 5 3 4 4 2" xfId="50295" xr:uid="{A074B879-C033-4961-A061-ECC28C564025}"/>
    <cellStyle name="20% - Accent2 5 3 4 5" xfId="43537" xr:uid="{6776D846-255B-49F0-A8AF-98DF3C3CBC52}"/>
    <cellStyle name="20% - Accent2 5 3 5" xfId="8645" xr:uid="{9CBDC31A-9357-428C-A6EF-5F3404338E5D}"/>
    <cellStyle name="20% - Accent2 5 3 5 2" xfId="7273" xr:uid="{BC497C10-35B3-48BC-BB86-7B14366C7F34}"/>
    <cellStyle name="20% - Accent2 5 3 5 2 2" xfId="32687" xr:uid="{0FFEB945-BEC0-4C3E-892D-1FF62A2F625B}"/>
    <cellStyle name="20% - Accent2 5 3 5 3" xfId="34051" xr:uid="{672BE649-EC69-4C17-B3A2-2006041915D5}"/>
    <cellStyle name="20% - Accent2 5 3 6" xfId="1648" xr:uid="{DDDCC6DC-A2DB-40AD-89CE-7B097F23EB56}"/>
    <cellStyle name="20% - Accent2 5 3 6 2" xfId="5335" xr:uid="{27AC9EAC-919E-414D-B534-B5732F9EB3FE}"/>
    <cellStyle name="20% - Accent2 5 3 6 2 2" xfId="30766" xr:uid="{384EBA62-C036-4CE0-95CE-C628D69BF83A}"/>
    <cellStyle name="20% - Accent2 5 3 6 3" xfId="27119" xr:uid="{3893621D-9C93-4029-A6FD-E2F9CD997672}"/>
    <cellStyle name="20% - Accent2 5 3 7" xfId="13424" xr:uid="{541B5DFD-D689-40B6-9601-D8978AC68D6A}"/>
    <cellStyle name="20% - Accent2 5 3 7 2" xfId="38775" xr:uid="{4DE6D2EB-ADA0-45E5-AC5E-4DC40FEE359E}"/>
    <cellStyle name="20% - Accent2 5 3 8" xfId="37193" xr:uid="{BE4BC374-5467-48DF-A164-6695D9B2B1D7}"/>
    <cellStyle name="20% - Accent2 5 4" xfId="7620" xr:uid="{FE116758-7ED9-47E0-9ACF-A8B0716CE056}"/>
    <cellStyle name="20% - Accent2 5 4 2" xfId="20255" xr:uid="{B186A09D-0F4C-4DB4-B0BA-8CDD79C2AE0A}"/>
    <cellStyle name="20% - Accent2 5 4 2 2" xfId="2463" xr:uid="{0E092D7B-6C72-411A-9935-B2D7A342AAB4}"/>
    <cellStyle name="20% - Accent2 5 4 2 2 2" xfId="4738" xr:uid="{AD7C813C-1BB0-4BD1-812F-22F920D7D28D}"/>
    <cellStyle name="20% - Accent2 5 4 2 2 2 2" xfId="17885" xr:uid="{A62EB9AA-A557-4DA8-82AF-420A5285EAFA}"/>
    <cellStyle name="20% - Accent2 5 4 2 2 2 2 2" xfId="43193" xr:uid="{E11930D8-DF37-43EF-9529-14D23EA06F14}"/>
    <cellStyle name="20% - Accent2 5 4 2 2 2 3" xfId="30169" xr:uid="{CEB9AB1E-E2D9-4F50-849C-9B5B70BF2A88}"/>
    <cellStyle name="20% - Accent2 5 4 2 2 3" xfId="8043" xr:uid="{67A4B465-9B29-4EDE-9EEB-D33D2AE15F75}"/>
    <cellStyle name="20% - Accent2 5 4 2 2 3 2" xfId="20160" xr:uid="{EA8C56FF-2AB0-43DD-8E39-F9ABC0288E6A}"/>
    <cellStyle name="20% - Accent2 5 4 2 2 3 2 2" xfId="45448" xr:uid="{17F6BC95-4AD4-478F-98A9-174D8D6405FE}"/>
    <cellStyle name="20% - Accent2 5 4 2 2 3 3" xfId="33450" xr:uid="{EDA49B91-56FA-468A-AB83-12D327488997}"/>
    <cellStyle name="20% - Accent2 5 4 2 2 4" xfId="14538" xr:uid="{9CC411ED-BB57-43D6-9D10-33D06CB76D79}"/>
    <cellStyle name="20% - Accent2 5 4 2 2 4 2" xfId="39877" xr:uid="{79D32B5F-C8B6-40D6-A879-1A18D502F227}"/>
    <cellStyle name="20% - Accent2 5 4 2 2 5" xfId="27916" xr:uid="{27BC1B79-008A-40BB-A061-596A3224940D}"/>
    <cellStyle name="20% - Accent2 5 4 2 3" xfId="10750" xr:uid="{DCAD41FC-D2CF-40AF-B546-433A89E1FA25}"/>
    <cellStyle name="20% - Accent2 5 4 2 3 2" xfId="4094" xr:uid="{3EFCDE98-A632-4F5F-93E2-0F24FE1D108F}"/>
    <cellStyle name="20% - Accent2 5 4 2 3 2 2" xfId="29538" xr:uid="{677652DA-DC40-4DB1-B386-F1283FB7CF15}"/>
    <cellStyle name="20% - Accent2 5 4 2 3 3" xfId="36133" xr:uid="{179FDC04-3A3E-41BA-9043-991C881AE6BD}"/>
    <cellStyle name="20% - Accent2 5 4 2 4" xfId="16390" xr:uid="{2EF6800B-379D-4AC6-B288-C8BF68669D53}"/>
    <cellStyle name="20% - Accent2 5 4 2 4 2" xfId="7440" xr:uid="{76088737-E43D-415D-8A27-7A718A220DE5}"/>
    <cellStyle name="20% - Accent2 5 4 2 4 2 2" xfId="32854" xr:uid="{E20412BA-62E6-4F12-9FA6-388A59C1E790}"/>
    <cellStyle name="20% - Accent2 5 4 2 4 3" xfId="41706" xr:uid="{43E3C01C-472E-4A12-BD45-50119EA2E042}"/>
    <cellStyle name="20% - Accent2 5 4 2 5" xfId="22874" xr:uid="{477E4450-5A77-461E-99E9-0C5F435359A0}"/>
    <cellStyle name="20% - Accent2 5 4 2 5 2" xfId="48129" xr:uid="{FACF829E-92B5-4CAE-90F9-EB0BD9400EEC}"/>
    <cellStyle name="20% - Accent2 5 4 2 6" xfId="45536" xr:uid="{552BF22A-60D2-4960-A659-72666AC8DDE7}"/>
    <cellStyle name="20% - Accent2 5 4 3" xfId="13943" xr:uid="{CD6C7FFE-DE88-4C5E-9E68-EF5B55802CA4}"/>
    <cellStyle name="20% - Accent2 5 4 3 2" xfId="8776" xr:uid="{CECE5D23-28EA-43BA-8E66-8957AC2B16FE}"/>
    <cellStyle name="20% - Accent2 5 4 3 2 2" xfId="11051" xr:uid="{64F1F27D-7D05-45E8-BC18-C381DAD78692}"/>
    <cellStyle name="20% - Accent2 5 4 3 2 2 2" xfId="7352" xr:uid="{3CC846B8-3612-4A84-A51F-26934AF76C97}"/>
    <cellStyle name="20% - Accent2 5 4 3 2 2 2 2" xfId="32766" xr:uid="{D0C047F3-C5D7-4BDD-9BD2-5F561AE336F3}"/>
    <cellStyle name="20% - Accent2 5 4 3 2 2 3" xfId="36422" xr:uid="{EA275353-69A0-4401-B2EB-385DAE3A7D2B}"/>
    <cellStyle name="20% - Accent2 5 4 3 2 3" xfId="20678" xr:uid="{FF38ECE2-8F56-4B45-B021-75A44185F8AE}"/>
    <cellStyle name="20% - Accent2 5 4 3 2 3 2" xfId="13846" xr:uid="{5D56F4A2-F83F-435E-A465-A2DC99DE175B}"/>
    <cellStyle name="20% - Accent2 5 4 3 2 3 2 2" xfId="39197" xr:uid="{C10B8B62-D84F-4B39-87B2-77D1AAF9663F}"/>
    <cellStyle name="20% - Accent2 5 4 3 2 3 3" xfId="45957" xr:uid="{F58B83DC-D5A9-4CBC-A998-258C66542375}"/>
    <cellStyle name="20% - Accent2 5 4 3 2 4" xfId="2974" xr:uid="{921ADB6F-966E-4EFC-B45C-AAC9D1D9D897}"/>
    <cellStyle name="20% - Accent2 5 4 3 2 4 2" xfId="28427" xr:uid="{3E2134FE-C920-434F-928E-680AB8921475}"/>
    <cellStyle name="20% - Accent2 5 4 3 2 5" xfId="34169" xr:uid="{3C5D6853-B99F-4B21-A886-ED8557972F6E}"/>
    <cellStyle name="20% - Accent2 5 4 3 3" xfId="23386" xr:uid="{4B0CE7B7-AD48-416E-8159-73E76EEE9094}"/>
    <cellStyle name="20% - Accent2 5 4 3 3 2" xfId="10408" xr:uid="{A51F957B-DA0E-4698-A657-A93DDEE44B79}"/>
    <cellStyle name="20% - Accent2 5 4 3 3 2 2" xfId="35792" xr:uid="{79E67F05-8408-4F21-BFA0-C55A0FA550D0}"/>
    <cellStyle name="20% - Accent2 5 4 3 3 3" xfId="48641" xr:uid="{971DF48F-9402-4F6E-9676-7ADBDDD65B3B}"/>
    <cellStyle name="20% - Accent2 5 4 3 4" xfId="5856" xr:uid="{DCE678CA-ECAB-49D9-B7B0-E2D860F1154D}"/>
    <cellStyle name="20% - Accent2 5 4 3 4 2" xfId="20076" xr:uid="{2E23782D-32EC-4E55-AEF1-EC6D0B9F6258}"/>
    <cellStyle name="20% - Accent2 5 4 3 4 2 2" xfId="45364" xr:uid="{30CC4CF6-5B8A-42DC-B923-38C893433CED}"/>
    <cellStyle name="20% - Accent2 5 4 3 4 3" xfId="31279" xr:uid="{E7FEAD1C-F409-466D-BB50-374FBEF0B938}"/>
    <cellStyle name="20% - Accent2 5 4 3 5" xfId="16561" xr:uid="{ABB46A1D-D2E6-4A8B-A3BD-EA09FB701916}"/>
    <cellStyle name="20% - Accent2 5 4 3 5 2" xfId="41877" xr:uid="{33263A36-708E-4083-8E61-D635B4D7267A}"/>
    <cellStyle name="20% - Accent2 5 4 3 6" xfId="39285" xr:uid="{F671D9D2-EF89-457C-AA52-790D45C79456}"/>
    <cellStyle name="20% - Accent2 5 4 4" xfId="14027" xr:uid="{36D6503F-C9D8-4860-82E3-6C19CCAA6C40}"/>
    <cellStyle name="20% - Accent2 5 4 4 2" xfId="15271" xr:uid="{2E8EBD9B-B794-4B9C-A3A8-42D9538A8625}"/>
    <cellStyle name="20% - Accent2 5 4 4 2 2" xfId="24197" xr:uid="{D7CF598E-F6C1-4F77-BF41-BB5E7BC966C9}"/>
    <cellStyle name="20% - Accent2 5 4 4 2 2 2" xfId="49442" xr:uid="{F7EB7881-54A6-43F7-8C0A-F7ACB2451BEF}"/>
    <cellStyle name="20% - Accent2 5 4 4 2 3" xfId="40598" xr:uid="{C613BDBC-7660-4F01-9427-39C7490EC8A6}"/>
    <cellStyle name="20% - Accent2 5 4 4 3" xfId="18576" xr:uid="{B61FA1C1-9457-4442-A302-BBD7B48BA5B5}"/>
    <cellStyle name="20% - Accent2 5 4 4 3 2" xfId="7524" xr:uid="{15264904-44CE-4ACD-8862-58601CE7118F}"/>
    <cellStyle name="20% - Accent2 5 4 4 3 2 2" xfId="32938" xr:uid="{50592DD7-6890-48A4-B913-85614F58DE3E}"/>
    <cellStyle name="20% - Accent2 5 4 4 3 3" xfId="43876" xr:uid="{38468F2D-9990-419B-B0BE-6FEC0E0C53CC}"/>
    <cellStyle name="20% - Accent2 5 4 4 4" xfId="20850" xr:uid="{E493F5AA-5C8B-48AE-9192-697237974AE7}"/>
    <cellStyle name="20% - Accent2 5 4 4 4 2" xfId="46129" xr:uid="{E5207856-61E6-4B4F-B950-0088B5FB3B8C}"/>
    <cellStyle name="20% - Accent2 5 4 4 5" xfId="39366" xr:uid="{68045813-17C8-4EB3-B49D-82F4212927E4}"/>
    <cellStyle name="20% - Accent2 5 4 5" xfId="4436" xr:uid="{E20F3044-9C3D-4D3E-9437-DF339A852C06}"/>
    <cellStyle name="20% - Accent2 5 4 5 2" xfId="1990" xr:uid="{176767C7-DC17-4AFB-813B-DD8405D1CA94}"/>
    <cellStyle name="20% - Accent2 5 4 5 2 2" xfId="27461" xr:uid="{062AE6C5-C8BF-4F84-A69D-521C6EA92778}"/>
    <cellStyle name="20% - Accent2 5 4 5 3" xfId="29879" xr:uid="{70BCF620-35DF-4CDD-A48E-23731699597D}"/>
    <cellStyle name="20% - Accent2 5 4 6" xfId="22703" xr:uid="{F8F888B8-264E-4808-A2E4-7A94668010FE}"/>
    <cellStyle name="20% - Accent2 5 4 6 2" xfId="17973" xr:uid="{EF2CE4AB-E4D1-47E5-9BA1-0EB048509944}"/>
    <cellStyle name="20% - Accent2 5 4 6 2 2" xfId="43281" xr:uid="{05656C7E-4EE6-429E-B30D-61D7A6C2A377}"/>
    <cellStyle name="20% - Accent2 5 4 6 3" xfId="47958" xr:uid="{9D6863BC-E0C0-4256-B7B3-F06FC5E27ADD}"/>
    <cellStyle name="20% - Accent2 5 4 7" xfId="10237" xr:uid="{580FF5A8-3818-4004-8FF9-53C1D91E08DE}"/>
    <cellStyle name="20% - Accent2 5 4 7 2" xfId="35621" xr:uid="{2CDD60A0-3183-4587-995E-BF53D2A4FECF}"/>
    <cellStyle name="20% - Accent2 5 4 8" xfId="33028" xr:uid="{C8E8BE4F-5C40-4121-9ED9-813807A96C55}"/>
    <cellStyle name="20% - Accent2 5 5" xfId="2379" xr:uid="{176390A0-6DC5-4896-891C-119EEBC6D6AE}"/>
    <cellStyle name="20% - Accent2 5 5 2" xfId="8692" xr:uid="{F6E2B236-D1C3-4970-A634-C87C99D96797}"/>
    <cellStyle name="20% - Accent2 5 5 2 2" xfId="15100" xr:uid="{6E831265-5B71-4DE9-BFBE-2801F54F7EEB}"/>
    <cellStyle name="20% - Accent2 5 5 2 2 2" xfId="17376" xr:uid="{21C35896-8AC8-42F7-8DF5-F014CF1BF1FD}"/>
    <cellStyle name="20% - Accent2 5 5 2 2 2 2" xfId="13674" xr:uid="{5AED2BDA-2B25-4E34-8993-4B748A5FE192}"/>
    <cellStyle name="20% - Accent2 5 5 2 2 2 2 2" xfId="39025" xr:uid="{D4EDD576-7628-411E-86E4-0FAA508C6D6A}"/>
    <cellStyle name="20% - Accent2 5 5 2 2 2 3" xfId="42684" xr:uid="{D0DD056E-9BCE-422A-B478-5BFE46AECA0D}"/>
    <cellStyle name="20% - Accent2 5 5 2 2 3" xfId="2802" xr:uid="{AC87F168-0C8A-4194-BB87-8E173F02B5D7}"/>
    <cellStyle name="20% - Accent2 5 5 2 2 3 2" xfId="2244" xr:uid="{BE0AAD70-7FD4-42D7-8174-B663041E0EB2}"/>
    <cellStyle name="20% - Accent2 5 5 2 2 3 2 2" xfId="27715" xr:uid="{44FACA9F-9A7F-4EDE-A7B2-DC88BB09FE23}"/>
    <cellStyle name="20% - Accent2 5 5 2 2 3 3" xfId="28255" xr:uid="{0DE1F2AB-3606-47C9-B13A-C348FC02B6A2}"/>
    <cellStyle name="20% - Accent2 5 5 2 2 4" xfId="21923" xr:uid="{ED23063B-A633-44DF-A444-0B7EE98D46A6}"/>
    <cellStyle name="20% - Accent2 5 5 2 2 4 2" xfId="47191" xr:uid="{032E9630-3300-4B6D-9D1F-BE20B70F9A1C}"/>
    <cellStyle name="20% - Accent2 5 5 2 2 5" xfId="40427" xr:uid="{ED1134FE-5538-4378-AD5A-B9C9D786ABEE}"/>
    <cellStyle name="20% - Accent2 5 5 2 3" xfId="6540" xr:uid="{A539F971-475C-4118-835E-51A56209CF90}"/>
    <cellStyle name="20% - Accent2 5 5 2 3 2" xfId="16732" xr:uid="{35E2F8B8-48FA-4EDE-AB0C-6B17E7DBF2F1}"/>
    <cellStyle name="20% - Accent2 5 5 2 3 2 2" xfId="42048" xr:uid="{7CAD3AD7-9326-4ED9-8620-193C213327F6}"/>
    <cellStyle name="20% - Accent2 5 5 2 3 3" xfId="31962" xr:uid="{E7604E10-0884-4988-9E82-8A89E51284BA}"/>
    <cellStyle name="20% - Accent2 5 5 2 4" xfId="24807" xr:uid="{97E0B3D6-2721-4B40-84A7-913D4137D60F}"/>
    <cellStyle name="20% - Accent2 5 5 2 4 2" xfId="1128" xr:uid="{CE400986-BEE1-4769-91BD-787648530C27}"/>
    <cellStyle name="20% - Accent2 5 5 2 4 2 2" xfId="26612" xr:uid="{9A929274-4E3B-429B-9D3E-380584BFC1A0}"/>
    <cellStyle name="20% - Accent2 5 5 2 4 3" xfId="50041" xr:uid="{F91017D6-D6AD-42DC-ADF3-69BEF80F6690}"/>
    <cellStyle name="20% - Accent2 5 5 2 5" xfId="12341" xr:uid="{2643FE1E-B9FE-43C0-95B1-85C1F9775DB2}"/>
    <cellStyle name="20% - Accent2 5 5 2 5 2" xfId="37704" xr:uid="{07F5108A-2A98-4F2D-9E89-D886C78F21DD}"/>
    <cellStyle name="20% - Accent2 5 5 2 6" xfId="34090" xr:uid="{0E51A45C-A58C-4FFF-B3E3-809632D3ABEE}"/>
    <cellStyle name="20% - Accent2 5 5 3" xfId="21328" xr:uid="{0E96A07D-E5C2-42EF-9F8C-42E58418E3CF}"/>
    <cellStyle name="20% - Accent2 5 5 3 2" xfId="4567" xr:uid="{2746728C-DE4A-4359-A9F2-CF8158FB0363}"/>
    <cellStyle name="20% - Accent2 5 5 3 2 2" xfId="6843" xr:uid="{BE3D9D2D-CAC6-4103-9FB1-619B367196FC}"/>
    <cellStyle name="20% - Accent2 5 5 3 2 2 2" xfId="1037" xr:uid="{048CF245-181C-405F-84D5-E8046C28D4B0}"/>
    <cellStyle name="20% - Accent2 5 5 3 2 2 2 2" xfId="26521" xr:uid="{4BA65F77-8CA7-4773-8D20-A8797B9FEC8F}"/>
    <cellStyle name="20% - Accent2 5 5 3 2 2 3" xfId="32257" xr:uid="{C55106A0-E7FA-4514-A1D0-A52FB029ED6E}"/>
    <cellStyle name="20% - Accent2 5 5 3 2 3" xfId="9115" xr:uid="{051DB293-9A60-48C4-8793-055CCDFF5533}"/>
    <cellStyle name="20% - Accent2 5 5 3 2 3 2" xfId="4348" xr:uid="{B10546E6-7B02-43DF-A87C-C3FE4FA03827}"/>
    <cellStyle name="20% - Accent2 5 5 3 2 3 2 2" xfId="29792" xr:uid="{4E327E2B-974A-4753-97F7-FA0F26C1AF6C}"/>
    <cellStyle name="20% - Accent2 5 5 3 2 3 3" xfId="34508" xr:uid="{AC066E53-E875-43B3-ADB1-D3C50A717108}"/>
    <cellStyle name="20% - Accent2 5 5 3 2 4" xfId="15611" xr:uid="{B4465CA6-E67A-4B39-8821-4AC524B90523}"/>
    <cellStyle name="20% - Accent2 5 5 3 2 4 2" xfId="40938" xr:uid="{B1BA038B-3245-4544-89AB-24288058BB9D}"/>
    <cellStyle name="20% - Accent2 5 5 3 2 5" xfId="29998" xr:uid="{454E7392-25DF-4869-95E0-51828B2121FF}"/>
    <cellStyle name="20% - Accent2 5 5 3 3" xfId="19178" xr:uid="{DAAC4EC0-5DD3-45E7-98BD-0FC88E5C6459}"/>
    <cellStyle name="20% - Accent2 5 5 3 3 2" xfId="6198" xr:uid="{2EE22410-0A9C-4F44-A668-14FA5B4C7B75}"/>
    <cellStyle name="20% - Accent2 5 5 3 3 2 2" xfId="31621" xr:uid="{3F9220C8-E1FD-4A91-8CB2-C4CB8B41583C}"/>
    <cellStyle name="20% - Accent2 5 5 3 3 3" xfId="44477" xr:uid="{2995F238-0E91-49E9-9BA9-408CAC10F557}"/>
    <cellStyle name="20% - Accent2 5 5 3 4" xfId="18494" xr:uid="{71EF33D9-3C96-4023-892B-9710DB0B5263}"/>
    <cellStyle name="20% - Accent2 5 5 3 4 2" xfId="2162" xr:uid="{A3F74926-DE10-4B7C-B0F8-D9BC24ADF050}"/>
    <cellStyle name="20% - Accent2 5 5 3 4 2 2" xfId="27633" xr:uid="{580464A6-87B1-4515-A1C2-2A9FF5675918}"/>
    <cellStyle name="20% - Accent2 5 5 3 4 3" xfId="43794" xr:uid="{426A5810-AAA5-42CC-B814-8D861D730ECD}"/>
    <cellStyle name="20% - Accent2 5 5 3 5" xfId="24978" xr:uid="{293B9C12-32A9-46C0-BE8E-DCE095478BE0}"/>
    <cellStyle name="20% - Accent2 5 5 3 5 2" xfId="50212" xr:uid="{21D33EAC-458E-4EF2-8EA0-6D6133B9796F}"/>
    <cellStyle name="20% - Accent2 5 5 3 6" xfId="46597" xr:uid="{3BA9E38C-6EE9-412E-AADA-842950322AA9}"/>
    <cellStyle name="20% - Accent2 5 5 4" xfId="21412" xr:uid="{354F83C3-6173-41A2-944D-06A2303FE890}"/>
    <cellStyle name="20% - Accent2 5 5 4 2" xfId="23688" xr:uid="{FC64D2F8-E57B-452F-8C45-FC954D6188F6}"/>
    <cellStyle name="20% - Accent2 5 5 4 2 2" xfId="19988" xr:uid="{A1A2C171-3D66-4001-89B2-B62D091DAEAA}"/>
    <cellStyle name="20% - Accent2 5 5 4 2 2 2" xfId="45276" xr:uid="{E717A3B2-F140-4E21-9259-FA31BC81E5DE}"/>
    <cellStyle name="20% - Accent2 5 5 4 2 3" xfId="48933" xr:uid="{C5BFAD12-B314-42D2-AA3D-89E3CCFDD0A6}"/>
    <cellStyle name="20% - Accent2 5 5 4 3" xfId="14366" xr:uid="{DBF9F8AC-9321-440D-BC59-F3AEA33995D6}"/>
    <cellStyle name="20% - Accent2 5 5 4 3 2" xfId="1210" xr:uid="{2864E3F9-FF0E-4029-A0F0-77DC2C5FEAD1}"/>
    <cellStyle name="20% - Accent2 5 5 4 3 2 2" xfId="26694" xr:uid="{99CB8B8B-C2A2-4AB9-B9AB-41FD479B6117}"/>
    <cellStyle name="20% - Accent2 5 5 4 3 3" xfId="39705" xr:uid="{07A2C231-30D6-4DE3-90D0-FD7B695C5A03}"/>
    <cellStyle name="20% - Accent2 5 5 4 4" xfId="9287" xr:uid="{920070D6-0555-4E74-BFF5-CDA56721B3FB}"/>
    <cellStyle name="20% - Accent2 5 5 4 4 2" xfId="34680" xr:uid="{042D62B1-C483-459D-9751-468C105D0029}"/>
    <cellStyle name="20% - Accent2 5 5 4 5" xfId="46680" xr:uid="{94253825-EA7A-4AD8-A36E-E718F2661E74}"/>
    <cellStyle name="20% - Accent2 5 5 5" xfId="17074" xr:uid="{8D5E2310-2417-4081-B46D-45BE87B35BB3}"/>
    <cellStyle name="20% - Accent2 5 5 5 2" xfId="23045" xr:uid="{4D2D6BF6-4357-4D1A-BEC5-5345AE3793B8}"/>
    <cellStyle name="20% - Accent2 5 5 5 2 2" xfId="48300" xr:uid="{31AE7897-5304-4FBC-891A-C2390F4DD14F}"/>
    <cellStyle name="20% - Accent2 5 5 5 3" xfId="42389" xr:uid="{DBCC9A16-B5CF-4240-912F-684719F4D843}"/>
    <cellStyle name="20% - Accent2 5 5 6" xfId="12170" xr:uid="{33CE2302-BE7F-4B4D-95CC-C6EE7FE3385E}"/>
    <cellStyle name="20% - Accent2 5 5 6 2" xfId="13762" xr:uid="{3831AF74-F58D-40D1-9124-EF9BE6A0EB57}"/>
    <cellStyle name="20% - Accent2 5 5 6 2 2" xfId="39113" xr:uid="{63B9FC95-6075-480E-8FF5-2C6C8AEE3A50}"/>
    <cellStyle name="20% - Accent2 5 5 6 3" xfId="37533" xr:uid="{1FD2A848-9F56-414B-98F5-554D9A23B909}"/>
    <cellStyle name="20% - Accent2 5 5 7" xfId="6027" xr:uid="{BF6FAE45-6C38-47B5-8191-86D7420D2A51}"/>
    <cellStyle name="20% - Accent2 5 5 7 2" xfId="31450" xr:uid="{C5C354F1-7862-45F6-BF3A-A040D98DC8A3}"/>
    <cellStyle name="20% - Accent2 5 5 8" xfId="27837" xr:uid="{804D061D-6922-44F6-AB3C-42B314EC9DCB}"/>
    <cellStyle name="20% - Accent2 5 6" xfId="15016" xr:uid="{8A05DE11-48CD-4032-BE8B-9B49ED1C6F03}"/>
    <cellStyle name="20% - Accent2 5 6 2" xfId="10880" xr:uid="{0E59DEBB-880E-407C-8130-37EBDFC1A442}"/>
    <cellStyle name="20% - Accent2 5 6 2 2" xfId="19479" xr:uid="{2A3AAE93-E3C5-46D5-B926-DAE8AC7E4B12}"/>
    <cellStyle name="20% - Accent2 5 6 2 2 2" xfId="2072" xr:uid="{C31E0CC1-F96A-4998-9CC6-3F12BC47F59C}"/>
    <cellStyle name="20% - Accent2 5 6 2 2 2 2" xfId="27543" xr:uid="{BFE42B30-37C7-4059-9271-B5BC2ECD36A9}"/>
    <cellStyle name="20% - Accent2 5 6 2 2 3" xfId="44767" xr:uid="{A6FB2A67-4540-482E-8D9E-C4637A925D59}"/>
    <cellStyle name="20% - Accent2 5 6 2 3" xfId="21751" xr:uid="{1379F888-F3AE-4A27-840D-57467D83C60A}"/>
    <cellStyle name="20% - Accent2 5 6 2 3 2" xfId="10662" xr:uid="{066EAE0D-7924-4D0F-B70B-C5519371AC1B}"/>
    <cellStyle name="20% - Accent2 5 6 2 3 2 2" xfId="36046" xr:uid="{DE13A38A-2202-4108-988D-0816A3EF81C8}"/>
    <cellStyle name="20% - Accent2 5 6 2 3 3" xfId="47019" xr:uid="{C23C0FF1-8A82-42F1-AE84-12F2F7BA6EAB}"/>
    <cellStyle name="20% - Accent2 5 6 2 4" xfId="5078" xr:uid="{27434290-CF3A-4BFB-A9CA-C4BCBDCB9FF1}"/>
    <cellStyle name="20% - Accent2 5 6 2 4 2" xfId="30509" xr:uid="{36D4DAA8-2636-4B4D-A248-6E6A38B97C32}"/>
    <cellStyle name="20% - Accent2 5 6 2 5" xfId="36251" xr:uid="{2DF1828A-9383-434C-8858-B3C0B9A8FC3E}"/>
    <cellStyle name="20% - Accent2 5 6 3" xfId="12862" xr:uid="{7B6671A3-891F-4C62-9336-7DD6E5945F4B}"/>
    <cellStyle name="20% - Accent2 5 6 3 2" xfId="12512" xr:uid="{4EFD4B40-CA86-4E0B-BE64-5E1EB9EFD92B}"/>
    <cellStyle name="20% - Accent2 5 6 3 2 2" xfId="37875" xr:uid="{9A35BB72-E53C-46DE-A181-B73B278BB00E}"/>
    <cellStyle name="20% - Accent2 5 6 3 3" xfId="38224" xr:uid="{CC4F096A-F3EE-41AD-BD25-BE277E73A58F}"/>
    <cellStyle name="20% - Accent2 5 6 4" xfId="7961" xr:uid="{2E54C3DA-A714-4FCE-8E91-E6EB1D79EDB3}"/>
    <cellStyle name="20% - Accent2 5 6 4 2" xfId="4266" xr:uid="{C17EFE66-F38A-42E4-819C-1229990846EF}"/>
    <cellStyle name="20% - Accent2 5 6 4 2 2" xfId="29710" xr:uid="{FF5098DB-55DB-4CB8-874A-1C1D2941790C}"/>
    <cellStyle name="20% - Accent2 5 6 4 3" xfId="33368" xr:uid="{0820CC99-8A31-4399-A8DA-B44CA1921BF0}"/>
    <cellStyle name="20% - Accent2 5 6 5" xfId="18665" xr:uid="{426FDE01-4C9C-4333-9A32-87DF3D3E9026}"/>
    <cellStyle name="20% - Accent2 5 6 5 2" xfId="43965" xr:uid="{DFBDC2C8-43ED-4D2E-8924-16F26FE7E17A}"/>
    <cellStyle name="20% - Accent2 5 6 6" xfId="40346" xr:uid="{F47F7FD3-04DF-4B40-80FC-DAA9A0412E0E}"/>
    <cellStyle name="20% - Accent2 5 7" xfId="4483" xr:uid="{8CDA3C2A-9BCA-4920-BE15-D425E63FFD1D}"/>
    <cellStyle name="20% - Accent2 5 7 2" xfId="23517" xr:uid="{B0051A04-BF18-4C83-8AEE-041BCD1B9B43}"/>
    <cellStyle name="20% - Accent2 5 7 2 2" xfId="13165" xr:uid="{0FD736A9-E5D8-4E84-854C-ABEBCD16659D}"/>
    <cellStyle name="20% - Accent2 5 7 2 2 2" xfId="4176" xr:uid="{DA663AE9-1D33-4161-9B34-93C249E9C549}"/>
    <cellStyle name="20% - Accent2 5 7 2 2 2 2" xfId="29620" xr:uid="{B4E32EDE-29A7-48C0-8831-9250F14F24F9}"/>
    <cellStyle name="20% - Accent2 5 7 2 2 3" xfId="38516" xr:uid="{D691B47C-0585-4562-8541-7B5A0CDD5804}"/>
    <cellStyle name="20% - Accent2 5 7 2 3" xfId="15439" xr:uid="{B0A21772-51B2-4FB6-B7D8-1BA09B89C211}"/>
    <cellStyle name="20% - Accent2 5 7 2 3 2" xfId="23299" xr:uid="{B9C16C52-0859-4295-A75A-278A9832F6D9}"/>
    <cellStyle name="20% - Accent2 5 7 2 3 2 2" xfId="48554" xr:uid="{510CF0AA-BB58-42F2-BE25-D1B90E00E64D}"/>
    <cellStyle name="20% - Accent2 5 7 2 3 3" xfId="40766" xr:uid="{C08223A4-7D80-4476-B744-EBA4DF9617DA}"/>
    <cellStyle name="20% - Accent2 5 7 2 4" xfId="11391" xr:uid="{D2C55093-CACB-42BD-90E8-7B1B871F1222}"/>
    <cellStyle name="20% - Accent2 5 7 2 4 2" xfId="36762" xr:uid="{503AFA76-16B4-41C6-90A1-C30A2EAFB9D0}"/>
    <cellStyle name="20% - Accent2 5 7 2 5" xfId="48762" xr:uid="{262D3EE8-E03C-4F80-8C4B-BC18DA626C37}"/>
    <cellStyle name="20% - Accent2 5 7 3" xfId="441" xr:uid="{3D856580-9747-415C-945C-AAB8D726D17C}"/>
    <cellStyle name="20% - Accent2 5 7 3 2" xfId="25149" xr:uid="{2BDE1F41-6664-4326-B3E8-F395DAAC2EE6}"/>
    <cellStyle name="20% - Accent2 5 7 3 2 2" xfId="50383" xr:uid="{2673F9D0-1EA2-4856-AD0E-570F01D6DE0F}"/>
    <cellStyle name="20% - Accent2 5 7 3 3" xfId="25925" xr:uid="{3559F88D-0701-4D25-A38F-49968A2D5688}"/>
    <cellStyle name="20% - Accent2 5 7 4" xfId="20596" xr:uid="{C38CD4FF-1085-4652-A7A8-0F6838F6E74F}"/>
    <cellStyle name="20% - Accent2 5 7 4 2" xfId="10580" xr:uid="{2C0A5346-532E-40A3-9BCA-106BEE924BAA}"/>
    <cellStyle name="20% - Accent2 5 7 4 2 2" xfId="35964" xr:uid="{6991FE79-C90E-4B3E-A4E1-ED12C3524FC2}"/>
    <cellStyle name="20% - Accent2 5 7 4 3" xfId="45875" xr:uid="{C078EE7B-F996-4C3A-B7DE-DCC1C0DE72C7}"/>
    <cellStyle name="20% - Accent2 5 7 5" xfId="8132" xr:uid="{C343411F-1F9C-44B9-AEE2-E9D1FEAA38D3}"/>
    <cellStyle name="20% - Accent2 5 7 5 2" xfId="33539" xr:uid="{0D54EBD4-63C5-47C1-BF8C-CB566115C321}"/>
    <cellStyle name="20% - Accent2 5 7 6" xfId="29916" xr:uid="{A668F40D-0EDE-4F86-A6D4-04BEC6392C3E}"/>
    <cellStyle name="20% - Accent2 5 8" xfId="17123" xr:uid="{73D3AF8A-8183-4718-9167-2CCE9551F0DB}"/>
    <cellStyle name="20% - Accent2 5 8 2" xfId="16200" xr:uid="{1CC934F2-A4B5-439C-A1C3-2B4CD03C086F}"/>
    <cellStyle name="20% - Accent2 5 8 2 2" xfId="20940" xr:uid="{44A2ABC8-290E-4E47-AB17-EEBFD0C0EFFA}"/>
    <cellStyle name="20% - Accent2 5 8 2 2 2" xfId="46219" xr:uid="{D1C22E0E-5839-4FAA-82A0-C240E6C614AD}"/>
    <cellStyle name="20% - Accent2 5 8 2 3" xfId="41516" xr:uid="{473D8C07-780B-4242-BE29-6FEA865C29C9}"/>
    <cellStyle name="20% - Accent2 5 8 3" xfId="9035" xr:uid="{C8B03A3A-110B-4E1C-B657-BECCFFBCE7EF}"/>
    <cellStyle name="20% - Accent2 5 8 3 2" xfId="12681" xr:uid="{8BC47AA7-6EFA-433B-A3A7-83960AF93DBA}"/>
    <cellStyle name="20% - Accent2 5 8 3 2 2" xfId="38044" xr:uid="{53C073E7-1F20-4F62-A828-C1CB3172CE42}"/>
    <cellStyle name="20% - Accent2 5 8 3 3" xfId="34428" xr:uid="{DDC327D1-388B-4CFB-B6C1-0869A2D20B69}"/>
    <cellStyle name="20% - Accent2 5 8 4" xfId="2893" xr:uid="{977B7D52-885B-4959-A87E-3130C27BEBAB}"/>
    <cellStyle name="20% - Accent2 5 8 4 2" xfId="28346" xr:uid="{BAFCA5B4-9B82-40F3-ABD4-A10DEF948D96}"/>
    <cellStyle name="20% - Accent2 5 8 5" xfId="42432" xr:uid="{7D4E6867-EDF1-42E6-A11A-73CC68996977}"/>
    <cellStyle name="20% - Accent2 5 9" xfId="350" xr:uid="{392CB51B-1D0A-4895-8A42-25744B148F0F}"/>
    <cellStyle name="20% - Accent2 5 9 2" xfId="9980" xr:uid="{47AF81CB-81D6-4D64-8845-06C3ADFB5E7F}"/>
    <cellStyle name="20% - Accent2 5 9 2 2" xfId="6279" xr:uid="{0E944F87-C03C-425C-9D41-D0A543C5DDC8}"/>
    <cellStyle name="20% - Accent2 5 9 2 2 2" xfId="31702" xr:uid="{32497306-DBD3-4F64-9B00-B3379C5E128F}"/>
    <cellStyle name="20% - Accent2 5 9 2 3" xfId="35364" xr:uid="{3C1BF165-8682-4E64-9C3C-ECB5BB88FFF3}"/>
    <cellStyle name="20% - Accent2 5 9 3" xfId="23858" xr:uid="{04EE0B98-7B9B-4B06-A721-F5918AD8D5BE}"/>
    <cellStyle name="20% - Accent2 5 9 3 2" xfId="25402" xr:uid="{744143E8-5623-4ED3-AF77-A30B76FE7BD8}"/>
    <cellStyle name="20% - Accent2 5 9 3 2 2" xfId="50636" xr:uid="{709CF201-D5BF-43BE-A30B-8C92092D2C6B}"/>
    <cellStyle name="20% - Accent2 5 9 3 3" xfId="49103" xr:uid="{3681DDF2-D964-4A0D-8051-52B09F1E572D}"/>
    <cellStyle name="20% - Accent2 5 9 4" xfId="19818" xr:uid="{EF09CBAE-B042-4DF2-BC92-D1A791479B1E}"/>
    <cellStyle name="20% - Accent2 5 9 4 2" xfId="45106" xr:uid="{3E929689-928B-4CAD-B03D-FEEDB5AEB89A}"/>
    <cellStyle name="20% - Accent2 5 9 5" xfId="25834" xr:uid="{61A372BD-C222-47F2-956D-D1A8350AEDD7}"/>
    <cellStyle name="20% - Accent2 6" xfId="10796" xr:uid="{B283F503-DCED-4032-810A-88F84D2E5625}"/>
    <cellStyle name="20% - Accent2 6 10" xfId="20767" xr:uid="{C66BB037-9EDF-4959-A3DE-5EEEC98C1724}"/>
    <cellStyle name="20% - Accent2 6 10 2" xfId="46046" xr:uid="{189C4F19-2371-4559-B0D7-3D79B6C098E6}"/>
    <cellStyle name="20% - Accent2 6 11" xfId="36171" xr:uid="{F6FEFDCD-91A2-42AF-A2B4-8521C9707E23}"/>
    <cellStyle name="20% - Accent2 6 2" xfId="23433" xr:uid="{24685D00-FDCC-4FBA-AF49-D12C312F01B3}"/>
    <cellStyle name="20% - Accent2 6 2 2" xfId="17121" xr:uid="{580AA7BE-DC6C-4411-8BA6-BD8A524F2707}"/>
    <cellStyle name="20% - Accent2 6 2 2 2" xfId="19308" xr:uid="{278F4E9E-4750-4993-83D0-55A4DE547B4D}"/>
    <cellStyle name="20% - Accent2 6 2 2 2 2" xfId="3667" xr:uid="{40C54552-E3A8-4C24-B2D2-53A78246ACD8}"/>
    <cellStyle name="20% - Accent2 6 2 2 2 2 2" xfId="16814" xr:uid="{B5BA8EB5-6DF4-44F9-804B-8A2D0A768B79}"/>
    <cellStyle name="20% - Accent2 6 2 2 2 2 2 2" xfId="42130" xr:uid="{70B2D41A-1EDE-4599-A3CE-A7A937D166B9}"/>
    <cellStyle name="20% - Accent2 6 2 2 2 2 3" xfId="29111" xr:uid="{83F195AE-9764-466E-8204-2020B31BF2D6}"/>
    <cellStyle name="20% - Accent2 6 2 2 2 3" xfId="23856" xr:uid="{0DA6C58C-6D19-49D4-BC1C-B4FE0E5870E0}"/>
    <cellStyle name="20% - Accent2 6 2 2 2 3 2" xfId="12766" xr:uid="{8FB50166-ABF1-45A3-BFAB-55E09EC05182}"/>
    <cellStyle name="20% - Accent2 6 2 2 2 3 2 2" xfId="38129" xr:uid="{ED569111-1767-44CF-9DA4-BB44625410B8}"/>
    <cellStyle name="20% - Accent2 6 2 2 2 3 3" xfId="49101" xr:uid="{4E1C302F-0B87-4A7C-A01B-0F334F271262}"/>
    <cellStyle name="20% - Accent2 6 2 2 2 4" xfId="7183" xr:uid="{014BA8BC-064F-4982-891C-CDA48715492F}"/>
    <cellStyle name="20% - Accent2 6 2 2 2 4 2" xfId="32597" xr:uid="{8A01AF29-DC3C-4D5F-A27C-985C67CE8547}"/>
    <cellStyle name="20% - Accent2 6 2 2 2 5" xfId="44596" xr:uid="{FA4A73BE-4702-488F-8616-EDDCA925ACB1}"/>
    <cellStyle name="20% - Accent2 6 2 2 3" xfId="443" xr:uid="{3931A727-5E2F-49FF-92D4-97154D19C271}"/>
    <cellStyle name="20% - Accent2 6 2 2 3 2" xfId="20938" xr:uid="{A1177AEB-776E-494F-AC55-6FCD9C160592}"/>
    <cellStyle name="20% - Accent2 6 2 2 3 2 2" xfId="46217" xr:uid="{CEBBF603-6411-4E9B-9A3C-AA927530F41B}"/>
    <cellStyle name="20% - Accent2 6 2 2 3 3" xfId="25927" xr:uid="{37117326-F995-4121-9691-9828AE798F64}"/>
    <cellStyle name="20% - Accent2 6 2 2 4" xfId="9033" xr:uid="{7B897B43-7DB0-4166-9480-AC220159C56F}"/>
    <cellStyle name="20% - Accent2 6 2 2 4 2" xfId="6370" xr:uid="{3DEB3AA1-8597-4EA1-B71D-6E939072BEB4}"/>
    <cellStyle name="20% - Accent2 6 2 2 4 2 2" xfId="31793" xr:uid="{0C343D4F-11A7-4D46-8674-2F947274A9E8}"/>
    <cellStyle name="20% - Accent2 6 2 2 4 3" xfId="34426" xr:uid="{8E7D2AFB-3B29-4D2A-A83A-B54D1E20F5F9}"/>
    <cellStyle name="20% - Accent2 6 2 2 5" xfId="2891" xr:uid="{EFFB0635-7A05-43EA-A902-F4953D179D41}"/>
    <cellStyle name="20% - Accent2 6 2 2 5 2" xfId="28344" xr:uid="{E96135E5-49D6-4BCF-BC43-DE52DB317BF8}"/>
    <cellStyle name="20% - Accent2 6 2 2 6" xfId="42430" xr:uid="{43DEB7BF-6E02-40CF-9A6E-119AECF5561F}"/>
    <cellStyle name="20% - Accent2 6 2 3" xfId="6588" xr:uid="{AA25CC2E-7628-4509-B26C-9021063DD87A}"/>
    <cellStyle name="20% - Accent2 6 2 3 2" xfId="12994" xr:uid="{3D2AE170-3EE3-47C5-898D-5B2BD4FB68FB}"/>
    <cellStyle name="20% - Accent2 6 2 3 2 2" xfId="9981" xr:uid="{51815EBF-7220-4906-B89E-F6B4E81FFD56}"/>
    <cellStyle name="20% - Accent2 6 2 3 2 2 2" xfId="6280" xr:uid="{06C5ED18-3810-46FB-AEC1-D4E96A3BF239}"/>
    <cellStyle name="20% - Accent2 6 2 3 2 2 2 2" xfId="31703" xr:uid="{FCDA8C4D-BE0E-490B-ACA6-D2A572A01D53}"/>
    <cellStyle name="20% - Accent2 6 2 3 2 2 3" xfId="35365" xr:uid="{811B525A-32D6-4CF2-B136-4D31365051F8}"/>
    <cellStyle name="20% - Accent2 6 2 3 2 3" xfId="17544" xr:uid="{829B69C3-154E-4AF1-BE69-0132015341E2}"/>
    <cellStyle name="20% - Accent2 6 2 3 2 3 2" xfId="25403" xr:uid="{DD954526-C2BC-41A1-B6CD-6BDFDC45B3B3}"/>
    <cellStyle name="20% - Accent2 6 2 3 2 3 2 2" xfId="50637" xr:uid="{457B5065-BB64-4E6C-98A6-CCCA4F4236D8}"/>
    <cellStyle name="20% - Accent2 6 2 3 2 3 3" xfId="42852" xr:uid="{E452D053-3D4E-4CA4-B21B-D8F48775BFD6}"/>
    <cellStyle name="20% - Accent2 6 2 3 2 4" xfId="19819" xr:uid="{45F9D6B0-0769-4942-9EF0-4967456C7A74}"/>
    <cellStyle name="20% - Accent2 6 2 3 2 4 2" xfId="45107" xr:uid="{49F7B0DB-788B-4ECF-A550-3A0552C94D0C}"/>
    <cellStyle name="20% - Accent2 6 2 3 2 5" xfId="38345" xr:uid="{9D7DA3CF-F5CD-4568-B109-69FE447FDF13}"/>
    <cellStyle name="20% - Accent2 6 2 3 3" xfId="1482" xr:uid="{F7E4F9DC-19F2-4365-AE02-26B25931EFF0}"/>
    <cellStyle name="20% - Accent2 6 2 3 3 2" xfId="14626" xr:uid="{712378CB-8647-4AC2-8367-63FE236B4CD3}"/>
    <cellStyle name="20% - Accent2 6 2 3 3 2 2" xfId="39965" xr:uid="{660759ED-9CFE-4B85-BB10-2D8DEFAE4568}"/>
    <cellStyle name="20% - Accent2 6 2 3 3 3" xfId="26953" xr:uid="{E25C9FFB-1692-4F43-A34A-A06F7CF014B9}"/>
    <cellStyle name="20% - Accent2 6 2 3 4" xfId="21669" xr:uid="{C35C8A88-2134-4886-A499-CF3C389AEAAE}"/>
    <cellStyle name="20% - Accent2 6 2 3 4 2" xfId="12684" xr:uid="{73B2F701-2058-4BF2-98EA-1F69F94F39C1}"/>
    <cellStyle name="20% - Accent2 6 2 3 4 2 2" xfId="38047" xr:uid="{2E660FCF-0967-4665-B03B-A47B3E1EC589}"/>
    <cellStyle name="20% - Accent2 6 2 3 4 3" xfId="46937" xr:uid="{CE82CDFD-7317-49A3-BE92-C6A0AB0A8C36}"/>
    <cellStyle name="20% - Accent2 6 2 3 5" xfId="9204" xr:uid="{16D1C902-672E-475E-8FAF-F656F43C995B}"/>
    <cellStyle name="20% - Accent2 6 2 3 5 2" xfId="34597" xr:uid="{8AED942B-606A-405F-A448-7287F463AB69}"/>
    <cellStyle name="20% - Accent2 6 2 3 6" xfId="32002" xr:uid="{1A7AF787-D748-420A-BE8D-198D9C3DD15E}"/>
    <cellStyle name="20% - Accent2 6 2 4" xfId="6672" xr:uid="{A4A32455-9A15-4486-9947-4D7D2F67D97D}"/>
    <cellStyle name="20% - Accent2 6 2 4 2" xfId="1563" xr:uid="{3FCAE1D2-B7BF-447B-83D6-10F9F061AF79}"/>
    <cellStyle name="20% - Accent2 6 2 4 2 2" xfId="23127" xr:uid="{6486B4C4-21F3-48A4-A9CA-65DF94321965}"/>
    <cellStyle name="20% - Accent2 6 2 4 2 2 2" xfId="48382" xr:uid="{48DA3777-74BD-45A4-A1A9-10AE8D275BE0}"/>
    <cellStyle name="20% - Accent2 6 2 4 2 3" xfId="27034" xr:uid="{1658E979-2B0D-41AB-B029-52371176D8A0}"/>
    <cellStyle name="20% - Accent2 6 2 4 3" xfId="11219" xr:uid="{35B19F15-A2E7-4CF2-8DD9-D27C86124B6E}"/>
    <cellStyle name="20% - Accent2 6 2 4 3 2" xfId="6452" xr:uid="{3E6F62EA-D661-4B89-A0E8-B3679DB44A91}"/>
    <cellStyle name="20% - Accent2 6 2 4 3 2 2" xfId="31875" xr:uid="{2832AD93-0A4C-417F-8EAF-9BB76F179982}"/>
    <cellStyle name="20% - Accent2 6 2 4 3 3" xfId="36590" xr:uid="{311F49E9-5024-4CB6-BE50-4D954BC4C1B8}"/>
    <cellStyle name="20% - Accent2 6 2 4 4" xfId="17716" xr:uid="{AEF1DBB0-7AEA-47BC-B10C-5C93BCE6BC87}"/>
    <cellStyle name="20% - Accent2 6 2 4 4 2" xfId="43024" xr:uid="{3F52AFAE-8800-4CAE-BD8B-E8A017B2A2DD}"/>
    <cellStyle name="20% - Accent2 6 2 4 5" xfId="32086" xr:uid="{EB7A11AA-4939-47B9-943A-66E15F8F2E54}"/>
    <cellStyle name="20% - Accent2 6 2 5" xfId="442" xr:uid="{299832A0-80C2-4E46-BE11-D49CCD2C98C2}"/>
    <cellStyle name="20% - Accent2 6 2 5 2" xfId="8303" xr:uid="{9FDF2827-890C-4E7E-A554-D3AE9971835C}"/>
    <cellStyle name="20% - Accent2 6 2 5 2 2" xfId="33710" xr:uid="{3CA6A675-BF89-4CAA-B837-A233B1381BCF}"/>
    <cellStyle name="20% - Accent2 6 2 5 3" xfId="25926" xr:uid="{71C2B178-AC23-4CC7-B15F-48AE131D3CF2}"/>
    <cellStyle name="20% - Accent2 6 2 6" xfId="2720" xr:uid="{A1CC2D3B-F0CD-440F-8A62-EC717240DD4A}"/>
    <cellStyle name="20% - Accent2 6 2 6 2" xfId="16904" xr:uid="{4FD8FEF5-C374-44D6-B055-8982A4842865}"/>
    <cellStyle name="20% - Accent2 6 2 6 2 2" xfId="42220" xr:uid="{028E5E6C-FBD0-46E4-8C6E-47F351E5E308}"/>
    <cellStyle name="20% - Accent2 6 2 6 3" xfId="28173" xr:uid="{246D25A9-3FEA-49D7-A122-8440D4BF3378}"/>
    <cellStyle name="20% - Accent2 6 2 7" xfId="14455" xr:uid="{D565401F-6F44-4377-9072-F42A59FFA0A6}"/>
    <cellStyle name="20% - Accent2 6 2 7 2" xfId="39794" xr:uid="{F1B904B8-A54E-4ECD-A671-92BE7F03ADC5}"/>
    <cellStyle name="20% - Accent2 6 2 8" xfId="48680" xr:uid="{C501470C-87F3-4833-8EC1-7AE91E5742D5}"/>
    <cellStyle name="20% - Accent2 6 3" xfId="19224" xr:uid="{AE622CEF-F1D3-4DD1-A7BF-C6796AE9C43D}"/>
    <cellStyle name="20% - Accent2 6 3 2" xfId="12910" xr:uid="{2D828CC8-3CDD-4ECF-8746-462CE7008DCF}"/>
    <cellStyle name="20% - Accent2 6 3 2 2" xfId="1392" xr:uid="{84164D7C-B077-4FDE-B575-9F3F933FB289}"/>
    <cellStyle name="20% - Accent2 6 3 2 2 2" xfId="16305" xr:uid="{4A8E273B-D6C5-4AAE-ABAE-62B08A5326A7}"/>
    <cellStyle name="20% - Accent2 6 3 2 2 2 2" xfId="25231" xr:uid="{75BBD3BE-4D89-4BDE-9B93-0720EB4D36BE}"/>
    <cellStyle name="20% - Accent2 6 3 2 2 2 2 2" xfId="50465" xr:uid="{5B9985C3-C2D9-4641-8DA9-C14BAC50F7B7}"/>
    <cellStyle name="20% - Accent2 6 3 2 2 2 3" xfId="41621" xr:uid="{C7001B33-2AC6-460E-A9A6-A5FD81173632}"/>
    <cellStyle name="20% - Accent2 6 3 2 2 3" xfId="19647" xr:uid="{09CB7C43-AF04-48CA-BD75-38E9C059E5FA}"/>
    <cellStyle name="20% - Accent2 6 3 2 2 3 2" xfId="8557" xr:uid="{0D750011-4CCB-4AA0-816B-7454B2E583BF}"/>
    <cellStyle name="20% - Accent2 6 3 2 2 3 2 2" xfId="33964" xr:uid="{75BED5A0-44E9-4ACF-A03D-D8A0A94531C3}"/>
    <cellStyle name="20% - Accent2 6 3 2 2 3 3" xfId="44935" xr:uid="{03A3ABD3-D234-48E7-A6DB-9DB24C825910}"/>
    <cellStyle name="20% - Accent2 6 3 2 2 4" xfId="1900" xr:uid="{04F84BB4-D87A-494E-841C-B7508F44F8A4}"/>
    <cellStyle name="20% - Accent2 6 3 2 2 4 2" xfId="27371" xr:uid="{9FF0F861-2BD8-4C19-8E01-9642B3E45CAE}"/>
    <cellStyle name="20% - Accent2 6 3 2 2 5" xfId="26863" xr:uid="{DCEBEBBE-F2AD-44F9-9944-71C6D3CEDFF0}"/>
    <cellStyle name="20% - Accent2 6 3 2 3" xfId="9900" xr:uid="{018CB692-3234-410C-A281-6325BA19B607}"/>
    <cellStyle name="20% - Accent2 6 3 2 3 2" xfId="9375" xr:uid="{80AC059D-9776-4085-A4C9-E3EEC62EC37C}"/>
    <cellStyle name="20% - Accent2 6 3 2 3 2 2" xfId="34768" xr:uid="{BAAFFA39-B032-4BC5-B491-11AB60489EC4}"/>
    <cellStyle name="20% - Accent2 6 3 2 3 3" xfId="35284" xr:uid="{D87E936C-CCC6-44DB-87F5-F77A86C3581F}"/>
    <cellStyle name="20% - Accent2 6 3 2 4" xfId="4824" xr:uid="{2113383F-4419-44E9-BFCD-BA49563506B6}"/>
    <cellStyle name="20% - Accent2 6 3 2 4 2" xfId="19008" xr:uid="{0CA72CCD-56AC-4B28-A575-FF9E54D63C0A}"/>
    <cellStyle name="20% - Accent2 6 3 2 4 2 2" xfId="44308" xr:uid="{3D42EA02-2D57-4175-866D-546ED12B8C05}"/>
    <cellStyle name="20% - Accent2 6 3 2 4 3" xfId="30255" xr:uid="{FCB22880-9815-4143-93B3-E5AB8D789F5B}"/>
    <cellStyle name="20% - Accent2 6 3 2 5" xfId="15528" xr:uid="{5A855275-7989-4622-8D97-C272D484E860}"/>
    <cellStyle name="20% - Accent2 6 3 2 5 2" xfId="40855" xr:uid="{3FDD94B3-4559-46EA-8487-FF374B21325C}"/>
    <cellStyle name="20% - Accent2 6 3 2 6" xfId="38264" xr:uid="{9AD5C984-F289-4C95-AF8F-35B958E65D49}"/>
    <cellStyle name="20% - Accent2 6 3 3" xfId="269" xr:uid="{A910BD35-C90A-4ACA-ACD5-FEA48C78C76A}"/>
    <cellStyle name="20% - Accent2 6 3 3 2" xfId="3496" xr:uid="{E1FCAB94-2CF5-4DF6-8270-C95DA314FF7A}"/>
    <cellStyle name="20% - Accent2 6 3 3 2 2" xfId="5771" xr:uid="{D5DBFFDE-F1B7-438C-A516-6435013E8EAB}"/>
    <cellStyle name="20% - Accent2 6 3 3 2 2 2" xfId="18918" xr:uid="{AB75CA24-8C62-49CC-9EA2-B4CF164347DC}"/>
    <cellStyle name="20% - Accent2 6 3 3 2 2 2 2" xfId="44218" xr:uid="{73F40B04-86B7-4DB0-8F03-178EB3833FED}"/>
    <cellStyle name="20% - Accent2 6 3 3 2 2 3" xfId="31194" xr:uid="{D9EA8F8F-90A7-461B-9267-D32D00B5ACF7}"/>
    <cellStyle name="20% - Accent2 6 3 3 2 3" xfId="13333" xr:uid="{116E3524-BE31-4BB4-A3DA-DA3F2A4E8DA9}"/>
    <cellStyle name="20% - Accent2 6 3 3 2 3 2" xfId="21192" xr:uid="{E79469FD-D59C-4DE5-8D5C-81AFDD084618}"/>
    <cellStyle name="20% - Accent2 6 3 3 2 3 2 2" xfId="46471" xr:uid="{3821FA53-0875-4605-9F1A-78E66D3463AF}"/>
    <cellStyle name="20% - Accent2 6 3 3 2 3 3" xfId="38684" xr:uid="{E1E2F266-38C7-4290-BDDE-F578A1471A16}"/>
    <cellStyle name="20% - Accent2 6 3 3 2 4" xfId="4004" xr:uid="{F745C440-36B7-46EE-AF6D-CDC80DBC55C9}"/>
    <cellStyle name="20% - Accent2 6 3 3 2 4 2" xfId="29448" xr:uid="{0B3D6B3A-525F-41E6-97F1-7E3C8BDFFF51}"/>
    <cellStyle name="20% - Accent2 6 3 3 2 5" xfId="28940" xr:uid="{1BFAD604-B3C3-417F-994A-ACBC19AA72A4}"/>
    <cellStyle name="20% - Accent2 6 3 3 3" xfId="22537" xr:uid="{7FF8E8B6-6799-4B4F-94A5-BB7AC368BED5}"/>
    <cellStyle name="20% - Accent2 6 3 3 3 2" xfId="22011" xr:uid="{F81E338F-27E5-42D9-9FFB-7D8DCDF906F5}"/>
    <cellStyle name="20% - Accent2 6 3 3 3 2 2" xfId="47279" xr:uid="{FD288D5F-8BE6-494C-8E49-14D4B9C5C250}"/>
    <cellStyle name="20% - Accent2 6 3 3 3 3" xfId="47792" xr:uid="{3116A3BF-C862-492D-BF76-98BE694913E9}"/>
    <cellStyle name="20% - Accent2 6 3 3 4" xfId="11137" xr:uid="{EF74F49E-2CEA-4CBD-BA9F-E3BD60D0B73F}"/>
    <cellStyle name="20% - Accent2 6 3 3 4 2" xfId="8475" xr:uid="{204E70E1-978F-4FE6-9665-6D84BEC2385E}"/>
    <cellStyle name="20% - Accent2 6 3 3 4 2 2" xfId="33882" xr:uid="{E61293DB-0E68-40AE-B7F1-CC42E98B4DA5}"/>
    <cellStyle name="20% - Accent2 6 3 3 4 3" xfId="36508" xr:uid="{894A338B-5C52-475F-9D09-E3D9F554403F}"/>
    <cellStyle name="20% - Accent2 6 3 3 5" xfId="4995" xr:uid="{54B1EFCD-B155-45C6-BB99-2324CDB8CD80}"/>
    <cellStyle name="20% - Accent2 6 3 3 5 2" xfId="30426" xr:uid="{B15743EA-2693-4BBC-80DF-0E6C4FDD4D21}"/>
    <cellStyle name="20% - Accent2 6 3 3 6" xfId="25756" xr:uid="{495C6593-3DBF-4D82-BCAF-E3EFCA2262A4}"/>
    <cellStyle name="20% - Accent2 6 3 4" xfId="352" xr:uid="{1CB44880-EDA7-4C82-8C5F-A97AF71BB005}"/>
    <cellStyle name="20% - Accent2 6 3 4 2" xfId="22618" xr:uid="{D5545D1B-6BF8-4600-9AE2-539153D127FE}"/>
    <cellStyle name="20% - Accent2 6 3 4 2 2" xfId="12594" xr:uid="{51F24F54-831F-4FA7-B8E8-A4BC36E3E00C}"/>
    <cellStyle name="20% - Accent2 6 3 4 2 2 2" xfId="37957" xr:uid="{E35CA347-F3ED-438F-A3BF-B701FEC48DFE}"/>
    <cellStyle name="20% - Accent2 6 3 4 2 3" xfId="47873" xr:uid="{A5B6D6E2-E5CC-4B0C-A0FD-292FEC52DE15}"/>
    <cellStyle name="20% - Accent2 6 3 4 3" xfId="7011" xr:uid="{8D9EB2C4-357C-4AAB-A6C9-A147A328B810}"/>
    <cellStyle name="20% - Accent2 6 3 4 3 2" xfId="19090" xr:uid="{77C5CCE4-68F2-4FC7-AD6C-63E1F13DDBD4}"/>
    <cellStyle name="20% - Accent2 6 3 4 3 2 2" xfId="44390" xr:uid="{49B68960-C10A-4E76-8EC3-AB3F8A4BD069}"/>
    <cellStyle name="20% - Accent2 6 3 4 3 3" xfId="32425" xr:uid="{B3EB1CD0-1710-45A4-8C17-C613A5C000EC}"/>
    <cellStyle name="20% - Accent2 6 3 4 4" xfId="13505" xr:uid="{64C7DDA9-8673-4536-864D-18C6CB3137BF}"/>
    <cellStyle name="20% - Accent2 6 3 4 4 2" xfId="38856" xr:uid="{3F7C8B73-E398-4A10-9D80-A68E14419827}"/>
    <cellStyle name="20% - Accent2 6 3 4 5" xfId="25836" xr:uid="{BE99616C-D13F-4189-AD4F-182E184695F8}"/>
    <cellStyle name="20% - Accent2 6 3 5" xfId="3586" xr:uid="{089B2F78-A556-4D66-B2C0-4C89BF6EECDF}"/>
    <cellStyle name="20% - Accent2 6 3 5 2" xfId="3062" xr:uid="{94034D97-8742-480E-8A75-7337399AF1F0}"/>
    <cellStyle name="20% - Accent2 6 3 5 2 2" xfId="28515" xr:uid="{4B94C867-7D63-465B-B9A8-E63876F89DD3}"/>
    <cellStyle name="20% - Accent2 6 3 5 3" xfId="29030" xr:uid="{4A8DF683-6E1C-48C7-BE13-B4AF04EEBF13}"/>
    <cellStyle name="20% - Accent2 6 3 6" xfId="15357" xr:uid="{29093BA2-25E6-4A61-AA6B-554532F28B84}"/>
    <cellStyle name="20% - Accent2 6 3 6 2" xfId="25321" xr:uid="{BA52F8BC-A563-4CDB-B120-B86E255FFED1}"/>
    <cellStyle name="20% - Accent2 6 3 6 2 2" xfId="50555" xr:uid="{82F9C935-ADCA-4A68-AEFE-2882EE7A51A3}"/>
    <cellStyle name="20% - Accent2 6 3 6 3" xfId="40684" xr:uid="{9A3A134F-6787-4165-8961-BAE488284364}"/>
    <cellStyle name="20% - Accent2 6 3 7" xfId="21840" xr:uid="{4A0DBA6E-35E0-40D2-969B-102D4B7EE4F1}"/>
    <cellStyle name="20% - Accent2 6 3 7 2" xfId="47108" xr:uid="{10C248FC-80E8-43A8-B0DB-12321A849DF4}"/>
    <cellStyle name="20% - Accent2 6 3 8" xfId="44515" xr:uid="{CCE443C8-8455-4212-83D1-AC4BE5B1AA23}"/>
    <cellStyle name="20% - Accent2 6 4" xfId="1310" xr:uid="{AAE21009-78AF-49CE-A45C-A044C3C8FE09}"/>
    <cellStyle name="20% - Accent2 6 4 2" xfId="3414" xr:uid="{F1BE81B0-EA64-4E80-9193-44FDCE32896E}"/>
    <cellStyle name="20% - Accent2 6 4 2 2" xfId="22447" xr:uid="{348CC167-71F6-475D-9EF3-BACEEA5F6453}"/>
    <cellStyle name="20% - Accent2 6 4 2 2 2" xfId="24722" xr:uid="{F0FD0BA9-B416-4541-A389-5403109C56B1}"/>
    <cellStyle name="20% - Accent2 6 4 2 2 2 2" xfId="21020" xr:uid="{4B6A8E9A-A905-49C8-BA90-81AD67AEBA16}"/>
    <cellStyle name="20% - Accent2 6 4 2 2 2 2 2" xfId="46299" xr:uid="{3DB519F6-3BE8-404E-9135-A8D4DF27FDE7}"/>
    <cellStyle name="20% - Accent2 6 4 2 2 2 3" xfId="49956" xr:uid="{F1FC5684-3D4A-42A0-BB32-822E4D18D5F6}"/>
    <cellStyle name="20% - Accent2 6 4 2 2 3" xfId="697" xr:uid="{11AF6C14-2539-426A-8180-96E173AB55CE}"/>
    <cellStyle name="20% - Accent2 6 4 2 2 3 2" xfId="3316" xr:uid="{35BB2AE1-D278-40C6-9EB1-8437350D2B6B}"/>
    <cellStyle name="20% - Accent2 6 4 2 2 3 2 2" xfId="28769" xr:uid="{6F4722A5-6149-4FD7-A48F-079626DBF912}"/>
    <cellStyle name="20% - Accent2 6 4 2 2 3 3" xfId="26181" xr:uid="{D2A4E436-407E-45D0-8DF3-FFCE1A7E1FEA}"/>
    <cellStyle name="20% - Accent2 6 4 2 2 4" xfId="22955" xr:uid="{C80CF72B-6160-4876-A68B-7C3871CBEA4D}"/>
    <cellStyle name="20% - Accent2 6 4 2 2 4 2" xfId="48210" xr:uid="{FF460F99-71EA-4CC6-9C68-C3B0E607894A}"/>
    <cellStyle name="20% - Accent2 6 4 2 2 5" xfId="47703" xr:uid="{DFE256D4-ED17-4785-9DA5-A89CBAB502F9}"/>
    <cellStyle name="20% - Accent2 6 4 2 3" xfId="5690" xr:uid="{48476FDE-DA60-47DC-9445-FA7BEFC674F8}"/>
    <cellStyle name="20% - Accent2 6 4 2 3 2" xfId="5166" xr:uid="{C33D0A97-8461-4A9C-8612-4DBE5179D94E}"/>
    <cellStyle name="20% - Accent2 6 4 2 3 2 2" xfId="30597" xr:uid="{B0A2CD23-7203-4848-83A4-32A360736B79}"/>
    <cellStyle name="20% - Accent2 6 4 2 3 3" xfId="31113" xr:uid="{EBCB3E4C-5B4B-4269-87B3-1D454E945D72}"/>
    <cellStyle name="20% - Accent2 6 4 2 4" xfId="17462" xr:uid="{6BC543AD-E15A-412B-83A6-85E6BD4F7845}"/>
    <cellStyle name="20% - Accent2 6 4 2 4 2" xfId="14798" xr:uid="{691F59B1-9A67-4BF9-8BBF-76854617A433}"/>
    <cellStyle name="20% - Accent2 6 4 2 4 2 2" xfId="40137" xr:uid="{34655C6D-EE20-4C22-9D17-EA94ED40C43C}"/>
    <cellStyle name="20% - Accent2 6 4 2 4 3" xfId="42770" xr:uid="{8CC768BB-A039-46D3-A11D-EE8E333B7CCA}"/>
    <cellStyle name="20% - Accent2 6 4 2 5" xfId="23945" xr:uid="{850C9C0F-95F3-49D4-A301-CD261CB8CA73}"/>
    <cellStyle name="20% - Accent2 6 4 2 5 2" xfId="49190" xr:uid="{A49173FF-131E-4806-B361-21DBC244DFDA}"/>
    <cellStyle name="20% - Accent2 6 4 2 6" xfId="28859" xr:uid="{3E17E1E2-9C60-490A-9031-B64DB222326C}"/>
    <cellStyle name="20% - Accent2 6 4 3" xfId="9728" xr:uid="{5534C251-4472-4013-9AA6-31048160AEEA}"/>
    <cellStyle name="20% - Accent2 6 4 3 2" xfId="16134" xr:uid="{3F7872CE-5B79-42EB-A4EC-CDD9D7232824}"/>
    <cellStyle name="20% - Accent2 6 4 3 2 2" xfId="18409" xr:uid="{E731F94D-8921-489F-B2EB-A257B077F1FE}"/>
    <cellStyle name="20% - Accent2 6 4 3 2 2 2" xfId="14708" xr:uid="{B3497060-4F82-445A-8A94-B5AC96BF7669}"/>
    <cellStyle name="20% - Accent2 6 4 3 2 2 2 2" xfId="40047" xr:uid="{F9E950AF-8C3E-4B92-A17B-BEC977C4BDF8}"/>
    <cellStyle name="20% - Accent2 6 4 3 2 2 3" xfId="43709" xr:uid="{B92A7658-89C4-4363-BB54-263CE4F61B06}"/>
    <cellStyle name="20% - Accent2 6 4 3 2 3" xfId="1734" xr:uid="{B79E81E8-6CEF-49D5-B5A2-3AAAFF0AC8AF}"/>
    <cellStyle name="20% - Accent2 6 4 3 2 3 2" xfId="9629" xr:uid="{4F11E4DE-C11F-4ECA-9443-108CF837378B}"/>
    <cellStyle name="20% - Accent2 6 4 3 2 3 2 2" xfId="35022" xr:uid="{B653C925-5116-42FB-8078-14AE5B04E053}"/>
    <cellStyle name="20% - Accent2 6 4 3 2 3 3" xfId="27205" xr:uid="{E3A0A7D1-3652-42CB-A8EB-7ADE9B9D4A81}"/>
    <cellStyle name="20% - Accent2 6 4 3 2 4" xfId="16642" xr:uid="{9279536A-2D4A-4987-9B7F-63F84C499EEA}"/>
    <cellStyle name="20% - Accent2 6 4 3 2 4 2" xfId="41958" xr:uid="{18567B14-DE42-42BD-BC7B-23A0F18D83A3}"/>
    <cellStyle name="20% - Accent2 6 4 3 2 5" xfId="41450" xr:uid="{E1EEC5BF-9C02-4168-A0B6-CC2E20C80213}"/>
    <cellStyle name="20% - Accent2 6 4 3 3" xfId="12004" xr:uid="{F857DC84-B780-4731-9891-78A1F8416B7F}"/>
    <cellStyle name="20% - Accent2 6 4 3 3 2" xfId="11479" xr:uid="{0D090CA8-093E-42F2-A91F-026AC67B18B1}"/>
    <cellStyle name="20% - Accent2 6 4 3 3 2 2" xfId="36850" xr:uid="{D5F6B621-0804-4733-95EF-84D119B7D0D5}"/>
    <cellStyle name="20% - Accent2 6 4 3 3 3" xfId="37367" xr:uid="{609F312F-027E-414D-8C9F-4486E6662755}"/>
    <cellStyle name="20% - Accent2 6 4 3 4" xfId="6929" xr:uid="{0393655E-2E28-4294-BE75-28BD801319CA}"/>
    <cellStyle name="20% - Accent2 6 4 3 4 2" xfId="3234" xr:uid="{D8AF9F3A-C503-40C4-BC80-CF1D3ED044B5}"/>
    <cellStyle name="20% - Accent2 6 4 3 4 2 2" xfId="28687" xr:uid="{119B8F3F-C09C-4CD9-B980-AED5ABEA0887}"/>
    <cellStyle name="20% - Accent2 6 4 3 4 3" xfId="32343" xr:uid="{13C7768E-7DF5-448B-AD32-36F167C5ADCF}"/>
    <cellStyle name="20% - Accent2 6 4 3 5" xfId="17633" xr:uid="{E21772CC-8175-4484-A604-0AC2F53E4856}"/>
    <cellStyle name="20% - Accent2 6 4 3 5 2" xfId="42941" xr:uid="{738369EF-BBE8-4827-AB73-E4DDB0BB8305}"/>
    <cellStyle name="20% - Accent2 6 4 3 6" xfId="35112" xr:uid="{E8FDF073-D2CD-45AD-A8FA-7159ED0AF5EC}"/>
    <cellStyle name="20% - Accent2 6 4 4" xfId="9810" xr:uid="{E4BE893B-1CC9-48F9-8796-1D9AF030901D}"/>
    <cellStyle name="20% - Accent2 6 4 4 2" xfId="12085" xr:uid="{FCE6688A-1545-48BD-A217-E8DE7176B001}"/>
    <cellStyle name="20% - Accent2 6 4 4 2 2" xfId="8385" xr:uid="{20DFBD16-F535-4563-9337-390BF5B79CF6}"/>
    <cellStyle name="20% - Accent2 6 4 4 2 2 2" xfId="33792" xr:uid="{A7FA8B59-77C9-4200-A87B-DE6D218BFD70}"/>
    <cellStyle name="20% - Accent2 6 4 4 2 3" xfId="37448" xr:uid="{25483D90-6D5F-4921-B2EF-9DEBFE1F59A6}"/>
    <cellStyle name="20% - Accent2 6 4 4 3" xfId="696" xr:uid="{8FA45F31-4D88-45C2-8322-BC75F3E6CB96}"/>
    <cellStyle name="20% - Accent2 6 4 4 3 2" xfId="14880" xr:uid="{EB82F212-191B-4B5F-8BAC-BAAAF582A31C}"/>
    <cellStyle name="20% - Accent2 6 4 4 3 2 2" xfId="40219" xr:uid="{F84E01A0-C074-4431-830F-511B97050FF3}"/>
    <cellStyle name="20% - Accent2 6 4 4 3 3" xfId="26180" xr:uid="{CFC29B1F-EE8B-4419-854C-EA71AE6C5BAB}"/>
    <cellStyle name="20% - Accent2 6 4 4 4" xfId="10318" xr:uid="{C2055943-713C-4D3E-849C-80E09B5C92C4}"/>
    <cellStyle name="20% - Accent2 6 4 4 4 2" xfId="35702" xr:uid="{41CBBBC6-8F50-45E8-925C-6D1051290B6C}"/>
    <cellStyle name="20% - Accent2 6 4 4 5" xfId="35194" xr:uid="{4E2E9A82-5183-403D-883D-81C8A1DC0F8C}"/>
    <cellStyle name="20% - Accent2 6 4 5" xfId="16224" xr:uid="{7074310D-774B-452A-90B8-6A2E4F4D2120}"/>
    <cellStyle name="20% - Accent2 6 4 5 2" xfId="15699" xr:uid="{66047FC3-F73E-41D3-ABCE-280B5E45A796}"/>
    <cellStyle name="20% - Accent2 6 4 5 2 2" xfId="41026" xr:uid="{3C514A1B-2626-49FE-9FEA-BE7DB64377F4}"/>
    <cellStyle name="20% - Accent2 6 4 5 3" xfId="41540" xr:uid="{6CB05740-26B1-43A2-AEAD-76FDEB1F677E}"/>
    <cellStyle name="20% - Accent2 6 4 6" xfId="23774" xr:uid="{0C7F86FE-D564-44D5-A18C-089CF117EA6A}"/>
    <cellStyle name="20% - Accent2 6 4 6 2" xfId="21110" xr:uid="{469CBB24-B5E9-4C69-ADC9-4D1A629863F4}"/>
    <cellStyle name="20% - Accent2 6 4 6 2 2" xfId="46389" xr:uid="{8D1F768A-E2D8-4483-9379-4260B80736B3}"/>
    <cellStyle name="20% - Accent2 6 4 6 3" xfId="49019" xr:uid="{D4720C3D-82A6-4585-844F-47F25EF8D27A}"/>
    <cellStyle name="20% - Accent2 6 4 7" xfId="11308" xr:uid="{82738726-116B-474B-B56A-BB3F2C45063D}"/>
    <cellStyle name="20% - Accent2 6 4 7 2" xfId="36679" xr:uid="{018F5BEB-CBE4-4409-A193-D5A2AC7A2AD7}"/>
    <cellStyle name="20% - Accent2 6 4 8" xfId="26783" xr:uid="{329C32D4-A607-4F30-B196-EAA8333CBB3A}"/>
    <cellStyle name="20% - Accent2 6 5" xfId="22365" xr:uid="{F2E485AF-D8D6-4A31-AEFC-95A1D027814A}"/>
    <cellStyle name="20% - Accent2 6 5 2" xfId="5600" xr:uid="{3592CEDC-A2A8-472E-9997-D424DD529B80}"/>
    <cellStyle name="20% - Accent2 6 5 2 2" xfId="7876" xr:uid="{73E234EE-E301-4ACA-A1DE-85B9A19DEEEA}"/>
    <cellStyle name="20% - Accent2 6 5 2 2 2" xfId="3144" xr:uid="{7F6DB143-8438-4A4C-86A1-772F078EC7BE}"/>
    <cellStyle name="20% - Accent2 6 5 2 2 2 2" xfId="28597" xr:uid="{716C97C4-268B-463B-878B-C1A432D4BCC5}"/>
    <cellStyle name="20% - Accent2 6 5 2 2 3" xfId="33283" xr:uid="{5ED69B95-52D4-4441-B518-12FCDD92EC9C}"/>
    <cellStyle name="20% - Accent2 6 5 2 3" xfId="3838" xr:uid="{95807DBA-E1B8-487C-820C-2EAEFE1B2E48}"/>
    <cellStyle name="20% - Accent2 6 5 2 3 2" xfId="22265" xr:uid="{B447DBD5-F377-49A0-A0E2-8465BBC86DF8}"/>
    <cellStyle name="20% - Accent2 6 5 2 3 2 2" xfId="47533" xr:uid="{25871F91-3B8F-4851-9202-4575CE5B257E}"/>
    <cellStyle name="20% - Accent2 6 5 2 3 3" xfId="29282" xr:uid="{77EBD530-D037-4553-AD1A-E36F4905809F}"/>
    <cellStyle name="20% - Accent2 6 5 2 4" xfId="6108" xr:uid="{2ED4678D-01A6-41B3-AC6B-862D869921DF}"/>
    <cellStyle name="20% - Accent2 6 5 2 4 2" xfId="31531" xr:uid="{53F343BB-0123-4F36-A4C4-5A2CEE7CD59E}"/>
    <cellStyle name="20% - Accent2 6 5 2 5" xfId="31023" xr:uid="{E9175250-B641-4C85-8DB6-6EAD4EB07725}"/>
    <cellStyle name="20% - Accent2 6 5 3" xfId="24641" xr:uid="{82F78292-43AB-463F-9EEB-7B1014709C32}"/>
    <cellStyle name="20% - Accent2 6 5 3 2" xfId="24116" xr:uid="{DA028D19-D4CA-4910-AE78-29077CC4A9C0}"/>
    <cellStyle name="20% - Accent2 6 5 3 2 2" xfId="49361" xr:uid="{C008F82A-1224-47F4-8121-EE1E321ABD59}"/>
    <cellStyle name="20% - Accent2 6 5 3 3" xfId="49875" xr:uid="{F761DD0D-6831-4C45-B474-3198A505DB32}"/>
    <cellStyle name="20% - Accent2 6 5 4" xfId="19565" xr:uid="{12DC6AE0-F637-4C87-A09C-6D436CDB6EE5}"/>
    <cellStyle name="20% - Accent2 6 5 4 2" xfId="9547" xr:uid="{6A8867E8-99C3-4CA3-B8C1-A56EC3F7362A}"/>
    <cellStyle name="20% - Accent2 6 5 4 2 2" xfId="34940" xr:uid="{601CA09E-098D-45C0-BADE-093D89529EA3}"/>
    <cellStyle name="20% - Accent2 6 5 4 3" xfId="44853" xr:uid="{00286542-0CE5-4152-B7C9-26E6731050C9}"/>
    <cellStyle name="20% - Accent2 6 5 5" xfId="7100" xr:uid="{FBE40C9D-6B6A-4744-9B94-E00506F4F66C}"/>
    <cellStyle name="20% - Accent2 6 5 5 2" xfId="32514" xr:uid="{8F910F65-2AC1-490A-952E-55C53C737F68}"/>
    <cellStyle name="20% - Accent2 6 5 6" xfId="47622" xr:uid="{D84A3FD6-84A3-4C0E-933E-53916C013463}"/>
    <cellStyle name="20% - Accent2 6 6" xfId="16052" xr:uid="{9DD60283-A858-46A2-B537-818386C26B59}"/>
    <cellStyle name="20% - Accent2 6 6 2" xfId="11914" xr:uid="{8ED09ACE-4AAA-415E-961E-9DE189CD51D6}"/>
    <cellStyle name="20% - Accent2 6 6 2 2" xfId="20511" xr:uid="{E3C72C6F-5549-416B-B092-635C30E0C951}"/>
    <cellStyle name="20% - Accent2 6 6 2 2 2" xfId="9457" xr:uid="{ED0A80C6-8858-4F7D-A627-A31B638E4D81}"/>
    <cellStyle name="20% - Accent2 6 6 2 2 2 2" xfId="34850" xr:uid="{E99221D2-8819-4924-934C-56533A1165FA}"/>
    <cellStyle name="20% - Accent2 6 6 2 2 3" xfId="45790" xr:uid="{4D7B8B34-3C5B-4274-95C1-A3B4C643F481}"/>
    <cellStyle name="20% - Accent2 6 6 2 3" xfId="10152" xr:uid="{EB716889-FD32-47B4-98B4-EB9BDC0D0823}"/>
    <cellStyle name="20% - Accent2 6 6 2 3 2" xfId="15953" xr:uid="{ECDA0644-198C-4808-9C26-4679C871FF00}"/>
    <cellStyle name="20% - Accent2 6 6 2 3 2 2" xfId="41280" xr:uid="{F086239C-D4FD-404D-A034-34B646F727A3}"/>
    <cellStyle name="20% - Accent2 6 6 2 3 3" xfId="35536" xr:uid="{862ACC5F-9708-4BB9-95EC-C2F554CB8C97}"/>
    <cellStyle name="20% - Accent2 6 6 2 4" xfId="12422" xr:uid="{59C06D81-34CD-41E3-B70A-F6331D1D25F4}"/>
    <cellStyle name="20% - Accent2 6 6 2 4 2" xfId="37785" xr:uid="{CB6B70BC-6E8A-45AF-BA2C-9A03C00F18CF}"/>
    <cellStyle name="20% - Accent2 6 6 2 5" xfId="37277" xr:uid="{016C831C-4B08-4D7B-8350-BB5CA9DF8970}"/>
    <cellStyle name="20% - Accent2 6 6 3" xfId="18328" xr:uid="{939FDEAA-4D25-48F7-B7F7-D305CD0B4E3D}"/>
    <cellStyle name="20% - Accent2 6 6 3 2" xfId="17804" xr:uid="{9BD53350-F589-4095-9C8B-15DD8072551B}"/>
    <cellStyle name="20% - Accent2 6 6 3 2 2" xfId="43112" xr:uid="{1B91B228-8407-407D-BB4A-6DAA6406CACD}"/>
    <cellStyle name="20% - Accent2 6 6 3 3" xfId="43628" xr:uid="{E99F764F-E788-4927-9776-CC02AF5EC1F6}"/>
    <cellStyle name="20% - Accent2 6 6 4" xfId="13251" xr:uid="{3C2D49A7-E3D1-486D-839A-98917E55B417}"/>
    <cellStyle name="20% - Accent2 6 6 4 2" xfId="22183" xr:uid="{0144461F-4EE5-4BEF-B801-41349C2CC699}"/>
    <cellStyle name="20% - Accent2 6 6 4 2 2" xfId="47451" xr:uid="{72CB5A49-5FD1-4415-9DE4-557C10C7483D}"/>
    <cellStyle name="20% - Accent2 6 6 4 3" xfId="38602" xr:uid="{9005E20B-E773-4C6B-9981-BD21EF740CAA}"/>
    <cellStyle name="20% - Accent2 6 6 5" xfId="19736" xr:uid="{A356B40E-A062-4A83-BAAA-EDC664B5256B}"/>
    <cellStyle name="20% - Accent2 6 6 5 2" xfId="45024" xr:uid="{1C5EFAE8-7840-4EBB-8F32-58E016B8A89E}"/>
    <cellStyle name="20% - Accent2 6 6 6" xfId="41369" xr:uid="{B6F97457-627A-40F5-984C-D6DD20F6A532}"/>
    <cellStyle name="20% - Accent2 6 7" xfId="17205" xr:uid="{F6482A2A-D48B-41E2-A209-B273F4B0BCE6}"/>
    <cellStyle name="20% - Accent2 6 7 2" xfId="524" xr:uid="{96B9F3D8-F4E2-42AC-A2DA-7E3C1805BA52}"/>
    <cellStyle name="20% - Accent2 6 7 2 2" xfId="10490" xr:uid="{B2B41802-6DB9-4F94-A9EC-FE25A9D9D48B}"/>
    <cellStyle name="20% - Accent2 6 7 2 2 2" xfId="35874" xr:uid="{12D4F53F-D838-4890-B488-25FE62F4F793}"/>
    <cellStyle name="20% - Accent2 6 7 2 3" xfId="26008" xr:uid="{1BAA63F0-C47A-425C-AF36-DDEB0878F30E}"/>
    <cellStyle name="20% - Accent2 6 7 3" xfId="4906" xr:uid="{58D6C270-6E4F-4BBD-BB8C-4A98231C7087}"/>
    <cellStyle name="20% - Accent2 6 7 3 2" xfId="16986" xr:uid="{2CF91209-616E-49DC-9128-A5B0CC8590AA}"/>
    <cellStyle name="20% - Accent2 6 7 3 2 2" xfId="42302" xr:uid="{09316733-AE82-4CEA-8ACB-C9905E1C688E}"/>
    <cellStyle name="20% - Accent2 6 7 3 3" xfId="30337" xr:uid="{D8C9C31D-44EE-4C05-B863-7A914968103A}"/>
    <cellStyle name="20% - Accent2 6 7 4" xfId="24028" xr:uid="{F78C7746-53DB-4F99-BDA9-D6D86F43952C}"/>
    <cellStyle name="20% - Accent2 6 7 4 2" xfId="49273" xr:uid="{2DB692FD-6786-4853-9828-FDAC5F879141}"/>
    <cellStyle name="20% - Accent2 6 7 5" xfId="42513" xr:uid="{2EB00DBF-A0F0-46EE-BE35-2A270933F1AD}"/>
    <cellStyle name="20% - Accent2 6 8" xfId="13083" xr:uid="{CF970008-BF03-48AF-A0F8-D6DD46CBDABA}"/>
    <cellStyle name="20% - Accent2 6 8 2" xfId="18836" xr:uid="{B36A2AA3-A345-40A1-A846-1F51B710494F}"/>
    <cellStyle name="20% - Accent2 6 8 2 2" xfId="44136" xr:uid="{AFDD2E5E-3DA0-4ECA-8793-75F76E53D488}"/>
    <cellStyle name="20% - Accent2 6 8 3" xfId="38434" xr:uid="{77AA3E3B-BFBF-4374-AF5F-7F81F1073C40}"/>
    <cellStyle name="20% - Accent2 6 9" xfId="14284" xr:uid="{E5540B68-0208-402A-8DC8-64E7E5688858}"/>
    <cellStyle name="20% - Accent2 6 9 2" xfId="23217" xr:uid="{B661235C-20F2-420B-84BA-B8369C338288}"/>
    <cellStyle name="20% - Accent2 6 9 2 2" xfId="48472" xr:uid="{EA296627-3171-4041-8618-3C2C25326790}"/>
    <cellStyle name="20% - Accent2 6 9 3" xfId="39623" xr:uid="{CDC84A39-B3A1-4852-A9FE-E6BD4174F809}"/>
    <cellStyle name="20% - Accent2 7" xfId="5518" xr:uid="{C2448342-5C2F-4C9A-81A8-DC242CA308FC}"/>
    <cellStyle name="20% - Accent2 7 10" xfId="30941" xr:uid="{7CA290C7-9F55-4656-9AD7-C899093AC35A}"/>
    <cellStyle name="20% - Accent2 7 2" xfId="11832" xr:uid="{7D9D6BE7-83E6-4FD4-A85C-332DEDB42CE4}"/>
    <cellStyle name="20% - Accent2 7 2 2" xfId="24469" xr:uid="{96650A1D-CF43-410B-9373-46A9F1B4D3CB}"/>
    <cellStyle name="20% - Accent2 7 2 2 2" xfId="7705" xr:uid="{A56C4F0F-D222-426A-9E91-EA1ABDF61787}"/>
    <cellStyle name="20% - Accent2 7 2 2 2 2" xfId="8948" xr:uid="{646F9827-23B4-4DA7-99AE-4AE9F356473E}"/>
    <cellStyle name="20% - Accent2 7 2 2 2 2 2" xfId="5248" xr:uid="{91FEF5BA-1E50-4CAC-9930-44E0BD8BBE35}"/>
    <cellStyle name="20% - Accent2 7 2 2 2 2 2 2" xfId="30679" xr:uid="{DFE278E7-4706-4BCD-AF87-4CE93E7FB540}"/>
    <cellStyle name="20% - Accent2 7 2 2 2 2 3" xfId="34341" xr:uid="{E86C1CCF-A114-46FF-9585-F13C2FBFB4C7}"/>
    <cellStyle name="20% - Accent2 7 2 2 2 3" xfId="5942" xr:uid="{2AE7E416-C0AF-46E0-9056-27D3D9A20547}"/>
    <cellStyle name="20% - Accent2 7 2 2 2 3 2" xfId="24370" xr:uid="{05FCA9AB-2CCF-4B13-A789-184F4EE23BE3}"/>
    <cellStyle name="20% - Accent2 7 2 2 2 3 2 2" xfId="49615" xr:uid="{D03099E4-9B20-4F29-B8D9-078E3DFBB174}"/>
    <cellStyle name="20% - Accent2 7 2 2 2 3 3" xfId="31365" xr:uid="{D53EC8F4-456F-4539-89FA-361A94AF7A8A}"/>
    <cellStyle name="20% - Accent2 7 2 2 2 4" xfId="8213" xr:uid="{8BC4124F-1C71-49D4-A530-F0AECFA84F09}"/>
    <cellStyle name="20% - Accent2 7 2 2 2 4 2" xfId="33620" xr:uid="{2BFA4909-C50F-4011-96D2-5B5BF783CB3B}"/>
    <cellStyle name="20% - Accent2 7 2 2 2 5" xfId="33112" xr:uid="{04F6E14B-5177-4144-A7CA-7C67DDBE6BA0}"/>
    <cellStyle name="20% - Accent2 7 2 2 3" xfId="14118" xr:uid="{33E2F88A-D846-4ED6-B919-B7F5C6BC3E62}"/>
    <cellStyle name="20% - Accent2 7 2 2 3 2" xfId="13593" xr:uid="{C80716E4-001C-4954-A358-BF91B5F539DD}"/>
    <cellStyle name="20% - Accent2 7 2 2 3 2 2" xfId="38944" xr:uid="{597DDE4A-51C9-4E9B-B025-B9D0AEB5F878}"/>
    <cellStyle name="20% - Accent2 7 2 2 3 3" xfId="39457" xr:uid="{553D7A32-BB89-4A71-B698-27BA73B2ECDC}"/>
    <cellStyle name="20% - Accent2 7 2 2 4" xfId="1652" xr:uid="{F965973B-55D6-4AFF-BAC0-9F196260CCEA}"/>
    <cellStyle name="20% - Accent2 7 2 2 4 2" xfId="11651" xr:uid="{EDCCD81F-4527-48CE-86C9-7933B0BFC9E3}"/>
    <cellStyle name="20% - Accent2 7 2 2 4 2 2" xfId="37022" xr:uid="{358850A3-3D44-475D-BDC9-E25F64383116}"/>
    <cellStyle name="20% - Accent2 7 2 2 4 3" xfId="27123" xr:uid="{75496F8E-3204-4309-8EF1-850CEBAB49B8}"/>
    <cellStyle name="20% - Accent2 7 2 2 5" xfId="786" xr:uid="{D08BA98D-9FF8-4ABF-AB98-F4E29812134C}"/>
    <cellStyle name="20% - Accent2 7 2 2 5 2" xfId="26270" xr:uid="{0239081B-F606-4C18-ABFF-C32928314AFD}"/>
    <cellStyle name="20% - Accent2 7 2 2 6" xfId="49705" xr:uid="{E0E4DCB3-F68C-4EA1-8453-B2ED100AE689}"/>
    <cellStyle name="20% - Accent2 7 2 3" xfId="18156" xr:uid="{CADCE6E2-3D45-45AC-9BD2-CC8A6F17953F}"/>
    <cellStyle name="20% - Accent2 7 2 3 2" xfId="20340" xr:uid="{032B118C-ACB9-4EBB-9674-31407E78C11D}"/>
    <cellStyle name="20% - Accent2 7 2 3 2 2" xfId="21584" xr:uid="{00602C9E-5901-4309-9310-554325D428A7}"/>
    <cellStyle name="20% - Accent2 7 2 3 2 2 2" xfId="11561" xr:uid="{96FE7966-F388-4015-AA90-CF1DEDC67B5B}"/>
    <cellStyle name="20% - Accent2 7 2 3 2 2 2 2" xfId="36932" xr:uid="{E9FA0D09-8335-4A13-BC3B-AE4B0207E41E}"/>
    <cellStyle name="20% - Accent2 7 2 3 2 2 3" xfId="46852" xr:uid="{DBDFF13D-A3CB-45B7-A240-0307A30B889E}"/>
    <cellStyle name="20% - Accent2 7 2 3 2 3" xfId="12256" xr:uid="{F577DC10-58E3-4124-AF6B-AFA72CC8C5E7}"/>
    <cellStyle name="20% - Accent2 7 2 3 2 3 2" xfId="18058" xr:uid="{4CA72715-A7EE-4AFC-A4A3-E3445A9A85D8}"/>
    <cellStyle name="20% - Accent2 7 2 3 2 3 2 2" xfId="43366" xr:uid="{F1738DBF-77F5-4305-8945-8E0FC61DE3FE}"/>
    <cellStyle name="20% - Accent2 7 2 3 2 3 3" xfId="37619" xr:uid="{6D7E6841-7143-42C1-A11D-92C12D18072D}"/>
    <cellStyle name="20% - Accent2 7 2 3 2 4" xfId="20848" xr:uid="{5A9F0132-24DA-46E5-909F-34E6F63D55C8}"/>
    <cellStyle name="20% - Accent2 7 2 3 2 4 2" xfId="46127" xr:uid="{9A7B0B81-D5A4-4B46-83DC-16FC4BA69C94}"/>
    <cellStyle name="20% - Accent2 7 2 3 2 5" xfId="45619" xr:uid="{80675811-8C2B-4502-895A-16DD73ECB90B}"/>
    <cellStyle name="20% - Accent2 7 2 3 3" xfId="2554" xr:uid="{CA7550A7-2B2A-4FC1-BA38-2A80625725B4}"/>
    <cellStyle name="20% - Accent2 7 2 3 3 2" xfId="957" xr:uid="{75E69165-D082-48CF-84CB-6B5273513163}"/>
    <cellStyle name="20% - Accent2 7 2 3 3 2 2" xfId="26441" xr:uid="{FBFA6F43-C02E-409D-A417-78A12B2DD6AB}"/>
    <cellStyle name="20% - Accent2 7 2 3 3 3" xfId="28007" xr:uid="{2166DA7B-88CC-4FF8-96ED-DE6EB06A839F}"/>
    <cellStyle name="20% - Accent2 7 2 3 4" xfId="3756" xr:uid="{3E0057E1-0D29-4904-9EE4-DDA2512E4C65}"/>
    <cellStyle name="20% - Accent2 7 2 3 4 2" xfId="24288" xr:uid="{EBE76655-D13D-480F-A6C8-D297494B54CD}"/>
    <cellStyle name="20% - Accent2 7 2 3 4 2 2" xfId="49533" xr:uid="{92904F53-F2D2-4C6F-BFC6-5B33EE5F38D3}"/>
    <cellStyle name="20% - Accent2 7 2 3 4 3" xfId="29200" xr:uid="{0BDC1224-3319-4D71-93D3-3B22BE00E741}"/>
    <cellStyle name="20% - Accent2 7 2 3 5" xfId="1823" xr:uid="{A3751C89-B3F6-4237-A227-DAB01B2CADDD}"/>
    <cellStyle name="20% - Accent2 7 2 3 5 2" xfId="27294" xr:uid="{EA2DFB15-0975-4F46-BDD3-6E18B73B5BBB}"/>
    <cellStyle name="20% - Accent2 7 2 3 6" xfId="43457" xr:uid="{B494B794-5988-4BE4-99BA-7204FE1434B4}"/>
    <cellStyle name="20% - Accent2 7 2 4" xfId="18238" xr:uid="{68DC44B4-A82D-457C-AB6C-4AF39F989967}"/>
    <cellStyle name="20% - Accent2 7 2 4 2" xfId="2635" xr:uid="{89CAA363-C2E1-4986-B346-9D75175C0095}"/>
    <cellStyle name="20% - Accent2 7 2 4 2 2" xfId="15781" xr:uid="{24A49F1C-B647-42F2-8F76-E01DCCC76A66}"/>
    <cellStyle name="20% - Accent2 7 2 4 2 2 2" xfId="41108" xr:uid="{7A85A12B-AE4B-4549-8A0F-308EB9CA339D}"/>
    <cellStyle name="20% - Accent2 7 2 4 2 3" xfId="28088" xr:uid="{313CDF8E-078A-480E-800D-624B9C47B12E}"/>
    <cellStyle name="20% - Accent2 7 2 4 3" xfId="16476" xr:uid="{4D932EA6-1828-423B-B1DA-1E86648791D9}"/>
    <cellStyle name="20% - Accent2 7 2 4 3 2" xfId="11733" xr:uid="{436C3283-6C27-4760-897B-35C5E070196B}"/>
    <cellStyle name="20% - Accent2 7 2 4 3 2 2" xfId="37104" xr:uid="{3F36BDBF-B769-44AC-BD0B-3EE63D289FC1}"/>
    <cellStyle name="20% - Accent2 7 2 4 3 3" xfId="41792" xr:uid="{933BE452-E549-4FD6-91A8-877567CFB7AD}"/>
    <cellStyle name="20% - Accent2 7 2 4 4" xfId="18746" xr:uid="{3FCB506B-0F2E-4310-AB2D-9E361B177D2A}"/>
    <cellStyle name="20% - Accent2 7 2 4 4 2" xfId="44046" xr:uid="{888A1776-18AA-43F6-A760-A18097EECCAC}"/>
    <cellStyle name="20% - Accent2 7 2 4 5" xfId="43538" xr:uid="{70A7A3EB-F8A3-498A-8A6B-CBC00F5179C4}"/>
    <cellStyle name="20% - Accent2 7 2 5" xfId="20430" xr:uid="{9EE6C92B-D60B-4F6F-BE9C-F7B5B4606129}"/>
    <cellStyle name="20% - Accent2 7 2 5 2" xfId="19907" xr:uid="{AF4DD0E9-E58D-4DC0-9B78-58D3CEBD3761}"/>
    <cellStyle name="20% - Accent2 7 2 5 2 2" xfId="45195" xr:uid="{76F0FC4B-0E8F-4A06-BA4F-FB243046A49B}"/>
    <cellStyle name="20% - Accent2 7 2 5 3" xfId="45709" xr:uid="{F240883B-E7FC-4253-9D0D-411864346E63}"/>
    <cellStyle name="20% - Accent2 7 2 6" xfId="614" xr:uid="{B45A75CA-040C-445E-9CA6-43C55D89ABFE}"/>
    <cellStyle name="20% - Accent2 7 2 6 2" xfId="5338" xr:uid="{47DC632B-A64C-4E1D-A010-2D96BD0ED7CA}"/>
    <cellStyle name="20% - Accent2 7 2 6 2 2" xfId="30769" xr:uid="{F6D53884-585F-474C-9507-DE48B7A8706A}"/>
    <cellStyle name="20% - Accent2 7 2 6 3" xfId="26098" xr:uid="{BC295E17-67D8-4259-AA9D-6F8319ADB36D}"/>
    <cellStyle name="20% - Accent2 7 2 7" xfId="785" xr:uid="{28708E95-366B-4942-90E5-86A8D49C3385}"/>
    <cellStyle name="20% - Accent2 7 2 7 2" xfId="26269" xr:uid="{397FB880-9B94-416B-B399-E3324AA4F471}"/>
    <cellStyle name="20% - Accent2 7 2 8" xfId="37196" xr:uid="{B6D7B9C8-A7F5-4C3D-8736-05873727F07D}"/>
    <cellStyle name="20% - Accent2 7 3" xfId="7623" xr:uid="{F15361E0-A477-4191-A4F8-D0F5DC55C0E3}"/>
    <cellStyle name="20% - Accent2 7 3 2" xfId="20258" xr:uid="{835C5F75-156C-414A-871A-E24DE17E032A}"/>
    <cellStyle name="20% - Accent2 7 3 2 2" xfId="2464" xr:uid="{3A04B2F7-F66D-48F6-B635-C14D7D1DDE40}"/>
    <cellStyle name="20% - Accent2 7 3 2 2 2" xfId="4739" xr:uid="{2A8A5860-C0BC-45EB-8A2C-343C722D152A}"/>
    <cellStyle name="20% - Accent2 7 3 2 2 2 2" xfId="17886" xr:uid="{9606B123-B146-4154-872A-E98E40162C0F}"/>
    <cellStyle name="20% - Accent2 7 3 2 2 2 2 2" xfId="43194" xr:uid="{C603CF14-57E3-4B67-8557-62E8B6B85679}"/>
    <cellStyle name="20% - Accent2 7 3 2 2 2 3" xfId="30170" xr:uid="{BD6AEF57-92BB-4EDC-8874-6C0062AB15AE}"/>
    <cellStyle name="20% - Accent2 7 3 2 2 3" xfId="18580" xr:uid="{74A63B8F-192B-4AFD-941F-8C3C9D0F4601}"/>
    <cellStyle name="20% - Accent2 7 3 2 2 3 2" xfId="20161" xr:uid="{3F8DE8AC-129F-44E4-A730-7211714824F5}"/>
    <cellStyle name="20% - Accent2 7 3 2 2 3 2 2" xfId="45449" xr:uid="{CFBE7D74-55E2-418D-A09C-C35DB89BAD64}"/>
    <cellStyle name="20% - Accent2 7 3 2 2 3 3" xfId="43880" xr:uid="{2F4EECE3-2D67-4E18-BC86-5C400481E32A}"/>
    <cellStyle name="20% - Accent2 7 3 2 2 4" xfId="2972" xr:uid="{C90F8B7C-35B3-49AF-9147-4A38C924E142}"/>
    <cellStyle name="20% - Accent2 7 3 2 2 4 2" xfId="28425" xr:uid="{FAEAACBA-D2AB-4280-B356-488FBAB18199}"/>
    <cellStyle name="20% - Accent2 7 3 2 2 5" xfId="27917" xr:uid="{107AC6D0-C0DA-4192-B921-8FA55D66A54E}"/>
    <cellStyle name="20% - Accent2 7 3 2 3" xfId="21503" xr:uid="{39A1B28E-0017-4B9A-A9A1-6271FE29C0CD}"/>
    <cellStyle name="20% - Accent2 7 3 2 3 2" xfId="1994" xr:uid="{360EB8F7-8817-47E4-A705-DCFAB2C32843}"/>
    <cellStyle name="20% - Accent2 7 3 2 3 2 2" xfId="27465" xr:uid="{7A1C4DBB-3D03-45D5-A7E5-1E11347F6CDD}"/>
    <cellStyle name="20% - Accent2 7 3 2 3 3" xfId="46771" xr:uid="{1B457B82-9D0C-47B4-A88C-6947C4039D14}"/>
    <cellStyle name="20% - Accent2 7 3 2 4" xfId="22707" xr:uid="{4857A28F-D6B8-4510-9CED-B0BD27335759}"/>
    <cellStyle name="20% - Accent2 7 3 2 4 2" xfId="7443" xr:uid="{D34BF958-299F-4469-AED7-7D05964BD194}"/>
    <cellStyle name="20% - Accent2 7 3 2 4 2 2" xfId="32857" xr:uid="{2C7E0F80-B43B-4691-9271-B440E910787A}"/>
    <cellStyle name="20% - Accent2 7 3 2 4 3" xfId="47962" xr:uid="{D41BD7DE-A334-481A-84C0-01B4B357BE21}"/>
    <cellStyle name="20% - Accent2 7 3 2 5" xfId="10241" xr:uid="{F018C772-E48B-41AB-905F-7FF65E9CD591}"/>
    <cellStyle name="20% - Accent2 7 3 2 5 2" xfId="35625" xr:uid="{C8073C3F-8F5F-4DB1-9DBC-671D4581011E}"/>
    <cellStyle name="20% - Accent2 7 3 2 6" xfId="45539" xr:uid="{EDD43564-3DE9-4B29-9DDF-458367D8B36B}"/>
    <cellStyle name="20% - Accent2 7 3 3" xfId="13946" xr:uid="{43AF533B-D7B1-48B6-A9A0-3A2D033DBD41}"/>
    <cellStyle name="20% - Accent2 7 3 3 2" xfId="8777" xr:uid="{8B1B5A77-0298-4644-9BDB-0C6C1BF3F40F}"/>
    <cellStyle name="20% - Accent2 7 3 3 2 2" xfId="11052" xr:uid="{D0B2E90E-A02F-4759-91B8-E794A9C51ED9}"/>
    <cellStyle name="20% - Accent2 7 3 3 2 2 2" xfId="7353" xr:uid="{E38BF80D-0E4F-423C-8A10-37E88DF3C2D9}"/>
    <cellStyle name="20% - Accent2 7 3 3 2 2 2 2" xfId="32767" xr:uid="{4B54C49B-AB71-49D9-B0F6-0BB077A887DF}"/>
    <cellStyle name="20% - Accent2 7 3 3 2 2 3" xfId="36423" xr:uid="{0969A41F-9578-441A-A108-670E8E1105B1}"/>
    <cellStyle name="20% - Accent2 7 3 3 2 3" xfId="8047" xr:uid="{6A7AD0B2-726A-408D-9817-F7704092D8D9}"/>
    <cellStyle name="20% - Accent2 7 3 3 2 3 2" xfId="13847" xr:uid="{FE8DC125-BE76-4571-A0EC-4491CF4F3932}"/>
    <cellStyle name="20% - Accent2 7 3 3 2 3 2 2" xfId="39198" xr:uid="{31CC2C6E-59D6-42C7-9C96-C03DFC053724}"/>
    <cellStyle name="20% - Accent2 7 3 3 2 3 3" xfId="33454" xr:uid="{E0038A9E-B4B9-46D2-99FC-4113058B5F14}"/>
    <cellStyle name="20% - Accent2 7 3 3 2 4" xfId="9285" xr:uid="{5EADA43C-E815-4261-9C41-14B2E2616ED3}"/>
    <cellStyle name="20% - Accent2 7 3 3 2 4 2" xfId="34678" xr:uid="{68AF6FF7-13E8-4A36-AD1E-0F7A1123EB71}"/>
    <cellStyle name="20% - Accent2 7 3 3 2 5" xfId="34170" xr:uid="{7AC9F77C-4F4D-4AB5-BB37-5FE8C655D8DF}"/>
    <cellStyle name="20% - Accent2 7 3 3 3" xfId="15191" xr:uid="{D605F8B2-0912-4C09-A1E5-C45E3743993B}"/>
    <cellStyle name="20% - Accent2 7 3 3 3 2" xfId="4098" xr:uid="{BB908C58-3F28-4DCF-8DF1-1668D80BF337}"/>
    <cellStyle name="20% - Accent2 7 3 3 3 2 2" xfId="29542" xr:uid="{84060863-B1CE-40CC-8A1F-CE9E84723941}"/>
    <cellStyle name="20% - Accent2 7 3 3 3 3" xfId="40518" xr:uid="{50928F89-0F2D-47CC-8EFD-0ECBD1A44BE0}"/>
    <cellStyle name="20% - Accent2 7 3 3 4" xfId="16394" xr:uid="{7986DC01-BA96-47B5-8E84-C8FC4D056A4E}"/>
    <cellStyle name="20% - Accent2 7 3 3 4 2" xfId="20079" xr:uid="{B22B9634-5219-4A56-BABE-C673DC431C39}"/>
    <cellStyle name="20% - Accent2 7 3 3 4 2 2" xfId="45367" xr:uid="{E838A7D0-7276-467A-89ED-3AE2ED6E3906}"/>
    <cellStyle name="20% - Accent2 7 3 3 4 3" xfId="41710" xr:uid="{98FCF1ED-43D2-48B6-A793-77ED552D4815}"/>
    <cellStyle name="20% - Accent2 7 3 3 5" xfId="22878" xr:uid="{F29BF137-2A51-4DA2-AE28-6F9210DEBCF0}"/>
    <cellStyle name="20% - Accent2 7 3 3 5 2" xfId="48133" xr:uid="{B103901B-D01D-432D-9D2C-76CCA3967414}"/>
    <cellStyle name="20% - Accent2 7 3 3 6" xfId="39288" xr:uid="{07859FA4-8B43-43EF-A128-2B9F45294B41}"/>
    <cellStyle name="20% - Accent2 7 3 4" xfId="14028" xr:uid="{ACA28235-E201-43BE-997C-BB7DBEA3C184}"/>
    <cellStyle name="20% - Accent2 7 3 4 2" xfId="15272" xr:uid="{CA4A32A6-C9FD-4E22-A27F-69543116DC53}"/>
    <cellStyle name="20% - Accent2 7 3 4 2 2" xfId="24198" xr:uid="{C2BBB859-824D-4157-95D3-D388BFD05D6E}"/>
    <cellStyle name="20% - Accent2 7 3 4 2 2 2" xfId="49443" xr:uid="{4B33D930-E294-4D55-993C-32D1A8014E66}"/>
    <cellStyle name="20% - Accent2 7 3 4 2 3" xfId="40599" xr:uid="{89DE5FB6-87C3-4210-B0C5-846552059600}"/>
    <cellStyle name="20% - Accent2 7 3 4 3" xfId="24893" xr:uid="{ABDDBCC1-0DB4-42E6-B08B-5032557C4BAE}"/>
    <cellStyle name="20% - Accent2 7 3 4 3 2" xfId="7525" xr:uid="{726153DC-5C11-4C56-B360-A6914C16255F}"/>
    <cellStyle name="20% - Accent2 7 3 4 3 2 2" xfId="32939" xr:uid="{2D40CAF3-FF26-45B4-90C0-A853E0791EC3}"/>
    <cellStyle name="20% - Accent2 7 3 4 3 3" xfId="50127" xr:uid="{3F482055-B4A0-4079-9098-837FC51BCB59}"/>
    <cellStyle name="20% - Accent2 7 3 4 4" xfId="14536" xr:uid="{B972B749-0AA9-4ACD-A7EA-1248738316F2}"/>
    <cellStyle name="20% - Accent2 7 3 4 4 2" xfId="39875" xr:uid="{E02B92A9-4B9F-4525-917E-4A2EAE695074}"/>
    <cellStyle name="20% - Accent2 7 3 4 5" xfId="39367" xr:uid="{60EF343D-BE14-4125-A8FC-3DE5832BAF92}"/>
    <cellStyle name="20% - Accent2 7 3 5" xfId="8867" xr:uid="{C4E75FDD-79EF-4BF7-B457-0168104941D4}"/>
    <cellStyle name="20% - Accent2 7 3 5 2" xfId="958" xr:uid="{A89B2AFD-1468-4A14-9776-52F1B4151976}"/>
    <cellStyle name="20% - Accent2 7 3 5 2 2" xfId="26442" xr:uid="{06AEDDEE-DC2C-4DFA-845C-A5191EF463CD}"/>
    <cellStyle name="20% - Accent2 7 3 5 3" xfId="34260" xr:uid="{BEDB545E-74E6-4440-B902-6B1CE328B610}"/>
    <cellStyle name="20% - Accent2 7 3 6" xfId="10070" xr:uid="{AF1F6289-52C8-4231-92A4-1A2C0CF594B1}"/>
    <cellStyle name="20% - Accent2 7 3 6 2" xfId="17976" xr:uid="{6A171B65-71AE-4D1C-8E91-7391699782B4}"/>
    <cellStyle name="20% - Accent2 7 3 6 2 2" xfId="43284" xr:uid="{C014BE38-78AF-4DA6-A495-116247B31420}"/>
    <cellStyle name="20% - Accent2 7 3 6 3" xfId="35454" xr:uid="{6599374F-BD40-4958-9D50-912912771E29}"/>
    <cellStyle name="20% - Accent2 7 3 7" xfId="3927" xr:uid="{3CB6DBFE-D637-49B2-8E30-5079F91732F6}"/>
    <cellStyle name="20% - Accent2 7 3 7 2" xfId="29371" xr:uid="{243230BC-8809-415C-BBDD-066E8EEFE240}"/>
    <cellStyle name="20% - Accent2 7 3 8" xfId="33031" xr:uid="{84AC8DCC-E3C4-4072-96C0-CB1E6E7E3A70}"/>
    <cellStyle name="20% - Accent2 7 4" xfId="2382" xr:uid="{CB576414-AC92-49CD-A151-AEBFB40B168E}"/>
    <cellStyle name="20% - Accent2 7 4 2" xfId="21413" xr:uid="{F62A5663-7F90-4E89-A5D4-DD3FB62F84F2}"/>
    <cellStyle name="20% - Accent2 7 4 2 2" xfId="23689" xr:uid="{5DDC8D69-8348-4938-98E6-51A091C724C7}"/>
    <cellStyle name="20% - Accent2 7 4 2 2 2" xfId="19989" xr:uid="{E9FDE8BA-969B-4B33-91E5-E00D1C0CF78B}"/>
    <cellStyle name="20% - Accent2 7 4 2 2 2 2" xfId="45277" xr:uid="{364DCC14-4EE4-4616-B914-AEC06E4AD076}"/>
    <cellStyle name="20% - Accent2 7 4 2 2 3" xfId="48934" xr:uid="{5F256FE0-9904-4C8E-928B-621C48CA5698}"/>
    <cellStyle name="20% - Accent2 7 4 2 3" xfId="20682" xr:uid="{4DC7E46D-50F8-48E0-BC0F-227CF74266BF}"/>
    <cellStyle name="20% - Accent2 7 4 2 3 2" xfId="2242" xr:uid="{B267AC3F-52F3-4E4D-A569-0C70BBD25A28}"/>
    <cellStyle name="20% - Accent2 7 4 2 3 2 2" xfId="27713" xr:uid="{BA1764AA-C240-44CC-9961-D56227CD71BF}"/>
    <cellStyle name="20% - Accent2 7 4 2 3 3" xfId="45961" xr:uid="{9EE11891-ECC8-4C4A-A9F1-5096EBF6BAFE}"/>
    <cellStyle name="20% - Accent2 7 4 2 4" xfId="21921" xr:uid="{77708C25-30EC-4DC6-B5F6-7F46D2452421}"/>
    <cellStyle name="20% - Accent2 7 4 2 4 2" xfId="47189" xr:uid="{D85644DC-6BA0-46F0-80C2-4F50491C80E4}"/>
    <cellStyle name="20% - Accent2 7 4 2 5" xfId="46681" xr:uid="{AD885D09-7375-4ED5-BA50-DFF41490EA89}"/>
    <cellStyle name="20% - Accent2 7 4 3" xfId="4658" xr:uid="{75F0B28C-369B-40BD-87F2-8796C596EC54}"/>
    <cellStyle name="20% - Accent2 7 4 3 2" xfId="10412" xr:uid="{015C2273-F22B-45C8-92AF-34BAF8C4C8BE}"/>
    <cellStyle name="20% - Accent2 7 4 3 2 2" xfId="35796" xr:uid="{0F185740-B308-422B-9BBA-F5333EBB62D1}"/>
    <cellStyle name="20% - Accent2 7 4 3 3" xfId="30089" xr:uid="{DEBA67DB-0687-45BF-A35D-61EAD4D4A08C}"/>
    <cellStyle name="20% - Accent2 7 4 4" xfId="5860" xr:uid="{F88FB792-064E-4B6F-9418-DF12D3CA19FB}"/>
    <cellStyle name="20% - Accent2 7 4 4 2" xfId="13765" xr:uid="{1DDF928B-7ECF-4A6B-9359-DC715335F2E7}"/>
    <cellStyle name="20% - Accent2 7 4 4 2 2" xfId="39116" xr:uid="{A8319E43-E054-4F8B-9E65-6F05E995083F}"/>
    <cellStyle name="20% - Accent2 7 4 4 3" xfId="31283" xr:uid="{6EA042C1-CABC-4F3E-84E1-09E7FCCEBFE9}"/>
    <cellStyle name="20% - Accent2 7 4 5" xfId="16565" xr:uid="{75FD5ABB-0610-48A2-B798-C578AA5A0FE0}"/>
    <cellStyle name="20% - Accent2 7 4 5 2" xfId="41881" xr:uid="{376280D3-51C3-40DA-AA62-FD4AA3DF3FC2}"/>
    <cellStyle name="20% - Accent2 7 4 6" xfId="27840" xr:uid="{D7608708-211E-4D4E-BDD2-EACEBFACA875}"/>
    <cellStyle name="20% - Accent2 7 5" xfId="8695" xr:uid="{4BC3D9D1-56DB-4356-9134-5AA43F7862E4}"/>
    <cellStyle name="20% - Accent2 7 5 2" xfId="15101" xr:uid="{642BE14E-CF36-4AC1-B6E7-ED0E9AE89AE2}"/>
    <cellStyle name="20% - Accent2 7 5 2 2" xfId="17377" xr:uid="{6FFD3225-89A7-4026-AECE-AC5B9F119548}"/>
    <cellStyle name="20% - Accent2 7 5 2 2 2" xfId="13675" xr:uid="{7E2E3DE6-DA85-40C6-8D8B-4A910F97D442}"/>
    <cellStyle name="20% - Accent2 7 5 2 2 2 2" xfId="39026" xr:uid="{9439A929-DD76-483A-8D97-C30F66643EDF}"/>
    <cellStyle name="20% - Accent2 7 5 2 2 3" xfId="42685" xr:uid="{47DF018A-4A74-45A3-BFB7-64F13A55DE1C}"/>
    <cellStyle name="20% - Accent2 7 5 2 3" xfId="14370" xr:uid="{C4BDEA74-2A75-4B75-AFE2-3F8F08596A14}"/>
    <cellStyle name="20% - Accent2 7 5 2 3 2" xfId="4346" xr:uid="{02C515F9-C09A-4A8C-92B7-8F9FA0E3D9D7}"/>
    <cellStyle name="20% - Accent2 7 5 2 3 2 2" xfId="29790" xr:uid="{CFBFD2B6-73FE-46EB-AE5C-07BC62F60282}"/>
    <cellStyle name="20% - Accent2 7 5 2 3 3" xfId="39709" xr:uid="{3C12E3DA-FDEC-4C50-A959-10715D18D2AE}"/>
    <cellStyle name="20% - Accent2 7 5 2 4" xfId="15609" xr:uid="{B0DA7D7E-089C-43A8-858D-2AFB4B96C939}"/>
    <cellStyle name="20% - Accent2 7 5 2 4 2" xfId="40936" xr:uid="{8548A6EA-9F8A-41D1-B4D8-E7CED9996307}"/>
    <cellStyle name="20% - Accent2 7 5 2 5" xfId="40428" xr:uid="{2914876A-9FBE-47E3-B4F5-A77E75E26449}"/>
    <cellStyle name="20% - Accent2 7 5 3" xfId="10971" xr:uid="{DD1C398C-BC8D-4E0C-AE3C-71790B2F5BD5}"/>
    <cellStyle name="20% - Accent2 7 5 3 2" xfId="23049" xr:uid="{0F4C0A1D-14C6-4B15-959C-DC5C85317971}"/>
    <cellStyle name="20% - Accent2 7 5 3 2 2" xfId="48304" xr:uid="{FBE15007-9EA1-4BF7-920D-1A2D855022FA}"/>
    <cellStyle name="20% - Accent2 7 5 3 3" xfId="36342" xr:uid="{F90D7F1C-1F98-47DD-99CF-3E30A22CEC94}"/>
    <cellStyle name="20% - Accent2 7 5 4" xfId="12174" xr:uid="{6E032052-8F7F-43E3-B3E2-C25419F0D287}"/>
    <cellStyle name="20% - Accent2 7 5 4 2" xfId="1129" xr:uid="{345AC49C-6101-47C4-AA3C-F245963A2E26}"/>
    <cellStyle name="20% - Accent2 7 5 4 2 2" xfId="26613" xr:uid="{578B0A1C-ABC5-480C-8C76-004C2A60FD14}"/>
    <cellStyle name="20% - Accent2 7 5 4 3" xfId="37537" xr:uid="{80CD0FBB-3CFF-4E3D-8370-388CCE3A73FA}"/>
    <cellStyle name="20% - Accent2 7 5 5" xfId="6031" xr:uid="{A9B2DADA-24DF-4852-8BD0-68C2E96C8271}"/>
    <cellStyle name="20% - Accent2 7 5 5 2" xfId="31454" xr:uid="{C90A279F-4035-4AED-9EFA-7064FB7F9D47}"/>
    <cellStyle name="20% - Accent2 7 5 6" xfId="34093" xr:uid="{214FFAFC-5CFA-4776-999E-80CDACD1930F}"/>
    <cellStyle name="20% - Accent2 7 6" xfId="24551" xr:uid="{DB2DDC8B-F217-40EA-939F-A346EF49A397}"/>
    <cellStyle name="20% - Accent2 7 6 2" xfId="14199" xr:uid="{AD2C48CB-3E50-41E3-ADC3-564F27D302AB}"/>
    <cellStyle name="20% - Accent2 7 6 2 2" xfId="22093" xr:uid="{C9594BA1-0150-4B18-8C91-15EBBDE6477A}"/>
    <cellStyle name="20% - Accent2 7 6 2 2 2" xfId="47361" xr:uid="{DA73C9BE-4CB2-44E7-B869-73B7365CDF96}"/>
    <cellStyle name="20% - Accent2 7 6 2 3" xfId="39538" xr:uid="{B63860B7-5A57-4A5A-A600-381B38A111FB}"/>
    <cellStyle name="20% - Accent2 7 6 3" xfId="22789" xr:uid="{3745E1E4-E804-4E78-B7C2-0F98666EB28B}"/>
    <cellStyle name="20% - Accent2 7 6 3 2" xfId="5420" xr:uid="{313B3877-3458-43E5-B7BE-F43D3B40A8E3}"/>
    <cellStyle name="20% - Accent2 7 6 3 2 2" xfId="30851" xr:uid="{F4F7D2A0-A11D-4880-A0F7-22FDAE11211E}"/>
    <cellStyle name="20% - Accent2 7 6 3 3" xfId="48044" xr:uid="{3B57AFC5-63F5-4027-8F40-B02FD6E99B5F}"/>
    <cellStyle name="20% - Accent2 7 6 4" xfId="25059" xr:uid="{8A0A1463-63B8-49B2-BC1F-A6D8AA2E886E}"/>
    <cellStyle name="20% - Accent2 7 6 4 2" xfId="50293" xr:uid="{1D272F3E-652D-4000-8A66-681FDFA48193}"/>
    <cellStyle name="20% - Accent2 7 6 5" xfId="49785" xr:uid="{16984562-DBC7-4BEC-B6C6-EDB748125FC8}"/>
    <cellStyle name="20% - Accent2 7 7" xfId="7795" xr:uid="{1783CB48-0ADC-4D54-B5A4-14CC10E4FAAF}"/>
    <cellStyle name="20% - Accent2 7 7 2" xfId="7271" xr:uid="{8501E109-65C9-4C45-8E0C-A68BE95D8DF2}"/>
    <cellStyle name="20% - Accent2 7 7 2 2" xfId="32685" xr:uid="{409E6532-FDA1-4674-8EF3-3E059192FFDF}"/>
    <cellStyle name="20% - Accent2 7 7 3" xfId="33202" xr:uid="{917A4122-A092-4534-9B67-F1BD2AD66681}"/>
    <cellStyle name="20% - Accent2 7 8" xfId="613" xr:uid="{6801711F-097E-4C07-A44D-82D7BA6F47C9}"/>
    <cellStyle name="20% - Accent2 7 8 2" xfId="15871" xr:uid="{B56A7D4C-746F-46E6-84A7-BD71BF2D75E4}"/>
    <cellStyle name="20% - Accent2 7 8 2 2" xfId="41198" xr:uid="{FE530D0C-7CB0-45D7-BC72-816AA25BB7CF}"/>
    <cellStyle name="20% - Accent2 7 8 3" xfId="26097" xr:uid="{3C5D46B2-8A77-4B2D-BAE5-EF7E7FA53FA2}"/>
    <cellStyle name="20% - Accent2 7 9" xfId="13422" xr:uid="{0CA1CFCD-C664-48B1-AF30-64A0ADB261B4}"/>
    <cellStyle name="20% - Accent2 7 9 2" xfId="38773" xr:uid="{A5370FFF-D43F-4B1D-9184-C19B92C68F5F}"/>
    <cellStyle name="20% - Accent2 8" xfId="21331" xr:uid="{294BFA59-BC55-463A-985C-E3F7FD6029F4}"/>
    <cellStyle name="20% - Accent2 8 2" xfId="15019" xr:uid="{43775C16-BB8E-4C2A-9E86-1EC2F3EAD531}"/>
    <cellStyle name="20% - Accent2 8 2 2" xfId="10881" xr:uid="{2261BF32-A086-405D-B6A9-A70BC073B416}"/>
    <cellStyle name="20% - Accent2 8 2 2 2" xfId="19480" xr:uid="{B8263A0F-9437-42CD-AAC1-6C908187A8B1}"/>
    <cellStyle name="20% - Accent2 8 2 2 2 2" xfId="4165" xr:uid="{C146D8F8-7DD2-4EE6-BE21-82D604E76E9E}"/>
    <cellStyle name="20% - Accent2 8 2 2 2 2 2" xfId="29609" xr:uid="{52ECB600-EF57-4B6F-9F42-D8010CF082DF}"/>
    <cellStyle name="20% - Accent2 8 2 2 2 3" xfId="44768" xr:uid="{A65F0221-5FC0-463B-9A27-C7A60ACA5A7E}"/>
    <cellStyle name="20% - Accent2 8 2 2 3" xfId="9119" xr:uid="{6B7927EE-A8CF-4769-BBAB-3EFBF6EA7B54}"/>
    <cellStyle name="20% - Accent2 8 2 2 3 2" xfId="23297" xr:uid="{329EDF36-BB2C-4C7B-9746-4BC6BC94AF00}"/>
    <cellStyle name="20% - Accent2 8 2 2 3 2 2" xfId="48552" xr:uid="{7FC244DD-2C86-4222-8737-2FF917CC7096}"/>
    <cellStyle name="20% - Accent2 8 2 2 3 3" xfId="34512" xr:uid="{5B2210C3-AD23-4F37-AEA9-C4A070E2F830}"/>
    <cellStyle name="20% - Accent2 8 2 2 4" xfId="11389" xr:uid="{4347904E-56E0-42CE-B632-653B53CC2303}"/>
    <cellStyle name="20% - Accent2 8 2 2 4 2" xfId="36760" xr:uid="{1EED270E-D99C-4A7D-9F17-2B473DC28A4C}"/>
    <cellStyle name="20% - Accent2 8 2 2 5" xfId="36252" xr:uid="{624FF831-92CD-4503-8F7D-C07081990CCD}"/>
    <cellStyle name="20% - Accent2 8 2 3" xfId="17296" xr:uid="{AC911768-3C41-481D-AFF2-6915E6F6B1FB}"/>
    <cellStyle name="20% - Accent2 8 2 3 2" xfId="6202" xr:uid="{8612DF5B-BF79-48F5-95E6-C977C209595A}"/>
    <cellStyle name="20% - Accent2 8 2 3 2 2" xfId="31625" xr:uid="{D906BAE2-F0EF-43D1-BF42-6703434F754C}"/>
    <cellStyle name="20% - Accent2 8 2 3 3" xfId="42604" xr:uid="{D61EC8E9-FF52-446E-B8A9-9EA2FCA8E252}"/>
    <cellStyle name="20% - Accent2 8 2 4" xfId="18498" xr:uid="{7DA8D41E-525D-4F6A-BEBD-C1079D05EEA1}"/>
    <cellStyle name="20% - Accent2 8 2 4 2" xfId="4267" xr:uid="{88EF7D6F-FA67-49EC-A977-C0829320DBB8}"/>
    <cellStyle name="20% - Accent2 8 2 4 2 2" xfId="29711" xr:uid="{A394C035-FE64-43A6-AD15-A8FB1235D699}"/>
    <cellStyle name="20% - Accent2 8 2 4 3" xfId="43798" xr:uid="{3A410E29-F8BB-4498-B322-BEB22260180B}"/>
    <cellStyle name="20% - Accent2 8 2 5" xfId="24982" xr:uid="{231188E6-8D3B-4FA8-8CF7-2C5519E3425F}"/>
    <cellStyle name="20% - Accent2 8 2 5 2" xfId="50216" xr:uid="{07616985-145B-4ECD-BC37-5F18F1046DDB}"/>
    <cellStyle name="20% - Accent2 8 2 6" xfId="40349" xr:uid="{F3DE4616-1656-49F4-A669-E6924D3172D5}"/>
    <cellStyle name="20% - Accent2 8 3" xfId="4486" xr:uid="{18F19A32-4BF3-463B-AE92-986D9885DDD7}"/>
    <cellStyle name="20% - Accent2 8 3 2" xfId="23518" xr:uid="{37F8567D-30FD-41C5-8787-FF3164EE84BE}"/>
    <cellStyle name="20% - Accent2 8 3 2 2" xfId="13166" xr:uid="{7110142F-7D3E-42DC-96F7-A4ECC577F28B}"/>
    <cellStyle name="20% - Accent2 8 3 2 2 2" xfId="10479" xr:uid="{D88484BE-E07B-4DB6-AA5F-05220057681B}"/>
    <cellStyle name="20% - Accent2 8 3 2 2 2 2" xfId="35863" xr:uid="{589F39A0-25E8-40C1-B2AC-D0FA1BB1DFA4}"/>
    <cellStyle name="20% - Accent2 8 3 2 2 3" xfId="38517" xr:uid="{C4D892ED-CD9C-42DC-AAE9-34AFD298871B}"/>
    <cellStyle name="20% - Accent2 8 3 2 3" xfId="21755" xr:uid="{1CD52B9A-CD98-4987-A638-C44B4C553B97}"/>
    <cellStyle name="20% - Accent2 8 3 2 3 2" xfId="16984" xr:uid="{3BF4531B-A819-46D1-AB61-E04609DA8A6E}"/>
    <cellStyle name="20% - Accent2 8 3 2 3 2 2" xfId="42300" xr:uid="{276D429D-4327-46E2-A4A4-C7AB8D3514A3}"/>
    <cellStyle name="20% - Accent2 8 3 2 3 3" xfId="47023" xr:uid="{26F6A8A9-0922-440C-A2C3-C919074DFCB3}"/>
    <cellStyle name="20% - Accent2 8 3 2 4" xfId="24026" xr:uid="{D82AB623-6ED7-4ED7-9D45-B26361053233}"/>
    <cellStyle name="20% - Accent2 8 3 2 4 2" xfId="49271" xr:uid="{5038685B-387F-45B4-9640-8AE709EDA1BB}"/>
    <cellStyle name="20% - Accent2 8 3 2 5" xfId="48763" xr:uid="{D49ED53E-F1F9-40F9-B798-C5273679D5CB}"/>
    <cellStyle name="20% - Accent2 8 3 3" xfId="6763" xr:uid="{ED743F4A-E488-4669-BF96-7183B3FC7CCC}"/>
    <cellStyle name="20% - Accent2 8 3 3 2" xfId="12516" xr:uid="{B3EC9076-0112-4757-B828-420CE931026E}"/>
    <cellStyle name="20% - Accent2 8 3 3 2 2" xfId="37879" xr:uid="{DC4A3449-E39B-4836-A4C0-648426F0B932}"/>
    <cellStyle name="20% - Accent2 8 3 3 3" xfId="32177" xr:uid="{EC7EEE7D-BAD9-4C34-8166-706A86C63696}"/>
    <cellStyle name="20% - Accent2 8 3 4" xfId="7965" xr:uid="{F45A1931-55AC-4EDE-A8AF-950386585ECE}"/>
    <cellStyle name="20% - Accent2 8 3 4 2" xfId="10581" xr:uid="{003F62AF-A39F-47AC-BA32-886DE0847EDD}"/>
    <cellStyle name="20% - Accent2 8 3 4 2 2" xfId="35965" xr:uid="{FF6045B2-CF59-4A6A-8FFA-B46BFE9FEDFE}"/>
    <cellStyle name="20% - Accent2 8 3 4 3" xfId="33372" xr:uid="{50937EFA-C631-4673-8AD3-EE54B7D3F421}"/>
    <cellStyle name="20% - Accent2 8 3 5" xfId="18669" xr:uid="{40A42E08-247E-4AA3-8BD5-2D48D71134B5}"/>
    <cellStyle name="20% - Accent2 8 3 5 2" xfId="43969" xr:uid="{75A63D67-6CE3-49C0-90CF-B1F2DD3EC31D}"/>
    <cellStyle name="20% - Accent2 8 3 6" xfId="29919" xr:uid="{4019FD9B-7830-4FE0-B845-3ACDC64622A1}"/>
    <cellStyle name="20% - Accent2 8 4" xfId="4568" xr:uid="{F6825D55-C3B2-47FF-996B-87B92573E70E}"/>
    <cellStyle name="20% - Accent2 8 4 2" xfId="6844" xr:uid="{CB7709BE-A962-46AC-9B09-C94078A78A75}"/>
    <cellStyle name="20% - Accent2 8 4 2 2" xfId="2061" xr:uid="{74D22A80-7BCF-42E7-B327-094E18BEEA51}"/>
    <cellStyle name="20% - Accent2 8 4 2 2 2" xfId="27532" xr:uid="{F81D1BB2-B2DE-499C-A286-B51B4C37349C}"/>
    <cellStyle name="20% - Accent2 8 4 2 3" xfId="32258" xr:uid="{670E6A79-8690-424E-A838-405BAA043834}"/>
    <cellStyle name="20% - Accent2 8 4 3" xfId="2806" xr:uid="{8769DBE1-0D1B-4133-9D00-219535ECA149}"/>
    <cellStyle name="20% - Accent2 8 4 3 2" xfId="10660" xr:uid="{B388B7CE-3C82-4E37-9A00-E93CFC02AEDA}"/>
    <cellStyle name="20% - Accent2 8 4 3 2 2" xfId="36044" xr:uid="{973E339C-BAFB-4C0F-9498-664B96C8ECD6}"/>
    <cellStyle name="20% - Accent2 8 4 3 3" xfId="28259" xr:uid="{6B6A0511-15B5-483C-9E90-3A9581B2122B}"/>
    <cellStyle name="20% - Accent2 8 4 4" xfId="5076" xr:uid="{63668C71-6930-42B7-940E-D0135A7E29F1}"/>
    <cellStyle name="20% - Accent2 8 4 4 2" xfId="30507" xr:uid="{FF52DA8B-AF64-4FE1-B2EF-D1064C94E22B}"/>
    <cellStyle name="20% - Accent2 8 4 5" xfId="29999" xr:uid="{E6861686-3A90-4322-9B7C-C937F12EAC77}"/>
    <cellStyle name="20% - Accent2 8 5" xfId="23608" xr:uid="{0BE9A487-5AD2-45F7-86C1-DEFA8C7F40D9}"/>
    <cellStyle name="20% - Accent2 8 5 2" xfId="16736" xr:uid="{C3F41789-3F87-4EA3-8014-29ACFCE76DDF}"/>
    <cellStyle name="20% - Accent2 8 5 2 2" xfId="42052" xr:uid="{3FB2E347-79A0-4985-B214-926812A390E0}"/>
    <cellStyle name="20% - Accent2 8 5 3" xfId="48853" xr:uid="{4E21B364-D616-4B1B-85FB-E443894E9AE1}"/>
    <cellStyle name="20% - Accent2 8 6" xfId="24811" xr:uid="{67477E9D-4353-4D0E-BC5A-C80AF9CF66AA}"/>
    <cellStyle name="20% - Accent2 8 6 2" xfId="2163" xr:uid="{9A9218BA-6ECE-4E27-9246-DB6A6311C8EC}"/>
    <cellStyle name="20% - Accent2 8 6 2 2" xfId="27634" xr:uid="{9E54DC6D-28CF-44D4-916D-869C11EA6BF2}"/>
    <cellStyle name="20% - Accent2 8 6 3" xfId="50045" xr:uid="{EF6C545D-ADEC-4B6A-B529-6A633762F4CD}"/>
    <cellStyle name="20% - Accent2 8 7" xfId="12345" xr:uid="{5594372F-B3C5-4879-9B80-BC850B5988E9}"/>
    <cellStyle name="20% - Accent2 8 7 2" xfId="37708" xr:uid="{F2196274-688F-45E4-BE9E-F52A9507B541}"/>
    <cellStyle name="20% - Accent2 8 8" xfId="46600" xr:uid="{1ACE0B80-80FF-4AE5-85E7-6BADCE66DFB3}"/>
    <cellStyle name="20% - Accent2 9" xfId="10799" xr:uid="{824FE7EB-506B-489F-A5F6-420E8686F458}"/>
    <cellStyle name="20% - Accent2 9 2" xfId="23436" xr:uid="{C5D024AB-45A8-4962-82F2-AE6B7A492104}"/>
    <cellStyle name="20% - Accent2 9 2 2" xfId="6673" xr:uid="{2E4A297E-B70F-4971-BAA4-C32181477CE8}"/>
    <cellStyle name="20% - Accent2 9 2 2 2" xfId="3665" xr:uid="{492305AE-CE3C-41B0-8D71-B324C02CF6FD}"/>
    <cellStyle name="20% - Accent2 9 2 2 2 2" xfId="16803" xr:uid="{969C9219-C120-44B4-83C0-4BF36655779E}"/>
    <cellStyle name="20% - Accent2 9 2 2 2 2 2" xfId="42119" xr:uid="{386E1C8E-B580-4FE4-B006-692C591A170B}"/>
    <cellStyle name="20% - Accent2 9 2 2 2 3" xfId="29109" xr:uid="{4F2E1A73-FC79-4092-9C60-D1FFB9026321}"/>
    <cellStyle name="20% - Accent2 9 2 2 3" xfId="4910" xr:uid="{19A77BA5-D098-4FC5-9562-FB5705CFF353}"/>
    <cellStyle name="20% - Accent2 9 2 2 3 2" xfId="12764" xr:uid="{F5BBA6E2-A13E-42B0-ADB5-332547EB9F86}"/>
    <cellStyle name="20% - Accent2 9 2 2 3 2 2" xfId="38127" xr:uid="{3AB8A7AA-4228-43DC-B47A-391620D3A85D}"/>
    <cellStyle name="20% - Accent2 9 2 2 3 3" xfId="30341" xr:uid="{170BFC05-E1D6-4C1C-B452-5C9CFB56A150}"/>
    <cellStyle name="20% - Accent2 9 2 2 4" xfId="7181" xr:uid="{0B4BFE5F-303D-4591-9703-D4299EBF129A}"/>
    <cellStyle name="20% - Accent2 9 2 2 4 2" xfId="32595" xr:uid="{E72A1ED1-DAEC-4FB3-A3D1-57F22DA738C8}"/>
    <cellStyle name="20% - Accent2 9 2 2 5" xfId="32087" xr:uid="{A2E757E6-D217-49A1-A7D0-7152EEBAB0CF}"/>
    <cellStyle name="20% - Accent2 9 2 3" xfId="13085" xr:uid="{D50AE4C1-F039-4CA4-803F-4CCD20B5EC4F}"/>
    <cellStyle name="20% - Accent2 9 2 3 2" xfId="18840" xr:uid="{B5DE8653-71F1-4546-8C04-F66F6497C914}"/>
    <cellStyle name="20% - Accent2 9 2 3 2 2" xfId="44140" xr:uid="{7AEC8496-2A6A-4190-ADD5-1808FC540B26}"/>
    <cellStyle name="20% - Accent2 9 2 3 3" xfId="38436" xr:uid="{B180C7FE-C8C4-485E-B664-4B3CA2C29518}"/>
    <cellStyle name="20% - Accent2 9 2 4" xfId="14288" xr:uid="{4680B683-E403-451E-A1D6-D28ACB9A0A11}"/>
    <cellStyle name="20% - Accent2 9 2 4 2" xfId="16905" xr:uid="{3BD9CAF8-5CF4-4698-98A2-0F8DDDD82B51}"/>
    <cellStyle name="20% - Accent2 9 2 4 2 2" xfId="42221" xr:uid="{AAA00220-59FA-4AF0-96A3-FF8308ECD5EE}"/>
    <cellStyle name="20% - Accent2 9 2 4 3" xfId="39627" xr:uid="{0293A60F-C9B6-4968-A397-BBE1E461FA4D}"/>
    <cellStyle name="20% - Accent2 9 2 5" xfId="20771" xr:uid="{A66B7BCC-AEA3-4CAF-9CF4-DE6EC0CEA0D8}"/>
    <cellStyle name="20% - Accent2 9 2 5 2" xfId="46050" xr:uid="{A4E5E93C-ADA3-4A80-A072-186BBA3EF95C}"/>
    <cellStyle name="20% - Accent2 9 2 6" xfId="48683" xr:uid="{403CAB99-B027-4452-AE55-A73220DA1615}"/>
    <cellStyle name="20% - Accent2 9 3" xfId="17124" xr:uid="{7BEE7439-B2A6-42BE-AD18-210AEF5E7CC1}"/>
    <cellStyle name="20% - Accent2 9 3 2" xfId="19309" xr:uid="{576F1B57-E4F0-44B4-860E-7E434A4BB255}"/>
    <cellStyle name="20% - Accent2 9 3 2 2" xfId="9979" xr:uid="{47740936-6668-4909-A7A1-8D0DDB860649}"/>
    <cellStyle name="20% - Accent2 9 3 2 2 2" xfId="6269" xr:uid="{B16F55C7-7F45-4D30-B463-15450CFE7BB2}"/>
    <cellStyle name="20% - Accent2 9 3 2 2 2 2" xfId="31692" xr:uid="{C3621689-F8B0-460A-BEE7-39CC49DEFDD0}"/>
    <cellStyle name="20% - Accent2 9 3 2 2 3" xfId="35363" xr:uid="{55837E08-57BB-48E2-9CE3-72FEC6AACC7C}"/>
    <cellStyle name="20% - Accent2 9 3 2 3" xfId="11223" xr:uid="{7EB0EE26-BA71-4523-9000-13D1EBF3290A}"/>
    <cellStyle name="20% - Accent2 9 3 2 3 2" xfId="25401" xr:uid="{37B0D1B5-486E-4FE6-9E7A-BBAC376D5F4D}"/>
    <cellStyle name="20% - Accent2 9 3 2 3 2 2" xfId="50635" xr:uid="{CF5898FB-C4C8-4762-9C5F-4EE9CA35ACE3}"/>
    <cellStyle name="20% - Accent2 9 3 2 3 3" xfId="36594" xr:uid="{805DDA31-50C2-4D6A-BE06-5B259B148F12}"/>
    <cellStyle name="20% - Accent2 9 3 2 4" xfId="19817" xr:uid="{795CCF07-3F41-43E5-99C9-47D7A6C981EF}"/>
    <cellStyle name="20% - Accent2 9 3 2 4 2" xfId="45105" xr:uid="{AE592131-8641-4F6D-9ABC-392877885A65}"/>
    <cellStyle name="20% - Accent2 9 3 2 5" xfId="44597" xr:uid="{B9D4EDF0-D10B-4BF1-8B82-BB9AA074E4F6}"/>
    <cellStyle name="20% - Accent2 9 3 3" xfId="444" xr:uid="{8F9D5B25-6F41-4F3D-96E0-9ABC53D91555}"/>
    <cellStyle name="20% - Accent2 9 3 3 2" xfId="8307" xr:uid="{DDF206AE-CB27-44AA-9162-E7A8D17C389D}"/>
    <cellStyle name="20% - Accent2 9 3 3 2 2" xfId="33714" xr:uid="{B1781E4C-F708-408E-B94D-E1171BD927E8}"/>
    <cellStyle name="20% - Accent2 9 3 3 3" xfId="25928" xr:uid="{5943C18A-DEC1-4C8E-BAD1-3C8C012B31F8}"/>
    <cellStyle name="20% - Accent2 9 3 4" xfId="2724" xr:uid="{8160932E-D683-4285-87C6-8A6184B62F6E}"/>
    <cellStyle name="20% - Accent2 9 3 4 2" xfId="6371" xr:uid="{2F38E933-6116-430E-A23E-A52F6EB21305}"/>
    <cellStyle name="20% - Accent2 9 3 4 2 2" xfId="31794" xr:uid="{D6DBA51D-1E6C-4770-AAD1-99648EF24DBC}"/>
    <cellStyle name="20% - Accent2 9 3 4 3" xfId="28177" xr:uid="{FDF8C5B7-3E5D-4869-95E5-BE073E7E52E9}"/>
    <cellStyle name="20% - Accent2 9 3 5" xfId="14459" xr:uid="{7F4D9221-84C9-4B47-AE4D-F72BAAA3ADE3}"/>
    <cellStyle name="20% - Accent2 9 3 5 2" xfId="39798" xr:uid="{C1F66BF7-D56C-4CB6-9A56-BF4F6EE0ABBD}"/>
    <cellStyle name="20% - Accent2 9 3 6" xfId="42433" xr:uid="{F91553A4-E6F5-4FE3-8938-5B22CF1850F3}"/>
    <cellStyle name="20% - Accent2 9 4" xfId="17206" xr:uid="{0173C080-73A0-45B0-9799-78EC184E2D15}"/>
    <cellStyle name="20% - Accent2 9 4 2" xfId="1561" xr:uid="{9A82AEE5-1495-486F-A628-6568BB80369A}"/>
    <cellStyle name="20% - Accent2 9 4 2 2" xfId="23116" xr:uid="{38F7B9EB-CBE6-466C-ACD2-C2AA0E8FCAE7}"/>
    <cellStyle name="20% - Accent2 9 4 2 2 2" xfId="48371" xr:uid="{4369AB63-97A9-4018-A04D-23B152DC6C5D}"/>
    <cellStyle name="20% - Accent2 9 4 2 3" xfId="27032" xr:uid="{3580C464-3F5D-43CB-A44C-EA8E44C4A9DE}"/>
    <cellStyle name="20% - Accent2 9 4 3" xfId="15443" xr:uid="{3E84B947-FD07-4B7A-8FF0-34ADB4301101}"/>
    <cellStyle name="20% - Accent2 9 4 3 2" xfId="6450" xr:uid="{A44D2011-9A1C-4A80-B0AF-F0FA964F09CE}"/>
    <cellStyle name="20% - Accent2 9 4 3 2 2" xfId="31873" xr:uid="{6AFCA13A-854A-4FE7-8744-99FEB4BBA152}"/>
    <cellStyle name="20% - Accent2 9 4 3 3" xfId="40770" xr:uid="{3E8B2B10-AED5-4354-8646-8E96535D6240}"/>
    <cellStyle name="20% - Accent2 9 4 4" xfId="17714" xr:uid="{F8B6C5A5-0BBA-40F7-BE5F-1B30BEDE1035}"/>
    <cellStyle name="20% - Accent2 9 4 4 2" xfId="43022" xr:uid="{FC241118-51CB-423D-945E-40C6D742EB77}"/>
    <cellStyle name="20% - Accent2 9 4 5" xfId="42514" xr:uid="{295BB316-5697-4A02-910F-81DC11797788}"/>
    <cellStyle name="20% - Accent2 9 5" xfId="19399" xr:uid="{62FDE0F4-81CA-40AE-8AA6-D68956D52759}"/>
    <cellStyle name="20% - Accent2 9 5 2" xfId="25153" xr:uid="{D84790A8-2D59-4EC1-9E4F-90249AA74FD6}"/>
    <cellStyle name="20% - Accent2 9 5 2 2" xfId="50387" xr:uid="{F16E3AA3-065B-40DE-A910-BA9CE2E4DC88}"/>
    <cellStyle name="20% - Accent2 9 5 3" xfId="44687" xr:uid="{8156DB2F-9910-4FC3-A3D5-733209881099}"/>
    <cellStyle name="20% - Accent2 9 6" xfId="20600" xr:uid="{5E250D15-0C99-41D4-9423-1B4B2C0EA36A}"/>
    <cellStyle name="20% - Accent2 9 6 2" xfId="23218" xr:uid="{F7DB1424-F711-4BE7-8173-9A45701B4D5E}"/>
    <cellStyle name="20% - Accent2 9 6 2 2" xfId="48473" xr:uid="{8A0CC73E-4169-4087-AB4D-291907B3FBCF}"/>
    <cellStyle name="20% - Accent2 9 6 3" xfId="45879" xr:uid="{712423F7-ECC3-4FE7-92FD-C684FAC39787}"/>
    <cellStyle name="20% - Accent2 9 7" xfId="8136" xr:uid="{53B683A0-C164-46EB-B620-760DE4FCE789}"/>
    <cellStyle name="20% - Accent2 9 7 2" xfId="33543" xr:uid="{7B18D402-8E50-44CA-8DE9-460A272D6AC0}"/>
    <cellStyle name="20% - Accent2 9 8" xfId="36174" xr:uid="{B988D5F6-5D09-400D-8972-5682C301B856}"/>
    <cellStyle name="20% - Accent3" xfId="26" builtinId="38" customBuiltin="1"/>
    <cellStyle name="20% - Accent3 10" xfId="19227" xr:uid="{BAAF4142-558E-4C2C-8A45-FD985047CDBD}"/>
    <cellStyle name="20% - Accent3 10 2" xfId="12913" xr:uid="{B94A9D1B-8432-4D45-8CFD-A0920CF78D8B}"/>
    <cellStyle name="20% - Accent3 10 2 2" xfId="3494" xr:uid="{20CE18BE-D398-4774-A3F7-6FB1C90B3BAA}"/>
    <cellStyle name="20% - Accent3 10 2 2 2" xfId="5769" xr:uid="{8DEA119E-726E-4C77-8D25-6DE07C264C43}"/>
    <cellStyle name="20% - Accent3 10 2 2 2 2" xfId="18907" xr:uid="{782130A8-CA90-47D9-93B4-BA0D2FF40CDD}"/>
    <cellStyle name="20% - Accent3 10 2 2 2 2 2" xfId="44207" xr:uid="{F57CB572-F9A5-4DAC-A30F-CE18F7FEDDA8}"/>
    <cellStyle name="20% - Accent3 10 2 2 2 3" xfId="31192" xr:uid="{7E35B174-2471-415A-9AF6-5E7713F59CE4}"/>
    <cellStyle name="20% - Accent3 10 2 2 3" xfId="7015" xr:uid="{0EF5F9E5-592C-43BC-B986-844501EFDD65}"/>
    <cellStyle name="20% - Accent3 10 2 2 3 2" xfId="21190" xr:uid="{3679A18E-2C38-4C34-98A2-0470B46AE8D8}"/>
    <cellStyle name="20% - Accent3 10 2 2 3 2 2" xfId="46469" xr:uid="{C599101E-2A61-4FCD-8F24-814A89CF4FAB}"/>
    <cellStyle name="20% - Accent3 10 2 2 3 3" xfId="32429" xr:uid="{E5C1B18F-0E85-4705-AE24-66BCA984EDDB}"/>
    <cellStyle name="20% - Accent3 10 2 2 4" xfId="1903" xr:uid="{4965E178-2639-4772-B5C8-B8A8AEC6A8AF}"/>
    <cellStyle name="20% - Accent3 10 2 2 4 2" xfId="27374" xr:uid="{EC0516F9-F1D2-4D9A-A0AC-3D7248510D54}"/>
    <cellStyle name="20% - Accent3 10 2 2 5" xfId="28938" xr:uid="{1A8AE74B-8E68-446E-BD8D-53D1008CB05C}"/>
    <cellStyle name="20% - Accent3 10 2 3" xfId="9901" xr:uid="{7ACC7943-159E-422E-846F-9749FFCB7DCC}"/>
    <cellStyle name="20% - Accent3 10 2 3 2" xfId="3066" xr:uid="{D1602408-207C-43D8-B0FD-39A3341D5C84}"/>
    <cellStyle name="20% - Accent3 10 2 3 2 2" xfId="28519" xr:uid="{1690ACCD-BB1C-4D42-9E4E-940C6AC0F61B}"/>
    <cellStyle name="20% - Accent3 10 2 3 3" xfId="35285" xr:uid="{0C6C2CE7-758A-4E23-8FC2-11263600234D}"/>
    <cellStyle name="20% - Accent3 10 2 4" xfId="15361" xr:uid="{A003AFE2-F73C-4ED6-BFD1-DDE3B6696CB6}"/>
    <cellStyle name="20% - Accent3 10 2 4 2" xfId="19009" xr:uid="{CA65C698-0889-48BD-B50E-FFBE0C521523}"/>
    <cellStyle name="20% - Accent3 10 2 4 2 2" xfId="44309" xr:uid="{6DDFFB4E-5A5D-4F3E-B4A7-E108F9071CF1}"/>
    <cellStyle name="20% - Accent3 10 2 4 3" xfId="40688" xr:uid="{C6A0BD9C-ECF1-41BC-A41F-8666AD5C7A57}"/>
    <cellStyle name="20% - Accent3 10 2 5" xfId="21844" xr:uid="{A5FB501C-0AD3-42E4-8AF3-AF44350774EB}"/>
    <cellStyle name="20% - Accent3 10 2 5 2" xfId="47112" xr:uid="{2225F5D0-4F5A-4E11-841F-5FF2FF87F6AB}"/>
    <cellStyle name="20% - Accent3 10 2 6" xfId="38267" xr:uid="{EF3A5DC6-D6D3-4261-8E18-9EFD50129C68}"/>
    <cellStyle name="20% - Accent3 10 3" xfId="270" xr:uid="{11C0010B-90AB-4837-BA12-67F7D49C283E}"/>
    <cellStyle name="20% - Accent3 10 3 2" xfId="9808" xr:uid="{5E973631-7977-4FD8-B2B5-334509FF08BB}"/>
    <cellStyle name="20% - Accent3 10 3 2 2" xfId="12083" xr:uid="{8414593D-8408-4AE9-ADEA-21679174A6D9}"/>
    <cellStyle name="20% - Accent3 10 3 2 2 2" xfId="8374" xr:uid="{E93C569F-4F66-40D7-B285-2E08C542980E}"/>
    <cellStyle name="20% - Accent3 10 3 2 2 2 2" xfId="33781" xr:uid="{DB405183-2B74-4FAD-8196-35F4391378D5}"/>
    <cellStyle name="20% - Accent3 10 3 2 2 3" xfId="37446" xr:uid="{FBFDB686-217E-4302-AA12-BE11A1AD677E}"/>
    <cellStyle name="20% - Accent3 10 3 2 3" xfId="19651" xr:uid="{61882534-F90D-4697-925F-3EEF23D13F07}"/>
    <cellStyle name="20% - Accent3 10 3 2 3 2" xfId="14878" xr:uid="{9F669865-C7A5-493C-B0EC-6011DC858CAC}"/>
    <cellStyle name="20% - Accent3 10 3 2 3 2 2" xfId="40217" xr:uid="{800B4F1E-2212-4238-B346-2FF186ADB090}"/>
    <cellStyle name="20% - Accent3 10 3 2 3 3" xfId="44939" xr:uid="{5A109BFD-DB9B-4B56-B8F3-3A9C48287294}"/>
    <cellStyle name="20% - Accent3 10 3 2 4" xfId="4007" xr:uid="{E319D553-BBBE-4FFA-8E56-DACB7C6EF967}"/>
    <cellStyle name="20% - Accent3 10 3 2 4 2" xfId="29451" xr:uid="{13048C5D-949D-4872-9278-7CCA2AC72613}"/>
    <cellStyle name="20% - Accent3 10 3 2 5" xfId="35192" xr:uid="{F81A1FA2-F01B-45F5-B58F-23E6551E5278}"/>
    <cellStyle name="20% - Accent3 10 3 3" xfId="22538" xr:uid="{3A8FA39B-44B4-498F-93BC-B2992A084434}"/>
    <cellStyle name="20% - Accent3 10 3 3 2" xfId="9379" xr:uid="{29EFDDAE-1A95-4A29-8DD2-C3CA7A23210B}"/>
    <cellStyle name="20% - Accent3 10 3 3 2 2" xfId="34772" xr:uid="{5BA217F3-606D-48C0-BF5D-4BFCA651ACB5}"/>
    <cellStyle name="20% - Accent3 10 3 3 3" xfId="47793" xr:uid="{AAB4492B-46CE-4510-AB95-347792DF3F54}"/>
    <cellStyle name="20% - Accent3 10 3 4" xfId="4828" xr:uid="{1149E897-5314-4B29-A412-AEB50B9BC867}"/>
    <cellStyle name="20% - Accent3 10 3 4 2" xfId="8476" xr:uid="{4B33440F-C235-4474-AD26-06917C2EB741}"/>
    <cellStyle name="20% - Accent3 10 3 4 2 2" xfId="33883" xr:uid="{80D873C9-83D2-4390-9466-67E53041AB1C}"/>
    <cellStyle name="20% - Accent3 10 3 4 3" xfId="30259" xr:uid="{CC36DF86-EBDE-4A00-ACB0-43F94C89F9D8}"/>
    <cellStyle name="20% - Accent3 10 3 5" xfId="15532" xr:uid="{DFA4B0B7-49B8-4511-85DD-6B60AAB271D6}"/>
    <cellStyle name="20% - Accent3 10 3 5 2" xfId="40859" xr:uid="{00E3FC17-5E42-43BE-8CFB-8BE105557C6B}"/>
    <cellStyle name="20% - Accent3 10 3 6" xfId="25757" xr:uid="{EEB6C7D5-7731-473C-80D1-EE231736EF33}"/>
    <cellStyle name="20% - Accent3 10 4" xfId="1390" xr:uid="{24D3172B-0082-4B23-ADE0-1192D681A62F}"/>
    <cellStyle name="20% - Accent3 10 4 2" xfId="16303" xr:uid="{0D4F0FCA-AD53-4BA9-BAA5-B3A95FED39A4}"/>
    <cellStyle name="20% - Accent3 10 4 2 2" xfId="25220" xr:uid="{14C0CE20-BA6E-466C-83E2-737CD6630D1E}"/>
    <cellStyle name="20% - Accent3 10 4 2 2 2" xfId="50454" xr:uid="{2D07BA2B-8151-451B-A3B5-2057D6D10619}"/>
    <cellStyle name="20% - Accent3 10 4 2 3" xfId="41619" xr:uid="{984124D2-F382-42FA-8576-FE4D2BAA28A4}"/>
    <cellStyle name="20% - Accent3 10 4 3" xfId="17548" xr:uid="{FAA2607F-A289-464B-81C1-1CDB58590754}"/>
    <cellStyle name="20% - Accent3 10 4 3 2" xfId="8555" xr:uid="{EF5FCF49-86BC-4D76-A3EB-DD5AC0D5FD71}"/>
    <cellStyle name="20% - Accent3 10 4 3 2 2" xfId="33962" xr:uid="{D728A7E0-0A9C-444F-B6F4-D647F06CD161}"/>
    <cellStyle name="20% - Accent3 10 4 3 3" xfId="42856" xr:uid="{5DBC230C-E3CE-4C08-B222-7E85F5D6DC02}"/>
    <cellStyle name="20% - Accent3 10 4 4" xfId="867" xr:uid="{7FF259AA-551B-40A7-8A57-A7DB29B1E112}"/>
    <cellStyle name="20% - Accent3 10 4 4 2" xfId="26351" xr:uid="{DFC7F657-D99E-4F55-8295-AC51DF1515CC}"/>
    <cellStyle name="20% - Accent3 10 4 5" xfId="26861" xr:uid="{8622E5CA-6131-4C5F-9A48-BCD1B4C9257D}"/>
    <cellStyle name="20% - Accent3 10 5" xfId="3587" xr:uid="{DD651126-F752-4FA3-8855-3CFE7A8B4CF9}"/>
    <cellStyle name="20% - Accent3 10 5 2" xfId="14630" xr:uid="{CF2A7A29-57D8-4C30-8F41-F3430E85ABB1}"/>
    <cellStyle name="20% - Accent3 10 5 2 2" xfId="39969" xr:uid="{FDC499E8-8AC9-4CC5-A4D3-636CA97BE3B7}"/>
    <cellStyle name="20% - Accent3 10 5 3" xfId="29031" xr:uid="{24842125-C856-4D28-8492-5FCC892E7F8E}"/>
    <cellStyle name="20% - Accent3 10 6" xfId="21673" xr:uid="{3996A208-CF3D-4EBD-80BA-202BAE9338EE}"/>
    <cellStyle name="20% - Accent3 10 6 2" xfId="25322" xr:uid="{AE37874D-A974-4ED1-A432-97B6D81E60B4}"/>
    <cellStyle name="20% - Accent3 10 6 2 2" xfId="50556" xr:uid="{91A5DC74-04F7-4A0B-B706-AEBC7BD44D4C}"/>
    <cellStyle name="20% - Accent3 10 6 3" xfId="46941" xr:uid="{6A9187F5-F83E-4BE5-9595-4FDBF80C64E1}"/>
    <cellStyle name="20% - Accent3 10 7" xfId="9208" xr:uid="{702F913D-77A5-4823-A175-1B9CC74367E7}"/>
    <cellStyle name="20% - Accent3 10 7 2" xfId="34601" xr:uid="{9A6A16DC-7CBB-4B70-9B37-DC156CBA4C16}"/>
    <cellStyle name="20% - Accent3 10 8" xfId="44518" xr:uid="{E6D5C6DF-1DE0-47C0-A006-EAEF2D7F225C}"/>
    <cellStyle name="20% - Accent3 11" xfId="1311" xr:uid="{1DB2D617-31A2-4107-A627-311C8E33A097}"/>
    <cellStyle name="20% - Accent3 11 2" xfId="3415" xr:uid="{A0C84ACD-4E11-437D-B994-D960481D8660}"/>
    <cellStyle name="20% - Accent3 11 2 2" xfId="16132" xr:uid="{41DB3CF2-FCBA-433F-AA5F-C0EA4CA8814C}"/>
    <cellStyle name="20% - Accent3 11 2 2 2" xfId="18407" xr:uid="{4EC1B8A0-5783-4194-904B-018F6EDC48B9}"/>
    <cellStyle name="20% - Accent3 11 2 2 2 2" xfId="14697" xr:uid="{1150A90C-9F74-47EF-B287-E4318329BB8C}"/>
    <cellStyle name="20% - Accent3 11 2 2 2 2 2" xfId="40036" xr:uid="{F641A456-55D1-420A-815A-6B3AFE786A8B}"/>
    <cellStyle name="20% - Accent3 11 2 2 2 3" xfId="43707" xr:uid="{F6D22501-067B-4A3A-B804-69AD4F6337BE}"/>
    <cellStyle name="20% - Accent3 11 2 2 3" xfId="698" xr:uid="{A2C4964D-F5DD-43B7-8340-E87CA80FB383}"/>
    <cellStyle name="20% - Accent3 11 2 2 3 2" xfId="9627" xr:uid="{FE8B9AF4-0ADB-480A-9108-C68DE4311C7A}"/>
    <cellStyle name="20% - Accent3 11 2 2 3 2 2" xfId="35020" xr:uid="{3B10E13A-6449-4889-B70A-BDCEF758E1A6}"/>
    <cellStyle name="20% - Accent3 11 2 2 3 3" xfId="26182" xr:uid="{5E592A50-A3BB-48E0-A44C-96293617F5B0}"/>
    <cellStyle name="20% - Accent3 11 2 2 4" xfId="22958" xr:uid="{7C65ABC6-CE42-40FB-BB4C-76C5C2739C0E}"/>
    <cellStyle name="20% - Accent3 11 2 2 4 2" xfId="48213" xr:uid="{99855795-9D21-4BBD-B4B8-D8D13F912A06}"/>
    <cellStyle name="20% - Accent3 11 2 2 5" xfId="41448" xr:uid="{C195217F-A1D9-4871-BEA5-EF3F741AE116}"/>
    <cellStyle name="20% - Accent3 11 2 3" xfId="5691" xr:uid="{9370EED4-64D0-470C-AF83-37DE7F90FBD7}"/>
    <cellStyle name="20% - Accent3 11 2 3 2" xfId="15703" xr:uid="{9C7A0F5A-0EDF-4F7F-802F-4FF9CC590708}"/>
    <cellStyle name="20% - Accent3 11 2 3 2 2" xfId="41030" xr:uid="{913E9471-E565-4F2E-938F-F9F2BF14259A}"/>
    <cellStyle name="20% - Accent3 11 2 3 3" xfId="31114" xr:uid="{C4AD62C3-EE7C-431E-8BF9-D72140508441}"/>
    <cellStyle name="20% - Accent3 11 2 4" xfId="23778" xr:uid="{02061760-E52E-42CE-9CB8-B262946A1D2B}"/>
    <cellStyle name="20% - Accent3 11 2 4 2" xfId="14799" xr:uid="{DC32C2BA-C3A4-4D4F-B747-AA7A6D470B76}"/>
    <cellStyle name="20% - Accent3 11 2 4 2 2" xfId="40138" xr:uid="{AB0A92EA-3D40-4B1F-ADAE-8B1505DE28C3}"/>
    <cellStyle name="20% - Accent3 11 2 4 3" xfId="49023" xr:uid="{2B89581C-DE7C-4CFE-9DB3-91A5569DB4E6}"/>
    <cellStyle name="20% - Accent3 11 2 5" xfId="11312" xr:uid="{1244DDE1-7A4C-46B4-A1B8-02D65B248560}"/>
    <cellStyle name="20% - Accent3 11 2 5 2" xfId="36683" xr:uid="{9EF05635-1456-4B2E-B667-42E41D9946B7}"/>
    <cellStyle name="20% - Accent3 11 2 6" xfId="28860" xr:uid="{D53183C5-13B7-4087-BD66-79D644106A92}"/>
    <cellStyle name="20% - Accent3 11 3" xfId="9729" xr:uid="{3E337A8B-85E9-4B0D-9D88-51B693CB76A7}"/>
    <cellStyle name="20% - Accent3 11 3 2" xfId="5598" xr:uid="{A458616B-394A-466E-A9E7-A0A822AD41C4}"/>
    <cellStyle name="20% - Accent3 11 3 2 2" xfId="7874" xr:uid="{1DA25AD2-62AD-4231-ADEE-158F1786244A}"/>
    <cellStyle name="20% - Accent3 11 3 2 2 2" xfId="3133" xr:uid="{C3554EA8-7B7A-451B-8685-AFCE7FEE4477}"/>
    <cellStyle name="20% - Accent3 11 3 2 2 2 2" xfId="28586" xr:uid="{9757C17A-8E4B-4D43-BC18-F31D9AA88DD9}"/>
    <cellStyle name="20% - Accent3 11 3 2 2 3" xfId="33281" xr:uid="{960C6271-6B6D-4CC1-9439-DBBB15D05059}"/>
    <cellStyle name="20% - Accent3 11 3 2 3" xfId="1735" xr:uid="{C38BFE0B-2DF6-47F0-8DD4-A5C1FB27DDD7}"/>
    <cellStyle name="20% - Accent3 11 3 2 3 2" xfId="22263" xr:uid="{DBD2E238-F46B-4A0D-AE7E-FBA0BA85A1CA}"/>
    <cellStyle name="20% - Accent3 11 3 2 3 2 2" xfId="47531" xr:uid="{7B6CDA6D-AB37-451B-9805-CAC6FEBFD3A1}"/>
    <cellStyle name="20% - Accent3 11 3 2 3 3" xfId="27206" xr:uid="{44014996-960B-4997-8200-50E2E0A68EBC}"/>
    <cellStyle name="20% - Accent3 11 3 2 4" xfId="16645" xr:uid="{4F431D5E-9AD9-41FB-9D79-7DA75328F7B6}"/>
    <cellStyle name="20% - Accent3 11 3 2 4 2" xfId="41961" xr:uid="{32373D8A-42BD-45A5-9102-19293F0E4607}"/>
    <cellStyle name="20% - Accent3 11 3 2 5" xfId="31021" xr:uid="{6A35EF86-DF4A-45BB-80D3-4CC9531F4AF8}"/>
    <cellStyle name="20% - Accent3 11 3 3" xfId="12005" xr:uid="{88016424-B5B6-447C-A5B3-68A132181D96}"/>
    <cellStyle name="20% - Accent3 11 3 3 2" xfId="5170" xr:uid="{9E15948A-919D-437D-8CC1-B6EE185297D4}"/>
    <cellStyle name="20% - Accent3 11 3 3 2 2" xfId="30601" xr:uid="{BFCDF727-F05C-49AB-8EF4-16BF4D920899}"/>
    <cellStyle name="20% - Accent3 11 3 3 3" xfId="37368" xr:uid="{8823A413-4FC6-4D29-9748-57A7C48690A5}"/>
    <cellStyle name="20% - Accent3 11 3 4" xfId="17466" xr:uid="{025A79AC-251A-4D3B-B2C5-6963955A1CA5}"/>
    <cellStyle name="20% - Accent3 11 3 4 2" xfId="3235" xr:uid="{89705024-0477-42AC-AC52-D728ADFC58F2}"/>
    <cellStyle name="20% - Accent3 11 3 4 2 2" xfId="28688" xr:uid="{4F9D6496-AFE6-407A-A687-0235264F96F2}"/>
    <cellStyle name="20% - Accent3 11 3 4 3" xfId="42774" xr:uid="{68694667-CDA9-48E1-B832-EB7359404BC1}"/>
    <cellStyle name="20% - Accent3 11 3 5" xfId="23949" xr:uid="{F23D2BCC-C7CA-4294-BACD-BEE899349488}"/>
    <cellStyle name="20% - Accent3 11 3 5 2" xfId="49194" xr:uid="{EA5C8647-13A8-441B-99E2-71EE2848C940}"/>
    <cellStyle name="20% - Accent3 11 3 6" xfId="35113" xr:uid="{E3934975-FC90-4A32-9929-95364E31DF73}"/>
    <cellStyle name="20% - Accent3 11 4" xfId="22445" xr:uid="{25FCB043-2128-4490-98EA-46DF18CD850F}"/>
    <cellStyle name="20% - Accent3 11 4 2" xfId="24720" xr:uid="{FEDFB5A2-63A9-4BD2-96D3-7E30BA46E1E6}"/>
    <cellStyle name="20% - Accent3 11 4 2 2" xfId="21009" xr:uid="{4BD53066-42BD-46C7-A759-E89C480A9EF9}"/>
    <cellStyle name="20% - Accent3 11 4 2 2 2" xfId="46288" xr:uid="{E6456345-EA20-4817-8209-908D0334300B}"/>
    <cellStyle name="20% - Accent3 11 4 2 3" xfId="49954" xr:uid="{DBD7C195-58A4-48CB-BC97-49FEF863F8AC}"/>
    <cellStyle name="20% - Accent3 11 4 3" xfId="13337" xr:uid="{11F2C06B-77A9-4A3D-8407-412315AF79FA}"/>
    <cellStyle name="20% - Accent3 11 4 3 2" xfId="3314" xr:uid="{6142FDB2-AE15-45AE-ADBF-AC894DB5CAC2}"/>
    <cellStyle name="20% - Accent3 11 4 3 2 2" xfId="28767" xr:uid="{04B301D4-3B64-4494-9937-A900AAACEEBD}"/>
    <cellStyle name="20% - Accent3 11 4 3 3" xfId="38688" xr:uid="{B1EC91C6-38F7-40B1-B1EF-BBB051BCF84B}"/>
    <cellStyle name="20% - Accent3 11 4 4" xfId="10321" xr:uid="{333DD2BF-CB4F-4F63-9F24-A772F404338B}"/>
    <cellStyle name="20% - Accent3 11 4 4 2" xfId="35705" xr:uid="{8AB54FB4-74F5-4CD5-96D0-0F91BB21EB89}"/>
    <cellStyle name="20% - Accent3 11 4 5" xfId="47701" xr:uid="{8FDD1418-B208-4113-AD77-5CD9A39F374D}"/>
    <cellStyle name="20% - Accent3 11 5" xfId="16225" xr:uid="{68D61FF7-5A4D-40D8-8E18-B73D8C1C0B40}"/>
    <cellStyle name="20% - Accent3 11 5 2" xfId="22015" xr:uid="{9098113C-29D9-42A7-B355-7CE672E6023A}"/>
    <cellStyle name="20% - Accent3 11 5 2 2" xfId="47283" xr:uid="{CFB85CD9-9F6A-494E-93F1-5C27B0B4EC1C}"/>
    <cellStyle name="20% - Accent3 11 5 3" xfId="41541" xr:uid="{6148D6A7-A35F-4555-845B-AB2683303342}"/>
    <cellStyle name="20% - Accent3 11 6" xfId="11141" xr:uid="{12B2F983-F6C7-47E3-ADE1-8FE9540774AA}"/>
    <cellStyle name="20% - Accent3 11 6 2" xfId="21111" xr:uid="{A57C2381-C105-4632-9061-A8E9ADDE2629}"/>
    <cellStyle name="20% - Accent3 11 6 2 2" xfId="46390" xr:uid="{D36F8EA7-12C0-460F-AB2B-EAE06513DD94}"/>
    <cellStyle name="20% - Accent3 11 6 3" xfId="36512" xr:uid="{705EB974-D392-40C1-9DEE-BF95E7D7F173}"/>
    <cellStyle name="20% - Accent3 11 7" xfId="4999" xr:uid="{8EBAB5E0-879F-442C-884F-0E8E6C84314E}"/>
    <cellStyle name="20% - Accent3 11 7 2" xfId="30430" xr:uid="{23DEBF72-ADBD-40E8-BED3-46F2176A13AC}"/>
    <cellStyle name="20% - Accent3 11 8" xfId="26784" xr:uid="{E0F5AB46-CF02-4B61-BD18-C69363ABFEFB}"/>
    <cellStyle name="20% - Accent3 12" xfId="22366" xr:uid="{0C63895B-0EF2-4AF8-A3B3-2B882C2AD9A7}"/>
    <cellStyle name="20% - Accent3 12 2" xfId="16053" xr:uid="{AFB1CA2A-4A91-44F6-AD2E-2799A5858797}"/>
    <cellStyle name="20% - Accent3 12 2 2" xfId="24549" xr:uid="{E3284C8B-058F-4D30-8A54-E62A4E1A4279}"/>
    <cellStyle name="20% - Accent3 12 2 2 2" xfId="14197" xr:uid="{7B256CA8-FF58-4E76-B149-95A414F39AF6}"/>
    <cellStyle name="20% - Accent3 12 2 2 2 2" xfId="22082" xr:uid="{6B5604EE-84BE-4581-8BC9-D4BFC25E3B8D}"/>
    <cellStyle name="20% - Accent3 12 2 2 2 2 2" xfId="47350" xr:uid="{0E7DD274-3182-4E0F-B139-C666F104EC1E}"/>
    <cellStyle name="20% - Accent3 12 2 2 2 3" xfId="39536" xr:uid="{6E33E331-CD4E-4D9C-AA56-C0216C2820DB}"/>
    <cellStyle name="20% - Accent3 12 2 2 3" xfId="10153" xr:uid="{1311C112-2EB1-4C9E-87AB-D25EAEE36734}"/>
    <cellStyle name="20% - Accent3 12 2 2 3 2" xfId="5418" xr:uid="{23BE9238-1EA6-4FAC-AEC5-99F4A40E8F6C}"/>
    <cellStyle name="20% - Accent3 12 2 2 3 2 2" xfId="30849" xr:uid="{C19F1C6B-ECE7-4ECD-9D93-817A82BB0A62}"/>
    <cellStyle name="20% - Accent3 12 2 2 3 3" xfId="35537" xr:uid="{06A05D55-242D-43DF-BF38-7ABD63C0CA30}"/>
    <cellStyle name="20% - Accent3 12 2 2 4" xfId="12425" xr:uid="{C7C4341E-9572-47E5-B9EE-1836B98C3CDB}"/>
    <cellStyle name="20% - Accent3 12 2 2 4 2" xfId="37788" xr:uid="{2466A91E-AC86-46FA-8A68-9DD217EEBAFD}"/>
    <cellStyle name="20% - Accent3 12 2 2 5" xfId="49783" xr:uid="{D731ADD0-828F-43C1-8368-B2DC1056E8ED}"/>
    <cellStyle name="20% - Accent3 12 2 3" xfId="18329" xr:uid="{65A4FBBC-85E5-4F97-8F6D-C9FAD1670A76}"/>
    <cellStyle name="20% - Accent3 12 2 3 2" xfId="24120" xr:uid="{F9862E0F-F158-43C3-BFDB-FE948AEC2C58}"/>
    <cellStyle name="20% - Accent3 12 2 3 2 2" xfId="49365" xr:uid="{0E8FA1D4-AA85-46A9-AFE0-0086471CD7A5}"/>
    <cellStyle name="20% - Accent3 12 2 3 3" xfId="43629" xr:uid="{64DC0CF2-5294-4CFC-9B1B-49A4EF2BFC4C}"/>
    <cellStyle name="20% - Accent3 12 2 4" xfId="19569" xr:uid="{5BF08F7A-13C0-48BC-ACB4-9C813ACFF781}"/>
    <cellStyle name="20% - Accent3 12 2 4 2" xfId="22184" xr:uid="{40440254-AAE5-45CA-914F-4C85ECA9F0FF}"/>
    <cellStyle name="20% - Accent3 12 2 4 2 2" xfId="47452" xr:uid="{A8E52DE3-35A4-4F71-AA86-05D5312354BF}"/>
    <cellStyle name="20% - Accent3 12 2 4 3" xfId="44857" xr:uid="{1D4073EC-BEAC-4544-8C19-AF4384C177A8}"/>
    <cellStyle name="20% - Accent3 12 2 5" xfId="7104" xr:uid="{72E29605-C0DD-4404-9657-35755F8F0403}"/>
    <cellStyle name="20% - Accent3 12 2 5 2" xfId="32518" xr:uid="{26D93EDF-B1F0-4D47-B4A4-7FB26C7755B9}"/>
    <cellStyle name="20% - Accent3 12 2 6" xfId="41370" xr:uid="{2BCE49FE-2C16-4A3A-8967-9EDC8A8B08DB}"/>
    <cellStyle name="20% - Accent3 12 3" xfId="5519" xr:uid="{ECBF33A2-FE1F-42AB-8695-DF7EF960D299}"/>
    <cellStyle name="20% - Accent3 12 3 2" xfId="18236" xr:uid="{0C2D63DB-056F-41EB-9643-6973B4A403A0}"/>
    <cellStyle name="20% - Accent3 12 3 2 2" xfId="2633" xr:uid="{38DF6D98-5155-4523-8F6F-C6F86260B0C9}"/>
    <cellStyle name="20% - Accent3 12 3 2 2 2" xfId="15770" xr:uid="{25B8D5CA-4CC9-4163-BE25-5E5E286C9C8D}"/>
    <cellStyle name="20% - Accent3 12 3 2 2 2 2" xfId="41097" xr:uid="{AEBA460E-FE03-4F86-AD6B-37FDB0897FF1}"/>
    <cellStyle name="20% - Accent3 12 3 2 2 3" xfId="28086" xr:uid="{6CB7D4E2-AE9E-41FC-821F-438DC4308523}"/>
    <cellStyle name="20% - Accent3 12 3 2 3" xfId="22790" xr:uid="{C585A7BC-B7B5-4B2C-A96B-2B50E7B563DB}"/>
    <cellStyle name="20% - Accent3 12 3 2 3 2" xfId="11731" xr:uid="{61BC4765-66B0-45AB-B1F0-08187C966183}"/>
    <cellStyle name="20% - Accent3 12 3 2 3 2 2" xfId="37102" xr:uid="{ADA5993D-DBBD-433E-A155-5DA98AAA1789}"/>
    <cellStyle name="20% - Accent3 12 3 2 3 3" xfId="48045" xr:uid="{AEB854EB-A316-4A97-9F83-A8D42EFC4036}"/>
    <cellStyle name="20% - Accent3 12 3 2 4" xfId="25062" xr:uid="{108C88BC-5C12-41A3-88E4-2E87E9BB2B3B}"/>
    <cellStyle name="20% - Accent3 12 3 2 4 2" xfId="50296" xr:uid="{D7F911A6-7CF9-4E1D-ACB2-745EE82877F9}"/>
    <cellStyle name="20% - Accent3 12 3 2 5" xfId="43536" xr:uid="{B32B475A-FD9B-4115-AEEE-17555F6333DF}"/>
    <cellStyle name="20% - Accent3 12 3 3" xfId="7796" xr:uid="{9A0E0218-3FA9-4905-968A-AA056299E2EF}"/>
    <cellStyle name="20% - Accent3 12 3 3 2" xfId="17808" xr:uid="{1C59C698-30AE-4545-956F-3971064D0CDE}"/>
    <cellStyle name="20% - Accent3 12 3 3 2 2" xfId="43116" xr:uid="{C2DBF1F2-5ECA-4505-94BA-AD1B29BD6314}"/>
    <cellStyle name="20% - Accent3 12 3 3 3" xfId="33203" xr:uid="{93B824AD-19FA-4514-80DF-C2C787BA8BAD}"/>
    <cellStyle name="20% - Accent3 12 3 4" xfId="13255" xr:uid="{67273963-0A3C-4C8A-AE39-1D162F4776D3}"/>
    <cellStyle name="20% - Accent3 12 3 4 2" xfId="15872" xr:uid="{53F2F197-678C-4E0F-92CD-170F2E2EF8EF}"/>
    <cellStyle name="20% - Accent3 12 3 4 2 2" xfId="41199" xr:uid="{B06C17CB-FC06-444E-BAC4-ECB16D268D22}"/>
    <cellStyle name="20% - Accent3 12 3 4 3" xfId="38606" xr:uid="{037BA2DF-1FFB-4D82-B66D-3C37B5E5FEA3}"/>
    <cellStyle name="20% - Accent3 12 3 5" xfId="19740" xr:uid="{5B29D972-268B-4B5C-A333-5054BDE919F8}"/>
    <cellStyle name="20% - Accent3 12 3 5 2" xfId="45028" xr:uid="{8966F5E7-7A32-4CFA-97FA-01549DDF9B03}"/>
    <cellStyle name="20% - Accent3 12 3 6" xfId="30942" xr:uid="{0D41F773-E851-4A3B-B713-FF80F7D1947C}"/>
    <cellStyle name="20% - Accent3 12 4" xfId="11912" xr:uid="{DBF3C1C0-B077-46AF-B181-2B9EC73C5732}"/>
    <cellStyle name="20% - Accent3 12 4 2" xfId="20509" xr:uid="{166BF677-E211-4FD5-9114-DCAEEE4EC24B}"/>
    <cellStyle name="20% - Accent3 12 4 2 2" xfId="9446" xr:uid="{51E80D4E-0C90-4CFE-8584-3746B965188B}"/>
    <cellStyle name="20% - Accent3 12 4 2 2 2" xfId="34839" xr:uid="{CD22748D-FF46-4118-920A-EDDB0E840D64}"/>
    <cellStyle name="20% - Accent3 12 4 2 3" xfId="45788" xr:uid="{5200E574-84DD-483E-9858-A7A9F60054C5}"/>
    <cellStyle name="20% - Accent3 12 4 3" xfId="3839" xr:uid="{64D4C284-0A35-4978-A9F1-4BE90A0833F0}"/>
    <cellStyle name="20% - Accent3 12 4 3 2" xfId="15951" xr:uid="{B69D0B87-72F3-4A75-B20E-61929D0823D8}"/>
    <cellStyle name="20% - Accent3 12 4 3 2 2" xfId="41278" xr:uid="{5243BC72-8CA0-45AD-8083-74B8ABE267C2}"/>
    <cellStyle name="20% - Accent3 12 4 3 3" xfId="29283" xr:uid="{B05A97B6-E5E8-49E4-A360-D21DC12E7197}"/>
    <cellStyle name="20% - Accent3 12 4 4" xfId="6111" xr:uid="{22D9BF8C-0719-4B8F-ABC7-76970BC4DA05}"/>
    <cellStyle name="20% - Accent3 12 4 4 2" xfId="31534" xr:uid="{84077746-0A81-4290-B480-B75DE3EE8819}"/>
    <cellStyle name="20% - Accent3 12 4 5" xfId="37275" xr:uid="{CE28CF60-76A2-4CE8-BDE2-3AB014246387}"/>
    <cellStyle name="20% - Accent3 12 5" xfId="24642" xr:uid="{B72BF5AA-0E6E-4157-A988-94F88B7107DE}"/>
    <cellStyle name="20% - Accent3 12 5 2" xfId="11483" xr:uid="{F72B505E-1043-4B5C-A6D4-052F017A2E83}"/>
    <cellStyle name="20% - Accent3 12 5 2 2" xfId="36854" xr:uid="{F22F2C1B-D853-4A53-9E77-AE9B8FB37ED5}"/>
    <cellStyle name="20% - Accent3 12 5 3" xfId="49876" xr:uid="{952572AA-4512-4E75-9045-501D6C44E87C}"/>
    <cellStyle name="20% - Accent3 12 6" xfId="6933" xr:uid="{02D926AF-21DF-4B5C-A7BE-11A48253E5AE}"/>
    <cellStyle name="20% - Accent3 12 6 2" xfId="9548" xr:uid="{7F8A2E8A-9472-4262-8774-143C27F32157}"/>
    <cellStyle name="20% - Accent3 12 6 2 2" xfId="34941" xr:uid="{49EB858B-A563-4BAD-B4EE-03CB0D05E96E}"/>
    <cellStyle name="20% - Accent3 12 6 3" xfId="32347" xr:uid="{456B163D-29D9-46F6-AE1A-5A67DE0DD75B}"/>
    <cellStyle name="20% - Accent3 12 7" xfId="17637" xr:uid="{90832039-474D-4575-91A0-159F4B52519F}"/>
    <cellStyle name="20% - Accent3 12 7 2" xfId="42945" xr:uid="{5D22B73A-47CD-47CB-844E-3BB84D6CC998}"/>
    <cellStyle name="20% - Accent3 12 8" xfId="47623" xr:uid="{76D75DA9-84CE-4CF8-B67B-084C3C415D34}"/>
    <cellStyle name="20% - Accent3 13" xfId="11833" xr:uid="{BD03A838-8F61-4B81-ABFD-4C78E4D10ACE}"/>
    <cellStyle name="20% - Accent3 13 2" xfId="24470" xr:uid="{01E754D3-0A3D-4E1E-B623-9C2795A21CC5}"/>
    <cellStyle name="20% - Accent3 13 2 2" xfId="20338" xr:uid="{06D26103-EC3A-4E37-AC3C-7F89F8ADA573}"/>
    <cellStyle name="20% - Accent3 13 2 2 2" xfId="21582" xr:uid="{43FDD5A4-0C64-41CE-B696-6F8B00ECF516}"/>
    <cellStyle name="20% - Accent3 13 2 2 2 2" xfId="11550" xr:uid="{E8D8F29C-6483-4734-8280-3A1919E0FD62}"/>
    <cellStyle name="20% - Accent3 13 2 2 2 2 2" xfId="36921" xr:uid="{643D4052-4EF6-4CD2-A132-CA19A0FF8FEE}"/>
    <cellStyle name="20% - Accent3 13 2 2 2 3" xfId="46850" xr:uid="{3EC9CAD3-57BB-4CA1-888B-D8549C6EB117}"/>
    <cellStyle name="20% - Accent3 13 2 2 3" xfId="5943" xr:uid="{2FDC3878-0919-4AEF-876A-E151A141A9FF}"/>
    <cellStyle name="20% - Accent3 13 2 2 3 2" xfId="18056" xr:uid="{2DEA6C49-52B0-479E-A609-2B30540F185A}"/>
    <cellStyle name="20% - Accent3 13 2 2 3 2 2" xfId="43364" xr:uid="{911FBBC4-4B37-4116-81DF-08BF19202850}"/>
    <cellStyle name="20% - Accent3 13 2 2 3 3" xfId="31366" xr:uid="{16A395FD-CBA3-4F2F-8D7C-FDFDEDC735FF}"/>
    <cellStyle name="20% - Accent3 13 2 2 4" xfId="8216" xr:uid="{2549E22A-C108-476C-86B4-32C951534EE5}"/>
    <cellStyle name="20% - Accent3 13 2 2 4 2" xfId="33623" xr:uid="{675E6CE3-A2D8-4088-AE56-E7ED325BD06E}"/>
    <cellStyle name="20% - Accent3 13 2 2 5" xfId="45617" xr:uid="{CA8AA11F-02DA-4265-AB28-3A696BF091FD}"/>
    <cellStyle name="20% - Accent3 13 2 3" xfId="14119" xr:uid="{C8D853FE-7B3D-406A-AFCF-F65E18BA4592}"/>
    <cellStyle name="20% - Accent3 13 2 3 2" xfId="19911" xr:uid="{30B00943-FF67-4958-9964-C4D6934850A1}"/>
    <cellStyle name="20% - Accent3 13 2 3 2 2" xfId="45199" xr:uid="{3DBD66DE-7AE4-4BB1-95D6-E9B00D60CD5D}"/>
    <cellStyle name="20% - Accent3 13 2 3 3" xfId="39458" xr:uid="{39BCF491-9096-4FD4-8068-A897D27132F4}"/>
    <cellStyle name="20% - Accent3 13 2 4" xfId="1653" xr:uid="{4101E4A9-7BB2-4DE4-8BEE-962D582D1493}"/>
    <cellStyle name="20% - Accent3 13 2 4 2" xfId="11652" xr:uid="{50F8417D-07A4-41F4-99F8-0D33A32D8384}"/>
    <cellStyle name="20% - Accent3 13 2 4 2 2" xfId="37023" xr:uid="{EDCD37F8-0E62-4DC7-9180-2611CF580F32}"/>
    <cellStyle name="20% - Accent3 13 2 4 3" xfId="27124" xr:uid="{4C1A54A1-FC6F-4B1B-A552-66B042F84AD2}"/>
    <cellStyle name="20% - Accent3 13 2 5" xfId="787" xr:uid="{F764E813-ADF8-4955-A794-37F8A11AAFE5}"/>
    <cellStyle name="20% - Accent3 13 2 5 2" xfId="26271" xr:uid="{E77F620C-9117-4391-A12D-EA8A0F476952}"/>
    <cellStyle name="20% - Accent3 13 2 6" xfId="49706" xr:uid="{B2C58413-84D0-4AEC-94E8-97095C7A83F0}"/>
    <cellStyle name="20% - Accent3 13 3" xfId="18157" xr:uid="{FC4521AE-C9F6-41C3-A697-9FDEF30F2B6E}"/>
    <cellStyle name="20% - Accent3 13 3 2" xfId="14026" xr:uid="{CBDF3C2A-CC15-443E-B65F-14BAE61ED8F9}"/>
    <cellStyle name="20% - Accent3 13 3 2 2" xfId="15270" xr:uid="{72519F28-843F-4CA9-A4D1-B63C99F1D97C}"/>
    <cellStyle name="20% - Accent3 13 3 2 2 2" xfId="24187" xr:uid="{63BFDC30-BD3B-4B5F-AA77-966D9C28D39B}"/>
    <cellStyle name="20% - Accent3 13 3 2 2 2 2" xfId="49432" xr:uid="{7E091992-14AD-4FB4-B6E6-C3C9796A3F71}"/>
    <cellStyle name="20% - Accent3 13 3 2 2 3" xfId="40597" xr:uid="{D45FE1DC-257F-4906-BB15-265A61FD9BA0}"/>
    <cellStyle name="20% - Accent3 13 3 2 3" xfId="12257" xr:uid="{6F488507-5BA3-4FDD-9261-1D9110566D9B}"/>
    <cellStyle name="20% - Accent3 13 3 2 3 2" xfId="7523" xr:uid="{B169E821-220C-4AAC-9481-7AD35E1FF209}"/>
    <cellStyle name="20% - Accent3 13 3 2 3 2 2" xfId="32937" xr:uid="{1CD11BB5-F366-423C-B993-090CBE6BA577}"/>
    <cellStyle name="20% - Accent3 13 3 2 3 3" xfId="37620" xr:uid="{04634057-4D6D-4777-9A68-30BB30F2AF94}"/>
    <cellStyle name="20% - Accent3 13 3 2 4" xfId="20851" xr:uid="{8595876C-574E-4D44-887A-8550DD6C0BFB}"/>
    <cellStyle name="20% - Accent3 13 3 2 4 2" xfId="46130" xr:uid="{07FDD511-3E02-4341-9FE4-36A7027E1A1E}"/>
    <cellStyle name="20% - Accent3 13 3 2 5" xfId="39365" xr:uid="{2DBBD69D-076C-4974-88EA-DC613E056A13}"/>
    <cellStyle name="20% - Accent3 13 3 3" xfId="2555" xr:uid="{4D77E8B3-FE3B-4D8D-A411-7B3FCC852EBC}"/>
    <cellStyle name="20% - Accent3 13 3 3 2" xfId="13597" xr:uid="{2A627F38-3B29-4F99-908B-00320A0662C3}"/>
    <cellStyle name="20% - Accent3 13 3 3 2 2" xfId="38948" xr:uid="{051BC6EE-7298-47A1-A72B-52ED5F386BDA}"/>
    <cellStyle name="20% - Accent3 13 3 3 3" xfId="28008" xr:uid="{7371DB31-AA61-4A9A-B4F0-94E6D45E1D8B}"/>
    <cellStyle name="20% - Accent3 13 3 4" xfId="3757" xr:uid="{913DF425-8785-4F82-A25B-22D1740652EF}"/>
    <cellStyle name="20% - Accent3 13 3 4 2" xfId="24289" xr:uid="{F71AE343-8767-4DBA-B676-7830A4C025C3}"/>
    <cellStyle name="20% - Accent3 13 3 4 2 2" xfId="49534" xr:uid="{A4194CF9-8D8A-421C-ADEE-02AE1AA3BBC6}"/>
    <cellStyle name="20% - Accent3 13 3 4 3" xfId="29201" xr:uid="{C67267E5-DEC2-498D-8E21-AA067AB78AEE}"/>
    <cellStyle name="20% - Accent3 13 3 5" xfId="1824" xr:uid="{D8045D95-6DFB-4FBF-B06E-F31E17B04CB3}"/>
    <cellStyle name="20% - Accent3 13 3 5 2" xfId="27295" xr:uid="{6CA851C2-A24C-4D40-8C2A-CE53B24B47EB}"/>
    <cellStyle name="20% - Accent3 13 3 6" xfId="43458" xr:uid="{8A7E9BAF-020C-4B22-8F4A-52BF5F0394A3}"/>
    <cellStyle name="20% - Accent3 13 4" xfId="7703" xr:uid="{121A9C81-1678-4793-BF1F-B914A4DF7C02}"/>
    <cellStyle name="20% - Accent3 13 4 2" xfId="8946" xr:uid="{2896119E-2E51-4DCC-BB03-BEA7E692E167}"/>
    <cellStyle name="20% - Accent3 13 4 2 2" xfId="5237" xr:uid="{1F147F16-9956-49AD-A2A4-5F989C19E05A}"/>
    <cellStyle name="20% - Accent3 13 4 2 2 2" xfId="30668" xr:uid="{157D4CDD-C74A-474F-9B90-827E002554D5}"/>
    <cellStyle name="20% - Accent3 13 4 2 3" xfId="34339" xr:uid="{FFB3A7C4-4934-43A8-B3F1-E9872966B320}"/>
    <cellStyle name="20% - Accent3 13 4 3" xfId="16477" xr:uid="{CE438C1E-8FC0-4310-81D5-F1658CB35AD2}"/>
    <cellStyle name="20% - Accent3 13 4 3 2" xfId="24368" xr:uid="{F5A4480E-4B42-457A-91AF-69534346D716}"/>
    <cellStyle name="20% - Accent3 13 4 3 2 2" xfId="49613" xr:uid="{B5C56A1E-227F-4513-8F57-897E4C37EA29}"/>
    <cellStyle name="20% - Accent3 13 4 3 3" xfId="41793" xr:uid="{A732F51F-52C5-471C-ADC1-58473F727003}"/>
    <cellStyle name="20% - Accent3 13 4 4" xfId="18749" xr:uid="{09652112-E8D7-4C3A-96D1-66D62F29852B}"/>
    <cellStyle name="20% - Accent3 13 4 4 2" xfId="44049" xr:uid="{E5A029FA-4F27-4A80-9753-8E7D673AEEE6}"/>
    <cellStyle name="20% - Accent3 13 4 5" xfId="33110" xr:uid="{6594724E-32A2-4F5F-8A02-B794EF4E2D4F}"/>
    <cellStyle name="20% - Accent3 13 5" xfId="20431" xr:uid="{51452EFC-D16D-4F20-BDD9-9C00DFAE004B}"/>
    <cellStyle name="20% - Accent3 13 5 2" xfId="7275" xr:uid="{B23C0FB7-F923-49B9-B46C-021B6E9A365E}"/>
    <cellStyle name="20% - Accent3 13 5 2 2" xfId="32689" xr:uid="{C53AF445-848A-4193-A677-796A545A059A}"/>
    <cellStyle name="20% - Accent3 13 5 3" xfId="45710" xr:uid="{1AD52DCF-85DB-464D-B2B5-ECCC8A9F1954}"/>
    <cellStyle name="20% - Accent3 13 6" xfId="615" xr:uid="{1F48B0CE-8345-49B0-854A-05EFBF516CD9}"/>
    <cellStyle name="20% - Accent3 13 6 2" xfId="5339" xr:uid="{4F4729DF-43CF-44F3-8DC9-6AC3FD8223C2}"/>
    <cellStyle name="20% - Accent3 13 6 2 2" xfId="30770" xr:uid="{2F6792BD-6D33-4B2A-87FC-0B1ED7936D97}"/>
    <cellStyle name="20% - Accent3 13 6 3" xfId="26099" xr:uid="{F817B084-3FEE-4232-A63B-309DB67C7888}"/>
    <cellStyle name="20% - Accent3 13 7" xfId="13426" xr:uid="{92D3965B-39A6-43B5-A8EC-D6943908222A}"/>
    <cellStyle name="20% - Accent3 13 7 2" xfId="38777" xr:uid="{1B9C6E72-64A2-441A-8EE9-490E237B40B5}"/>
    <cellStyle name="20% - Accent3 13 8" xfId="37197" xr:uid="{618CA4E1-F2A8-4E2F-9006-F111B3E77767}"/>
    <cellStyle name="20% - Accent3 14" xfId="7624" xr:uid="{7A3D1E72-F994-4A16-8B30-82B485100577}"/>
    <cellStyle name="20% - Accent3 14 2" xfId="20259" xr:uid="{54CACE50-FFAC-48B2-9339-6D500B2A09D8}"/>
    <cellStyle name="20% - Accent3 14 2 2" xfId="8775" xr:uid="{C8DB1C0D-7E7A-40C4-878F-92A50EE31819}"/>
    <cellStyle name="20% - Accent3 14 2 2 2" xfId="11050" xr:uid="{87D556A2-6C6B-47A4-A658-78EFE9CF56CE}"/>
    <cellStyle name="20% - Accent3 14 2 2 2 2" xfId="1038" xr:uid="{0D2296BD-46DC-4DBD-84B1-2D2F3DC2119F}"/>
    <cellStyle name="20% - Accent3 14 2 2 2 2 2" xfId="26522" xr:uid="{EB9A9EE0-A24D-4A2F-B05C-8FC3AB32A527}"/>
    <cellStyle name="20% - Accent3 14 2 2 2 3" xfId="36421" xr:uid="{8C226CD1-4B26-4756-93CC-2B214878BBD0}"/>
    <cellStyle name="20% - Accent3 14 2 2 3" xfId="18581" xr:uid="{CC5515BE-EA19-4B0E-9D95-E8F481CE6DF1}"/>
    <cellStyle name="20% - Accent3 14 2 2 3 2" xfId="13845" xr:uid="{E06DC59F-D3EF-4420-BB01-C40CDBF5CEF6}"/>
    <cellStyle name="20% - Accent3 14 2 2 3 2 2" xfId="39196" xr:uid="{CC903A3F-15E5-484F-A169-0F305A38A9F6}"/>
    <cellStyle name="20% - Accent3 14 2 2 3 3" xfId="43881" xr:uid="{48579D87-69E0-4EB1-8103-D39B85AAD568}"/>
    <cellStyle name="20% - Accent3 14 2 2 4" xfId="2975" xr:uid="{AD224E81-B643-49FC-82BB-495796DF58BB}"/>
    <cellStyle name="20% - Accent3 14 2 2 4 2" xfId="28428" xr:uid="{1164DA22-530F-4449-913E-8906A18954E0}"/>
    <cellStyle name="20% - Accent3 14 2 2 5" xfId="34168" xr:uid="{0CE9860F-50E1-4748-A4F8-55FC70669FF7}"/>
    <cellStyle name="20% - Accent3 14 2 3" xfId="21504" xr:uid="{47FEB740-C3DB-4536-A244-12EF4F7636EE}"/>
    <cellStyle name="20% - Accent3 14 2 3 2" xfId="1995" xr:uid="{2052EA5D-D957-4234-B1E9-AC1C4FC0FFD0}"/>
    <cellStyle name="20% - Accent3 14 2 3 2 2" xfId="27466" xr:uid="{E8D1548B-55FA-4260-8CDA-D7C8D100A328}"/>
    <cellStyle name="20% - Accent3 14 2 3 3" xfId="46772" xr:uid="{335137C8-5559-4F69-AC78-47DCC16FB852}"/>
    <cellStyle name="20% - Accent3 14 2 4" xfId="22708" xr:uid="{8EAE2E41-33EC-49E9-B4CE-E0999D2E2F68}"/>
    <cellStyle name="20% - Accent3 14 2 4 2" xfId="7444" xr:uid="{29DE29C7-7F2C-406F-9F83-A8A231137EE9}"/>
    <cellStyle name="20% - Accent3 14 2 4 2 2" xfId="32858" xr:uid="{5FF8B8B9-B418-49F4-90E5-A9CCB163037B}"/>
    <cellStyle name="20% - Accent3 14 2 4 3" xfId="47963" xr:uid="{36D5CCAA-8605-42A4-B9A2-6E284B2B9B99}"/>
    <cellStyle name="20% - Accent3 14 2 5" xfId="10242" xr:uid="{C9622911-CFCF-44BF-AE26-8ACF99058EE6}"/>
    <cellStyle name="20% - Accent3 14 2 5 2" xfId="35626" xr:uid="{7966FDCF-B8C5-4538-8A18-EB5605B46714}"/>
    <cellStyle name="20% - Accent3 14 2 6" xfId="45540" xr:uid="{4D064C01-5E0E-467F-BE23-5602D7F5A034}"/>
    <cellStyle name="20% - Accent3 14 3" xfId="13947" xr:uid="{D5219CE7-3221-4419-B9C6-9EC1A9419A1A}"/>
    <cellStyle name="20% - Accent3 14 3 2" xfId="21411" xr:uid="{B36334CF-1C68-4E9A-B67A-F1945E1FA34B}"/>
    <cellStyle name="20% - Accent3 14 3 2 2" xfId="23687" xr:uid="{2EEF396F-214D-43DA-B1B7-0E5F6F977E6B}"/>
    <cellStyle name="20% - Accent3 14 3 2 2 2" xfId="13676" xr:uid="{32DABEC9-9B18-472A-9164-8DF09B6C55A9}"/>
    <cellStyle name="20% - Accent3 14 3 2 2 2 2" xfId="39027" xr:uid="{229DE4DC-66DA-4D52-9CEB-51E9F8CA5393}"/>
    <cellStyle name="20% - Accent3 14 3 2 2 3" xfId="48932" xr:uid="{A17CFC1D-70B8-43FD-A543-19BB4F454674}"/>
    <cellStyle name="20% - Accent3 14 3 2 3" xfId="8048" xr:uid="{9A258FEF-EFAA-44E7-925F-676DC5DE5C5D}"/>
    <cellStyle name="20% - Accent3 14 3 2 3 2" xfId="1211" xr:uid="{B9E5BC7C-85EA-4602-9D8F-9F2594B896B0}"/>
    <cellStyle name="20% - Accent3 14 3 2 3 2 2" xfId="26695" xr:uid="{87995DC9-3BC7-4CD8-8FC8-816179E301AA}"/>
    <cellStyle name="20% - Accent3 14 3 2 3 3" xfId="33455" xr:uid="{6B9F6BB2-2ADE-49C6-A456-BF3B3F025D2C}"/>
    <cellStyle name="20% - Accent3 14 3 2 4" xfId="9288" xr:uid="{31487694-CEBD-4000-8286-424AE1E84DFB}"/>
    <cellStyle name="20% - Accent3 14 3 2 4 2" xfId="34681" xr:uid="{8D6483F8-6BC3-4AB2-8FD9-C26611A7B46F}"/>
    <cellStyle name="20% - Accent3 14 3 2 5" xfId="46679" xr:uid="{74AEF497-CAB6-4D61-8D78-F7CB420CC31F}"/>
    <cellStyle name="20% - Accent3 14 3 3" xfId="15192" xr:uid="{ABCE420B-EDEF-4C43-A036-50EBA86F5B79}"/>
    <cellStyle name="20% - Accent3 14 3 3 2" xfId="4099" xr:uid="{4E049E38-AC75-4A28-A076-3C75B05D0359}"/>
    <cellStyle name="20% - Accent3 14 3 3 2 2" xfId="29543" xr:uid="{34AD3E7C-B7BC-459A-8168-CF68D05E8F29}"/>
    <cellStyle name="20% - Accent3 14 3 3 3" xfId="40519" xr:uid="{4223A107-E5C0-43A0-8B48-CF42934E29EA}"/>
    <cellStyle name="20% - Accent3 14 3 4" xfId="16395" xr:uid="{C462BFEB-E359-44D8-97AF-3FC6B52B5172}"/>
    <cellStyle name="20% - Accent3 14 3 4 2" xfId="20080" xr:uid="{EC26BAD3-CCE0-46ED-9A49-E944E0222EEA}"/>
    <cellStyle name="20% - Accent3 14 3 4 2 2" xfId="45368" xr:uid="{82FE43DD-4739-44EE-9C9D-B81E9296F264}"/>
    <cellStyle name="20% - Accent3 14 3 4 3" xfId="41711" xr:uid="{7CFCC49D-34DF-40A1-8117-3353A8CD6FCC}"/>
    <cellStyle name="20% - Accent3 14 3 5" xfId="22879" xr:uid="{71858237-B40F-4347-8E5F-A5E32EF848FA}"/>
    <cellStyle name="20% - Accent3 14 3 5 2" xfId="48134" xr:uid="{D5D6B845-E924-4ED3-9A3C-D80D2D35BE96}"/>
    <cellStyle name="20% - Accent3 14 3 6" xfId="39289" xr:uid="{D48C4A7D-5097-4750-8CE2-AE471FA46C3D}"/>
    <cellStyle name="20% - Accent3 14 4" xfId="2462" xr:uid="{DC2EFA7B-F040-4298-B445-8DE86680441C}"/>
    <cellStyle name="20% - Accent3 14 4 2" xfId="4737" xr:uid="{F2645AA9-5378-4290-AF35-ECA19C2960C7}"/>
    <cellStyle name="20% - Accent3 14 4 2 2" xfId="17875" xr:uid="{3EBE7E32-B11F-4489-90C3-61BF3DFFBEBC}"/>
    <cellStyle name="20% - Accent3 14 4 2 2 2" xfId="43183" xr:uid="{CA46AD2C-D74A-4DCA-8D2E-D5EC1FAE2D34}"/>
    <cellStyle name="20% - Accent3 14 4 2 3" xfId="30168" xr:uid="{9F80EBFB-A765-4740-8EA3-CB1262CB7602}"/>
    <cellStyle name="20% - Accent3 14 4 3" xfId="24894" xr:uid="{E798F4FA-CA5F-4FF2-8467-A9D8CA230002}"/>
    <cellStyle name="20% - Accent3 14 4 3 2" xfId="20159" xr:uid="{3016E438-A816-4E25-81AA-E76F21F77F98}"/>
    <cellStyle name="20% - Accent3 14 4 3 2 2" xfId="45447" xr:uid="{ED0BEF6A-650B-4404-91F1-6785AB7F36EA}"/>
    <cellStyle name="20% - Accent3 14 4 3 3" xfId="50128" xr:uid="{D5F140D4-D1AC-4D74-82FD-B86582C1A4A2}"/>
    <cellStyle name="20% - Accent3 14 4 4" xfId="14539" xr:uid="{E74521A7-8371-4734-B4DC-A16CB66235C1}"/>
    <cellStyle name="20% - Accent3 14 4 4 2" xfId="39878" xr:uid="{1CD40761-2602-4F0C-9865-1061AF6B88D7}"/>
    <cellStyle name="20% - Accent3 14 4 5" xfId="27915" xr:uid="{F8A3A748-306B-4FD4-9691-8119C669DEA5}"/>
    <cellStyle name="20% - Accent3 14 5" xfId="8868" xr:uid="{6E48EDA6-770B-45F4-9085-E476A4C64248}"/>
    <cellStyle name="20% - Accent3 14 5 2" xfId="959" xr:uid="{55CCC8F4-8096-485B-8B3F-448E3C0B64FD}"/>
    <cellStyle name="20% - Accent3 14 5 2 2" xfId="26443" xr:uid="{5E9ED3DA-8858-43F6-8333-C48A2FD39B36}"/>
    <cellStyle name="20% - Accent3 14 5 3" xfId="34261" xr:uid="{D481F55A-1378-4785-A508-8C2FFCCAC197}"/>
    <cellStyle name="20% - Accent3 14 6" xfId="10071" xr:uid="{C2C91442-4C45-4C59-92F1-4571602A8C74}"/>
    <cellStyle name="20% - Accent3 14 6 2" xfId="17977" xr:uid="{3A0D1193-00E5-4F4F-94F9-3A12486E377D}"/>
    <cellStyle name="20% - Accent3 14 6 2 2" xfId="43285" xr:uid="{E639702D-55B3-497D-A591-5B9A9904CBD0}"/>
    <cellStyle name="20% - Accent3 14 6 3" xfId="35455" xr:uid="{A46107D1-DB8A-4CEE-90C1-8CDA3768F848}"/>
    <cellStyle name="20% - Accent3 14 7" xfId="3928" xr:uid="{EB3241EE-1CA8-4DBE-97EB-8FDBABB47F5D}"/>
    <cellStyle name="20% - Accent3 14 7 2" xfId="29372" xr:uid="{08CD6840-C035-4F69-B74C-496A9369B228}"/>
    <cellStyle name="20% - Accent3 14 8" xfId="33032" xr:uid="{39DCEA46-EC3A-410D-A5BF-7666AB96946D}"/>
    <cellStyle name="20% - Accent3 15" xfId="2383" xr:uid="{9D3828D0-E022-4CF5-B155-A3228DB45997}"/>
    <cellStyle name="20% - Accent3 15 2" xfId="8696" xr:uid="{67026168-BF75-416F-ADFC-E29BDAD523FD}"/>
    <cellStyle name="20% - Accent3 15 2 2" xfId="4566" xr:uid="{B93BE240-0B08-4C0D-B3DC-0F0F49990AD6}"/>
    <cellStyle name="20% - Accent3 15 2 2 2" xfId="6842" xr:uid="{DD208A9B-0BD9-4C55-9178-9E61FF20DEA5}"/>
    <cellStyle name="20% - Accent3 15 2 2 2 2" xfId="1040" xr:uid="{AE4C06BB-4684-43E2-B7DB-7F83A2AC72C1}"/>
    <cellStyle name="20% - Accent3 15 2 2 2 2 2" xfId="26524" xr:uid="{1F62C11D-3DB9-44EF-82B2-242656ED1ECD}"/>
    <cellStyle name="20% - Accent3 15 2 2 2 3" xfId="32256" xr:uid="{94C4DD7E-40AC-4CC3-9C9F-26AE3EDE834A}"/>
    <cellStyle name="20% - Accent3 15 2 2 3" xfId="14371" xr:uid="{08C147D9-3B4C-47CC-B4A7-B09F80B31011}"/>
    <cellStyle name="20% - Accent3 15 2 2 3 2" xfId="4349" xr:uid="{CA73C761-20B8-4BC2-8582-E10BC2866013}"/>
    <cellStyle name="20% - Accent3 15 2 2 3 2 2" xfId="29793" xr:uid="{91E7A35B-5200-4B25-9B22-E7E3A9F0A67C}"/>
    <cellStyle name="20% - Accent3 15 2 2 3 3" xfId="39710" xr:uid="{3CF8D0F3-3DEC-4ED0-88A0-074F361B5863}"/>
    <cellStyle name="20% - Accent3 15 2 2 4" xfId="15612" xr:uid="{5FB81791-948E-44F0-8669-F7D7B92723E0}"/>
    <cellStyle name="20% - Accent3 15 2 2 4 2" xfId="40939" xr:uid="{2F5940F8-90AD-42F5-B5E4-9D23637F06BA}"/>
    <cellStyle name="20% - Accent3 15 2 2 5" xfId="29997" xr:uid="{9C2AEEA8-61E8-4145-BBC0-A5FB53722D55}"/>
    <cellStyle name="20% - Accent3 15 2 3" xfId="10972" xr:uid="{F0A517C6-B4FD-4CF9-BCBD-365D520EE34E}"/>
    <cellStyle name="20% - Accent3 15 2 3 2" xfId="23050" xr:uid="{34142E7E-4A23-4419-82A5-B9FBA8376475}"/>
    <cellStyle name="20% - Accent3 15 2 3 2 2" xfId="48305" xr:uid="{84223040-8CF3-4258-BC86-ED73EBCA3B30}"/>
    <cellStyle name="20% - Accent3 15 2 3 3" xfId="36343" xr:uid="{5569DB40-7A78-491B-9C1B-8F127AF91874}"/>
    <cellStyle name="20% - Accent3 15 2 4" xfId="12175" xr:uid="{EB4BE745-AA38-47FF-B711-D5D15783D1DD}"/>
    <cellStyle name="20% - Accent3 15 2 4 2" xfId="2155" xr:uid="{45A4A982-843B-451E-9DC3-173E3A79E4A0}"/>
    <cellStyle name="20% - Accent3 15 2 4 2 2" xfId="27626" xr:uid="{4D132892-7BDF-4848-B2CF-545CF94D5840}"/>
    <cellStyle name="20% - Accent3 15 2 4 3" xfId="37538" xr:uid="{D54F2A2C-7D5D-4677-88E6-43AB23746754}"/>
    <cellStyle name="20% - Accent3 15 2 5" xfId="6032" xr:uid="{52617C4A-7A5A-49B7-8CAF-4638E6EC3037}"/>
    <cellStyle name="20% - Accent3 15 2 5 2" xfId="31455" xr:uid="{3CE7DD1C-6B16-43E1-B616-93949D171718}"/>
    <cellStyle name="20% - Accent3 15 2 6" xfId="34094" xr:uid="{FEB9D9CA-8349-405C-8D57-49407334BD0F}"/>
    <cellStyle name="20% - Accent3 15 3" xfId="21332" xr:uid="{63394739-8F67-4311-A2EF-874B1FEA2C59}"/>
    <cellStyle name="20% - Accent3 15 3 2" xfId="10879" xr:uid="{5E808693-D2BE-47F9-BAB5-7778EADD271F}"/>
    <cellStyle name="20% - Accent3 15 3 2 2" xfId="19478" xr:uid="{BAC41856-7D08-4509-A37F-412FB6215E26}"/>
    <cellStyle name="20% - Accent3 15 3 2 2 2" xfId="2075" xr:uid="{37E9D33A-7387-4878-8262-50404FE440AB}"/>
    <cellStyle name="20% - Accent3 15 3 2 2 2 2" xfId="27546" xr:uid="{3061BCF0-AC2E-4340-8EFB-AA8F6A3B9832}"/>
    <cellStyle name="20% - Accent3 15 3 2 2 3" xfId="44766" xr:uid="{92C5DDE7-6D32-4ED5-852F-ED47B6DBC423}"/>
    <cellStyle name="20% - Accent3 15 3 2 3" xfId="2807" xr:uid="{87099DF8-8F17-45E6-A1D3-8430D2516B1B}"/>
    <cellStyle name="20% - Accent3 15 3 2 3 2" xfId="10663" xr:uid="{0A810F06-4046-49AB-ADF5-9DD2195855E0}"/>
    <cellStyle name="20% - Accent3 15 3 2 3 2 2" xfId="36047" xr:uid="{665D657B-B8C0-4433-BA01-84E89D9403E4}"/>
    <cellStyle name="20% - Accent3 15 3 2 3 3" xfId="28260" xr:uid="{0E0344D0-F9DE-46FE-B0A5-5104D27474A7}"/>
    <cellStyle name="20% - Accent3 15 3 2 4" xfId="5079" xr:uid="{E57542C6-6750-4438-88F2-82E9E46228B9}"/>
    <cellStyle name="20% - Accent3 15 3 2 4 2" xfId="30510" xr:uid="{6FAD52F8-819B-4E89-B107-1E3128B3F77D}"/>
    <cellStyle name="20% - Accent3 15 3 2 5" xfId="36250" xr:uid="{CD676316-E024-4A2A-BFA2-735681C63F6D}"/>
    <cellStyle name="20% - Accent3 15 3 3" xfId="23609" xr:uid="{A50C3808-A3AA-45DF-BC20-0FA865FE1F1C}"/>
    <cellStyle name="20% - Accent3 15 3 3 2" xfId="16737" xr:uid="{C94D385D-9D4F-4FB3-81D4-D0A8A4A42676}"/>
    <cellStyle name="20% - Accent3 15 3 3 2 2" xfId="42053" xr:uid="{9F34E524-350F-4157-B9BE-86CCF1C9D06E}"/>
    <cellStyle name="20% - Accent3 15 3 3 3" xfId="48854" xr:uid="{6B3B49B1-4564-4935-8A4E-B451112008EF}"/>
    <cellStyle name="20% - Accent3 15 3 4" xfId="24812" xr:uid="{97363755-5727-4A5A-BF5D-0053CE87F6A1}"/>
    <cellStyle name="20% - Accent3 15 3 4 2" xfId="4259" xr:uid="{25EA06CD-985E-4446-9E07-AE8E7CB445F0}"/>
    <cellStyle name="20% - Accent3 15 3 4 2 2" xfId="29703" xr:uid="{1758D7C5-5CDE-45DB-BD80-BB7DF0180A9B}"/>
    <cellStyle name="20% - Accent3 15 3 4 3" xfId="50046" xr:uid="{35D0AD70-C61C-46FC-B74A-02A94E570F17}"/>
    <cellStyle name="20% - Accent3 15 3 5" xfId="12346" xr:uid="{54611976-3070-4B41-B75B-2B70D1EDA3D4}"/>
    <cellStyle name="20% - Accent3 15 3 5 2" xfId="37709" xr:uid="{AB20D77C-B9B3-4902-879B-51508F13D5BC}"/>
    <cellStyle name="20% - Accent3 15 3 6" xfId="46601" xr:uid="{FB51A9A2-E9E0-4496-914C-5AD899DA6D2C}"/>
    <cellStyle name="20% - Accent3 15 4" xfId="15099" xr:uid="{1DE4AE1F-FBA7-48D8-B3F1-4828EE4208C0}"/>
    <cellStyle name="20% - Accent3 15 4 2" xfId="17375" xr:uid="{DBE37EEC-AE25-40CB-98BD-0B5119B1AB84}"/>
    <cellStyle name="20% - Accent3 15 4 2 2" xfId="1039" xr:uid="{AC85378B-A142-40CE-AF41-A9FC8ADDF74F}"/>
    <cellStyle name="20% - Accent3 15 4 2 2 2" xfId="26523" xr:uid="{C0F27AC6-F462-429B-A528-DD7BC700FBE1}"/>
    <cellStyle name="20% - Accent3 15 4 2 3" xfId="42683" xr:uid="{FF8B85FF-D7F0-4275-9EBC-73F3B77B8916}"/>
    <cellStyle name="20% - Accent3 15 4 3" xfId="20683" xr:uid="{BC1C3039-E00F-4D90-84AC-0A44ED87A2F9}"/>
    <cellStyle name="20% - Accent3 15 4 3 2" xfId="2245" xr:uid="{27A1102A-B451-43A3-A808-C4FFEC3E9424}"/>
    <cellStyle name="20% - Accent3 15 4 3 2 2" xfId="27716" xr:uid="{0FA0CEBC-5A1E-4A20-A4AD-9808D8C40F3B}"/>
    <cellStyle name="20% - Accent3 15 4 3 3" xfId="45962" xr:uid="{91F98EB3-56C8-4107-B0BA-B99C35C7BE74}"/>
    <cellStyle name="20% - Accent3 15 4 4" xfId="21924" xr:uid="{C3F08ED1-C260-45EC-981A-F9D9C7120CDC}"/>
    <cellStyle name="20% - Accent3 15 4 4 2" xfId="47192" xr:uid="{C37FFBC0-0CF5-4077-8A04-931561E950F5}"/>
    <cellStyle name="20% - Accent3 15 4 5" xfId="40426" xr:uid="{DD9683DB-ABCA-4483-A4FD-A82C62C5A020}"/>
    <cellStyle name="20% - Accent3 15 5" xfId="4659" xr:uid="{98054F76-CDF0-4F1E-B0E1-9D0E3F58A9A1}"/>
    <cellStyle name="20% - Accent3 15 5 2" xfId="10413" xr:uid="{B06D5AD8-C0BE-489A-81F5-6DA4A796ED2D}"/>
    <cellStyle name="20% - Accent3 15 5 2 2" xfId="35797" xr:uid="{E5C6EE7B-D2E2-49ED-823D-8AAAA1780259}"/>
    <cellStyle name="20% - Accent3 15 5 3" xfId="30090" xr:uid="{CAF49BB8-DC0E-4606-B695-1CCBD581B3FA}"/>
    <cellStyle name="20% - Accent3 15 6" xfId="5861" xr:uid="{0C96E59A-CEB3-4A8E-82AD-F591790EEC1B}"/>
    <cellStyle name="20% - Accent3 15 6 2" xfId="13766" xr:uid="{C7C22CD1-5C3D-4CA8-B8F3-BA7D71417A30}"/>
    <cellStyle name="20% - Accent3 15 6 2 2" xfId="39117" xr:uid="{FD5633D3-F8E3-4D75-82A7-7560A19EC597}"/>
    <cellStyle name="20% - Accent3 15 6 3" xfId="31284" xr:uid="{709E52A2-6A75-42F3-AEF3-D2BDC650A96B}"/>
    <cellStyle name="20% - Accent3 15 7" xfId="16566" xr:uid="{BC6AD0F0-D84C-4359-B829-94F739AD2427}"/>
    <cellStyle name="20% - Accent3 15 7 2" xfId="41882" xr:uid="{0A5B9179-CC03-4449-B919-60783D6210B2}"/>
    <cellStyle name="20% - Accent3 15 8" xfId="27841" xr:uid="{EB63B04A-404B-4FC4-95CB-8921154FCD50}"/>
    <cellStyle name="20% - Accent3 16" xfId="15020" xr:uid="{5FDCA38E-374C-4483-A233-5006749A1794}"/>
    <cellStyle name="20% - Accent3 16 2" xfId="4487" xr:uid="{8D691C0B-1F62-43BC-AE4D-05F37C7A712E}"/>
    <cellStyle name="20% - Accent3 16 2 2" xfId="17204" xr:uid="{A389DB1E-D8DE-4A9C-B5D0-2A5DE18562CA}"/>
    <cellStyle name="20% - Accent3 16 2 2 2" xfId="525" xr:uid="{39940C05-0CA4-492E-8D59-7E8DE86A82A0}"/>
    <cellStyle name="20% - Accent3 16 2 2 2 2" xfId="10493" xr:uid="{FFEBD7AF-0841-4F3E-BDC0-8846B5CFEAEE}"/>
    <cellStyle name="20% - Accent3 16 2 2 2 2 2" xfId="35877" xr:uid="{3CB405C9-331C-4C2F-93CC-000F11E68E2F}"/>
    <cellStyle name="20% - Accent3 16 2 2 2 3" xfId="26009" xr:uid="{42553A4B-1C78-4DD4-8F9A-CCDD4D874153}"/>
    <cellStyle name="20% - Accent3 16 2 2 3" xfId="21756" xr:uid="{107271E7-485C-4667-A3B4-6DB062C64EAF}"/>
    <cellStyle name="20% - Accent3 16 2 2 3 2" xfId="16987" xr:uid="{CCDCD9B4-CBDE-42E4-9F2F-6C0C34273CA9}"/>
    <cellStyle name="20% - Accent3 16 2 2 3 2 2" xfId="42303" xr:uid="{776E2B2F-5141-43D8-A27E-5B7174959176}"/>
    <cellStyle name="20% - Accent3 16 2 2 3 3" xfId="47024" xr:uid="{F7C86150-0AC1-47E4-B038-5E80A11018C5}"/>
    <cellStyle name="20% - Accent3 16 2 2 4" xfId="24029" xr:uid="{B2796D4B-6409-4D50-AAAD-032331134887}"/>
    <cellStyle name="20% - Accent3 16 2 2 4 2" xfId="49274" xr:uid="{9774CABF-1EA8-4DA3-9DCD-151C0D2FBCCC}"/>
    <cellStyle name="20% - Accent3 16 2 2 5" xfId="42512" xr:uid="{614540A7-4B17-4212-901F-3C568FF4A58F}"/>
    <cellStyle name="20% - Accent3 16 2 3" xfId="6764" xr:uid="{8527FF25-2B2E-441B-9219-7B255C8BEDF5}"/>
    <cellStyle name="20% - Accent3 16 2 3 2" xfId="12517" xr:uid="{F60B907D-E7B1-4F1F-B737-0D4755CB609E}"/>
    <cellStyle name="20% - Accent3 16 2 3 2 2" xfId="37880" xr:uid="{3A8C0B85-BB39-44C5-AEFB-1709CC7E38FF}"/>
    <cellStyle name="20% - Accent3 16 2 3 3" xfId="32178" xr:uid="{60F144A7-7BD7-42B4-88AB-C9D346347882}"/>
    <cellStyle name="20% - Accent3 16 2 4" xfId="7966" xr:uid="{4B56CF71-4186-4C78-8ABB-CD5B762F3062}"/>
    <cellStyle name="20% - Accent3 16 2 4 2" xfId="23210" xr:uid="{3347D636-5D9D-47D4-AE98-0CCFA344D80C}"/>
    <cellStyle name="20% - Accent3 16 2 4 2 2" xfId="48465" xr:uid="{1E4CD396-311C-4AAE-A7CD-58E289BE71CF}"/>
    <cellStyle name="20% - Accent3 16 2 4 3" xfId="33373" xr:uid="{CAA3A97F-A743-4CA7-BD55-CD34E7BE16A4}"/>
    <cellStyle name="20% - Accent3 16 2 5" xfId="18670" xr:uid="{DA506AA9-61D3-44DA-A6B8-55CFD27A164F}"/>
    <cellStyle name="20% - Accent3 16 2 5 2" xfId="43970" xr:uid="{9C0A0A0B-1BCE-4F6B-8E54-76A33DBDF807}"/>
    <cellStyle name="20% - Accent3 16 2 6" xfId="29920" xr:uid="{02D137DD-6D86-4724-ADAE-D9200C924F0C}"/>
    <cellStyle name="20% - Accent3 16 3" xfId="10800" xr:uid="{76B7C461-8262-4D9F-BBE2-7850D139344C}"/>
    <cellStyle name="20% - Accent3 16 3 2" xfId="6671" xr:uid="{4C471A67-791A-4B08-B5C3-A4AC2983DBCD}"/>
    <cellStyle name="20% - Accent3 16 3 2 2" xfId="526" xr:uid="{00FFA897-6C94-43F1-96D4-CC41C07BC59B}"/>
    <cellStyle name="20% - Accent3 16 3 2 2 2" xfId="23130" xr:uid="{848A13B5-5D59-426E-AFCD-AA8E08D10362}"/>
    <cellStyle name="20% - Accent3 16 3 2 2 2 2" xfId="48385" xr:uid="{B28B71D0-D566-4541-B360-013790ED6D3A}"/>
    <cellStyle name="20% - Accent3 16 3 2 2 3" xfId="26010" xr:uid="{2B8226D6-1595-4BAA-8A51-4E075828FD0B}"/>
    <cellStyle name="20% - Accent3 16 3 2 3" xfId="15444" xr:uid="{DAC396F5-CB03-4824-B254-87B74FB39408}"/>
    <cellStyle name="20% - Accent3 16 3 2 3 2" xfId="6453" xr:uid="{F7DF94AA-C687-4F81-94C0-72B7A55CCC81}"/>
    <cellStyle name="20% - Accent3 16 3 2 3 2 2" xfId="31876" xr:uid="{F4291815-B651-44EA-9C67-1E99EEA143E6}"/>
    <cellStyle name="20% - Accent3 16 3 2 3 3" xfId="40771" xr:uid="{AA22BB1C-5DC8-4D5A-888D-B0AF094A458E}"/>
    <cellStyle name="20% - Accent3 16 3 2 4" xfId="17717" xr:uid="{E5ECE885-BE8F-4246-80AD-4BEE7800C9E6}"/>
    <cellStyle name="20% - Accent3 16 3 2 4 2" xfId="43025" xr:uid="{B1FA88F5-0573-46E4-9F3A-3B6DDFD80A04}"/>
    <cellStyle name="20% - Accent3 16 3 2 5" xfId="32085" xr:uid="{88D0065F-EC5B-45C1-9BB0-44CA2934B735}"/>
    <cellStyle name="20% - Accent3 16 3 3" xfId="19400" xr:uid="{2CD20B31-0279-40D1-8A8B-03F094E4B1A1}"/>
    <cellStyle name="20% - Accent3 16 3 3 2" xfId="25154" xr:uid="{970CCEBE-ED63-4DE6-B00C-44F23AFE60AC}"/>
    <cellStyle name="20% - Accent3 16 3 3 2 2" xfId="50388" xr:uid="{E2AF3AF7-820B-4D0C-B16E-66D7299C9B3D}"/>
    <cellStyle name="20% - Accent3 16 3 3 3" xfId="44688" xr:uid="{CDD6BA4B-6344-48F8-A22A-A39DEF3B8192}"/>
    <cellStyle name="20% - Accent3 16 3 4" xfId="20601" xr:uid="{75B8076C-71BB-4992-9526-FDE3DF796374}"/>
    <cellStyle name="20% - Accent3 16 3 4 2" xfId="16897" xr:uid="{AB5ABEDB-AD76-476E-97D7-663EBE1D4EAF}"/>
    <cellStyle name="20% - Accent3 16 3 4 2 2" xfId="42213" xr:uid="{2408E214-10CA-49CD-A916-6DE336D412E6}"/>
    <cellStyle name="20% - Accent3 16 3 4 3" xfId="45880" xr:uid="{5C0EA239-C7D0-48A7-80D5-49E07AC8AC92}"/>
    <cellStyle name="20% - Accent3 16 3 5" xfId="8137" xr:uid="{B895D4D4-74B2-4451-A5B8-323E9133F425}"/>
    <cellStyle name="20% - Accent3 16 3 5 2" xfId="33544" xr:uid="{01F80304-8B3F-45A7-AE5D-81C5CBD0936A}"/>
    <cellStyle name="20% - Accent3 16 3 6" xfId="36175" xr:uid="{95D4B3DB-071A-432D-AB7F-88CF929C8662}"/>
    <cellStyle name="20% - Accent3 16 4" xfId="23516" xr:uid="{014412DC-6BA0-441A-B313-B4D3C679A60D}"/>
    <cellStyle name="20% - Accent3 16 4 2" xfId="13164" xr:uid="{D1B26237-7829-4E45-ADB2-C269574E6C8D}"/>
    <cellStyle name="20% - Accent3 16 4 2 2" xfId="4179" xr:uid="{AA3A7411-BFBB-4228-B7C4-03B0C38F3AF3}"/>
    <cellStyle name="20% - Accent3 16 4 2 2 2" xfId="29623" xr:uid="{4D847533-1DE2-4A97-9AEB-60C331B7D920}"/>
    <cellStyle name="20% - Accent3 16 4 2 3" xfId="38515" xr:uid="{951F30A1-D99A-42A8-8245-2F52E80246F3}"/>
    <cellStyle name="20% - Accent3 16 4 3" xfId="9120" xr:uid="{3B1DF4FA-EE3A-4A5D-AB05-36BC3362D351}"/>
    <cellStyle name="20% - Accent3 16 4 3 2" xfId="23300" xr:uid="{CF14213A-B837-45CC-9F7F-400994F67F59}"/>
    <cellStyle name="20% - Accent3 16 4 3 2 2" xfId="48555" xr:uid="{F41E9AC8-9AF8-4D93-A03F-F4E8F3CF911E}"/>
    <cellStyle name="20% - Accent3 16 4 3 3" xfId="34513" xr:uid="{C9533D2A-6A49-475F-98CD-2E875A4E5407}"/>
    <cellStyle name="20% - Accent3 16 4 4" xfId="11392" xr:uid="{0AD34146-431D-4FA1-B3D3-2A817ECECB8D}"/>
    <cellStyle name="20% - Accent3 16 4 4 2" xfId="36763" xr:uid="{3503DDB0-07F2-40C1-9556-5658EB419B9A}"/>
    <cellStyle name="20% - Accent3 16 4 5" xfId="48761" xr:uid="{722F6B99-7B8E-4FB6-86DE-D8CFC2EA992A}"/>
    <cellStyle name="20% - Accent3 16 5" xfId="17297" xr:uid="{420BEF53-473D-4899-A38D-A162EED18FCD}"/>
    <cellStyle name="20% - Accent3 16 5 2" xfId="6203" xr:uid="{CB308103-FB17-4F95-94D1-6C66BDEFAD54}"/>
    <cellStyle name="20% - Accent3 16 5 2 2" xfId="31626" xr:uid="{6322B031-EF48-4025-BE71-E11602681D48}"/>
    <cellStyle name="20% - Accent3 16 5 3" xfId="42605" xr:uid="{315C6E09-33E7-45B0-8CB4-0AD9A82E468B}"/>
    <cellStyle name="20% - Accent3 16 6" xfId="18499" xr:uid="{3C424CB3-CEB5-4C5C-8833-FA844175086E}"/>
    <cellStyle name="20% - Accent3 16 6 2" xfId="10573" xr:uid="{54A99780-1ABF-46CB-A5FE-BA960E6C9DB5}"/>
    <cellStyle name="20% - Accent3 16 6 2 2" xfId="35957" xr:uid="{11AEFA33-9FB4-4B96-BFA4-BA48649A53BE}"/>
    <cellStyle name="20% - Accent3 16 6 3" xfId="43799" xr:uid="{EC3D7BAD-A08D-4BF2-8A92-B84E93F7AC63}"/>
    <cellStyle name="20% - Accent3 16 7" xfId="24983" xr:uid="{6B519717-925F-4BD3-BBA1-CB414ADD1B1D}"/>
    <cellStyle name="20% - Accent3 16 7 2" xfId="50217" xr:uid="{E43096AC-42B5-47E4-B228-281D0C16EFC7}"/>
    <cellStyle name="20% - Accent3 16 8" xfId="40350" xr:uid="{A1EF3E8D-A6C2-410E-9EC2-5BCD240B225D}"/>
    <cellStyle name="20% - Accent3 17" xfId="23437" xr:uid="{EAF7B773-DF64-496E-905F-631F59B5ACC1}"/>
    <cellStyle name="20% - Accent3 17 2" xfId="19307" xr:uid="{2DF5383D-4AD3-4B72-9A58-655B24543E5C}"/>
    <cellStyle name="20% - Accent3 17 2 2" xfId="1565" xr:uid="{B0BD9DEE-100C-4545-B907-59CC199CA1A0}"/>
    <cellStyle name="20% - Accent3 17 2 2 2" xfId="16817" xr:uid="{BA691030-58DB-47A6-AFEB-FEBB26C9665D}"/>
    <cellStyle name="20% - Accent3 17 2 2 2 2" xfId="42133" xr:uid="{9DC358F4-CEF7-4A6A-B52F-A85FE7314F1C}"/>
    <cellStyle name="20% - Accent3 17 2 2 3" xfId="27036" xr:uid="{8BF5E74C-8086-49F8-BD20-EF430DC408CD}"/>
    <cellStyle name="20% - Accent3 17 2 3" xfId="4911" xr:uid="{EB7477CE-B7DE-4C00-9E73-CB1FF98950A0}"/>
    <cellStyle name="20% - Accent3 17 2 3 2" xfId="12767" xr:uid="{18648B7D-AAE7-44E2-9E1E-E173E13B79BE}"/>
    <cellStyle name="20% - Accent3 17 2 3 2 2" xfId="38130" xr:uid="{92D7D821-6EFE-4975-A24E-45FCE76DA642}"/>
    <cellStyle name="20% - Accent3 17 2 3 3" xfId="30342" xr:uid="{80A9E73F-1778-4FA0-8F20-2D1559F27984}"/>
    <cellStyle name="20% - Accent3 17 2 4" xfId="7184" xr:uid="{AE4BB56D-2896-44C7-9638-E759CAE37BF9}"/>
    <cellStyle name="20% - Accent3 17 2 4 2" xfId="32598" xr:uid="{F6DBF433-5BA6-4AF1-8963-D700FFE89163}"/>
    <cellStyle name="20% - Accent3 17 2 5" xfId="44595" xr:uid="{A7269D1B-2951-436F-B1E0-2F4641883F30}"/>
    <cellStyle name="20% - Accent3 17 3" xfId="13086" xr:uid="{015B858E-FFD0-4FF7-9E74-9512F1BC273C}"/>
    <cellStyle name="20% - Accent3 17 3 2" xfId="18841" xr:uid="{C16ED0F1-8CA1-4D02-B450-94CE88E1ECAD}"/>
    <cellStyle name="20% - Accent3 17 3 2 2" xfId="44141" xr:uid="{DF40EC36-8E32-4E7E-B9F7-D5ACEDFA2F11}"/>
    <cellStyle name="20% - Accent3 17 3 3" xfId="38437" xr:uid="{329E8B41-FD41-435E-8A51-A82E20D2279C}"/>
    <cellStyle name="20% - Accent3 17 4" xfId="14289" xr:uid="{B22C859C-0A64-4D0D-ADFB-C355EAA58F4A}"/>
    <cellStyle name="20% - Accent3 17 4 2" xfId="6363" xr:uid="{4EF90916-26FE-4608-8CD7-A5FEA623A097}"/>
    <cellStyle name="20% - Accent3 17 4 2 2" xfId="31786" xr:uid="{EF036857-6E02-4EAE-B763-211E9F8D017C}"/>
    <cellStyle name="20% - Accent3 17 4 3" xfId="39628" xr:uid="{51CA1EAE-D252-4FBC-B3A8-F7DFAD4A15C8}"/>
    <cellStyle name="20% - Accent3 17 5" xfId="20772" xr:uid="{9CE27437-6CDB-42FE-8A8D-58FC292F938C}"/>
    <cellStyle name="20% - Accent3 17 5 2" xfId="46051" xr:uid="{367DD8D0-E972-4574-B0FF-12FCCA9A56A0}"/>
    <cellStyle name="20% - Accent3 17 6" xfId="48684" xr:uid="{F928527C-926C-4538-8ABB-F4786DCAD8D1}"/>
    <cellStyle name="20% - Accent3 18" xfId="17125" xr:uid="{8AB876AA-3725-4816-959F-98BEA8F4F1D2}"/>
    <cellStyle name="20% - Accent3 18 2" xfId="12993" xr:uid="{01827AA5-CB12-4009-98E0-E88DC1473785}"/>
    <cellStyle name="20% - Accent3 18 2 2" xfId="3669" xr:uid="{D1F81F73-583B-49D2-8673-2BF80E818399}"/>
    <cellStyle name="20% - Accent3 18 2 2 2" xfId="6283" xr:uid="{ACF21E29-F13C-4D05-9581-ED331D9B43C0}"/>
    <cellStyle name="20% - Accent3 18 2 2 2 2" xfId="31706" xr:uid="{179C4B25-E5FA-407D-97A4-70DEE5FBCB5F}"/>
    <cellStyle name="20% - Accent3 18 2 2 3" xfId="29113" xr:uid="{DB04C436-C7EA-4B6D-AD93-DAA42BB04E4D}"/>
    <cellStyle name="20% - Accent3 18 2 3" xfId="11224" xr:uid="{02AF2EBA-C2E0-46F9-9FF7-F7BA4C198336}"/>
    <cellStyle name="20% - Accent3 18 2 3 2" xfId="25404" xr:uid="{31AE28E9-3B3B-4F31-8B7A-72B227B7DB65}"/>
    <cellStyle name="20% - Accent3 18 2 3 2 2" xfId="50638" xr:uid="{C170880B-98FF-4966-8FA7-BDB1618D90D1}"/>
    <cellStyle name="20% - Accent3 18 2 3 3" xfId="36595" xr:uid="{E31AB67C-8C8B-4AA6-9D80-EA6A40D7C7D9}"/>
    <cellStyle name="20% - Accent3 18 2 4" xfId="19820" xr:uid="{C681B01B-86B7-49FE-BA7E-0201DCF7EBE3}"/>
    <cellStyle name="20% - Accent3 18 2 4 2" xfId="45108" xr:uid="{4B2342D9-6440-4F4B-816A-47C8C8890931}"/>
    <cellStyle name="20% - Accent3 18 2 5" xfId="38344" xr:uid="{1F770C49-456C-45FD-AAAF-0CFF6009F2BC}"/>
    <cellStyle name="20% - Accent3 18 3" xfId="1481" xr:uid="{4F1C5EA5-53B1-43CF-B4C4-63F871A48434}"/>
    <cellStyle name="20% - Accent3 18 3 2" xfId="8308" xr:uid="{E15F6AE0-3919-4CBD-A8C8-AAAE8F637208}"/>
    <cellStyle name="20% - Accent3 18 3 2 2" xfId="33715" xr:uid="{F5EE8821-FC64-4918-B1CB-047EECB35F64}"/>
    <cellStyle name="20% - Accent3 18 3 3" xfId="26952" xr:uid="{0FF0C976-EA15-4701-B714-304D560F80CB}"/>
    <cellStyle name="20% - Accent3 18 4" xfId="2725" xr:uid="{EED66D70-324D-4A1E-8DFC-9A3669E14607}"/>
    <cellStyle name="20% - Accent3 18 4 2" xfId="12677" xr:uid="{DE44D21A-21D8-4EC8-B382-50E2A64DCC32}"/>
    <cellStyle name="20% - Accent3 18 4 2 2" xfId="38040" xr:uid="{3D6D845F-732B-4164-9682-294A02012C31}"/>
    <cellStyle name="20% - Accent3 18 4 3" xfId="28178" xr:uid="{C4883E91-148D-4009-AF34-7757B67ECDB3}"/>
    <cellStyle name="20% - Accent3 18 5" xfId="14460" xr:uid="{D6B7D7F6-717A-4D3D-9F69-CAC81A6480CD}"/>
    <cellStyle name="20% - Accent3 18 5 2" xfId="39799" xr:uid="{8B6F1CC8-1EB8-4A5E-A34B-7240EFEF4912}"/>
    <cellStyle name="20% - Accent3 18 6" xfId="42434" xr:uid="{3C5AD4FE-0531-44BE-B5B6-DF1F4B059D32}"/>
    <cellStyle name="20% - Accent3 19" xfId="6591" xr:uid="{63DA9CF8-A538-48FD-A97D-4432EB8BA405}"/>
    <cellStyle name="20% - Accent3 19 2" xfId="1483" xr:uid="{0D7AA429-4851-4EFC-83E4-BD7098763DF9}"/>
    <cellStyle name="20% - Accent3 19 2 2" xfId="20942" xr:uid="{27E5EFCE-D049-43F2-8347-3232E6CC0A07}"/>
    <cellStyle name="20% - Accent3 19 2 2 2" xfId="46221" xr:uid="{1AB95E4B-63FF-4907-96B6-93BA13D90805}"/>
    <cellStyle name="20% - Accent3 19 2 3" xfId="26954" xr:uid="{E4ADF69E-CC71-4CDA-AE35-BAD10AD1A2CB}"/>
    <cellStyle name="20% - Accent3 19 3" xfId="9037" xr:uid="{0F44A582-3A82-45D0-8527-87CB2205D115}"/>
    <cellStyle name="20% - Accent3 19 3 2" xfId="12685" xr:uid="{9AD21696-2AD8-4C54-9815-19FBC1637A96}"/>
    <cellStyle name="20% - Accent3 19 3 2 2" xfId="38048" xr:uid="{97DBBCF4-58C8-44E6-985A-781D0B7806E4}"/>
    <cellStyle name="20% - Accent3 19 3 3" xfId="34430" xr:uid="{CA7EB42D-544F-40F9-BC51-D5B530F09B4A}"/>
    <cellStyle name="20% - Accent3 19 4" xfId="2895" xr:uid="{2CF22934-3248-4317-9A34-7303FE96A564}"/>
    <cellStyle name="20% - Accent3 19 4 2" xfId="28348" xr:uid="{2DB7C6DE-C9F8-457B-BE88-066FC1FB717B}"/>
    <cellStyle name="20% - Accent3 19 5" xfId="32005" xr:uid="{D71D35F5-E348-4F5F-B9E1-1C74C834B21E}"/>
    <cellStyle name="20% - Accent3 2" xfId="141" xr:uid="{3818AFA0-0C73-446C-9D40-DD8909AA9424}"/>
    <cellStyle name="20% - Accent3 2 10" xfId="353" xr:uid="{B3897C7F-0DB2-4732-83F5-F964779AAE96}"/>
    <cellStyle name="20% - Accent3 2 10 2" xfId="9983" xr:uid="{D976D8DC-2C90-4006-829E-46A113EF4CED}"/>
    <cellStyle name="20% - Accent3 2 10 2 2" xfId="12597" xr:uid="{083CD053-A6F3-43FA-8C3B-EC9F5717173E}"/>
    <cellStyle name="20% - Accent3 2 10 2 2 2" xfId="37960" xr:uid="{254A3C35-BDA7-49E8-B691-5EC9B97CCDF4}"/>
    <cellStyle name="20% - Accent3 2 10 2 3" xfId="35367" xr:uid="{EF5D6ED6-87D2-4FC3-ABF2-67503F90830F}"/>
    <cellStyle name="20% - Accent3 2 10 3" xfId="23861" xr:uid="{45260E9B-56E2-4456-A9E4-8BE1746F3121}"/>
    <cellStyle name="20% - Accent3 2 10 3 2" xfId="19091" xr:uid="{BB39F94D-D940-4CB6-8D6E-0085C9CB9ADA}"/>
    <cellStyle name="20% - Accent3 2 10 3 2 2" xfId="44391" xr:uid="{41C7EA0C-BECB-47FA-9D7F-CF0F12D39B07}"/>
    <cellStyle name="20% - Accent3 2 10 3 3" xfId="49106" xr:uid="{B24E9ECE-3D24-4AA1-82A8-23178E972828}"/>
    <cellStyle name="20% - Accent3 2 10 4" xfId="13506" xr:uid="{76BBC2F6-1AE7-4F82-9C5A-B73A702D0ADF}"/>
    <cellStyle name="20% - Accent3 2 10 4 2" xfId="38857" xr:uid="{1AE29C82-B899-4FE5-AC35-E7B45EBD1FDC}"/>
    <cellStyle name="20% - Accent3 2 10 5" xfId="25837" xr:uid="{D82EAECB-AF13-442E-9E5C-B0807FBD3A6B}"/>
    <cellStyle name="20% - Accent3 2 11" xfId="14991" xr:uid="{D4BF9600-33E0-4257-ADA1-CC09F76F6E28}"/>
    <cellStyle name="20% - Accent3 2 12" xfId="25541" xr:uid="{D1067C17-1425-48E1-81B5-4B3AD868E625}"/>
    <cellStyle name="20% - Accent3 2 12 2" xfId="50764" xr:uid="{EDF1C67E-FE8D-4A30-9FFA-15CA375688E1}"/>
    <cellStyle name="20% - Accent3 2 13" xfId="25636" xr:uid="{C7E82320-85CD-4A2A-B6D3-61351AABE7B5}"/>
    <cellStyle name="20% - Accent3 2 2" xfId="19228" xr:uid="{1E1FF546-D949-46AE-89A0-0552EF437C48}"/>
    <cellStyle name="20% - Accent3 2 2 10" xfId="44519" xr:uid="{29C6B297-6BA8-4440-A3FD-E43110D742C5}"/>
    <cellStyle name="20% - Accent3 2 2 2" xfId="12914" xr:uid="{4AD8B15B-38A1-4A12-B80E-4985A85AFF38}"/>
    <cellStyle name="20% - Accent3 2 2 2 2" xfId="1303" xr:uid="{8D73E74E-B970-41A8-9CEF-E658E77A2394}"/>
    <cellStyle name="20% - Accent3 2 2 2 2 2" xfId="3498" xr:uid="{B02CABE5-4D0C-4121-8127-06BD5D328E11}"/>
    <cellStyle name="20% - Accent3 2 2 2 2 2 2" xfId="5773" xr:uid="{E2B2FCAE-9E9A-4EE5-83C6-2A13336F8051}"/>
    <cellStyle name="20% - Accent3 2 2 2 2 2 2 2" xfId="8388" xr:uid="{E08B7F5D-A83B-4DC9-B5D7-DDE72848F83B}"/>
    <cellStyle name="20% - Accent3 2 2 2 2 2 2 2 2" xfId="33795" xr:uid="{26FD431D-5BD2-4FC4-8F51-ADD4743E9292}"/>
    <cellStyle name="20% - Accent3 2 2 2 2 2 2 3" xfId="31196" xr:uid="{F7D51152-0265-46DD-8540-787ACD0160B1}"/>
    <cellStyle name="20% - Accent3 2 2 2 2 2 3" xfId="19652" xr:uid="{33C4E60E-4EC6-41D4-8FA5-6995E460D154}"/>
    <cellStyle name="20% - Accent3 2 2 2 2 2 3 2" xfId="14881" xr:uid="{37D23A2F-7607-4A85-9BC7-8951AA243A92}"/>
    <cellStyle name="20% - Accent3 2 2 2 2 2 3 2 2" xfId="40220" xr:uid="{43825FBF-BCFD-47A6-A13E-D8C04B04F9D0}"/>
    <cellStyle name="20% - Accent3 2 2 2 2 2 3 3" xfId="44940" xr:uid="{83F133FC-04A4-4544-B188-CCB305FC787F}"/>
    <cellStyle name="20% - Accent3 2 2 2 2 2 4" xfId="4008" xr:uid="{0179B19B-97E6-4138-B854-E93EE36BC7E5}"/>
    <cellStyle name="20% - Accent3 2 2 2 2 2 4 2" xfId="29452" xr:uid="{DC4A7F7C-A5C1-49A5-A678-529F025FBD22}"/>
    <cellStyle name="20% - Accent3 2 2 2 2 2 5" xfId="28942" xr:uid="{5736D73C-60EA-4DAE-BA6B-0D8ADC4EE80A}"/>
    <cellStyle name="20% - Accent3 2 2 2 2 3" xfId="16223" xr:uid="{56EA5561-9D72-4527-BA33-3239FB7795A1}"/>
    <cellStyle name="20% - Accent3 2 2 2 2 3 2" xfId="9380" xr:uid="{33E2C18B-9CAF-48E0-A7F6-B27B85F759ED}"/>
    <cellStyle name="20% - Accent3 2 2 2 2 3 2 2" xfId="34773" xr:uid="{D705CED9-9D09-4F21-83A1-86E8C3D1BB62}"/>
    <cellStyle name="20% - Accent3 2 2 2 2 3 3" xfId="41539" xr:uid="{A2299BB9-ADDE-41E3-B755-369B4836E4F6}"/>
    <cellStyle name="20% - Accent3 2 2 2 2 4" xfId="4829" xr:uid="{4759DABB-3B19-4E0B-BEAC-E3EA916C52D3}"/>
    <cellStyle name="20% - Accent3 2 2 2 2 4 2" xfId="21103" xr:uid="{5D6EC212-E680-42D8-9711-0BC1E2913F9B}"/>
    <cellStyle name="20% - Accent3 2 2 2 2 4 2 2" xfId="46382" xr:uid="{C76298B3-FAA7-401C-AB84-355C1757DE9C}"/>
    <cellStyle name="20% - Accent3 2 2 2 2 4 3" xfId="30260" xr:uid="{7F4E0290-33D8-43D9-B8DC-A3B04F5A7331}"/>
    <cellStyle name="20% - Accent3 2 2 2 2 5" xfId="15533" xr:uid="{C70113AB-5EFB-49E3-9097-7767783DD701}"/>
    <cellStyle name="20% - Accent3 2 2 2 2 5 2" xfId="40860" xr:uid="{32683E50-9A79-47E3-A642-3E5272109BF3}"/>
    <cellStyle name="20% - Accent3 2 2 2 2 6" xfId="26777" xr:uid="{CC50FCE8-DFB9-4488-A7CF-45C6987B8B74}"/>
    <cellStyle name="20% - Accent3 2 2 2 3" xfId="3407" xr:uid="{D062513C-017B-4BB7-8B96-C0A424DA615A}"/>
    <cellStyle name="20% - Accent3 2 2 2 3 2" xfId="9812" xr:uid="{BDB07271-ADED-4790-97EA-F7EDD201C3A0}"/>
    <cellStyle name="20% - Accent3 2 2 2 3 2 2" xfId="12087" xr:uid="{C93BBB43-D0D1-4FB3-A170-3F99070437AE}"/>
    <cellStyle name="20% - Accent3 2 2 2 3 2 2 2" xfId="21023" xr:uid="{164EE03B-A06B-4D24-A454-160E630FE2DC}"/>
    <cellStyle name="20% - Accent3 2 2 2 3 2 2 2 2" xfId="46302" xr:uid="{5042DA21-F1E6-4F91-A49B-9CF0C03AE1C5}"/>
    <cellStyle name="20% - Accent3 2 2 2 3 2 2 3" xfId="37450" xr:uid="{564E6012-779A-4BEE-AFAC-461A29CFA1D9}"/>
    <cellStyle name="20% - Accent3 2 2 2 3 2 3" xfId="13338" xr:uid="{6112057A-084E-4FCD-B2A8-DE96A991A634}"/>
    <cellStyle name="20% - Accent3 2 2 2 3 2 3 2" xfId="3317" xr:uid="{153F5C0B-550F-47A7-8EEA-5CAABA401EAF}"/>
    <cellStyle name="20% - Accent3 2 2 2 3 2 3 2 2" xfId="28770" xr:uid="{213828BF-2DBC-4019-AF78-3C365D43AE31}"/>
    <cellStyle name="20% - Accent3 2 2 2 3 2 3 3" xfId="38689" xr:uid="{F12E78EF-93C2-4FCB-BC41-11BE65E15BB1}"/>
    <cellStyle name="20% - Accent3 2 2 2 3 2 4" xfId="10322" xr:uid="{5892667D-CCB4-441E-8BA7-E6F66ED28CDE}"/>
    <cellStyle name="20% - Accent3 2 2 2 3 2 4 2" xfId="35706" xr:uid="{32319043-B09F-4199-86CF-A96450D4271D}"/>
    <cellStyle name="20% - Accent3 2 2 2 3 2 5" xfId="35196" xr:uid="{0ED9CD98-0ECE-4E3E-B4DD-515987C95B71}"/>
    <cellStyle name="20% - Accent3 2 2 2 3 3" xfId="5689" xr:uid="{046CC31A-DF41-497B-9183-1936CFEE30D2}"/>
    <cellStyle name="20% - Accent3 2 2 2 3 3 2" xfId="22016" xr:uid="{5B485382-6297-4314-9BB6-B3D95EDD9EA9}"/>
    <cellStyle name="20% - Accent3 2 2 2 3 3 2 2" xfId="47284" xr:uid="{3FD155D0-1809-450D-88FD-5F6E28C3E200}"/>
    <cellStyle name="20% - Accent3 2 2 2 3 3 3" xfId="31112" xr:uid="{D3CB9416-D5D2-49F0-BA16-EC04C9AA0206}"/>
    <cellStyle name="20% - Accent3 2 2 2 3 4" xfId="11142" xr:uid="{BBD92571-88B5-45FD-8027-1AEB3A0ECF54}"/>
    <cellStyle name="20% - Accent3 2 2 2 3 4 2" xfId="14791" xr:uid="{70CB8093-7423-482F-87F0-981017D971A5}"/>
    <cellStyle name="20% - Accent3 2 2 2 3 4 2 2" xfId="40130" xr:uid="{D511CC2A-731B-40E4-A712-027CCA75C144}"/>
    <cellStyle name="20% - Accent3 2 2 2 3 4 3" xfId="36513" xr:uid="{9D961146-45F0-4E31-B7FD-E83564D725FF}"/>
    <cellStyle name="20% - Accent3 2 2 2 3 5" xfId="5000" xr:uid="{778DFAE9-78D1-4141-B342-AA76C1447FE1}"/>
    <cellStyle name="20% - Accent3 2 2 2 3 5 2" xfId="30431" xr:uid="{DCE824C5-EDF7-486E-A1E2-B72F3537A30A}"/>
    <cellStyle name="20% - Accent3 2 2 2 3 6" xfId="28852" xr:uid="{9075408E-931A-4B88-95EA-7210F7F36BD8}"/>
    <cellStyle name="20% - Accent3 2 2 2 4" xfId="1394" xr:uid="{A8D87E92-E9EF-4C7A-A451-DB60408D7471}"/>
    <cellStyle name="20% - Accent3 2 2 2 4 2" xfId="16307" xr:uid="{082379A7-DC24-44CA-8AFE-C0B0C942AFD9}"/>
    <cellStyle name="20% - Accent3 2 2 2 4 2 2" xfId="18921" xr:uid="{AF80F967-E937-4C36-91D9-76BDE811D731}"/>
    <cellStyle name="20% - Accent3 2 2 2 4 2 2 2" xfId="44221" xr:uid="{7CF67D53-EA51-47EC-8A8C-FECF2AB3418E}"/>
    <cellStyle name="20% - Accent3 2 2 2 4 2 3" xfId="41623" xr:uid="{7E58C67B-BBE0-4373-BE09-46E3DBB69628}"/>
    <cellStyle name="20% - Accent3 2 2 2 4 3" xfId="7016" xr:uid="{C6BC8E34-A344-4896-8621-B3C3181BEDE7}"/>
    <cellStyle name="20% - Accent3 2 2 2 4 3 2" xfId="21193" xr:uid="{DD181EA4-3E03-45D6-98CD-978052033219}"/>
    <cellStyle name="20% - Accent3 2 2 2 4 3 2 2" xfId="46472" xr:uid="{3F946019-B360-4414-85B7-8BDBD175F064}"/>
    <cellStyle name="20% - Accent3 2 2 2 4 3 3" xfId="32430" xr:uid="{529E286A-3375-4EB4-8610-A1670E7F9F9A}"/>
    <cellStyle name="20% - Accent3 2 2 2 4 4" xfId="1904" xr:uid="{B43074F6-A226-48DE-B6F0-62FEE7E21594}"/>
    <cellStyle name="20% - Accent3 2 2 2 4 4 2" xfId="27375" xr:uid="{AB94FE05-1842-4712-9C15-81CCC49BD1FD}"/>
    <cellStyle name="20% - Accent3 2 2 2 4 5" xfId="26865" xr:uid="{F7755F7E-59D1-4293-B022-15847DC10E16}"/>
    <cellStyle name="20% - Accent3 2 2 2 5" xfId="22536" xr:uid="{F3C87393-8148-40B0-B9C3-61FA5F85BB23}"/>
    <cellStyle name="20% - Accent3 2 2 2 5 2" xfId="3067" xr:uid="{DE2CCB16-877D-4480-BD5A-283D69040A75}"/>
    <cellStyle name="20% - Accent3 2 2 2 5 2 2" xfId="28520" xr:uid="{56B9767E-7E2D-4D8D-A313-6F218E8787DE}"/>
    <cellStyle name="20% - Accent3 2 2 2 5 3" xfId="47791" xr:uid="{AAAE0A02-A8FD-4F32-8338-F7B97BE307DF}"/>
    <cellStyle name="20% - Accent3 2 2 2 6" xfId="15362" xr:uid="{1AB3210F-2DD7-4EEF-80A8-6290DEA8EEF8}"/>
    <cellStyle name="20% - Accent3 2 2 2 6 2" xfId="8468" xr:uid="{57CB8A47-1A83-44A1-8B08-E3F0DEAD6957}"/>
    <cellStyle name="20% - Accent3 2 2 2 6 2 2" xfId="33875" xr:uid="{AA4C73CC-7B26-4C99-9A2F-9FF8D0604922}"/>
    <cellStyle name="20% - Accent3 2 2 2 6 3" xfId="40689" xr:uid="{BE99E645-198F-4234-BE28-3854F630653E}"/>
    <cellStyle name="20% - Accent3 2 2 2 7" xfId="21845" xr:uid="{DB0E61E9-218B-4783-BB53-C182104880A3}"/>
    <cellStyle name="20% - Accent3 2 2 2 7 2" xfId="47113" xr:uid="{96D618E1-70E7-40CC-89D5-ABC922C0BDC8}"/>
    <cellStyle name="20% - Accent3 2 2 2 8" xfId="38268" xr:uid="{4DAF5BCC-E15C-4E54-BA0E-98BCEA75F01F}"/>
    <cellStyle name="20% - Accent3 2 2 3" xfId="9721" xr:uid="{4EFBC461-6A2A-4848-8819-9C91F251E9B5}"/>
    <cellStyle name="20% - Accent3 2 2 3 2" xfId="22358" xr:uid="{59DFB8DB-A733-4B1D-96CF-2FF076D2614D}"/>
    <cellStyle name="20% - Accent3 2 2 3 2 2" xfId="16136" xr:uid="{F07DC040-5589-4550-9378-4988D07960B4}"/>
    <cellStyle name="20% - Accent3 2 2 3 2 2 2" xfId="18411" xr:uid="{4E439872-47E6-45BC-B9E8-28FE5D6FDFB2}"/>
    <cellStyle name="20% - Accent3 2 2 3 2 2 2 2" xfId="3147" xr:uid="{D81703B7-61E7-4670-B65E-C98C638AA36A}"/>
    <cellStyle name="20% - Accent3 2 2 3 2 2 2 2 2" xfId="28600" xr:uid="{6842CC2F-B89C-46BB-ACA3-FE5B96F62FEB}"/>
    <cellStyle name="20% - Accent3 2 2 3 2 2 2 3" xfId="43711" xr:uid="{2F7CDB70-6F72-48CE-9303-A66778B1EA8B}"/>
    <cellStyle name="20% - Accent3 2 2 3 2 2 3" xfId="3837" xr:uid="{C4C79E8F-8ACA-4EE8-80A9-8E2439F225BF}"/>
    <cellStyle name="20% - Accent3 2 2 3 2 2 3 2" xfId="22266" xr:uid="{BB2692C9-1CE5-4947-B3F1-FF06BE460EE5}"/>
    <cellStyle name="20% - Accent3 2 2 3 2 2 3 2 2" xfId="47534" xr:uid="{DA1CF6DA-E985-47EC-BAAD-B9EF6BECCACE}"/>
    <cellStyle name="20% - Accent3 2 2 3 2 2 3 3" xfId="29281" xr:uid="{D15D12EB-E2FA-4847-9E24-A501D2C8B4BC}"/>
    <cellStyle name="20% - Accent3 2 2 3 2 2 4" xfId="16646" xr:uid="{69D5F2F2-5AC0-4D19-8D89-DD10E92C88AF}"/>
    <cellStyle name="20% - Accent3 2 2 3 2 2 4 2" xfId="41962" xr:uid="{667072F4-24EE-454D-9672-3D8D6587F247}"/>
    <cellStyle name="20% - Accent3 2 2 3 2 2 5" xfId="41452" xr:uid="{001BFB91-57EE-4B54-9D49-C82C9606AA57}"/>
    <cellStyle name="20% - Accent3 2 2 3 2 3" xfId="24640" xr:uid="{594D88FF-4417-4518-9BBF-C8EF740C1B3E}"/>
    <cellStyle name="20% - Accent3 2 2 3 2 3 2" xfId="5171" xr:uid="{FD075678-3F8C-41EA-A4F7-1FB06352A6DD}"/>
    <cellStyle name="20% - Accent3 2 2 3 2 3 2 2" xfId="30602" xr:uid="{093F4FF1-BEBA-4E02-BDA3-A748D0B88CD4}"/>
    <cellStyle name="20% - Accent3 2 2 3 2 3 3" xfId="49874" xr:uid="{D584EA16-6B12-4B7B-BCC1-E8EAFE565A6B}"/>
    <cellStyle name="20% - Accent3 2 2 3 2 4" xfId="17467" xr:uid="{778163E0-4B5B-493F-9C19-083702226252}"/>
    <cellStyle name="20% - Accent3 2 2 3 2 4 2" xfId="9540" xr:uid="{BF5C30AD-14D2-4266-BEFB-8EE0AF494545}"/>
    <cellStyle name="20% - Accent3 2 2 3 2 4 2 2" xfId="34933" xr:uid="{5FDD229C-CD06-4FDC-8CFD-F68FFBCDFBE6}"/>
    <cellStyle name="20% - Accent3 2 2 3 2 4 3" xfId="42775" xr:uid="{2078AA07-88BB-47B5-AC6D-53193519263E}"/>
    <cellStyle name="20% - Accent3 2 2 3 2 5" xfId="23950" xr:uid="{E762577F-826E-47A8-B0A3-FC1375752D07}"/>
    <cellStyle name="20% - Accent3 2 2 3 2 5 2" xfId="49195" xr:uid="{E39F8967-3659-46CE-BA3B-BCF51D37EC5C}"/>
    <cellStyle name="20% - Accent3 2 2 3 2 6" xfId="47615" xr:uid="{90D8CE2F-2718-4DAA-AEDD-54177A788243}"/>
    <cellStyle name="20% - Accent3 2 2 3 3" xfId="16045" xr:uid="{8161367F-FDA0-4962-9593-E63576D622DB}"/>
    <cellStyle name="20% - Accent3 2 2 3 3 2" xfId="5602" xr:uid="{B1367F88-F886-4A74-956E-43B764ED63F6}"/>
    <cellStyle name="20% - Accent3 2 2 3 3 2 2" xfId="7878" xr:uid="{059874B1-CCDC-4B13-9F3F-863120777069}"/>
    <cellStyle name="20% - Accent3 2 2 3 3 2 2 2" xfId="9460" xr:uid="{61712245-2DA6-4009-8330-93A73F5EC8FE}"/>
    <cellStyle name="20% - Accent3 2 2 3 3 2 2 2 2" xfId="34853" xr:uid="{E940028E-1615-4F3C-915D-9049539228BC}"/>
    <cellStyle name="20% - Accent3 2 2 3 3 2 2 3" xfId="33285" xr:uid="{7170CB57-0458-4E09-9B4C-20B7F5C95A89}"/>
    <cellStyle name="20% - Accent3 2 2 3 3 2 3" xfId="10151" xr:uid="{AA5FA713-B720-41F1-8991-FCB612E0451E}"/>
    <cellStyle name="20% - Accent3 2 2 3 3 2 3 2" xfId="15954" xr:uid="{9F6D39C1-5B79-4C09-908C-7AFBF9D27D73}"/>
    <cellStyle name="20% - Accent3 2 2 3 3 2 3 2 2" xfId="41281" xr:uid="{B703F008-B7B8-4504-9A69-C37625592FA6}"/>
    <cellStyle name="20% - Accent3 2 2 3 3 2 3 3" xfId="35535" xr:uid="{F475C1AB-954F-4A94-ABC0-DBEC79EF6794}"/>
    <cellStyle name="20% - Accent3 2 2 3 3 2 4" xfId="6112" xr:uid="{B74C79D9-1C0D-4829-A566-D25A08B49462}"/>
    <cellStyle name="20% - Accent3 2 2 3 3 2 4 2" xfId="31535" xr:uid="{D7B0CBA3-E16B-4B5D-95B0-9CC2952D5FCF}"/>
    <cellStyle name="20% - Accent3 2 2 3 3 2 5" xfId="31025" xr:uid="{154A5C4E-0169-466B-8B06-354C3B47D507}"/>
    <cellStyle name="20% - Accent3 2 2 3 3 3" xfId="18327" xr:uid="{1508904C-AEAE-41C2-BE38-FAD9DE1671DF}"/>
    <cellStyle name="20% - Accent3 2 2 3 3 3 2" xfId="11484" xr:uid="{67998074-8380-4698-9421-C8EF2887CAE9}"/>
    <cellStyle name="20% - Accent3 2 2 3 3 3 2 2" xfId="36855" xr:uid="{5B153731-8C02-44C8-817B-23CE93DBAFD6}"/>
    <cellStyle name="20% - Accent3 2 2 3 3 3 3" xfId="43627" xr:uid="{2D57FACC-C9C2-456E-B745-8A4B1ACEAD59}"/>
    <cellStyle name="20% - Accent3 2 2 3 3 4" xfId="6934" xr:uid="{EA1902FB-D788-42A5-955D-06782B8DDFBD}"/>
    <cellStyle name="20% - Accent3 2 2 3 3 4 2" xfId="22176" xr:uid="{8CE561CF-67D4-4B5D-A347-A7D584954E21}"/>
    <cellStyle name="20% - Accent3 2 2 3 3 4 2 2" xfId="47444" xr:uid="{DCA016C6-96BD-4DEF-821D-E1A5B7FA0C66}"/>
    <cellStyle name="20% - Accent3 2 2 3 3 4 3" xfId="32348" xr:uid="{33CFF225-91FE-4EC9-9C4E-E3E9B8D58988}"/>
    <cellStyle name="20% - Accent3 2 2 3 3 5" xfId="17638" xr:uid="{C97AF043-6D24-4BB5-B63A-7D72C8A1DD5C}"/>
    <cellStyle name="20% - Accent3 2 2 3 3 5 2" xfId="42946" xr:uid="{7888D6FE-4BF5-4A3C-A647-68E73131461B}"/>
    <cellStyle name="20% - Accent3 2 2 3 3 6" xfId="41362" xr:uid="{FE186475-4DDC-4229-AFC7-710E261A04B1}"/>
    <cellStyle name="20% - Accent3 2 2 3 4" xfId="22449" xr:uid="{D620010E-25B7-45ED-B696-8B7A6146DCA5}"/>
    <cellStyle name="20% - Accent3 2 2 3 4 2" xfId="24724" xr:uid="{8D443544-1CE1-4073-B7BC-B646BD5A3151}"/>
    <cellStyle name="20% - Accent3 2 2 3 4 2 2" xfId="14711" xr:uid="{9E86330F-12B1-435F-A5E2-259CCC74BB69}"/>
    <cellStyle name="20% - Accent3 2 2 3 4 2 2 2" xfId="40050" xr:uid="{9D6AAEFA-999D-4CF9-BBD3-EBC29C3385E6}"/>
    <cellStyle name="20% - Accent3 2 2 3 4 2 3" xfId="49958" xr:uid="{F039D70B-37FD-451A-B012-FE055027C4E6}"/>
    <cellStyle name="20% - Accent3 2 2 3 4 3" xfId="1733" xr:uid="{DE214045-402D-42A3-A34D-4A777F43AEB8}"/>
    <cellStyle name="20% - Accent3 2 2 3 4 3 2" xfId="9630" xr:uid="{C88A4E08-FC41-4302-8FF9-3179A5436179}"/>
    <cellStyle name="20% - Accent3 2 2 3 4 3 2 2" xfId="35023" xr:uid="{C20E4D73-13E3-4C50-810B-AD677200DEAD}"/>
    <cellStyle name="20% - Accent3 2 2 3 4 3 3" xfId="27204" xr:uid="{4F80BA6A-9543-42FA-97BC-B62E9333F502}"/>
    <cellStyle name="20% - Accent3 2 2 3 4 4" xfId="22959" xr:uid="{85C3C034-6598-4637-ADF6-4B979EFAE872}"/>
    <cellStyle name="20% - Accent3 2 2 3 4 4 2" xfId="48214" xr:uid="{48350059-114E-4718-9900-3E591FC741CC}"/>
    <cellStyle name="20% - Accent3 2 2 3 4 5" xfId="47705" xr:uid="{CBDCB7C7-E141-4FA0-95AA-A1CE3E8E80E8}"/>
    <cellStyle name="20% - Accent3 2 2 3 5" xfId="12003" xr:uid="{3AC26B1C-FEEF-4689-94AF-FC33EE06FE54}"/>
    <cellStyle name="20% - Accent3 2 2 3 5 2" xfId="15704" xr:uid="{D8B29C07-D926-483C-8FE4-CF1CB4B2AA43}"/>
    <cellStyle name="20% - Accent3 2 2 3 5 2 2" xfId="41031" xr:uid="{49080D34-897B-444B-ACB1-2B913CC34FF0}"/>
    <cellStyle name="20% - Accent3 2 2 3 5 3" xfId="37366" xr:uid="{FA49304A-1F5C-47FD-9898-C43AE04CE1FE}"/>
    <cellStyle name="20% - Accent3 2 2 3 6" xfId="23779" xr:uid="{D8135BF3-A473-4FB8-B598-6F5083FE9E2B}"/>
    <cellStyle name="20% - Accent3 2 2 3 6 2" xfId="3227" xr:uid="{CE6DCDFE-5B9D-4DB2-A024-9F72B82FE60A}"/>
    <cellStyle name="20% - Accent3 2 2 3 6 2 2" xfId="28680" xr:uid="{B53FF7DF-F8D9-4D80-B630-04F0C63E4C6C}"/>
    <cellStyle name="20% - Accent3 2 2 3 6 3" xfId="49024" xr:uid="{E2377385-A781-48C6-AC0A-FCD294CEE59D}"/>
    <cellStyle name="20% - Accent3 2 2 3 7" xfId="11313" xr:uid="{268F28F8-DBFC-4BA1-BFDC-64EFA35839CB}"/>
    <cellStyle name="20% - Accent3 2 2 3 7 2" xfId="36684" xr:uid="{21535AF0-2C7E-4323-8018-27CAF7FB7644}"/>
    <cellStyle name="20% - Accent3 2 2 3 8" xfId="35105" xr:uid="{D66B3768-3CAC-48F7-8C8F-91342BEB50C2}"/>
    <cellStyle name="20% - Accent3 2 2 4" xfId="5511" xr:uid="{1592C059-02C8-4C02-BFCD-93460E8DF3D4}"/>
    <cellStyle name="20% - Accent3 2 2 4 2" xfId="11916" xr:uid="{CB0AA96A-A9B3-4881-AD50-45372D1485D9}"/>
    <cellStyle name="20% - Accent3 2 2 4 2 2" xfId="20513" xr:uid="{89F897EF-9F65-4540-8EB6-7D9BF4C2A8BD}"/>
    <cellStyle name="20% - Accent3 2 2 4 2 2 2" xfId="22096" xr:uid="{0746D3F0-499A-4BE1-889A-BB24461D3444}"/>
    <cellStyle name="20% - Accent3 2 2 4 2 2 2 2" xfId="47364" xr:uid="{5D9D5DDF-5868-48DA-B6AB-9FDE6FEFF370}"/>
    <cellStyle name="20% - Accent3 2 2 4 2 2 3" xfId="45792" xr:uid="{FB8EE475-CD9C-4D80-9595-31E1126A40F6}"/>
    <cellStyle name="20% - Accent3 2 2 4 2 3" xfId="22788" xr:uid="{8842A48C-BD00-4060-BFA8-6270A7C24EFF}"/>
    <cellStyle name="20% - Accent3 2 2 4 2 3 2" xfId="5421" xr:uid="{4D472431-B9EF-4116-938D-A7F8C5D7BDBD}"/>
    <cellStyle name="20% - Accent3 2 2 4 2 3 2 2" xfId="30852" xr:uid="{DBC881B0-2684-4948-9221-5A3BD9F57CBC}"/>
    <cellStyle name="20% - Accent3 2 2 4 2 3 3" xfId="48043" xr:uid="{767F9B94-5ADF-41DE-B69C-0471C9080C36}"/>
    <cellStyle name="20% - Accent3 2 2 4 2 4" xfId="12426" xr:uid="{B0E2A4DF-5BBC-4094-954F-D765C68FD3FB}"/>
    <cellStyle name="20% - Accent3 2 2 4 2 4 2" xfId="37789" xr:uid="{82927592-6CB3-4AE9-A1AE-2C2A62165F58}"/>
    <cellStyle name="20% - Accent3 2 2 4 2 5" xfId="37279" xr:uid="{8D3B8D87-8453-454F-A2D2-B1732B92C41E}"/>
    <cellStyle name="20% - Accent3 2 2 4 3" xfId="7794" xr:uid="{C4C6F145-B861-4FF6-9D7A-6238FB892DB6}"/>
    <cellStyle name="20% - Accent3 2 2 4 3 2" xfId="24121" xr:uid="{F1B1391B-CB8A-46E4-8A4E-C0D1E99CB503}"/>
    <cellStyle name="20% - Accent3 2 2 4 3 2 2" xfId="49366" xr:uid="{A42065EB-B9F4-4D7E-A766-C4848B5E4F9F}"/>
    <cellStyle name="20% - Accent3 2 2 4 3 3" xfId="33201" xr:uid="{A9EC3915-6C98-40B5-9F0B-0F4326624C18}"/>
    <cellStyle name="20% - Accent3 2 2 4 4" xfId="19570" xr:uid="{0F16AAF5-A264-423D-8031-75FF3A9B4FC6}"/>
    <cellStyle name="20% - Accent3 2 2 4 4 2" xfId="15864" xr:uid="{BC1FB43A-FE89-4FF1-AFC7-9E9B7D560F3B}"/>
    <cellStyle name="20% - Accent3 2 2 4 4 2 2" xfId="41191" xr:uid="{AB5DCF31-4AE9-487B-B2B4-DDD37CE65B5D}"/>
    <cellStyle name="20% - Accent3 2 2 4 4 3" xfId="44858" xr:uid="{8A9B985F-4AF5-4169-B602-F9E0151095AC}"/>
    <cellStyle name="20% - Accent3 2 2 4 5" xfId="7105" xr:uid="{4685DCA4-4407-4E41-80D7-790B2BB023AD}"/>
    <cellStyle name="20% - Accent3 2 2 4 5 2" xfId="32519" xr:uid="{99A43824-51B8-4332-A960-2169DFEB36CB}"/>
    <cellStyle name="20% - Accent3 2 2 4 6" xfId="30934" xr:uid="{ACC5E212-EA8F-43A3-BBB3-0A1577219A04}"/>
    <cellStyle name="20% - Accent3 2 2 5" xfId="11825" xr:uid="{9816FE6D-34DD-4BAA-8E20-3F078DF074DC}"/>
    <cellStyle name="20% - Accent3 2 2 5 2" xfId="24553" xr:uid="{C98C60E3-87BB-45B6-BCEF-8BF157A50B30}"/>
    <cellStyle name="20% - Accent3 2 2 5 2 2" xfId="14201" xr:uid="{AA5C221A-7907-4B62-9C6C-8733105FA39C}"/>
    <cellStyle name="20% - Accent3 2 2 5 2 2 2" xfId="15784" xr:uid="{2CBAE8C8-AB1A-442C-ABF7-3A9A6956E00A}"/>
    <cellStyle name="20% - Accent3 2 2 5 2 2 2 2" xfId="41111" xr:uid="{D8FC813E-89A1-4B2C-884B-94FBDC65233A}"/>
    <cellStyle name="20% - Accent3 2 2 5 2 2 3" xfId="39540" xr:uid="{4B6692F3-9AE4-4F23-A9AD-5ED680EE93D8}"/>
    <cellStyle name="20% - Accent3 2 2 5 2 3" xfId="16475" xr:uid="{C464AD82-547A-4290-AB83-FB3911EF03AF}"/>
    <cellStyle name="20% - Accent3 2 2 5 2 3 2" xfId="11734" xr:uid="{9938E7C0-25BE-44EF-A973-1941E128B8EF}"/>
    <cellStyle name="20% - Accent3 2 2 5 2 3 2 2" xfId="37105" xr:uid="{FD4C1CD9-B9CC-4D02-A2FD-8E2745C14009}"/>
    <cellStyle name="20% - Accent3 2 2 5 2 3 3" xfId="41791" xr:uid="{DBCAE91D-13C5-4521-8312-C04C7AA5BDBB}"/>
    <cellStyle name="20% - Accent3 2 2 5 2 4" xfId="25063" xr:uid="{1CAC834B-6BF8-45AD-972A-2F47903521F2}"/>
    <cellStyle name="20% - Accent3 2 2 5 2 4 2" xfId="50297" xr:uid="{66BFED91-DEBE-4C00-9D42-98FA85D3E330}"/>
    <cellStyle name="20% - Accent3 2 2 5 2 5" xfId="49787" xr:uid="{8A5203A7-C3CE-4E03-A02E-B185735AAEA6}"/>
    <cellStyle name="20% - Accent3 2 2 5 3" xfId="20429" xr:uid="{3018C18E-71C3-470A-A2C4-1587ADA784D5}"/>
    <cellStyle name="20% - Accent3 2 2 5 3 2" xfId="17809" xr:uid="{4D20BFB1-3842-4390-8DE9-48A601FD5E44}"/>
    <cellStyle name="20% - Accent3 2 2 5 3 2 2" xfId="43117" xr:uid="{9D6BE2C3-6E79-4CC3-AFAE-B5184B0B260B}"/>
    <cellStyle name="20% - Accent3 2 2 5 3 3" xfId="45708" xr:uid="{EEC13BD4-A635-4FF9-AC07-91D5C7B7EC08}"/>
    <cellStyle name="20% - Accent3 2 2 5 4" xfId="13256" xr:uid="{38058B01-D79A-48AC-92D6-E140BC57EFF7}"/>
    <cellStyle name="20% - Accent3 2 2 5 4 2" xfId="5331" xr:uid="{733C971E-DB09-48DA-A333-8EB82C107862}"/>
    <cellStyle name="20% - Accent3 2 2 5 4 2 2" xfId="30762" xr:uid="{318C2E5A-59F9-420E-BAAD-B9D74F6E82F0}"/>
    <cellStyle name="20% - Accent3 2 2 5 4 3" xfId="38607" xr:uid="{DB97F30A-CC5A-44CA-B0EA-773F2C2AA00A}"/>
    <cellStyle name="20% - Accent3 2 2 5 5" xfId="19741" xr:uid="{9FE224B7-7BD7-4C32-AFAD-AB8C7953204C}"/>
    <cellStyle name="20% - Accent3 2 2 5 5 2" xfId="45029" xr:uid="{293C9B0E-AC37-463D-8611-22438B37EA66}"/>
    <cellStyle name="20% - Accent3 2 2 5 6" xfId="37189" xr:uid="{BE247DE0-E9FF-4A36-879A-DF1A77B78D69}"/>
    <cellStyle name="20% - Accent3 2 2 6" xfId="354" xr:uid="{51C0178A-F4C7-4874-B871-73B700F10FFE}"/>
    <cellStyle name="20% - Accent3 2 2 6 2" xfId="22620" xr:uid="{926DB04E-BC05-4DEF-A864-635D07DE7907}"/>
    <cellStyle name="20% - Accent3 2 2 6 2 2" xfId="25234" xr:uid="{6F4DA2AB-E6EE-433B-815B-84C81ECCDF95}"/>
    <cellStyle name="20% - Accent3 2 2 6 2 2 2" xfId="50468" xr:uid="{646F682A-4FC6-4957-92AB-85B2D4283AC0}"/>
    <cellStyle name="20% - Accent3 2 2 6 2 3" xfId="47875" xr:uid="{A62F77A0-91D7-485F-8666-A14E0F599487}"/>
    <cellStyle name="20% - Accent3 2 2 6 3" xfId="17549" xr:uid="{701EA3D0-7AA6-425D-A35B-7CDC3ED17AED}"/>
    <cellStyle name="20% - Accent3 2 2 6 3 2" xfId="8558" xr:uid="{8F8F2A43-732F-4E96-BF61-2824FB8F4396}"/>
    <cellStyle name="20% - Accent3 2 2 6 3 2 2" xfId="33965" xr:uid="{1008B212-896D-4355-ABEC-7F4953CC7660}"/>
    <cellStyle name="20% - Accent3 2 2 6 3 3" xfId="42857" xr:uid="{A5A0369D-5517-4E68-802D-CE3EFADAA437}"/>
    <cellStyle name="20% - Accent3 2 2 6 4" xfId="868" xr:uid="{AC1FD508-5E8B-48CA-888B-7D639FEF303F}"/>
    <cellStyle name="20% - Accent3 2 2 6 4 2" xfId="26352" xr:uid="{A10652E7-ABF6-4928-A773-62F1DA6D7551}"/>
    <cellStyle name="20% - Accent3 2 2 6 5" xfId="25838" xr:uid="{561C4C0D-2214-413B-A7F3-CE00693E80BB}"/>
    <cellStyle name="20% - Accent3 2 2 7" xfId="9899" xr:uid="{23055C55-B81B-4970-9829-8124940155ED}"/>
    <cellStyle name="20% - Accent3 2 2 7 2" xfId="14631" xr:uid="{8E764EA1-2004-4909-9FC9-2624FA8E9490}"/>
    <cellStyle name="20% - Accent3 2 2 7 2 2" xfId="39970" xr:uid="{170127F6-2B7F-4019-B022-D85BEA064753}"/>
    <cellStyle name="20% - Accent3 2 2 7 3" xfId="35283" xr:uid="{25962E8C-2267-495C-BA2E-E4ED7525BA95}"/>
    <cellStyle name="20% - Accent3 2 2 8" xfId="21674" xr:uid="{13EBD588-4F4A-4924-9C51-EDAD83708DD6}"/>
    <cellStyle name="20% - Accent3 2 2 8 2" xfId="19001" xr:uid="{BD7ED822-4857-47AC-8269-B020CE41EAE3}"/>
    <cellStyle name="20% - Accent3 2 2 8 2 2" xfId="44301" xr:uid="{2D0B82F4-4ACC-4E4F-B82F-C0469C95446F}"/>
    <cellStyle name="20% - Accent3 2 2 8 3" xfId="46942" xr:uid="{888AC09B-9787-49C0-80A9-082968847146}"/>
    <cellStyle name="20% - Accent3 2 2 9" xfId="9209" xr:uid="{AC87482D-E608-4368-A2C0-CA417E887517}"/>
    <cellStyle name="20% - Accent3 2 2 9 2" xfId="34602" xr:uid="{BB1300FB-993E-43E3-88CE-ED5CDDF33C24}"/>
    <cellStyle name="20% - Accent3 2 3" xfId="24462" xr:uid="{23D18005-A014-46FD-A4B5-77564FC433C0}"/>
    <cellStyle name="20% - Accent3 2 3 2" xfId="18149" xr:uid="{4720DE46-0C35-43BB-92BD-F92D010D545B}"/>
    <cellStyle name="20% - Accent3 2 3 2 2" xfId="7707" xr:uid="{ECAC7DCE-51B4-48C5-AC80-F874A5D89747}"/>
    <cellStyle name="20% - Accent3 2 3 2 2 2" xfId="8950" xr:uid="{288C422F-7247-4C9E-90A1-29E76269C56B}"/>
    <cellStyle name="20% - Accent3 2 3 2 2 2 2" xfId="11564" xr:uid="{752655DF-3234-4653-9D24-6A90240F4526}"/>
    <cellStyle name="20% - Accent3 2 3 2 2 2 2 2" xfId="36935" xr:uid="{3C2EE4A7-BF47-4125-8DE8-992FD1F87B25}"/>
    <cellStyle name="20% - Accent3 2 3 2 2 2 3" xfId="34343" xr:uid="{A901A443-2B93-46F9-A150-119EBACEBD11}"/>
    <cellStyle name="20% - Accent3 2 3 2 2 3" xfId="12255" xr:uid="{366B1950-7BA5-481E-B5B9-0D4B4179D5F7}"/>
    <cellStyle name="20% - Accent3 2 3 2 2 3 2" xfId="18059" xr:uid="{D6E19080-DC36-469B-9252-92BCA4CA1AE9}"/>
    <cellStyle name="20% - Accent3 2 3 2 2 3 2 2" xfId="43367" xr:uid="{FE843F45-FBF0-4EC4-9021-46D98D9A6826}"/>
    <cellStyle name="20% - Accent3 2 3 2 2 3 3" xfId="37618" xr:uid="{51B9097C-A555-4FC9-AB7D-A74D44CD3141}"/>
    <cellStyle name="20% - Accent3 2 3 2 2 4" xfId="8217" xr:uid="{21EC8BFF-C10B-4CEB-920E-26B29A7B05A2}"/>
    <cellStyle name="20% - Accent3 2 3 2 2 4 2" xfId="33624" xr:uid="{BC4FE90E-2DE3-4443-8BA9-E22DF9DC058D}"/>
    <cellStyle name="20% - Accent3 2 3 2 2 5" xfId="33114" xr:uid="{CACCE7E5-5CBB-4581-823E-AB094DA7BBFE}"/>
    <cellStyle name="20% - Accent3 2 3 2 3" xfId="2553" xr:uid="{A58221DF-4D9B-4AA6-8DC7-5D87E7610BB3}"/>
    <cellStyle name="20% - Accent3 2 3 2 3 2" xfId="19912" xr:uid="{48A91863-0B4A-4D5C-ADC7-AD52E249FC29}"/>
    <cellStyle name="20% - Accent3 2 3 2 3 2 2" xfId="45200" xr:uid="{E5D34F7B-29AF-4E7A-8668-C77ABBE9CD8D}"/>
    <cellStyle name="20% - Accent3 2 3 2 3 3" xfId="28006" xr:uid="{C8593EC0-8C06-4F15-8E01-CC08883AEEDA}"/>
    <cellStyle name="20% - Accent3 2 3 2 4" xfId="3755" xr:uid="{C56BDECF-FA1B-4234-9382-701A3BBBECF9}"/>
    <cellStyle name="20% - Accent3 2 3 2 4 2" xfId="24281" xr:uid="{6E17920B-AB11-4715-A525-2BB3F72F9A3D}"/>
    <cellStyle name="20% - Accent3 2 3 2 4 2 2" xfId="49526" xr:uid="{B539940B-94C9-4347-8EBB-38029EF089D0}"/>
    <cellStyle name="20% - Accent3 2 3 2 4 3" xfId="29199" xr:uid="{39A0322E-8B54-40EA-A3EE-B8F0671EFC5B}"/>
    <cellStyle name="20% - Accent3 2 3 2 5" xfId="1822" xr:uid="{57625C4C-02CF-4D39-9078-DD116F710157}"/>
    <cellStyle name="20% - Accent3 2 3 2 5 2" xfId="27293" xr:uid="{CA561D98-D6D5-42A1-BA4E-BDD8855D36BF}"/>
    <cellStyle name="20% - Accent3 2 3 2 6" xfId="43450" xr:uid="{DB876E68-D6E4-4C11-B525-F5CCBA04B84D}"/>
    <cellStyle name="20% - Accent3 2 3 3" xfId="7616" xr:uid="{730667BE-C22D-4B58-B2F3-10460EF2FBD8}"/>
    <cellStyle name="20% - Accent3 2 3 3 2" xfId="20342" xr:uid="{89C7654D-7B83-40CE-A907-90E36B4412F4}"/>
    <cellStyle name="20% - Accent3 2 3 3 2 2" xfId="21586" xr:uid="{1058A8F1-B47D-4FD1-9228-5458CA44AAF8}"/>
    <cellStyle name="20% - Accent3 2 3 3 2 2 2" xfId="24201" xr:uid="{DDD43BB3-CBE1-40FB-B1C1-880CC3CC9959}"/>
    <cellStyle name="20% - Accent3 2 3 3 2 2 2 2" xfId="49446" xr:uid="{9D0FABD1-4CAC-450E-AD29-C9432401E0C0}"/>
    <cellStyle name="20% - Accent3 2 3 3 2 2 3" xfId="46854" xr:uid="{F0EAD42F-10B2-486D-8F19-D2B4EF313D9A}"/>
    <cellStyle name="20% - Accent3 2 3 3 2 3" xfId="24892" xr:uid="{B32B0172-D1C7-48E5-A88B-5FC98E79C6B9}"/>
    <cellStyle name="20% - Accent3 2 3 3 2 3 2" xfId="7526" xr:uid="{DD2A1562-53D2-4F37-86BD-D99369C4B347}"/>
    <cellStyle name="20% - Accent3 2 3 3 2 3 2 2" xfId="32940" xr:uid="{944EB683-B9C9-4FB5-B377-0149F231F8A8}"/>
    <cellStyle name="20% - Accent3 2 3 3 2 3 3" xfId="50126" xr:uid="{3FE176CE-B8D8-4264-BEA0-F60FB91EC49D}"/>
    <cellStyle name="20% - Accent3 2 3 3 2 4" xfId="20852" xr:uid="{7D4F6F7D-D835-4F42-A13F-43E319B03970}"/>
    <cellStyle name="20% - Accent3 2 3 3 2 4 2" xfId="46131" xr:uid="{952C9703-B9A4-484F-9B08-1469460D39CE}"/>
    <cellStyle name="20% - Accent3 2 3 3 2 5" xfId="45621" xr:uid="{D149F4B9-02A4-4290-9406-5E68851ABF36}"/>
    <cellStyle name="20% - Accent3 2 3 3 3" xfId="8866" xr:uid="{4A6410CB-A667-46FF-9718-B0A88BD82A0D}"/>
    <cellStyle name="20% - Accent3 2 3 3 3 2" xfId="13598" xr:uid="{379CD1C8-DE08-4EA8-A070-9F149865DB8E}"/>
    <cellStyle name="20% - Accent3 2 3 3 3 2 2" xfId="38949" xr:uid="{4A4171C1-A467-49D1-882B-833232A9CCFD}"/>
    <cellStyle name="20% - Accent3 2 3 3 3 3" xfId="34259" xr:uid="{A9DE495D-93B6-45EC-A32A-6DAD510B3BF1}"/>
    <cellStyle name="20% - Accent3 2 3 3 4" xfId="10069" xr:uid="{1DBF10E5-29B8-428F-A436-B67FFD075FBA}"/>
    <cellStyle name="20% - Accent3 2 3 3 4 2" xfId="17969" xr:uid="{4530268B-F2DB-496A-BF8D-307C0EDF41C1}"/>
    <cellStyle name="20% - Accent3 2 3 3 4 2 2" xfId="43277" xr:uid="{A3C686DA-6F84-4103-ADEF-6AB25DC84F96}"/>
    <cellStyle name="20% - Accent3 2 3 3 4 3" xfId="35453" xr:uid="{72E0EC63-33F5-46B6-B4F3-58075D4C99DA}"/>
    <cellStyle name="20% - Accent3 2 3 3 5" xfId="3926" xr:uid="{E88DA27E-4444-4C75-A0F5-FBEE3261C8C8}"/>
    <cellStyle name="20% - Accent3 2 3 3 5 2" xfId="29370" xr:uid="{ADF1DB6D-B1A3-418F-9328-DEDF2F12CF51}"/>
    <cellStyle name="20% - Accent3 2 3 3 6" xfId="33024" xr:uid="{CF080D31-97D6-4F56-A3E8-5FDAAE92AEFC}"/>
    <cellStyle name="20% - Accent3 2 3 4" xfId="18240" xr:uid="{38862931-EC32-4832-A6E2-2515E425D7B6}"/>
    <cellStyle name="20% - Accent3 2 3 4 2" xfId="2637" xr:uid="{EAC424A7-29FD-4BE4-9734-C3F2661D472A}"/>
    <cellStyle name="20% - Accent3 2 3 4 2 2" xfId="5251" xr:uid="{E20D0A7C-B1AD-44CB-95BC-48599719A916}"/>
    <cellStyle name="20% - Accent3 2 3 4 2 2 2" xfId="30682" xr:uid="{37424E0F-D264-4E54-8AC9-F658AEAC7A93}"/>
    <cellStyle name="20% - Accent3 2 3 4 2 3" xfId="28090" xr:uid="{9EE67F96-AE75-438D-A588-ADFFDA13EC74}"/>
    <cellStyle name="20% - Accent3 2 3 4 3" xfId="5941" xr:uid="{46089FF4-0843-445E-B4B6-FF850E74E9F2}"/>
    <cellStyle name="20% - Accent3 2 3 4 3 2" xfId="24371" xr:uid="{C3B7F65F-D63E-4A09-9C6E-22AD27DD7C5A}"/>
    <cellStyle name="20% - Accent3 2 3 4 3 2 2" xfId="49616" xr:uid="{2E1DC807-B4E0-4014-BAF0-34D8EA50DF3C}"/>
    <cellStyle name="20% - Accent3 2 3 4 3 3" xfId="31364" xr:uid="{274DA4A1-CDC8-4516-BB93-A9BBFE5273A8}"/>
    <cellStyle name="20% - Accent3 2 3 4 4" xfId="18750" xr:uid="{13FDF1C0-B42A-4FC6-8BB4-5186DB8A5850}"/>
    <cellStyle name="20% - Accent3 2 3 4 4 2" xfId="44050" xr:uid="{83AFAC4E-E94F-4B37-A6A1-05D85A1B9E07}"/>
    <cellStyle name="20% - Accent3 2 3 4 5" xfId="43540" xr:uid="{FABCF4D1-87F9-4808-A0AE-E4895D51715E}"/>
    <cellStyle name="20% - Accent3 2 3 5" xfId="14117" xr:uid="{B2FA4696-2841-4817-8813-593AC85E73DD}"/>
    <cellStyle name="20% - Accent3 2 3 5 2" xfId="7276" xr:uid="{9B3BEE2A-4769-4A7A-8FCD-AD99E9CA93DC}"/>
    <cellStyle name="20% - Accent3 2 3 5 2 2" xfId="32690" xr:uid="{A2724FD3-FD28-41B3-960E-8779A61B8825}"/>
    <cellStyle name="20% - Accent3 2 3 5 3" xfId="39456" xr:uid="{E209A346-A47A-40DB-AB36-412FA0B8886D}"/>
    <cellStyle name="20% - Accent3 2 3 6" xfId="1651" xr:uid="{4FC61938-7D1A-4386-B4B3-1E3F220C052B}"/>
    <cellStyle name="20% - Accent3 2 3 6 2" xfId="11644" xr:uid="{1F7E71EA-9776-4724-ACD5-69D7C32D9CE0}"/>
    <cellStyle name="20% - Accent3 2 3 6 2 2" xfId="37015" xr:uid="{B7766A60-E893-41D7-BF10-5AC7EAD557F8}"/>
    <cellStyle name="20% - Accent3 2 3 6 3" xfId="27122" xr:uid="{2E71D912-5316-4662-8725-B9152162CBA7}"/>
    <cellStyle name="20% - Accent3 2 3 7" xfId="13427" xr:uid="{ED2185C3-1F70-44D3-BF9E-CA4F6BA611E1}"/>
    <cellStyle name="20% - Accent3 2 3 7 2" xfId="38778" xr:uid="{0DDBC31A-55B5-4537-9897-0D5DD05C6B4B}"/>
    <cellStyle name="20% - Accent3 2 3 8" xfId="49698" xr:uid="{6D6C217F-253D-4D5C-B305-AA6FC7312F25}"/>
    <cellStyle name="20% - Accent3 2 4" xfId="20251" xr:uid="{06D92326-C971-42FD-B0FB-47D31409FBD2}"/>
    <cellStyle name="20% - Accent3 2 4 2" xfId="13939" xr:uid="{8A8FA3BE-13D3-4F96-AC57-74357DDE5B3F}"/>
    <cellStyle name="20% - Accent3 2 4 2 2" xfId="2466" xr:uid="{0E473D15-D853-450B-B9C9-971FB07A5D8B}"/>
    <cellStyle name="20% - Accent3 2 4 2 2 2" xfId="4741" xr:uid="{539926E6-41E3-4FED-ACF9-A7AB8CA2A390}"/>
    <cellStyle name="20% - Accent3 2 4 2 2 2 2" xfId="7356" xr:uid="{19E2F4B3-CD0C-43D1-9D40-40518DBE35B1}"/>
    <cellStyle name="20% - Accent3 2 4 2 2 2 2 2" xfId="32770" xr:uid="{FB58D3D2-DEBC-414C-AEC9-5E34EB8FEB54}"/>
    <cellStyle name="20% - Accent3 2 4 2 2 2 3" xfId="30172" xr:uid="{05E40221-1306-4173-A14D-8275BC6531E6}"/>
    <cellStyle name="20% - Accent3 2 4 2 2 3" xfId="8046" xr:uid="{3066CF19-7B79-4CC1-806A-CAC020238D70}"/>
    <cellStyle name="20% - Accent3 2 4 2 2 3 2" xfId="13848" xr:uid="{7C19173D-6EF6-4C3C-8DFB-317A9ECDF7CB}"/>
    <cellStyle name="20% - Accent3 2 4 2 2 3 2 2" xfId="39199" xr:uid="{F3B4142C-9267-4CDE-954B-18C428AD2143}"/>
    <cellStyle name="20% - Accent3 2 4 2 2 3 3" xfId="33453" xr:uid="{45F30AB3-4046-4F90-A6DD-1F3BD340EDDD}"/>
    <cellStyle name="20% - Accent3 2 4 2 2 4" xfId="2976" xr:uid="{C2757828-00EA-4BE9-96BD-216D759CF63F}"/>
    <cellStyle name="20% - Accent3 2 4 2 2 4 2" xfId="28429" xr:uid="{90C42620-1F05-4625-B1BD-1FEE3B0B72D1}"/>
    <cellStyle name="20% - Accent3 2 4 2 2 5" xfId="27919" xr:uid="{459494F3-2600-4337-932C-41389E00A02F}"/>
    <cellStyle name="20% - Accent3 2 4 2 3" xfId="15190" xr:uid="{F0B7CF9A-7421-4869-A1FB-FCF31B7BA0E1}"/>
    <cellStyle name="20% - Accent3 2 4 2 3 2" xfId="4097" xr:uid="{9EC3E690-14DF-47A6-9DF0-2FC680D00D00}"/>
    <cellStyle name="20% - Accent3 2 4 2 3 2 2" xfId="29541" xr:uid="{64D15F08-0003-4F5B-8525-D8C079EC468F}"/>
    <cellStyle name="20% - Accent3 2 4 2 3 3" xfId="40517" xr:uid="{4E2E5C89-FC09-4FA4-A9CF-B39774E7619B}"/>
    <cellStyle name="20% - Accent3 2 4 2 4" xfId="16393" xr:uid="{27641EFC-66BE-4DE2-AC57-EBA1FF0349FF}"/>
    <cellStyle name="20% - Accent3 2 4 2 4 2" xfId="20072" xr:uid="{FF988D5F-6ECB-49BA-8901-F85CAF0D7DC9}"/>
    <cellStyle name="20% - Accent3 2 4 2 4 2 2" xfId="45360" xr:uid="{48514F3A-EFE6-400B-8BA6-3EE818C4F483}"/>
    <cellStyle name="20% - Accent3 2 4 2 4 3" xfId="41709" xr:uid="{506CD2B8-FEA8-41C0-963F-95F4BC2BCB42}"/>
    <cellStyle name="20% - Accent3 2 4 2 5" xfId="22877" xr:uid="{E14844D8-8E2C-4587-9577-F42D0039A2B2}"/>
    <cellStyle name="20% - Accent3 2 4 2 5 2" xfId="48132" xr:uid="{F7E0BF58-A2CC-4AE4-B492-4536FB0F854D}"/>
    <cellStyle name="20% - Accent3 2 4 2 6" xfId="39281" xr:uid="{893F3606-A716-459A-8B31-E20BCA847069}"/>
    <cellStyle name="20% - Accent3 2 4 3" xfId="2375" xr:uid="{693A7436-49CF-42D9-9C87-064A4A86EDE8}"/>
    <cellStyle name="20% - Accent3 2 4 3 2" xfId="8779" xr:uid="{09902E33-70A2-4E0E-8439-151EA81FE466}"/>
    <cellStyle name="20% - Accent3 2 4 3 2 2" xfId="11054" xr:uid="{BBF6F3F8-C502-4A00-8EB6-8792D2E0D35B}"/>
    <cellStyle name="20% - Accent3 2 4 3 2 2 2" xfId="19992" xr:uid="{974C5FCC-53A6-4143-9AD3-EADCBC13EFF1}"/>
    <cellStyle name="20% - Accent3 2 4 3 2 2 2 2" xfId="45280" xr:uid="{253E1497-C957-4AD3-B5CE-2E741CF43561}"/>
    <cellStyle name="20% - Accent3 2 4 3 2 2 3" xfId="36425" xr:uid="{018DA6BB-814D-4A34-B5D7-68CD98EBBDC4}"/>
    <cellStyle name="20% - Accent3 2 4 3 2 3" xfId="20681" xr:uid="{00054360-ED4A-48E2-923E-3850EE80DDA4}"/>
    <cellStyle name="20% - Accent3 2 4 3 2 3 2" xfId="1212" xr:uid="{71F80ACB-2790-47D1-AEF1-B35A6E7A52CE}"/>
    <cellStyle name="20% - Accent3 2 4 3 2 3 2 2" xfId="26696" xr:uid="{D9429E42-B5F0-4BCF-B163-75433CEA8F4A}"/>
    <cellStyle name="20% - Accent3 2 4 3 2 3 3" xfId="45960" xr:uid="{0A11C490-2A8E-4EA9-B276-0DF8E6D831B5}"/>
    <cellStyle name="20% - Accent3 2 4 3 2 4" xfId="9289" xr:uid="{E30C87E8-24F8-4C5B-A20D-B491E9D42AC9}"/>
    <cellStyle name="20% - Accent3 2 4 3 2 4 2" xfId="34682" xr:uid="{B43DE493-6069-465F-A6BB-73E1AD04DC91}"/>
    <cellStyle name="20% - Accent3 2 4 3 2 5" xfId="34172" xr:uid="{CC06C71D-4923-4530-AB9A-ED34E1E9656A}"/>
    <cellStyle name="20% - Accent3 2 4 3 3" xfId="4657" xr:uid="{AF6DB8E7-E038-43BD-AA63-5FA0ED0349C9}"/>
    <cellStyle name="20% - Accent3 2 4 3 3 2" xfId="10411" xr:uid="{FB58D0EA-8D76-4E54-8760-C99B9DBA7CB1}"/>
    <cellStyle name="20% - Accent3 2 4 3 3 2 2" xfId="35795" xr:uid="{14EF245D-67A6-467F-9C11-42BF1BB90746}"/>
    <cellStyle name="20% - Accent3 2 4 3 3 3" xfId="30088" xr:uid="{A11A8AAF-75B1-4D5E-8F89-B56CDD05C832}"/>
    <cellStyle name="20% - Accent3 2 4 3 4" xfId="5859" xr:uid="{03439F35-F1DC-40DB-A9BD-6212D83E28B7}"/>
    <cellStyle name="20% - Accent3 2 4 3 4 2" xfId="1130" xr:uid="{3598CF0B-BBEE-44D5-8876-39D2E2F7557B}"/>
    <cellStyle name="20% - Accent3 2 4 3 4 2 2" xfId="26614" xr:uid="{A20ADD10-F0A4-41B8-BF17-0C8BB0CDE29C}"/>
    <cellStyle name="20% - Accent3 2 4 3 4 3" xfId="31282" xr:uid="{E03A7445-D135-47D6-87F1-DB1E758D6394}"/>
    <cellStyle name="20% - Accent3 2 4 3 5" xfId="16564" xr:uid="{E9FD19E8-BBD2-4A91-B979-A9F418823929}"/>
    <cellStyle name="20% - Accent3 2 4 3 5 2" xfId="41880" xr:uid="{FC737416-C3A1-46E9-BFAE-D9995F29B4D7}"/>
    <cellStyle name="20% - Accent3 2 4 3 6" xfId="27833" xr:uid="{DE7FFA5D-CC7D-448A-89CE-F0584FCFA4CD}"/>
    <cellStyle name="20% - Accent3 2 4 4" xfId="14030" xr:uid="{820B69B1-76A0-47ED-B0F7-4FB0A9DA619C}"/>
    <cellStyle name="20% - Accent3 2 4 4 2" xfId="15274" xr:uid="{C09223B0-D5FB-483B-AE9B-BB9999706676}"/>
    <cellStyle name="20% - Accent3 2 4 4 2 2" xfId="17889" xr:uid="{DC824EBC-3DEF-4695-B546-6970766F4F8A}"/>
    <cellStyle name="20% - Accent3 2 4 4 2 2 2" xfId="43197" xr:uid="{2999599A-E5E8-441E-A3F1-5AFD055AEFE0}"/>
    <cellStyle name="20% - Accent3 2 4 4 2 3" xfId="40601" xr:uid="{480CFEBF-1B6B-4B13-87C8-5B4C42E3F874}"/>
    <cellStyle name="20% - Accent3 2 4 4 3" xfId="18579" xr:uid="{DC87253F-F5C7-4627-86E6-D6D648E1B611}"/>
    <cellStyle name="20% - Accent3 2 4 4 3 2" xfId="20162" xr:uid="{4F5F5BBC-9F49-44CF-AD68-284C6922C421}"/>
    <cellStyle name="20% - Accent3 2 4 4 3 2 2" xfId="45450" xr:uid="{6D8F20E6-D77B-46E7-8BC3-8C8122E72632}"/>
    <cellStyle name="20% - Accent3 2 4 4 3 3" xfId="43879" xr:uid="{C4AB3514-75CB-45E7-A011-115ECE38A367}"/>
    <cellStyle name="20% - Accent3 2 4 4 4" xfId="14540" xr:uid="{DA6FF4E1-424E-44E3-B45B-C8F076810333}"/>
    <cellStyle name="20% - Accent3 2 4 4 4 2" xfId="39879" xr:uid="{B610E3F9-E854-4E39-B1D0-B2571EDEE011}"/>
    <cellStyle name="20% - Accent3 2 4 4 5" xfId="39369" xr:uid="{4430706F-5441-442E-B4D1-40BC44BD5539}"/>
    <cellStyle name="20% - Accent3 2 4 5" xfId="21502" xr:uid="{FB2F9639-5778-41C3-8809-D6CA5F7693C2}"/>
    <cellStyle name="20% - Accent3 2 4 5 2" xfId="1993" xr:uid="{84299627-F5A3-414A-BC34-8B8155628DD4}"/>
    <cellStyle name="20% - Accent3 2 4 5 2 2" xfId="27464" xr:uid="{4833929F-BA3E-419A-9A79-5BA5CB1A3EAF}"/>
    <cellStyle name="20% - Accent3 2 4 5 3" xfId="46770" xr:uid="{5DC13A50-F224-4F3F-84B6-9A38AFCCAFD5}"/>
    <cellStyle name="20% - Accent3 2 4 6" xfId="22706" xr:uid="{6AAA3FE1-4E2B-4BCB-B7D0-D7F63A5171DD}"/>
    <cellStyle name="20% - Accent3 2 4 6 2" xfId="7436" xr:uid="{1515FDB7-FF52-43FD-AFAD-3E1D84FF3AB8}"/>
    <cellStyle name="20% - Accent3 2 4 6 2 2" xfId="32850" xr:uid="{5DBFB852-7AE3-40D4-ABBF-B47679A907BC}"/>
    <cellStyle name="20% - Accent3 2 4 6 3" xfId="47961" xr:uid="{32697FFB-344D-4B97-BCA5-D3D6355A3EA7}"/>
    <cellStyle name="20% - Accent3 2 4 7" xfId="10240" xr:uid="{E36358BA-9E2B-42D4-9057-6C33B7948CDE}"/>
    <cellStyle name="20% - Accent3 2 4 7 2" xfId="35624" xr:uid="{26B30D14-95EA-454B-BF85-ACF524B0D44F}"/>
    <cellStyle name="20% - Accent3 2 4 8" xfId="45532" xr:uid="{4658CA24-89D7-42EF-A63B-DC64897D3F9E}"/>
    <cellStyle name="20% - Accent3 2 5" xfId="8688" xr:uid="{47EA0EA3-7BD6-4AC2-AC59-95D4E93ED0F2}"/>
    <cellStyle name="20% - Accent3 2 5 2" xfId="21324" xr:uid="{2A8155C2-8DDF-469A-815B-5EE38F0AEA62}"/>
    <cellStyle name="20% - Accent3 2 5 2 2" xfId="15103" xr:uid="{C9AA399B-EDAC-4837-889C-20C1ABDC0E43}"/>
    <cellStyle name="20% - Accent3 2 5 2 2 2" xfId="17379" xr:uid="{5DB0F98A-18A1-4CF9-8975-30B9902F1A63}"/>
    <cellStyle name="20% - Accent3 2 5 2 2 2 2" xfId="1041" xr:uid="{3ED32CCF-9FBD-4025-8F2F-6B42AA39E804}"/>
    <cellStyle name="20% - Accent3 2 5 2 2 2 2 2" xfId="26525" xr:uid="{1EDA25AD-BA24-4578-9AA1-C48345F0BB0F}"/>
    <cellStyle name="20% - Accent3 2 5 2 2 2 3" xfId="42687" xr:uid="{3D9736F7-F91F-4241-8849-F0400769F801}"/>
    <cellStyle name="20% - Accent3 2 5 2 2 3" xfId="2805" xr:uid="{DF767863-E47C-4484-99AE-ABF32B16CD73}"/>
    <cellStyle name="20% - Accent3 2 5 2 2 3 2" xfId="4350" xr:uid="{873A37DA-9BEC-4104-8909-16421130CF4C}"/>
    <cellStyle name="20% - Accent3 2 5 2 2 3 2 2" xfId="29794" xr:uid="{23174661-8C93-4DEC-ADFC-F73C85CF4CE2}"/>
    <cellStyle name="20% - Accent3 2 5 2 2 3 3" xfId="28258" xr:uid="{E5F936AD-D22F-45C9-B820-7655BAA50E81}"/>
    <cellStyle name="20% - Accent3 2 5 2 2 4" xfId="15613" xr:uid="{7959D207-5E3F-4D21-A161-FC1157AF146D}"/>
    <cellStyle name="20% - Accent3 2 5 2 2 4 2" xfId="40940" xr:uid="{57A47C97-4F93-4BEB-8617-C17FB3D19D06}"/>
    <cellStyle name="20% - Accent3 2 5 2 2 5" xfId="40430" xr:uid="{3EFA8EDF-6E3B-4B47-B4D3-8B4C68F4FEC4}"/>
    <cellStyle name="20% - Accent3 2 5 2 3" xfId="23607" xr:uid="{A9796A0C-6B24-4AB9-8723-00CB75E138EC}"/>
    <cellStyle name="20% - Accent3 2 5 2 3 2" xfId="16735" xr:uid="{2642D5D3-45E4-468B-A27F-447402E8EEC8}"/>
    <cellStyle name="20% - Accent3 2 5 2 3 2 2" xfId="42051" xr:uid="{19618C1B-21A6-45A6-9763-E5E9214744CC}"/>
    <cellStyle name="20% - Accent3 2 5 2 3 3" xfId="48852" xr:uid="{01F64C32-8183-4282-9659-CBA00685F63B}"/>
    <cellStyle name="20% - Accent3 2 5 2 4" xfId="24810" xr:uid="{A7B0B724-7A7F-4D15-84C6-406F7B800AE2}"/>
    <cellStyle name="20% - Accent3 2 5 2 4 2" xfId="2165" xr:uid="{4A1411FA-94A3-4D3F-965B-EBED5F3DF1EE}"/>
    <cellStyle name="20% - Accent3 2 5 2 4 2 2" xfId="27636" xr:uid="{7968033F-053D-40A6-84F5-D884A0F554D8}"/>
    <cellStyle name="20% - Accent3 2 5 2 4 3" xfId="50044" xr:uid="{6E0F2AE7-020C-403D-B73E-45BBA069C3E3}"/>
    <cellStyle name="20% - Accent3 2 5 2 5" xfId="12344" xr:uid="{15C80F12-3301-48D1-A222-9B628A0294C6}"/>
    <cellStyle name="20% - Accent3 2 5 2 5 2" xfId="37707" xr:uid="{F9B8E7E8-76AF-4DC7-8F38-5BC73CDF777B}"/>
    <cellStyle name="20% - Accent3 2 5 2 6" xfId="46593" xr:uid="{5DFB61D3-79FE-4CF4-8954-A9F7938A17A1}"/>
    <cellStyle name="20% - Accent3 2 5 3" xfId="15012" xr:uid="{0B5508E8-B8F8-417C-A4F3-FBF8D613F111}"/>
    <cellStyle name="20% - Accent3 2 5 3 2" xfId="4570" xr:uid="{6F69BC07-7548-4A41-8418-E5C022D63ADA}"/>
    <cellStyle name="20% - Accent3 2 5 3 2 2" xfId="6846" xr:uid="{4D75EC14-F00E-474A-A567-2FC154827CE8}"/>
    <cellStyle name="20% - Accent3 2 5 3 2 2 2" xfId="2076" xr:uid="{03C7A526-C0A1-497D-8BA7-962C8C726642}"/>
    <cellStyle name="20% - Accent3 2 5 3 2 2 2 2" xfId="27547" xr:uid="{C27971DC-4753-4D6D-A37B-599A1CDFA064}"/>
    <cellStyle name="20% - Accent3 2 5 3 2 2 3" xfId="32260" xr:uid="{36981DE2-E58A-442A-9C62-D6EB5A53362F}"/>
    <cellStyle name="20% - Accent3 2 5 3 2 3" xfId="9118" xr:uid="{52DB5037-28AA-458A-8F5F-D249FD539384}"/>
    <cellStyle name="20% - Accent3 2 5 3 2 3 2" xfId="10664" xr:uid="{F6A93C6D-95BF-452D-817E-469B02C3A232}"/>
    <cellStyle name="20% - Accent3 2 5 3 2 3 2 2" xfId="36048" xr:uid="{4E36D4E9-5C62-4658-B447-FD8AA254F191}"/>
    <cellStyle name="20% - Accent3 2 5 3 2 3 3" xfId="34511" xr:uid="{266182AB-B119-4979-8A8E-7101C2B5FDE2}"/>
    <cellStyle name="20% - Accent3 2 5 3 2 4" xfId="5080" xr:uid="{E623192D-913E-47B5-A1E3-A24C150AAB9D}"/>
    <cellStyle name="20% - Accent3 2 5 3 2 4 2" xfId="30511" xr:uid="{AA813FC5-4227-4A36-93D1-0F837F4C890C}"/>
    <cellStyle name="20% - Accent3 2 5 3 2 5" xfId="30001" xr:uid="{845C81E3-4338-41C0-89C2-0C4EA898D74E}"/>
    <cellStyle name="20% - Accent3 2 5 3 3" xfId="17295" xr:uid="{72462CA7-A673-4FF6-9FEE-19FE3107BF07}"/>
    <cellStyle name="20% - Accent3 2 5 3 3 2" xfId="6201" xr:uid="{289CBA6A-DA14-4A36-A1AF-7C273001345B}"/>
    <cellStyle name="20% - Accent3 2 5 3 3 2 2" xfId="31624" xr:uid="{94A25549-2D20-41AC-AE46-49049EA63AC0}"/>
    <cellStyle name="20% - Accent3 2 5 3 3 3" xfId="42603" xr:uid="{0CCEDA7B-1C4E-400F-90C4-0884D00AB680}"/>
    <cellStyle name="20% - Accent3 2 5 3 4" xfId="18497" xr:uid="{E021F70A-4D16-4812-888A-83B1F8E88E86}"/>
    <cellStyle name="20% - Accent3 2 5 3 4 2" xfId="4269" xr:uid="{B5C67DB7-5860-4B98-80EE-2A0EC0FD8032}"/>
    <cellStyle name="20% - Accent3 2 5 3 4 2 2" xfId="29713" xr:uid="{0F772C9D-0535-4B75-9124-55FB7817B28D}"/>
    <cellStyle name="20% - Accent3 2 5 3 4 3" xfId="43797" xr:uid="{38E1F526-F58F-495E-922C-8F3C403118BC}"/>
    <cellStyle name="20% - Accent3 2 5 3 5" xfId="24981" xr:uid="{DE682963-7EF0-42E9-8C1B-9490951BA5DB}"/>
    <cellStyle name="20% - Accent3 2 5 3 5 2" xfId="50215" xr:uid="{D000218E-D111-4C81-A80E-EC2E4F95DDF3}"/>
    <cellStyle name="20% - Accent3 2 5 3 6" xfId="40342" xr:uid="{3A052C8D-6011-42EF-90FB-318E6DD75307}"/>
    <cellStyle name="20% - Accent3 2 5 4" xfId="21415" xr:uid="{E77E626B-696F-4216-A783-7B31A344BDBF}"/>
    <cellStyle name="20% - Accent3 2 5 4 2" xfId="23691" xr:uid="{CFB62C07-83A2-4900-A493-7D9C6A700BC7}"/>
    <cellStyle name="20% - Accent3 2 5 4 2 2" xfId="13678" xr:uid="{2291503A-FC4C-47C9-91D0-25B41E1EB927}"/>
    <cellStyle name="20% - Accent3 2 5 4 2 2 2" xfId="39029" xr:uid="{BDB6F6EE-4507-4141-B794-0AC510B37F0F}"/>
    <cellStyle name="20% - Accent3 2 5 4 2 3" xfId="48936" xr:uid="{A1AA6DD7-1035-4765-B1AD-D19F7509D33D}"/>
    <cellStyle name="20% - Accent3 2 5 4 3" xfId="14369" xr:uid="{B20C9A6F-BD34-4084-94B5-9C0EF5D89632}"/>
    <cellStyle name="20% - Accent3 2 5 4 3 2" xfId="2246" xr:uid="{74640569-F857-4A16-ABF6-176341ED077B}"/>
    <cellStyle name="20% - Accent3 2 5 4 3 2 2" xfId="27717" xr:uid="{480D020D-05B6-4F15-9D0B-1DDB2CC050D9}"/>
    <cellStyle name="20% - Accent3 2 5 4 3 3" xfId="39708" xr:uid="{C0C02C0A-8CA6-43B6-9ADB-63581B9D3EA9}"/>
    <cellStyle name="20% - Accent3 2 5 4 4" xfId="21925" xr:uid="{3DC088BD-37C7-4A34-BBB8-8FC6DAC711C8}"/>
    <cellStyle name="20% - Accent3 2 5 4 4 2" xfId="47193" xr:uid="{15CB8912-EFE5-4F0D-A27D-C9C1A904DEF1}"/>
    <cellStyle name="20% - Accent3 2 5 4 5" xfId="46683" xr:uid="{762BF97F-E1AC-4858-94C8-9F298BAA4470}"/>
    <cellStyle name="20% - Accent3 2 5 5" xfId="10970" xr:uid="{2CC53585-E920-4287-8870-6D4A5C734DC9}"/>
    <cellStyle name="20% - Accent3 2 5 5 2" xfId="23048" xr:uid="{FAAE4884-4723-42EC-852C-627FE47F4686}"/>
    <cellStyle name="20% - Accent3 2 5 5 2 2" xfId="48303" xr:uid="{BB810139-1A36-481C-BE64-5B341BFE5DF7}"/>
    <cellStyle name="20% - Accent3 2 5 5 3" xfId="36341" xr:uid="{1C8B22F3-AB8B-4A5A-8ABD-096F0A37A5BA}"/>
    <cellStyle name="20% - Accent3 2 5 6" xfId="12173" xr:uid="{6AF3A054-39AD-4B10-814D-708D4739B5EC}"/>
    <cellStyle name="20% - Accent3 2 5 6 2" xfId="1131" xr:uid="{382A274D-DC31-4A2C-9334-3DB5205724A2}"/>
    <cellStyle name="20% - Accent3 2 5 6 2 2" xfId="26615" xr:uid="{816BB55A-5FD2-4258-94BE-1643F4DAE721}"/>
    <cellStyle name="20% - Accent3 2 5 6 3" xfId="37536" xr:uid="{A3EABE64-15F2-48CE-BC7A-728DD5D84B2C}"/>
    <cellStyle name="20% - Accent3 2 5 7" xfId="6030" xr:uid="{0322FE3B-74F5-4F77-A42C-92064C9E38A9}"/>
    <cellStyle name="20% - Accent3 2 5 7 2" xfId="31453" xr:uid="{F77F9141-F5E8-43D4-9B93-AA55E698B5D7}"/>
    <cellStyle name="20% - Accent3 2 5 8" xfId="34086" xr:uid="{B3108FE1-6B50-45B1-977B-FC251F2153B5}"/>
    <cellStyle name="20% - Accent3 2 6" xfId="4479" xr:uid="{71A4B205-0BB2-48BE-96EE-FB495B1CE038}"/>
    <cellStyle name="20% - Accent3 2 6 2" xfId="10883" xr:uid="{61607EDB-FF80-4DF2-8083-5127122D40DA}"/>
    <cellStyle name="20% - Accent3 2 6 2 2" xfId="19482" xr:uid="{220076EA-7F65-480F-AA9F-D2C03B374AB6}"/>
    <cellStyle name="20% - Accent3 2 6 2 2 2" xfId="4180" xr:uid="{719255A3-5721-44CF-90A8-20679E2A2E99}"/>
    <cellStyle name="20% - Accent3 2 6 2 2 2 2" xfId="29624" xr:uid="{C76BC587-3699-40CA-9634-1DC1BE7F031A}"/>
    <cellStyle name="20% - Accent3 2 6 2 2 3" xfId="44770" xr:uid="{907B9876-CEE4-4813-BF5F-DC0B4872E50B}"/>
    <cellStyle name="20% - Accent3 2 6 2 3" xfId="21754" xr:uid="{9456EF5C-5D95-407E-93EB-DE83EA0F1D39}"/>
    <cellStyle name="20% - Accent3 2 6 2 3 2" xfId="23301" xr:uid="{62689B3E-CB38-4CFD-BD04-3C0F981AE0BD}"/>
    <cellStyle name="20% - Accent3 2 6 2 3 2 2" xfId="48556" xr:uid="{8D43E1F3-80EA-4246-87CB-D4ED6AD370F9}"/>
    <cellStyle name="20% - Accent3 2 6 2 3 3" xfId="47022" xr:uid="{E82AEDFF-584A-414E-A886-D61E953480D3}"/>
    <cellStyle name="20% - Accent3 2 6 2 4" xfId="11393" xr:uid="{A15ED932-AE23-48E8-A7F4-BAC2BFC49B24}"/>
    <cellStyle name="20% - Accent3 2 6 2 4 2" xfId="36764" xr:uid="{37135B83-B8A4-4171-A61B-0AAD22F3AB06}"/>
    <cellStyle name="20% - Accent3 2 6 2 5" xfId="36254" xr:uid="{CE4BB181-FF6C-47A4-B2A8-DE4234B86C23}"/>
    <cellStyle name="20% - Accent3 2 6 3" xfId="6762" xr:uid="{1C1706EC-F182-42F3-84C4-7805EA793EAB}"/>
    <cellStyle name="20% - Accent3 2 6 3 2" xfId="12515" xr:uid="{7D98C673-9193-4B23-9384-FE1B96AF4C83}"/>
    <cellStyle name="20% - Accent3 2 6 3 2 2" xfId="37878" xr:uid="{7E241D89-405E-4E06-AA2E-BAB1E5952C12}"/>
    <cellStyle name="20% - Accent3 2 6 3 3" xfId="32176" xr:uid="{C4108D78-E6DD-4D5B-AC21-8D8E4342C38E}"/>
    <cellStyle name="20% - Accent3 2 6 4" xfId="7964" xr:uid="{BE23F432-0AD1-444D-8E5A-10D6F45F0870}"/>
    <cellStyle name="20% - Accent3 2 6 4 2" xfId="10583" xr:uid="{E7EC0B29-56B0-4604-AED0-861B8E2BBDE0}"/>
    <cellStyle name="20% - Accent3 2 6 4 2 2" xfId="35967" xr:uid="{C81111DE-A817-4B68-9792-0A7701BF0276}"/>
    <cellStyle name="20% - Accent3 2 6 4 3" xfId="33371" xr:uid="{29A213F9-7984-4629-94CF-7054E8161977}"/>
    <cellStyle name="20% - Accent3 2 6 5" xfId="18668" xr:uid="{63D70782-1A85-421B-9266-4E28851798A5}"/>
    <cellStyle name="20% - Accent3 2 6 5 2" xfId="43968" xr:uid="{4FD88FAB-0274-48BA-A22C-399C09AF1DC3}"/>
    <cellStyle name="20% - Accent3 2 6 6" xfId="29912" xr:uid="{F96DFD3D-23DA-48FF-9CF0-CCE9220E8C69}"/>
    <cellStyle name="20% - Accent3 2 7" xfId="10792" xr:uid="{8D18FA6E-FD21-4BCA-B231-1718E070029A}"/>
    <cellStyle name="20% - Accent3 2 7 2" xfId="23520" xr:uid="{4DF34E19-A1D0-449E-9889-674534AAC531}"/>
    <cellStyle name="20% - Accent3 2 7 2 2" xfId="13168" xr:uid="{1204957B-1626-4F49-8653-F04277B07106}"/>
    <cellStyle name="20% - Accent3 2 7 2 2 2" xfId="10494" xr:uid="{15D7E801-DE64-421E-9303-47F8A33BE40C}"/>
    <cellStyle name="20% - Accent3 2 7 2 2 2 2" xfId="35878" xr:uid="{15F63C69-2FC5-43D2-93CF-7AD5586B1006}"/>
    <cellStyle name="20% - Accent3 2 7 2 2 3" xfId="38519" xr:uid="{A33F394E-FEB6-48D7-8154-6BD4CD0E5C23}"/>
    <cellStyle name="20% - Accent3 2 7 2 3" xfId="15442" xr:uid="{9ECC1131-6AA7-4540-8F15-DEC4E17DED79}"/>
    <cellStyle name="20% - Accent3 2 7 2 3 2" xfId="16988" xr:uid="{E9FCF4EC-B174-401A-9858-6C7817CB2E96}"/>
    <cellStyle name="20% - Accent3 2 7 2 3 2 2" xfId="42304" xr:uid="{4CE54BE2-1ACF-432D-915E-356E081AB88D}"/>
    <cellStyle name="20% - Accent3 2 7 2 3 3" xfId="40769" xr:uid="{F4BE99FA-02FB-40D6-BC98-F380C5D06BFA}"/>
    <cellStyle name="20% - Accent3 2 7 2 4" xfId="24030" xr:uid="{A6DB1101-4D82-4CD4-9937-6F89D42CDFF2}"/>
    <cellStyle name="20% - Accent3 2 7 2 4 2" xfId="49275" xr:uid="{AEFDFBD5-DB34-4A5A-A4C7-767F44B0504D}"/>
    <cellStyle name="20% - Accent3 2 7 2 5" xfId="48765" xr:uid="{DB694366-92BD-4F59-9CDC-D722F9F57833}"/>
    <cellStyle name="20% - Accent3 2 7 3" xfId="19398" xr:uid="{F68394B0-10DA-4624-8B39-850CCC50B379}"/>
    <cellStyle name="20% - Accent3 2 7 3 2" xfId="25152" xr:uid="{44DBD4C3-0E41-4DEA-B7AC-FCEAB256222F}"/>
    <cellStyle name="20% - Accent3 2 7 3 2 2" xfId="50386" xr:uid="{6DBE5EBC-2207-41D0-BD44-ABE05E19F4B2}"/>
    <cellStyle name="20% - Accent3 2 7 3 3" xfId="44686" xr:uid="{29D8837D-B855-427A-B9D2-A2B42CC378BC}"/>
    <cellStyle name="20% - Accent3 2 7 4" xfId="20599" xr:uid="{C0CFD184-39A4-4864-9FA7-7EE05034E155}"/>
    <cellStyle name="20% - Accent3 2 7 4 2" xfId="23220" xr:uid="{CF2FFEB6-7EA0-4011-95EE-9A23FD4C44AD}"/>
    <cellStyle name="20% - Accent3 2 7 4 2 2" xfId="48475" xr:uid="{6CC84697-A7DE-4558-B220-724A86DA88B8}"/>
    <cellStyle name="20% - Accent3 2 7 4 3" xfId="45878" xr:uid="{98A20E64-3728-48A1-821D-F12B19CACF11}"/>
    <cellStyle name="20% - Accent3 2 7 5" xfId="8135" xr:uid="{B320D852-3DA1-4AD4-8028-56988A9A7A08}"/>
    <cellStyle name="20% - Accent3 2 7 5 2" xfId="33542" xr:uid="{38D574A1-19CB-42BC-84F7-98A1923CD296}"/>
    <cellStyle name="20% - Accent3 2 7 6" xfId="36167" xr:uid="{6829E638-4A8D-4D5A-8F97-5D4DC926ACF0}"/>
    <cellStyle name="20% - Accent3 2 8" xfId="23429" xr:uid="{BD7DB89A-845E-496D-8F55-516C8CAAA640}"/>
    <cellStyle name="20% - Accent3 2 9" xfId="6592" xr:uid="{86C13E47-39D4-49CB-8350-4B4C0644E0D0}"/>
    <cellStyle name="20% - Accent3 2 9 2" xfId="3585" xr:uid="{20ECCF23-39DD-468B-9C99-8D8673D99535}"/>
    <cellStyle name="20% - Accent3 2 9 2 2" xfId="20943" xr:uid="{B8C5E90B-3A04-4ADB-9A02-3453EF67424B}"/>
    <cellStyle name="20% - Accent3 2 9 2 2 2" xfId="46222" xr:uid="{35DC3ADA-E45C-4BDC-94AC-21F515B4D850}"/>
    <cellStyle name="20% - Accent3 2 9 2 3" xfId="29029" xr:uid="{6047F53C-B14A-40EB-9829-38530A930B90}"/>
    <cellStyle name="20% - Accent3 2 9 3" xfId="9038" xr:uid="{26E78140-E947-4D0B-8B38-2BA21F4B27C7}"/>
    <cellStyle name="20% - Accent3 2 9 3 2" xfId="25314" xr:uid="{AB67E29B-B73A-4ED1-A31C-A178F1118AD7}"/>
    <cellStyle name="20% - Accent3 2 9 3 2 2" xfId="50548" xr:uid="{623503B7-7DE2-4321-B0A4-81D9A895C6BC}"/>
    <cellStyle name="20% - Accent3 2 9 3 3" xfId="34431" xr:uid="{6D26C0B4-7070-4461-891E-6F3D0D29A068}"/>
    <cellStyle name="20% - Accent3 2 9 4" xfId="2896" xr:uid="{9C5A29C3-71EE-4458-A278-CF37A2FA3FDF}"/>
    <cellStyle name="20% - Accent3 2 9 4 2" xfId="28349" xr:uid="{4BF20E61-317C-46FD-B594-6E6ACF99B5EB}"/>
    <cellStyle name="20% - Accent3 2 9 5" xfId="32006" xr:uid="{60E55148-B4C8-4DEC-BC1F-D240F1E98205}"/>
    <cellStyle name="20% - Accent3 20" xfId="12995" xr:uid="{9BD03C38-F916-4DA0-B496-B470DB481114}"/>
    <cellStyle name="20% - Accent3 20 2" xfId="22616" xr:uid="{50263B85-B0A5-4013-A214-21AC3EA236B5}"/>
    <cellStyle name="20% - Accent3 20 2 2" xfId="12583" xr:uid="{FE793B43-97F6-46B3-BED0-3923ADEE4A03}"/>
    <cellStyle name="20% - Accent3 20 2 2 2" xfId="37946" xr:uid="{66BE25B6-3215-46D0-8611-B1382DB02ED3}"/>
    <cellStyle name="20% - Accent3 20 2 3" xfId="47871" xr:uid="{B8E6EF98-1D53-4BF1-B31F-C6B861B5EFF0}"/>
    <cellStyle name="20% - Accent3 20 3" xfId="23860" xr:uid="{CCB49ED0-BB55-4254-9EF7-2CEDF6010FB6}"/>
    <cellStyle name="20% - Accent3 20 3 2" xfId="19088" xr:uid="{FD593447-A8A6-4B8F-BD50-7855989E061E}"/>
    <cellStyle name="20% - Accent3 20 3 2 2" xfId="44388" xr:uid="{FDD99194-C9F8-4FE0-A26D-8525A858D7E4}"/>
    <cellStyle name="20% - Accent3 20 3 3" xfId="49105" xr:uid="{FCFDA6C9-1E3E-4356-80D6-6C1FC0979955}"/>
    <cellStyle name="20% - Accent3 20 4" xfId="13503" xr:uid="{204BDA88-E081-4071-8BA1-19AF8481CF27}"/>
    <cellStyle name="20% - Accent3 20 4 2" xfId="38854" xr:uid="{A9C9A3F1-9560-41E3-9334-5FC769770C49}"/>
    <cellStyle name="20% - Accent3 20 5" xfId="38346" xr:uid="{96D3BD7C-D6CF-4143-BA5D-759ABB9E3948}"/>
    <cellStyle name="20% - Accent3 21" xfId="18310" xr:uid="{C4EAEAAF-11F4-4E33-A3BF-F5FAB492C672}"/>
    <cellStyle name="20% - Accent3 21 2" xfId="19891" xr:uid="{A655B55B-E9B6-4D52-A80D-A6A62860F5C4}"/>
    <cellStyle name="20% - Accent3 21 2 2" xfId="45179" xr:uid="{C3E5AFDE-1281-47B0-AA34-C9DEA116B092}"/>
    <cellStyle name="20% - Accent3 21 3" xfId="43610" xr:uid="{433554D0-6A8C-40B5-BAF1-165FCB0FFE83}"/>
    <cellStyle name="20% - Accent3 22" xfId="2702" xr:uid="{E4FB0C50-C60A-47F9-AAAA-9135FB89DABC}"/>
    <cellStyle name="20% - Accent3 22 2" xfId="6352" xr:uid="{657EBD48-3813-4336-91EB-F48B8707786F}"/>
    <cellStyle name="20% - Accent3 22 2 2" xfId="31775" xr:uid="{35D64349-8DB8-489E-BEA0-1F7858F0A5D6}"/>
    <cellStyle name="20% - Accent3 22 3" xfId="28155" xr:uid="{FA8957D7-6092-45ED-A266-EF5A3BFC7F83}"/>
    <cellStyle name="20% - Accent3 23" xfId="17616" xr:uid="{3025F51A-3F96-43ED-A9CC-B8B76CC9BEFA}"/>
    <cellStyle name="20% - Accent3 23 2" xfId="42924" xr:uid="{F2B0C64C-306B-4DCA-A37E-18740420D73C}"/>
    <cellStyle name="20% - Accent3 24" xfId="6518" xr:uid="{9FAEDB44-3D5A-42C6-8A55-7E3B148B0075}"/>
    <cellStyle name="20% - Accent3 24 2" xfId="31941" xr:uid="{50AA2345-85C4-4144-8B19-E1559DEBE47C}"/>
    <cellStyle name="20% - Accent3 25" xfId="20231" xr:uid="{174A2F9D-88D0-420C-8D22-B22905DC79CD}"/>
    <cellStyle name="20% - Accent3 25 2" xfId="45518" xr:uid="{7FCA0B9E-009C-4D45-8FB2-1D907E492B80}"/>
    <cellStyle name="20% - Accent3 26" xfId="193" xr:uid="{88EED56C-0665-4590-9356-DA25C2FAEF7C}"/>
    <cellStyle name="20% - Accent3 26 2" xfId="25687" xr:uid="{B84F26FA-BF04-4359-904D-F7E816F150B3}"/>
    <cellStyle name="20% - Accent3 27" xfId="25493" xr:uid="{87E20082-6B09-44C2-A995-EBDCE8F55F05}"/>
    <cellStyle name="20% - Accent3 27 2" xfId="50723" xr:uid="{82492FED-9D52-4059-88AE-A218932D126D}"/>
    <cellStyle name="20% - Accent3 28" xfId="25516" xr:uid="{5B6A604D-D89D-48A9-BFFE-3EB699CF5D8C}"/>
    <cellStyle name="20% - Accent3 28 2" xfId="50739" xr:uid="{28FC37CA-7339-4EDD-826A-49228B94F87B}"/>
    <cellStyle name="20% - Accent3 29" xfId="25613" xr:uid="{1BF02420-E0B8-4B60-9D4D-74B2DCA812AA}"/>
    <cellStyle name="20% - Accent3 3" xfId="169" xr:uid="{1BCD4829-CBB4-4D5A-81E6-09A2AB9D73E7}"/>
    <cellStyle name="20% - Accent3 3 10" xfId="16207" xr:uid="{2942CA6A-0BE2-444D-AF85-848575DDE773}"/>
    <cellStyle name="20% - Accent3 3 10 2" xfId="24098" xr:uid="{938B13AA-14A4-40C7-8290-5BE47B7AEF69}"/>
    <cellStyle name="20% - Accent3 3 10 2 2" xfId="49343" xr:uid="{66817F21-570C-4F1D-BDF3-9C539360A2E2}"/>
    <cellStyle name="20% - Accent3 3 10 3" xfId="41523" xr:uid="{7C4EBDB6-F392-46B1-88BD-3062B6D08239}"/>
    <cellStyle name="20% - Accent3 3 11" xfId="18479" xr:uid="{C7D0F47C-1587-4806-8AD8-9ECC5A502248}"/>
    <cellStyle name="20% - Accent3 3 11 2" xfId="4249" xr:uid="{C0278615-3290-4530-A32E-C13A6E60E0F8}"/>
    <cellStyle name="20% - Accent3 3 11 2 2" xfId="29693" xr:uid="{7607E734-6816-4AF9-B185-0246CA606DA9}"/>
    <cellStyle name="20% - Accent3 3 11 3" xfId="43779" xr:uid="{EC6894B0-8BB5-412A-9076-DB254850AA6A}"/>
    <cellStyle name="20% - Accent3 3 12" xfId="4967" xr:uid="{61F1903F-5AE4-41DF-9B75-8F82D141014C}"/>
    <cellStyle name="20% - Accent3 3 12 2" xfId="30398" xr:uid="{F513BD52-9A17-4C0E-8A77-B043A18C456F}"/>
    <cellStyle name="20% - Accent3 3 13" xfId="23413" xr:uid="{420EBB32-C98B-40D1-BDCC-4966B8FC3694}"/>
    <cellStyle name="20% - Accent3 3 13 2" xfId="48664" xr:uid="{F588CF18-BCFC-4E64-B275-8317C3C44B90}"/>
    <cellStyle name="20% - Accent3 3 14" xfId="25569" xr:uid="{4CC36ED6-2CEC-4034-8A53-B1343311232B}"/>
    <cellStyle name="20% - Accent3 3 14 2" xfId="50792" xr:uid="{5CFE00AC-A432-4B15-A74A-6E604FC3E8BA}"/>
    <cellStyle name="20% - Accent3 3 15" xfId="25664" xr:uid="{29677145-4C83-48D7-840F-5CD8284C13A7}"/>
    <cellStyle name="20% - Accent3 3 2" xfId="18138" xr:uid="{992CE6A0-6B34-4E03-92FB-19C66A66BA3B}"/>
    <cellStyle name="20% - Accent3 3 2 10" xfId="21825" xr:uid="{2C2B6132-ED90-4053-9851-2BE029F8E6D6}"/>
    <cellStyle name="20% - Accent3 3 2 10 2" xfId="47093" xr:uid="{AB207231-0BA1-429D-A6DE-AD4B34AD2C3B}"/>
    <cellStyle name="20% - Accent3 3 2 11" xfId="43442" xr:uid="{96216D6E-7180-4AF8-A470-EC45BBABF53F}"/>
    <cellStyle name="20% - Accent3 3 2 2" xfId="19220" xr:uid="{A5A5C774-5451-49F7-B13E-FC29F6188590}"/>
    <cellStyle name="20% - Accent3 3 2 2 2" xfId="271" xr:uid="{F3D62468-1DD1-4E9E-96A8-7149EFD8CB87}"/>
    <cellStyle name="20% - Accent3 3 2 2 2 2" xfId="12997" xr:uid="{EEC923E4-F9C7-467D-B402-8057C8EA4AD8}"/>
    <cellStyle name="20% - Accent3 3 2 2 2 2 2" xfId="9984" xr:uid="{F60FFB4B-32E6-42E1-A54E-A54549D428A9}"/>
    <cellStyle name="20% - Accent3 3 2 2 2 2 2 2" xfId="12598" xr:uid="{2CA94E9F-1D84-4B55-AFAA-0DA7B73173BF}"/>
    <cellStyle name="20% - Accent3 3 2 2 2 2 2 2 2" xfId="37961" xr:uid="{D3F9FD24-2349-4D2B-A358-D7C2897C7C7B}"/>
    <cellStyle name="20% - Accent3 3 2 2 2 2 2 3" xfId="35368" xr:uid="{A01B5725-3E7C-44D9-9D8C-DA54F298EFB4}"/>
    <cellStyle name="20% - Accent3 3 2 2 2 2 3" xfId="17547" xr:uid="{5EDF616D-511E-4A44-A749-7172848ED7FC}"/>
    <cellStyle name="20% - Accent3 3 2 2 2 2 3 2" xfId="19092" xr:uid="{BFB93C56-EE9B-4134-8A92-848B9FF86863}"/>
    <cellStyle name="20% - Accent3 3 2 2 2 2 3 2 2" xfId="44392" xr:uid="{C959001B-16BE-45B2-88E1-99E00B023E2C}"/>
    <cellStyle name="20% - Accent3 3 2 2 2 2 3 3" xfId="42855" xr:uid="{19AE9356-7EFD-469D-BA07-FB8328658157}"/>
    <cellStyle name="20% - Accent3 3 2 2 2 2 4" xfId="13507" xr:uid="{284CDB5F-7B32-45AE-B11F-012C765E1D92}"/>
    <cellStyle name="20% - Accent3 3 2 2 2 2 4 2" xfId="38858" xr:uid="{0E3C0F7C-625D-434F-8805-CA5B79A6EE1F}"/>
    <cellStyle name="20% - Accent3 3 2 2 2 2 5" xfId="38348" xr:uid="{A967B27A-770D-407F-868B-F1FAA73C728C}"/>
    <cellStyle name="20% - Accent3 3 2 2 2 3" xfId="1485" xr:uid="{80010833-F18B-4DF2-86C0-FD2F21D4FA67}"/>
    <cellStyle name="20% - Accent3 3 2 2 2 3 2" xfId="14629" xr:uid="{2A97B268-9602-4269-B2BA-C28D80783076}"/>
    <cellStyle name="20% - Accent3 3 2 2 2 3 2 2" xfId="39968" xr:uid="{2F8DE985-C9A6-419C-A06F-B1539C4D8B9B}"/>
    <cellStyle name="20% - Accent3 3 2 2 2 3 3" xfId="26956" xr:uid="{A12483D6-96EB-4756-8113-A9CA0AE679DF}"/>
    <cellStyle name="20% - Accent3 3 2 2 2 4" xfId="21672" xr:uid="{D010E385-E3B4-45EB-88FA-2C97A7BE07F7}"/>
    <cellStyle name="20% - Accent3 3 2 2 2 4 2" xfId="25324" xr:uid="{B0B5474A-633D-45E1-8CF9-155EF12070F3}"/>
    <cellStyle name="20% - Accent3 3 2 2 2 4 2 2" xfId="50558" xr:uid="{8DEAF57F-3DD3-4390-B889-1752DD86030B}"/>
    <cellStyle name="20% - Accent3 3 2 2 2 4 3" xfId="46940" xr:uid="{C720A0D4-569A-434B-A6AF-33576E6E5453}"/>
    <cellStyle name="20% - Accent3 3 2 2 2 5" xfId="9207" xr:uid="{3E38ABC4-13AB-4DA8-8806-A165021893DD}"/>
    <cellStyle name="20% - Accent3 3 2 2 2 5 2" xfId="34600" xr:uid="{462D87DC-151D-454C-92ED-65D7D2EE2E64}"/>
    <cellStyle name="20% - Accent3 3 2 2 2 6" xfId="25758" xr:uid="{DD37821C-5AE3-4F82-AC28-76465ACCC2DA}"/>
    <cellStyle name="20% - Accent3 3 2 2 3" xfId="272" xr:uid="{F16F1E9E-674B-4468-B4BC-263F0A58AB6E}"/>
    <cellStyle name="20% - Accent3 3 2 2 3 2" xfId="355" xr:uid="{AB2D619A-C3F8-4547-A1D0-7EB8A6642BB6}"/>
    <cellStyle name="20% - Accent3 3 2 2 3 2 2" xfId="22621" xr:uid="{31185533-C00B-496E-BEB5-C571223412F3}"/>
    <cellStyle name="20% - Accent3 3 2 2 3 2 2 2" xfId="25235" xr:uid="{DFF6D965-C16B-4E6B-8C57-6E3133110C6B}"/>
    <cellStyle name="20% - Accent3 3 2 2 3 2 2 2 2" xfId="50469" xr:uid="{86F556D1-09F3-4436-BF1D-DA9E27308B16}"/>
    <cellStyle name="20% - Accent3 3 2 2 3 2 2 3" xfId="47876" xr:uid="{1D164BFB-53BA-4CE3-8BF7-2F4C61033EAC}"/>
    <cellStyle name="20% - Accent3 3 2 2 3 2 3" xfId="7014" xr:uid="{9EDDB744-154C-4977-ABC7-01AF9DE3A595}"/>
    <cellStyle name="20% - Accent3 3 2 2 3 2 3 2" xfId="8559" xr:uid="{E5B9F8FA-A6BF-4820-8551-796114FE3610}"/>
    <cellStyle name="20% - Accent3 3 2 2 3 2 3 2 2" xfId="33966" xr:uid="{98C371D2-BC6E-49EE-9BDF-AC811D26E6FB}"/>
    <cellStyle name="20% - Accent3 3 2 2 3 2 3 3" xfId="32428" xr:uid="{75748D86-1DA1-45D2-A654-3AB3034D0105}"/>
    <cellStyle name="20% - Accent3 3 2 2 3 2 4" xfId="848" xr:uid="{341452BC-C265-443D-82A4-8E8096870F6C}"/>
    <cellStyle name="20% - Accent3 3 2 2 3 2 4 2" xfId="26332" xr:uid="{68502432-624E-42BE-8BC2-1A3041FA6B6D}"/>
    <cellStyle name="20% - Accent3 3 2 2 3 2 5" xfId="25839" xr:uid="{4E67AF18-046E-4FDB-A33E-8EDEF28CF22E}"/>
    <cellStyle name="20% - Accent3 3 2 2 3 3" xfId="3589" xr:uid="{6396C66A-C0B7-49F7-B5B4-1596902DFF46}"/>
    <cellStyle name="20% - Accent3 3 2 2 3 3 2" xfId="3065" xr:uid="{A0638037-6FCC-40F1-A97E-83D505384A9B}"/>
    <cellStyle name="20% - Accent3 3 2 2 3 3 2 2" xfId="28518" xr:uid="{672C20E5-BA1B-4FF0-BA4D-13673803301C}"/>
    <cellStyle name="20% - Accent3 3 2 2 3 3 3" xfId="29033" xr:uid="{D503614A-AE27-4316-B9EE-F095DC8D05B5}"/>
    <cellStyle name="20% - Accent3 3 2 2 3 4" xfId="15360" xr:uid="{9F6AAEB7-F00A-4A45-819C-B587947D4760}"/>
    <cellStyle name="20% - Accent3 3 2 2 3 4 2" xfId="19011" xr:uid="{6F440E81-9369-47E3-BB25-D7BC4CD09040}"/>
    <cellStyle name="20% - Accent3 3 2 2 3 4 2 2" xfId="44311" xr:uid="{F826956D-8ED8-46C0-80D8-B1B74A306193}"/>
    <cellStyle name="20% - Accent3 3 2 2 3 4 3" xfId="40687" xr:uid="{166D9148-A406-44E6-ACD6-4DE36F834510}"/>
    <cellStyle name="20% - Accent3 3 2 2 3 5" xfId="21843" xr:uid="{A6C46E60-00F5-41F7-A7E6-58E1CC9C112E}"/>
    <cellStyle name="20% - Accent3 3 2 2 3 5 2" xfId="47111" xr:uid="{F9133765-8E80-475D-891F-F61634770D25}"/>
    <cellStyle name="20% - Accent3 3 2 2 3 6" xfId="25759" xr:uid="{E4B6ACCB-1AF9-421E-A218-38BE4B8BB670}"/>
    <cellStyle name="20% - Accent3 3 2 2 4" xfId="19311" xr:uid="{FC1BFF21-7ED3-406C-AB17-1919DA562567}"/>
    <cellStyle name="20% - Accent3 3 2 2 4 2" xfId="3670" xr:uid="{3453D6A8-1145-4E4A-97A2-AC140FD5A0E6}"/>
    <cellStyle name="20% - Accent3 3 2 2 4 2 2" xfId="6284" xr:uid="{4B5EF4E6-1B6A-4D74-AF97-E96D1345BC65}"/>
    <cellStyle name="20% - Accent3 3 2 2 4 2 2 2" xfId="31707" xr:uid="{C530EF6C-82AD-4E5A-95A4-8BB492903541}"/>
    <cellStyle name="20% - Accent3 3 2 2 4 2 3" xfId="29114" xr:uid="{03E20325-CACE-4EB4-A2DE-C76E777D4504}"/>
    <cellStyle name="20% - Accent3 3 2 2 4 3" xfId="23859" xr:uid="{8E2BD759-F306-428D-919A-5151AC6A937F}"/>
    <cellStyle name="20% - Accent3 3 2 2 4 3 2" xfId="25405" xr:uid="{10D254AA-0F0D-4B95-8A86-4B288FDDA390}"/>
    <cellStyle name="20% - Accent3 3 2 2 4 3 2 2" xfId="50639" xr:uid="{131890B3-C7C2-472B-85AB-7E8ADD9D9612}"/>
    <cellStyle name="20% - Accent3 3 2 2 4 3 3" xfId="49104" xr:uid="{8F14E878-A6B9-44A9-A6CD-596F65F59630}"/>
    <cellStyle name="20% - Accent3 3 2 2 4 4" xfId="19821" xr:uid="{D7D58DC8-8356-4A61-B9AB-DC3E6BCCAE29}"/>
    <cellStyle name="20% - Accent3 3 2 2 4 4 2" xfId="45109" xr:uid="{C57B71B1-DFFE-413F-A49D-C3A819B78FD0}"/>
    <cellStyle name="20% - Accent3 3 2 2 4 5" xfId="44599" xr:uid="{532FBE27-2FFD-4483-89F0-C282B51FC388}"/>
    <cellStyle name="20% - Accent3 3 2 2 5" xfId="446" xr:uid="{455616CC-24D7-45BC-9F35-723450263714}"/>
    <cellStyle name="20% - Accent3 3 2 2 5 2" xfId="20941" xr:uid="{5D7F2278-B8DD-4F38-8299-94FF7B006F77}"/>
    <cellStyle name="20% - Accent3 3 2 2 5 2 2" xfId="46220" xr:uid="{A64A7C8D-0707-4E1C-9C9C-2FAFC58C314C}"/>
    <cellStyle name="20% - Accent3 3 2 2 5 3" xfId="25930" xr:uid="{A89755AF-67E1-46E9-8B22-8F675291638D}"/>
    <cellStyle name="20% - Accent3 3 2 2 6" xfId="9036" xr:uid="{89086403-9CFD-4DB0-85E9-6847A9771B28}"/>
    <cellStyle name="20% - Accent3 3 2 2 6 2" xfId="12687" xr:uid="{4207B5AC-3F41-4BCC-9BCE-E253A02C1110}"/>
    <cellStyle name="20% - Accent3 3 2 2 6 2 2" xfId="38050" xr:uid="{F969CDC0-2E66-41B9-BB19-1F006C92ED36}"/>
    <cellStyle name="20% - Accent3 3 2 2 6 3" xfId="34429" xr:uid="{54643FBC-0057-4E02-A7F5-CE1C42D440EE}"/>
    <cellStyle name="20% - Accent3 3 2 2 7" xfId="2894" xr:uid="{FDA9FF7B-951E-4137-8C06-8D0C8A26D567}"/>
    <cellStyle name="20% - Accent3 3 2 2 7 2" xfId="28347" xr:uid="{E7D87B5F-DAA6-4C79-B75C-75616513E1E3}"/>
    <cellStyle name="20% - Accent3 3 2 2 8" xfId="44511" xr:uid="{D4823DFC-2CD7-4B33-9393-F03F5D1E4626}"/>
    <cellStyle name="20% - Accent3 3 2 3" xfId="1313" xr:uid="{646E01EE-530F-4253-BB2B-286AE530CEFF}"/>
    <cellStyle name="20% - Accent3 3 2 3 2" xfId="3417" xr:uid="{877F4AD5-8002-4542-A51D-CD0349AB4B09}"/>
    <cellStyle name="20% - Accent3 3 2 3 2 2" xfId="3499" xr:uid="{EED09974-1551-419D-AE19-50BED541ED00}"/>
    <cellStyle name="20% - Accent3 3 2 3 2 2 2" xfId="5774" xr:uid="{D27F0509-2725-4C18-A006-570D3EC2CDF3}"/>
    <cellStyle name="20% - Accent3 3 2 3 2 2 2 2" xfId="8389" xr:uid="{F90D4592-2E8A-4E6A-9E91-A4CC96EEB5F4}"/>
    <cellStyle name="20% - Accent3 3 2 3 2 2 2 2 2" xfId="33796" xr:uid="{0EA9B51B-9EB4-4ED8-B95F-F81C211212C9}"/>
    <cellStyle name="20% - Accent3 3 2 3 2 2 2 3" xfId="31197" xr:uid="{C14BD255-ABF6-4B4E-A199-C2831681D7F6}"/>
    <cellStyle name="20% - Accent3 3 2 3 2 2 3" xfId="13336" xr:uid="{3090B5A9-B13D-4FE2-85A5-381123AB04A2}"/>
    <cellStyle name="20% - Accent3 3 2 3 2 2 3 2" xfId="14882" xr:uid="{03AA5170-E903-48AD-8EC5-FA5DEE892222}"/>
    <cellStyle name="20% - Accent3 3 2 3 2 2 3 2 2" xfId="40221" xr:uid="{F5809462-9492-477D-9BB4-9DFF8FCA3821}"/>
    <cellStyle name="20% - Accent3 3 2 3 2 2 3 3" xfId="38687" xr:uid="{10FE5C69-1F3F-4D5E-86D9-445A6F9A836E}"/>
    <cellStyle name="20% - Accent3 3 2 3 2 2 4" xfId="9269" xr:uid="{6CFB9B1D-237F-4E3A-AFE8-FA6369A351D7}"/>
    <cellStyle name="20% - Accent3 3 2 3 2 2 4 2" xfId="34662" xr:uid="{45C97ACC-DD52-4757-ADF5-4B32FA7283CF}"/>
    <cellStyle name="20% - Accent3 3 2 3 2 2 5" xfId="28943" xr:uid="{4D3E0C87-B2DE-411C-80B0-C1290E0FE2B5}"/>
    <cellStyle name="20% - Accent3 3 2 3 2 3" xfId="22540" xr:uid="{C0ED7878-F462-4540-BB0D-55A7E20A528D}"/>
    <cellStyle name="20% - Accent3 3 2 3 2 3 2" xfId="22014" xr:uid="{311FDEBB-2C26-4DD5-ACC2-F7AF0C298896}"/>
    <cellStyle name="20% - Accent3 3 2 3 2 3 2 2" xfId="47282" xr:uid="{FF6CE6DE-6DC4-4009-9AC7-2392BB218E0F}"/>
    <cellStyle name="20% - Accent3 3 2 3 2 3 3" xfId="47795" xr:uid="{C95C8588-DB1B-49A9-B6C1-9B8260D4964C}"/>
    <cellStyle name="20% - Accent3 3 2 3 2 4" xfId="11140" xr:uid="{87B51BD8-9721-4B19-BB19-B5826099DE0F}"/>
    <cellStyle name="20% - Accent3 3 2 3 2 4 2" xfId="21113" xr:uid="{F2C18EE0-10E5-4A94-BD32-372A5A303E3D}"/>
    <cellStyle name="20% - Accent3 3 2 3 2 4 2 2" xfId="46392" xr:uid="{9206EB3B-17A0-44A0-A1F4-DDC6D43DF53D}"/>
    <cellStyle name="20% - Accent3 3 2 3 2 4 3" xfId="36511" xr:uid="{4F8D0084-01B8-4163-8B1C-C334D4E944C2}"/>
    <cellStyle name="20% - Accent3 3 2 3 2 5" xfId="4998" xr:uid="{625331E8-4C51-475E-AACA-979716A0CCB4}"/>
    <cellStyle name="20% - Accent3 3 2 3 2 5 2" xfId="30429" xr:uid="{9A7BC183-4457-40C6-BCC2-629E524C9C4B}"/>
    <cellStyle name="20% - Accent3 3 2 3 2 6" xfId="28862" xr:uid="{E45D7843-706E-4D82-9E47-FF81CC8E1B35}"/>
    <cellStyle name="20% - Accent3 3 2 3 3" xfId="9731" xr:uid="{CF3C5089-1052-4F21-9C56-01FED412614D}"/>
    <cellStyle name="20% - Accent3 3 2 3 3 2" xfId="9813" xr:uid="{A15FAC44-8210-43BD-89F6-5F88B27CC7EE}"/>
    <cellStyle name="20% - Accent3 3 2 3 3 2 2" xfId="12088" xr:uid="{CE60AD6C-3331-43C9-88FB-A159D3007318}"/>
    <cellStyle name="20% - Accent3 3 2 3 3 2 2 2" xfId="21024" xr:uid="{272665E4-D85A-4242-85E4-A02C8872EC53}"/>
    <cellStyle name="20% - Accent3 3 2 3 3 2 2 2 2" xfId="46303" xr:uid="{BA9AA276-F688-498B-98FB-1FEE82C0E479}"/>
    <cellStyle name="20% - Accent3 3 2 3 3 2 2 3" xfId="37451" xr:uid="{AB8A39B8-F626-41F9-8956-27AA3D4A52E4}"/>
    <cellStyle name="20% - Accent3 3 2 3 3 2 3" xfId="699" xr:uid="{00F1212C-B247-4CC8-BA15-F09AA998F058}"/>
    <cellStyle name="20% - Accent3 3 2 3 3 2 3 2" xfId="3318" xr:uid="{314035D8-F31F-468E-856E-73AD16BD6E3C}"/>
    <cellStyle name="20% - Accent3 3 2 3 3 2 3 2 2" xfId="28771" xr:uid="{2FE5E2BD-C757-4050-9D53-F79B0F42DC23}"/>
    <cellStyle name="20% - Accent3 3 2 3 3 2 3 3" xfId="26183" xr:uid="{8E70ADA0-863D-4362-8D4F-630D57600E03}"/>
    <cellStyle name="20% - Accent3 3 2 3 3 2 4" xfId="21905" xr:uid="{E662D76C-9B77-41BD-A196-C70B4450A993}"/>
    <cellStyle name="20% - Accent3 3 2 3 3 2 4 2" xfId="47173" xr:uid="{24F0E90A-C133-4970-A27B-7C61B18B05DB}"/>
    <cellStyle name="20% - Accent3 3 2 3 3 2 5" xfId="35197" xr:uid="{2D75387D-81A8-4B7A-AA3A-D0D234C8F643}"/>
    <cellStyle name="20% - Accent3 3 2 3 3 3" xfId="16227" xr:uid="{636C86E8-9F4B-4A9F-8C12-47B9D26BEA6C}"/>
    <cellStyle name="20% - Accent3 3 2 3 3 3 2" xfId="15702" xr:uid="{18C55D88-CE52-4B80-A6F1-957AB1AB95EF}"/>
    <cellStyle name="20% - Accent3 3 2 3 3 3 2 2" xfId="41029" xr:uid="{0C1EED41-0621-4482-8AF5-C10A71AC3B8F}"/>
    <cellStyle name="20% - Accent3 3 2 3 3 3 3" xfId="41543" xr:uid="{467D139D-6B44-447D-96EE-C440328316C2}"/>
    <cellStyle name="20% - Accent3 3 2 3 3 4" xfId="23777" xr:uid="{3E916752-CFEA-41C0-A153-D2F22B25512E}"/>
    <cellStyle name="20% - Accent3 3 2 3 3 4 2" xfId="14801" xr:uid="{DF10C7DF-6DD2-4D8E-819C-311595A22115}"/>
    <cellStyle name="20% - Accent3 3 2 3 3 4 2 2" xfId="40140" xr:uid="{714414F2-67B2-446F-ACCE-92AC4CFF01FA}"/>
    <cellStyle name="20% - Accent3 3 2 3 3 4 3" xfId="49022" xr:uid="{D90ACC69-36B1-4B1C-8977-E7A1820DF16E}"/>
    <cellStyle name="20% - Accent3 3 2 3 3 5" xfId="11311" xr:uid="{5A691D6E-1297-4561-B03F-24DD21A7E9AA}"/>
    <cellStyle name="20% - Accent3 3 2 3 3 5 2" xfId="36682" xr:uid="{4027D4EB-F4C5-4DD1-85D6-F79466B0D2A9}"/>
    <cellStyle name="20% - Accent3 3 2 3 3 6" xfId="35115" xr:uid="{21BE3C5B-F134-42AB-A401-A11C3ABA5218}"/>
    <cellStyle name="20% - Accent3 3 2 3 4" xfId="1395" xr:uid="{8504B2CF-E584-4FA0-93C1-7CFFB26754AF}"/>
    <cellStyle name="20% - Accent3 3 2 3 4 2" xfId="16308" xr:uid="{A02B3AB7-9BFA-4889-B48D-9D5CE8610DCB}"/>
    <cellStyle name="20% - Accent3 3 2 3 4 2 2" xfId="18922" xr:uid="{754E276E-CDE0-42D5-9F92-DA637143CAC0}"/>
    <cellStyle name="20% - Accent3 3 2 3 4 2 2 2" xfId="44222" xr:uid="{FD2651B7-98AD-4C2E-B143-4616F81CCA86}"/>
    <cellStyle name="20% - Accent3 3 2 3 4 2 3" xfId="41624" xr:uid="{D30C7FCB-1C75-42A1-A3D9-0CF28BF16FE0}"/>
    <cellStyle name="20% - Accent3 3 2 3 4 3" xfId="19650" xr:uid="{6ADA88BF-419F-4C6A-A4E6-0F848FFDF631}"/>
    <cellStyle name="20% - Accent3 3 2 3 4 3 2" xfId="21194" xr:uid="{9FBAA53F-6E18-413C-8D81-775B0B81D032}"/>
    <cellStyle name="20% - Accent3 3 2 3 4 3 2 2" xfId="46473" xr:uid="{7FC331C1-A13A-4D79-B5B2-37A837AD692C}"/>
    <cellStyle name="20% - Accent3 3 2 3 4 3 3" xfId="44938" xr:uid="{54A08A89-FCE6-4354-B653-F3F1BAE528A9}"/>
    <cellStyle name="20% - Accent3 3 2 3 4 4" xfId="2956" xr:uid="{D0A37DB6-9010-4E7C-81F5-A0C1F0B198BE}"/>
    <cellStyle name="20% - Accent3 3 2 3 4 4 2" xfId="28409" xr:uid="{33506747-619C-4360-B389-96FF433552CC}"/>
    <cellStyle name="20% - Accent3 3 2 3 4 5" xfId="26866" xr:uid="{7146E83B-1B21-424F-B7F6-7D85915412A9}"/>
    <cellStyle name="20% - Accent3 3 2 3 5" xfId="9903" xr:uid="{12467FE4-25CB-4D5C-BE64-D1AA9060AA7D}"/>
    <cellStyle name="20% - Accent3 3 2 3 5 2" xfId="9378" xr:uid="{84CC557C-EBB2-4D53-BB3B-1757860E9042}"/>
    <cellStyle name="20% - Accent3 3 2 3 5 2 2" xfId="34771" xr:uid="{243AE797-310B-4CC4-8F9D-8D8A74E124FC}"/>
    <cellStyle name="20% - Accent3 3 2 3 5 3" xfId="35287" xr:uid="{EF0C1DA2-76D7-4052-8447-951E662F7576}"/>
    <cellStyle name="20% - Accent3 3 2 3 6" xfId="4827" xr:uid="{8FEF3818-9A79-4C62-BC4E-E82F76A3CCCD}"/>
    <cellStyle name="20% - Accent3 3 2 3 6 2" xfId="8478" xr:uid="{A6488CA8-FEF2-4769-B2E0-231F267D021E}"/>
    <cellStyle name="20% - Accent3 3 2 3 6 2 2" xfId="33885" xr:uid="{35C8B616-2575-4542-9960-694FD442BC33}"/>
    <cellStyle name="20% - Accent3 3 2 3 6 3" xfId="30258" xr:uid="{2D83E00C-597E-417D-932F-63FEDF92BF09}"/>
    <cellStyle name="20% - Accent3 3 2 3 7" xfId="15531" xr:uid="{37E0B162-ACD6-4167-AA04-3A3B555C29D2}"/>
    <cellStyle name="20% - Accent3 3 2 3 7 2" xfId="40858" xr:uid="{5C449F8C-3B9C-4EE5-9A75-0AF5D19AC03B}"/>
    <cellStyle name="20% - Accent3 3 2 3 8" xfId="26786" xr:uid="{4B70ABD5-C647-4497-92DC-C08606C1AEDB}"/>
    <cellStyle name="20% - Accent3 3 2 4" xfId="22368" xr:uid="{CDE612A7-3A99-470C-88E6-5C7A9882C92B}"/>
    <cellStyle name="20% - Accent3 3 2 4 2" xfId="22450" xr:uid="{0D0B3D8F-42B7-45C3-B56E-A67300BA6E78}"/>
    <cellStyle name="20% - Accent3 3 2 4 2 2" xfId="24725" xr:uid="{977EA510-AC9C-406A-9CD1-73802539399D}"/>
    <cellStyle name="20% - Accent3 3 2 4 2 2 2" xfId="14712" xr:uid="{D790E0DD-EFF7-4D13-BC1D-65A876733AE2}"/>
    <cellStyle name="20% - Accent3 3 2 4 2 2 2 2" xfId="40051" xr:uid="{B019134D-D2E3-477A-BAE2-3C7CF56A4267}"/>
    <cellStyle name="20% - Accent3 3 2 4 2 2 3" xfId="49959" xr:uid="{FF1A1E92-10F8-4532-93B6-E53B0089B8E6}"/>
    <cellStyle name="20% - Accent3 3 2 4 2 3" xfId="1736" xr:uid="{ADFE586F-CF7F-414B-B3D9-EF9653098C40}"/>
    <cellStyle name="20% - Accent3 3 2 4 2 3 2" xfId="9631" xr:uid="{15A8A2C8-80A0-4006-972E-B942AE74F7CF}"/>
    <cellStyle name="20% - Accent3 3 2 4 2 3 2 2" xfId="35024" xr:uid="{3784629A-6C75-4D41-A6D5-DF908D9E6D0E}"/>
    <cellStyle name="20% - Accent3 3 2 4 2 3 3" xfId="27207" xr:uid="{CFF844CF-DDDB-4E8D-8EB5-5160E93CA9D2}"/>
    <cellStyle name="20% - Accent3 3 2 4 2 4" xfId="15593" xr:uid="{158C1F28-8A7F-424C-964D-3A70457679F0}"/>
    <cellStyle name="20% - Accent3 3 2 4 2 4 2" xfId="40920" xr:uid="{9CE2FF60-2D15-400E-848F-F76946FC2424}"/>
    <cellStyle name="20% - Accent3 3 2 4 2 5" xfId="47706" xr:uid="{7A9C7B17-E587-4911-88CE-29FD2CB5297A}"/>
    <cellStyle name="20% - Accent3 3 2 4 3" xfId="5693" xr:uid="{5514B390-60AD-43F5-B6BE-E3357F3D53E6}"/>
    <cellStyle name="20% - Accent3 3 2 4 3 2" xfId="5169" xr:uid="{BC24498C-A88F-4673-931D-FA385A8F0727}"/>
    <cellStyle name="20% - Accent3 3 2 4 3 2 2" xfId="30600" xr:uid="{E2D0517B-EAAA-42C3-ABEE-F58DF35A6E7F}"/>
    <cellStyle name="20% - Accent3 3 2 4 3 3" xfId="31116" xr:uid="{004410B8-C961-47A4-817C-929329AF21EB}"/>
    <cellStyle name="20% - Accent3 3 2 4 4" xfId="17465" xr:uid="{D43B7D9E-B2D4-4D4C-802E-66236A81B1AA}"/>
    <cellStyle name="20% - Accent3 3 2 4 4 2" xfId="3237" xr:uid="{B542284D-82E8-42C3-9D3E-8550528686AE}"/>
    <cellStyle name="20% - Accent3 3 2 4 4 2 2" xfId="28690" xr:uid="{1083CCE9-968F-4CE5-97AC-F1E58A147766}"/>
    <cellStyle name="20% - Accent3 3 2 4 4 3" xfId="42773" xr:uid="{42408775-66EC-44AB-B7C5-989912F9165E}"/>
    <cellStyle name="20% - Accent3 3 2 4 5" xfId="23948" xr:uid="{93FE0EDA-5DF6-4827-8A3C-CFBAE6E12BA8}"/>
    <cellStyle name="20% - Accent3 3 2 4 5 2" xfId="49193" xr:uid="{AD3609FD-84B0-450B-95A6-2A707ECF34B1}"/>
    <cellStyle name="20% - Accent3 3 2 4 6" xfId="47625" xr:uid="{01E27374-17AF-4584-8471-8E958C755BFF}"/>
    <cellStyle name="20% - Accent3 3 2 5" xfId="16055" xr:uid="{4A4AE165-2A47-4684-9BFD-237990D929AB}"/>
    <cellStyle name="20% - Accent3 3 2 5 2" xfId="16137" xr:uid="{3EC4EE9C-6A3B-415B-A4E5-2D3E91E6BBB9}"/>
    <cellStyle name="20% - Accent3 3 2 5 2 2" xfId="18412" xr:uid="{CD8AC249-4BC0-4E94-9117-08406AEDFAF8}"/>
    <cellStyle name="20% - Accent3 3 2 5 2 2 2" xfId="3148" xr:uid="{1EB325FB-E8DC-4DAB-9892-C1991CC942D9}"/>
    <cellStyle name="20% - Accent3 3 2 5 2 2 2 2" xfId="28601" xr:uid="{2527600C-72BB-49DD-A58F-E8D145B08A78}"/>
    <cellStyle name="20% - Accent3 3 2 5 2 2 3" xfId="43712" xr:uid="{EBB2D5A9-E60F-472F-888A-B593793F7216}"/>
    <cellStyle name="20% - Accent3 3 2 5 2 3" xfId="3840" xr:uid="{3E771E52-AB62-418C-BC39-F5483E6BCCD4}"/>
    <cellStyle name="20% - Accent3 3 2 5 2 3 2" xfId="22267" xr:uid="{842697C2-675F-4AAF-B619-44E7781020D2}"/>
    <cellStyle name="20% - Accent3 3 2 5 2 3 2 2" xfId="47535" xr:uid="{FE553B17-88A9-4468-9CF6-A331AE7C6DA4}"/>
    <cellStyle name="20% - Accent3 3 2 5 2 3 3" xfId="29284" xr:uid="{F4DE6397-8316-4BEF-B017-D887806646F4}"/>
    <cellStyle name="20% - Accent3 3 2 5 2 4" xfId="5060" xr:uid="{20E452F6-4FDD-45FC-8AA4-7E7096122055}"/>
    <cellStyle name="20% - Accent3 3 2 5 2 4 2" xfId="30491" xr:uid="{5298C17A-8EBF-4C12-AB24-838DA4663AEA}"/>
    <cellStyle name="20% - Accent3 3 2 5 2 5" xfId="41453" xr:uid="{B5C6C7F0-6C96-465A-9752-A1F2B793945C}"/>
    <cellStyle name="20% - Accent3 3 2 5 3" xfId="12007" xr:uid="{541CCC2E-8272-40F2-A7BA-41A7E1ED11E0}"/>
    <cellStyle name="20% - Accent3 3 2 5 3 2" xfId="11482" xr:uid="{CFB28067-9FC5-48C6-B0CA-2507BF406AB9}"/>
    <cellStyle name="20% - Accent3 3 2 5 3 2 2" xfId="36853" xr:uid="{043E951F-0F8E-4D7E-BF35-C2E69C8EC434}"/>
    <cellStyle name="20% - Accent3 3 2 5 3 3" xfId="37370" xr:uid="{EF519B33-DB85-46D1-87B6-599202AFA501}"/>
    <cellStyle name="20% - Accent3 3 2 5 4" xfId="6932" xr:uid="{BD7712D1-B26C-46F4-B069-F8125AE23D19}"/>
    <cellStyle name="20% - Accent3 3 2 5 4 2" xfId="9550" xr:uid="{F287B0E7-DE79-4990-95FA-ED72A78E6D8E}"/>
    <cellStyle name="20% - Accent3 3 2 5 4 2 2" xfId="34943" xr:uid="{F884247B-E1E8-4AB8-B415-F67A1AA2F98C}"/>
    <cellStyle name="20% - Accent3 3 2 5 4 3" xfId="32346" xr:uid="{896B43E4-31B0-4652-B613-96BA60BD3BA3}"/>
    <cellStyle name="20% - Accent3 3 2 5 5" xfId="17636" xr:uid="{5048A1B7-6D81-4180-8340-85854A51EAE1}"/>
    <cellStyle name="20% - Accent3 3 2 5 5 2" xfId="42944" xr:uid="{759189E2-9D5E-4B94-8E29-BF630D29E1A1}"/>
    <cellStyle name="20% - Accent3 3 2 5 6" xfId="41372" xr:uid="{A4916503-C86F-4B11-B23E-51D5E105BBEA}"/>
    <cellStyle name="20% - Accent3 3 2 6" xfId="6584" xr:uid="{AED7367F-043F-471E-9233-8E091D11141D}"/>
    <cellStyle name="20% - Accent3 3 2 6 2" xfId="445" xr:uid="{08404A11-C0D1-45FF-BA20-B0A7D437BC9C}"/>
    <cellStyle name="20% - Accent3 3 2 6 2 2" xfId="8306" xr:uid="{9F8425B4-00C3-4E57-85EE-500DC873A471}"/>
    <cellStyle name="20% - Accent3 3 2 6 2 2 2" xfId="33713" xr:uid="{8106C115-3949-4957-9BDB-0E8070C8093F}"/>
    <cellStyle name="20% - Accent3 3 2 6 2 3" xfId="25929" xr:uid="{D3C85B4B-5388-4CCD-92E7-EF577F84C50F}"/>
    <cellStyle name="20% - Accent3 3 2 6 3" xfId="2723" xr:uid="{5D39EDAF-491F-45D6-A6EB-26B1478CF2EB}"/>
    <cellStyle name="20% - Accent3 3 2 6 3 2" xfId="6373" xr:uid="{F319EF3A-38E3-4FBA-8EF6-FA32B3531CC5}"/>
    <cellStyle name="20% - Accent3 3 2 6 3 2 2" xfId="31796" xr:uid="{8D542F65-F973-43D6-BD40-E3963B4752AA}"/>
    <cellStyle name="20% - Accent3 3 2 6 3 3" xfId="28176" xr:uid="{698E1092-82B2-412D-B1AA-F2544723B20D}"/>
    <cellStyle name="20% - Accent3 3 2 6 4" xfId="14458" xr:uid="{54C955EA-E2E6-4E62-9316-AE5E0CF0A952}"/>
    <cellStyle name="20% - Accent3 3 2 6 4 2" xfId="39797" xr:uid="{A5D19B28-A0B0-4D4C-B4D4-03E4D91D800C}"/>
    <cellStyle name="20% - Accent3 3 2 6 5" xfId="31998" xr:uid="{87887FE5-2F28-4632-8A9B-27BBA6CD4589}"/>
    <cellStyle name="20% - Accent3 3 2 7" xfId="6675" xr:uid="{C3AA11F8-0AE9-47C0-AAFA-9081FED0C685}"/>
    <cellStyle name="20% - Accent3 3 2 7 2" xfId="1566" xr:uid="{33C0D9AC-638B-480A-9796-36B6A2A8F9C0}"/>
    <cellStyle name="20% - Accent3 3 2 7 2 2" xfId="16818" xr:uid="{2F8AC499-31C4-4103-BEFB-014AF2B698E6}"/>
    <cellStyle name="20% - Accent3 3 2 7 2 2 2" xfId="42134" xr:uid="{51B17BE0-7771-49BD-8377-086A37D187F8}"/>
    <cellStyle name="20% - Accent3 3 2 7 2 3" xfId="27037" xr:uid="{2806C3EC-5CE3-4B11-9266-B5DEFFB55E25}"/>
    <cellStyle name="20% - Accent3 3 2 7 3" xfId="11222" xr:uid="{4A463762-EA88-4D00-87D3-BAD399565AEF}"/>
    <cellStyle name="20% - Accent3 3 2 7 3 2" xfId="12768" xr:uid="{560B939C-E4A4-4063-AC84-2D16E9CBC22F}"/>
    <cellStyle name="20% - Accent3 3 2 7 3 2 2" xfId="38131" xr:uid="{13372D19-CDBF-4C64-A551-4A16837A0776}"/>
    <cellStyle name="20% - Accent3 3 2 7 3 3" xfId="36593" xr:uid="{FD61E363-4B41-4C7F-AE09-3D70BF848C9C}"/>
    <cellStyle name="20% - Accent3 3 2 7 4" xfId="7185" xr:uid="{DBB6FC9A-AA1B-467B-937D-0887CBA183F7}"/>
    <cellStyle name="20% - Accent3 3 2 7 4 2" xfId="32599" xr:uid="{13FF020E-E840-4A59-A684-FAB4B3275FAA}"/>
    <cellStyle name="20% - Accent3 3 2 7 5" xfId="32089" xr:uid="{CB3D12CE-CDC7-4ACE-AC31-2D6B867EC204}"/>
    <cellStyle name="20% - Accent3 3 2 8" xfId="9885" xr:uid="{3BCFC46C-2451-48AA-AEC0-BB76D45E94E1}"/>
    <cellStyle name="20% - Accent3 3 2 8 2" xfId="23032" xr:uid="{837E4D18-B953-409C-95DE-D6108E90201C}"/>
    <cellStyle name="20% - Accent3 3 2 8 2 2" xfId="48287" xr:uid="{B2267B56-1EA0-49E4-964B-9739AEF56F05}"/>
    <cellStyle name="20% - Accent3 3 2 8 3" xfId="35269" xr:uid="{5104CD3D-97BD-45D0-B0CD-728A80A10E64}"/>
    <cellStyle name="20% - Accent3 3 2 9" xfId="10766" xr:uid="{210F3398-EE93-4DC1-85F5-DDC560D888C6}"/>
    <cellStyle name="20% - Accent3 3 2 9 2" xfId="13750" xr:uid="{F947A9B5-EA9F-4027-8E67-EA9795AA253A}"/>
    <cellStyle name="20% - Accent3 3 2 9 2 2" xfId="39101" xr:uid="{0232B460-2F7A-4F38-828B-141B735617B2}"/>
    <cellStyle name="20% - Accent3 3 2 9 3" xfId="36149" xr:uid="{EE8ECCC2-019F-49FB-82C6-0B252033D763}"/>
    <cellStyle name="20% - Accent3 3 3" xfId="5521" xr:uid="{C48F24FA-B2C3-4ECB-8E21-7047CEECECD4}"/>
    <cellStyle name="20% - Accent3 3 3 2" xfId="11835" xr:uid="{57A82B1E-C069-4CB4-BE69-A7B6282856CD}"/>
    <cellStyle name="20% - Accent3 3 3 2 2" xfId="11917" xr:uid="{AF245B95-45EA-4D75-AA76-F67E2712633B}"/>
    <cellStyle name="20% - Accent3 3 3 2 2 2" xfId="20514" xr:uid="{089C6C82-F93E-4B17-8F23-7F28603479BE}"/>
    <cellStyle name="20% - Accent3 3 3 2 2 2 2" xfId="22097" xr:uid="{A4A29359-2E8D-459A-BEE4-CC0C2B251A39}"/>
    <cellStyle name="20% - Accent3 3 3 2 2 2 2 2" xfId="47365" xr:uid="{E1B29E8D-9BB8-4276-99AE-D033D24CAC69}"/>
    <cellStyle name="20% - Accent3 3 3 2 2 2 3" xfId="45793" xr:uid="{F301DBF8-DC56-4FF6-A559-42555810DF0E}"/>
    <cellStyle name="20% - Accent3 3 3 2 2 3" xfId="22791" xr:uid="{B4A65961-3E58-450B-AB26-D18F3F5E0266}"/>
    <cellStyle name="20% - Accent3 3 3 2 2 3 2" xfId="5422" xr:uid="{76201035-B6DE-42EB-86A6-4390BFB0818E}"/>
    <cellStyle name="20% - Accent3 3 3 2 2 3 2 2" xfId="30853" xr:uid="{BA6F5D0F-42EC-4A0D-ACFC-26E1ACF94EA5}"/>
    <cellStyle name="20% - Accent3 3 3 2 2 3 3" xfId="48046" xr:uid="{051EDBA8-A376-4098-9B1D-705FA7248610}"/>
    <cellStyle name="20% - Accent3 3 3 2 2 4" xfId="24010" xr:uid="{8D0C23E1-3A88-4393-AD5D-AEFCEBCBAB7B}"/>
    <cellStyle name="20% - Accent3 3 3 2 2 4 2" xfId="49255" xr:uid="{C58BFCD3-B9C6-4FCF-BA04-BB8AE975EDA6}"/>
    <cellStyle name="20% - Accent3 3 3 2 2 5" xfId="37280" xr:uid="{AA390941-701B-43F5-87E6-B11F84FC93E3}"/>
    <cellStyle name="20% - Accent3 3 3 2 3" xfId="18331" xr:uid="{8F12F232-D3CB-4D5F-BFCC-0CC2F1696AF0}"/>
    <cellStyle name="20% - Accent3 3 3 2 3 2" xfId="17807" xr:uid="{560AC655-DFF5-4AE8-86B0-662DA4EF2EF4}"/>
    <cellStyle name="20% - Accent3 3 3 2 3 2 2" xfId="43115" xr:uid="{AE136C00-0AE5-44E3-86B5-44F454E16985}"/>
    <cellStyle name="20% - Accent3 3 3 2 3 3" xfId="43631" xr:uid="{8B97DC85-C2BE-406A-A2B4-7E2486884475}"/>
    <cellStyle name="20% - Accent3 3 3 2 4" xfId="13254" xr:uid="{A81F25E0-EC10-4E54-A8FF-E634C605AC21}"/>
    <cellStyle name="20% - Accent3 3 3 2 4 2" xfId="15874" xr:uid="{EEB19B34-F61A-46BD-8F6E-562A4D99B1A4}"/>
    <cellStyle name="20% - Accent3 3 3 2 4 2 2" xfId="41201" xr:uid="{4852D8C6-6D4A-48CE-9081-FE425721B78C}"/>
    <cellStyle name="20% - Accent3 3 3 2 4 3" xfId="38605" xr:uid="{C8470C7E-B9E0-47BE-B5CE-D49A108D32DE}"/>
    <cellStyle name="20% - Accent3 3 3 2 5" xfId="19739" xr:uid="{EBF73FB9-EF26-43A1-AD85-53AB3152A53F}"/>
    <cellStyle name="20% - Accent3 3 3 2 5 2" xfId="45027" xr:uid="{226DCB45-8B8E-4A7C-991F-6242A9CA995B}"/>
    <cellStyle name="20% - Accent3 3 3 2 6" xfId="37199" xr:uid="{0E5406BF-E3EB-40F5-93F5-E5EDEBEF653B}"/>
    <cellStyle name="20% - Accent3 3 3 3" xfId="24472" xr:uid="{6C84F914-5AAC-4B7A-95F4-A85FF6130515}"/>
    <cellStyle name="20% - Accent3 3 3 3 2" xfId="24554" xr:uid="{D970A5E2-6BFE-4845-AB0B-BF29EAB473CB}"/>
    <cellStyle name="20% - Accent3 3 3 3 2 2" xfId="14202" xr:uid="{5CCA17B1-066C-48C9-A48A-E9B309C10B45}"/>
    <cellStyle name="20% - Accent3 3 3 3 2 2 2" xfId="15785" xr:uid="{1DDCF389-90F4-4A93-AFB1-4F1CE2C24BF7}"/>
    <cellStyle name="20% - Accent3 3 3 3 2 2 2 2" xfId="41112" xr:uid="{42F49383-CD4E-4681-9761-915595E5A5CE}"/>
    <cellStyle name="20% - Accent3 3 3 3 2 2 3" xfId="39541" xr:uid="{4C1CDEA6-F58B-494C-A114-30B5E757F714}"/>
    <cellStyle name="20% - Accent3 3 3 3 2 3" xfId="16478" xr:uid="{BCD1D9AB-E7E0-4DC9-B5B5-E0F42E05C5E1}"/>
    <cellStyle name="20% - Accent3 3 3 3 2 3 2" xfId="11735" xr:uid="{D391D31D-7A9E-4E1F-B536-F770C497E664}"/>
    <cellStyle name="20% - Accent3 3 3 3 2 3 2 2" xfId="37106" xr:uid="{BD9A63EA-8EFD-42B6-9A31-4BD232AFCE95}"/>
    <cellStyle name="20% - Accent3 3 3 3 2 3 3" xfId="41794" xr:uid="{DA44471F-D76C-4AE5-A521-2FCEBC607215}"/>
    <cellStyle name="20% - Accent3 3 3 3 2 4" xfId="17698" xr:uid="{A0C2C468-2E7D-465C-A440-E9181D5FE73B}"/>
    <cellStyle name="20% - Accent3 3 3 3 2 4 2" xfId="43006" xr:uid="{74634ED6-DF84-4387-B32B-CE5D211C7BD2}"/>
    <cellStyle name="20% - Accent3 3 3 3 2 5" xfId="49788" xr:uid="{5536B19A-37E4-4740-8980-6EB8C8F5E272}"/>
    <cellStyle name="20% - Accent3 3 3 3 3" xfId="7798" xr:uid="{104F0AE2-24AB-4A30-9D2C-DB906ADDE9D9}"/>
    <cellStyle name="20% - Accent3 3 3 3 3 2" xfId="7274" xr:uid="{B0FF8CF1-2753-4F34-8BB0-269F9B23121F}"/>
    <cellStyle name="20% - Accent3 3 3 3 3 2 2" xfId="32688" xr:uid="{4368840D-E1B6-4D87-8479-BB257AEBDC3C}"/>
    <cellStyle name="20% - Accent3 3 3 3 3 3" xfId="33205" xr:uid="{72B27680-F9B7-4901-9984-A8BB4A13C3DE}"/>
    <cellStyle name="20% - Accent3 3 3 3 4" xfId="616" xr:uid="{15749551-B545-4C8E-8B99-474D00BA4AD4}"/>
    <cellStyle name="20% - Accent3 3 3 3 4 2" xfId="5341" xr:uid="{BCAE77A2-E216-4352-A796-0647EEB11238}"/>
    <cellStyle name="20% - Accent3 3 3 3 4 2 2" xfId="30772" xr:uid="{54108955-AB4D-4AA4-A467-8BEB73C6F33F}"/>
    <cellStyle name="20% - Accent3 3 3 3 4 3" xfId="26100" xr:uid="{9C5CA5C2-0C13-466D-A02D-0953839A51BD}"/>
    <cellStyle name="20% - Accent3 3 3 3 5" xfId="13425" xr:uid="{02FD75F5-A769-47CF-8A4C-B61231FD5A71}"/>
    <cellStyle name="20% - Accent3 3 3 3 5 2" xfId="38776" xr:uid="{3DAAB528-6CC2-403C-8B9E-72343E4D100B}"/>
    <cellStyle name="20% - Accent3 3 3 3 6" xfId="49708" xr:uid="{02C4507C-DEE4-424B-AB92-BC7E9F2D341C}"/>
    <cellStyle name="20% - Accent3 3 3 4" xfId="5603" xr:uid="{075F2641-9FC1-4C65-9933-59D6A70AF0EB}"/>
    <cellStyle name="20% - Accent3 3 3 4 2" xfId="7879" xr:uid="{08318236-F6CE-4E0F-9A21-72801A199001}"/>
    <cellStyle name="20% - Accent3 3 3 4 2 2" xfId="9461" xr:uid="{D9E26B15-6D32-458D-96C5-2B3C906E6284}"/>
    <cellStyle name="20% - Accent3 3 3 4 2 2 2" xfId="34854" xr:uid="{3204F1E0-39D5-46B4-88DC-4BADCF027CBB}"/>
    <cellStyle name="20% - Accent3 3 3 4 2 3" xfId="33286" xr:uid="{EC39395B-9E2A-4A94-A57F-3379FF872421}"/>
    <cellStyle name="20% - Accent3 3 3 4 3" xfId="10154" xr:uid="{FDF80C2C-BFA6-4C50-83DC-389A7AECCAB1}"/>
    <cellStyle name="20% - Accent3 3 3 4 3 2" xfId="15955" xr:uid="{33D5C3D1-B66A-4478-B3AE-F8D352F3370D}"/>
    <cellStyle name="20% - Accent3 3 3 4 3 2 2" xfId="41282" xr:uid="{A532C414-F724-455E-A4C3-21E654238BB6}"/>
    <cellStyle name="20% - Accent3 3 3 4 3 3" xfId="35538" xr:uid="{4E0BC26A-FD97-4D0F-B813-BCFC72F54FA3}"/>
    <cellStyle name="20% - Accent3 3 3 4 4" xfId="11373" xr:uid="{D8B73FCC-1469-476C-9D51-6088BD6C6D7D}"/>
    <cellStyle name="20% - Accent3 3 3 4 4 2" xfId="36744" xr:uid="{76313EB4-7765-477E-AF1E-F233F4EEE190}"/>
    <cellStyle name="20% - Accent3 3 3 4 5" xfId="31026" xr:uid="{793B01A0-23D7-42FF-BB73-F78765F9719D}"/>
    <cellStyle name="20% - Accent3 3 3 5" xfId="24644" xr:uid="{10B869FC-E8AB-48D4-8D3A-1EE7A45FE67A}"/>
    <cellStyle name="20% - Accent3 3 3 5 2" xfId="24119" xr:uid="{7194731D-7B02-4147-BDCF-615B88027B4A}"/>
    <cellStyle name="20% - Accent3 3 3 5 2 2" xfId="49364" xr:uid="{942A1183-1F2A-45A3-B39D-EC7FBA17B297}"/>
    <cellStyle name="20% - Accent3 3 3 5 3" xfId="49878" xr:uid="{483A8C51-FD12-4CD1-88E3-1897A70AC29A}"/>
    <cellStyle name="20% - Accent3 3 3 6" xfId="19568" xr:uid="{519EC017-2E1D-4031-9B51-41ABC809D7CB}"/>
    <cellStyle name="20% - Accent3 3 3 6 2" xfId="22186" xr:uid="{441E8C6C-3E0E-4075-976F-9B2ECA5F99CD}"/>
    <cellStyle name="20% - Accent3 3 3 6 2 2" xfId="47454" xr:uid="{A6349A60-5800-4CF6-8A35-9E3C9565712A}"/>
    <cellStyle name="20% - Accent3 3 3 6 3" xfId="44856" xr:uid="{1B0D1E0E-4DDD-4F8F-AAB2-1B6CCBC44B38}"/>
    <cellStyle name="20% - Accent3 3 3 7" xfId="7103" xr:uid="{884BD1D6-1E79-4A6A-8DDB-6043C1723FE7}"/>
    <cellStyle name="20% - Accent3 3 3 7 2" xfId="32517" xr:uid="{4AC832CA-9BD1-46D4-9F4D-D53BD509245C}"/>
    <cellStyle name="20% - Accent3 3 3 8" xfId="30944" xr:uid="{3FE9708D-9D07-47AA-A66E-944B1F407A48}"/>
    <cellStyle name="20% - Accent3 3 4" xfId="18159" xr:uid="{C4165E85-036A-475D-AC17-8C462111230D}"/>
    <cellStyle name="20% - Accent3 3 4 2" xfId="7626" xr:uid="{1B19CEB0-F0E9-45C0-AD99-3212DF33F9D9}"/>
    <cellStyle name="20% - Accent3 3 4 2 2" xfId="7708" xr:uid="{07CDC620-1DFD-4D5D-88C4-1FF11FD70317}"/>
    <cellStyle name="20% - Accent3 3 4 2 2 2" xfId="8951" xr:uid="{FD2E3C0F-85FF-48F7-B4B8-F1B356A1A8EC}"/>
    <cellStyle name="20% - Accent3 3 4 2 2 2 2" xfId="11565" xr:uid="{9B7E0B70-2C6D-4897-97CE-A909A42DC1B2}"/>
    <cellStyle name="20% - Accent3 3 4 2 2 2 2 2" xfId="36936" xr:uid="{63974A40-BDA5-4FB6-B157-81E58597B237}"/>
    <cellStyle name="20% - Accent3 3 4 2 2 2 3" xfId="34344" xr:uid="{939F7D7D-165A-4D00-97B5-86C951058D05}"/>
    <cellStyle name="20% - Accent3 3 4 2 2 3" xfId="12258" xr:uid="{B0DACFEE-B628-4A8F-802F-FA2FD773BB4B}"/>
    <cellStyle name="20% - Accent3 3 4 2 2 3 2" xfId="18060" xr:uid="{0E6681D6-4740-49AC-9E3E-2F811C081025}"/>
    <cellStyle name="20% - Accent3 3 4 2 2 3 2 2" xfId="43368" xr:uid="{B1E6E711-A334-4047-B8F3-569CA9ADFB43}"/>
    <cellStyle name="20% - Accent3 3 4 2 2 3 3" xfId="37621" xr:uid="{32C0B305-5E69-4CE0-B7AE-50335D6D3510}"/>
    <cellStyle name="20% - Accent3 3 4 2 2 4" xfId="19801" xr:uid="{F8C08A7E-63B3-4816-9707-AFAC079C16DF}"/>
    <cellStyle name="20% - Accent3 3 4 2 2 4 2" xfId="45089" xr:uid="{582BB987-6DD4-4638-96A9-141379E55CFA}"/>
    <cellStyle name="20% - Accent3 3 4 2 2 5" xfId="33115" xr:uid="{10C53BA6-8472-49E3-8E9F-4C7DBB5782B7}"/>
    <cellStyle name="20% - Accent3 3 4 2 3" xfId="14121" xr:uid="{5CBAC339-5556-4BB7-BA5E-853CD5B9D44C}"/>
    <cellStyle name="20% - Accent3 3 4 2 3 2" xfId="13596" xr:uid="{036E7461-0AA1-4685-A7E0-3409FE1F7930}"/>
    <cellStyle name="20% - Accent3 3 4 2 3 2 2" xfId="38947" xr:uid="{5061434C-0E99-43F5-9546-99DC48A77419}"/>
    <cellStyle name="20% - Accent3 3 4 2 3 3" xfId="39460" xr:uid="{B5755A64-7E07-4B7B-99EE-56C2E86A227E}"/>
    <cellStyle name="20% - Accent3 3 4 2 4" xfId="3758" xr:uid="{E3E076E8-1265-41A4-901E-CE6E33925A67}"/>
    <cellStyle name="20% - Accent3 3 4 2 4 2" xfId="24291" xr:uid="{25556C0F-4225-4EA0-87B1-62D80A464168}"/>
    <cellStyle name="20% - Accent3 3 4 2 4 2 2" xfId="49536" xr:uid="{18509FB6-0337-4DE3-80BE-073D9091E705}"/>
    <cellStyle name="20% - Accent3 3 4 2 4 3" xfId="29202" xr:uid="{31D20581-674A-4845-9B32-0583BA6AD6FB}"/>
    <cellStyle name="20% - Accent3 3 4 2 5" xfId="789" xr:uid="{B2312923-64C0-489B-9150-2BDC86C2C56C}"/>
    <cellStyle name="20% - Accent3 3 4 2 5 2" xfId="26273" xr:uid="{A5BF58FB-B79E-4CEA-ADDB-169AC8529ADF}"/>
    <cellStyle name="20% - Accent3 3 4 2 6" xfId="33034" xr:uid="{EEC2E066-5F1F-4F35-BCF8-21493ADA6D5A}"/>
    <cellStyle name="20% - Accent3 3 4 3" xfId="20261" xr:uid="{885AAFFD-2268-4040-B1DF-2C63D16EAB3B}"/>
    <cellStyle name="20% - Accent3 3 4 3 2" xfId="20343" xr:uid="{20C487A7-20B3-4390-982B-9E79F8D7ADD9}"/>
    <cellStyle name="20% - Accent3 3 4 3 2 2" xfId="21587" xr:uid="{9DD27E9D-EC93-4A52-B52D-1BE2E1A887ED}"/>
    <cellStyle name="20% - Accent3 3 4 3 2 2 2" xfId="24202" xr:uid="{47F52B3B-7768-47CF-A098-455351B8D5C5}"/>
    <cellStyle name="20% - Accent3 3 4 3 2 2 2 2" xfId="49447" xr:uid="{7ADADBC1-3027-442E-BB1E-9FDF56617F54}"/>
    <cellStyle name="20% - Accent3 3 4 3 2 2 3" xfId="46855" xr:uid="{4C72A2C0-C4BF-449F-BADE-A8875A6BFBD7}"/>
    <cellStyle name="20% - Accent3 3 4 3 2 3" xfId="24895" xr:uid="{414D463A-6E32-4C73-AB2B-23D0FDFBF1A3}"/>
    <cellStyle name="20% - Accent3 3 4 3 2 3 2" xfId="7527" xr:uid="{D60EEE14-C2EF-4012-B8F8-E97FC6AA4FB4}"/>
    <cellStyle name="20% - Accent3 3 4 3 2 3 2 2" xfId="32941" xr:uid="{D4EB78FD-CC84-4071-995C-F839E82D34C6}"/>
    <cellStyle name="20% - Accent3 3 4 3 2 3 3" xfId="50129" xr:uid="{F0936A93-3DEA-4F41-A3AC-3243957EE488}"/>
    <cellStyle name="20% - Accent3 3 4 3 2 4" xfId="13487" xr:uid="{EEBE4F5D-A7AE-4B57-A4DB-E95155572ABD}"/>
    <cellStyle name="20% - Accent3 3 4 3 2 4 2" xfId="38838" xr:uid="{8F7F1977-91E2-4D38-85CF-22BF29E71172}"/>
    <cellStyle name="20% - Accent3 3 4 3 2 5" xfId="45622" xr:uid="{5C62AE7B-86AF-4318-9977-A099AEB3D9CB}"/>
    <cellStyle name="20% - Accent3 3 4 3 3" xfId="2557" xr:uid="{C0C8A23C-6B5D-4F4C-9508-0F0B71DF7465}"/>
    <cellStyle name="20% - Accent3 3 4 3 3 2" xfId="960" xr:uid="{242F0D7F-B91A-4AB5-AABD-78B773F43612}"/>
    <cellStyle name="20% - Accent3 3 4 3 3 2 2" xfId="26444" xr:uid="{D173D303-B23B-44B2-B037-FC77D83A36CA}"/>
    <cellStyle name="20% - Accent3 3 4 3 3 3" xfId="28010" xr:uid="{D8D5CD7F-A459-4276-92C0-7D9F8C0067CC}"/>
    <cellStyle name="20% - Accent3 3 4 3 4" xfId="10072" xr:uid="{FAEC2E4E-8612-4647-BAC2-CE9048E81121}"/>
    <cellStyle name="20% - Accent3 3 4 3 4 2" xfId="17979" xr:uid="{F49CA93A-4836-473E-9472-74C661A56BAE}"/>
    <cellStyle name="20% - Accent3 3 4 3 4 2 2" xfId="43287" xr:uid="{85FE9BB5-2393-46B7-A7CA-1FEA8E66AC4D}"/>
    <cellStyle name="20% - Accent3 3 4 3 4 3" xfId="35456" xr:uid="{7275E35D-EC98-4AC8-A8C3-6BDB89DB7FE4}"/>
    <cellStyle name="20% - Accent3 3 4 3 5" xfId="1826" xr:uid="{C2FE827A-7350-4CA0-80DA-89C4FD3E04C7}"/>
    <cellStyle name="20% - Accent3 3 4 3 5 2" xfId="27297" xr:uid="{87020E6E-87DE-431E-97C2-0C0BB8118D1B}"/>
    <cellStyle name="20% - Accent3 3 4 3 6" xfId="45542" xr:uid="{1DE9CB15-55E7-4354-B75B-1F5C87CDADC1}"/>
    <cellStyle name="20% - Accent3 3 4 4" xfId="18241" xr:uid="{B50F1215-0D7A-4C0F-94E1-B8B25C1389F6}"/>
    <cellStyle name="20% - Accent3 3 4 4 2" xfId="2638" xr:uid="{9D8FE1B6-2DD1-4B36-A9FD-AB8F59A45FCE}"/>
    <cellStyle name="20% - Accent3 3 4 4 2 2" xfId="5252" xr:uid="{934C4E08-3FD8-4356-AB64-D76F90A62034}"/>
    <cellStyle name="20% - Accent3 3 4 4 2 2 2" xfId="30683" xr:uid="{19D093F0-7C5C-4EE5-B376-A7BDFBFA15C3}"/>
    <cellStyle name="20% - Accent3 3 4 4 2 3" xfId="28091" xr:uid="{9F95E6AC-F905-4EEE-B83B-B9160A161B4A}"/>
    <cellStyle name="20% - Accent3 3 4 4 3" xfId="5944" xr:uid="{A65C3E64-803B-4CF9-8F67-8AD68A4C3CD4}"/>
    <cellStyle name="20% - Accent3 3 4 4 3 2" xfId="24372" xr:uid="{A8B5162E-63B7-40DF-8693-CC38BF5D1639}"/>
    <cellStyle name="20% - Accent3 3 4 4 3 2 2" xfId="49617" xr:uid="{F29C487B-0ACF-43BA-886A-AB992379F076}"/>
    <cellStyle name="20% - Accent3 3 4 4 3 3" xfId="31367" xr:uid="{C48E7B74-2AB4-4216-9EF8-091E18D12CD3}"/>
    <cellStyle name="20% - Accent3 3 4 4 4" xfId="7165" xr:uid="{F182795F-DF16-4D99-BAE9-8FD1132E9EF0}"/>
    <cellStyle name="20% - Accent3 3 4 4 4 2" xfId="32579" xr:uid="{5BD9F0AF-09AF-461E-8FC9-94B36C90ABA5}"/>
    <cellStyle name="20% - Accent3 3 4 4 5" xfId="43541" xr:uid="{6C59C22E-1F7A-4695-8F8B-B54019BD312C}"/>
    <cellStyle name="20% - Accent3 3 4 5" xfId="20433" xr:uid="{DE700BBF-241B-4176-870D-0F03A1BCD440}"/>
    <cellStyle name="20% - Accent3 3 4 5 2" xfId="19910" xr:uid="{1FF6B882-E03D-4829-B311-CFF3E87EB720}"/>
    <cellStyle name="20% - Accent3 3 4 5 2 2" xfId="45198" xr:uid="{F95C0DF9-F55E-4C64-A344-03525E30C2A5}"/>
    <cellStyle name="20% - Accent3 3 4 5 3" xfId="45712" xr:uid="{A9855209-A599-4C2F-BA64-89F9FF7B295A}"/>
    <cellStyle name="20% - Accent3 3 4 6" xfId="1654" xr:uid="{FA79CFA4-2DED-45B7-A64F-4EC86BE87D86}"/>
    <cellStyle name="20% - Accent3 3 4 6 2" xfId="11654" xr:uid="{7C1E6897-37E8-4755-B144-8BBC6CFEE9FB}"/>
    <cellStyle name="20% - Accent3 3 4 6 2 2" xfId="37025" xr:uid="{0BB3469F-544A-44B0-9C53-A750ECB3C740}"/>
    <cellStyle name="20% - Accent3 3 4 6 3" xfId="27125" xr:uid="{398855EE-B50B-4C9D-B401-F06B64E1377D}"/>
    <cellStyle name="20% - Accent3 3 4 7" xfId="788" xr:uid="{42E7605D-7ED1-4A86-A8D1-0E86E4BA905F}"/>
    <cellStyle name="20% - Accent3 3 4 7 2" xfId="26272" xr:uid="{DFFD2335-5BBC-40D6-8950-6BEEB4BC7414}"/>
    <cellStyle name="20% - Accent3 3 4 8" xfId="43460" xr:uid="{0877A100-79E3-4DF4-B387-7878B5418830}"/>
    <cellStyle name="20% - Accent3 3 5" xfId="13949" xr:uid="{5B33C371-1019-4D34-A491-6138DAEDAE3F}"/>
    <cellStyle name="20% - Accent3 3 5 2" xfId="2385" xr:uid="{4CCF410E-A616-4984-B0FA-0BC5364D4563}"/>
    <cellStyle name="20% - Accent3 3 5 2 2" xfId="2467" xr:uid="{B474F38E-89F9-4EE8-A464-DD3DD70E221E}"/>
    <cellStyle name="20% - Accent3 3 5 2 2 2" xfId="4742" xr:uid="{672D54F8-65D4-4F02-BE88-DD0694A60E1F}"/>
    <cellStyle name="20% - Accent3 3 5 2 2 2 2" xfId="7357" xr:uid="{EA0F06A2-050B-4860-8C2A-791FD7A4B08A}"/>
    <cellStyle name="20% - Accent3 3 5 2 2 2 2 2" xfId="32771" xr:uid="{4AC4F339-77A2-4C51-AF51-912B77D05EA6}"/>
    <cellStyle name="20% - Accent3 3 5 2 2 2 3" xfId="30173" xr:uid="{E56960E2-6F00-42CE-806D-4D5443672516}"/>
    <cellStyle name="20% - Accent3 3 5 2 2 3" xfId="8049" xr:uid="{BA267DE8-E294-4E2E-9AC0-21DB3BBDFE76}"/>
    <cellStyle name="20% - Accent3 3 5 2 2 3 2" xfId="13849" xr:uid="{6D6F428D-DA7C-4F52-8820-60D2AAABC5D7}"/>
    <cellStyle name="20% - Accent3 3 5 2 2 3 2 2" xfId="39200" xr:uid="{8165FD5D-523B-4F32-BA48-DB612CFEFEFA}"/>
    <cellStyle name="20% - Accent3 3 5 2 2 3 3" xfId="33456" xr:uid="{6428E605-95FD-42B1-BDFF-3D8854B3ACB8}"/>
    <cellStyle name="20% - Accent3 3 5 2 2 4" xfId="3988" xr:uid="{5A5B8FA0-E89B-4FF3-AE89-8982E0FF5E38}"/>
    <cellStyle name="20% - Accent3 3 5 2 2 4 2" xfId="29432" xr:uid="{27E899A4-2482-43D9-BEAD-64301A7F525B}"/>
    <cellStyle name="20% - Accent3 3 5 2 2 5" xfId="27920" xr:uid="{52F51921-567A-4461-8344-6148C4E341C2}"/>
    <cellStyle name="20% - Accent3 3 5 2 3" xfId="21506" xr:uid="{A7ED143B-B4B2-4BC8-AAAE-E5753216B8CB}"/>
    <cellStyle name="20% - Accent3 3 5 2 3 2" xfId="4100" xr:uid="{14CC8753-79C5-488A-A398-EA2E072C0E29}"/>
    <cellStyle name="20% - Accent3 3 5 2 3 2 2" xfId="29544" xr:uid="{919CEA1A-4BA7-4BFE-9317-3C638647FB9D}"/>
    <cellStyle name="20% - Accent3 3 5 2 3 3" xfId="46774" xr:uid="{334EE842-EEAF-4EDE-9516-A6B152524097}"/>
    <cellStyle name="20% - Accent3 3 5 2 4" xfId="16396" xr:uid="{AD7A6CCB-399F-45C2-8126-F27789A0EE75}"/>
    <cellStyle name="20% - Accent3 3 5 2 4 2" xfId="20082" xr:uid="{38FC2624-D285-4757-A180-94EEF62625FF}"/>
    <cellStyle name="20% - Accent3 3 5 2 4 2 2" xfId="45370" xr:uid="{0F6C0CA5-D010-470A-9AE9-704B80B4DACC}"/>
    <cellStyle name="20% - Accent3 3 5 2 4 3" xfId="41712" xr:uid="{0E34D4C3-46E9-4749-B171-85279EE00BF4}"/>
    <cellStyle name="20% - Accent3 3 5 2 5" xfId="10244" xr:uid="{3258C7F4-B012-4492-93BA-0B384BDB86F8}"/>
    <cellStyle name="20% - Accent3 3 5 2 5 2" xfId="35628" xr:uid="{ADDF5C12-3579-417B-9EB6-C45F7E9D454F}"/>
    <cellStyle name="20% - Accent3 3 5 2 6" xfId="27843" xr:uid="{277A8B14-F473-4F5A-99B1-F0B7B920EE7B}"/>
    <cellStyle name="20% - Accent3 3 5 3" xfId="8698" xr:uid="{98908626-B6DA-4F6C-8F0A-DC6E2B944C72}"/>
    <cellStyle name="20% - Accent3 3 5 3 2" xfId="8780" xr:uid="{6DE21060-44B9-459E-9327-B2DFB28E2A10}"/>
    <cellStyle name="20% - Accent3 3 5 3 2 2" xfId="11055" xr:uid="{E8A5A2A2-00F4-4146-9FE1-B43415C38C43}"/>
    <cellStyle name="20% - Accent3 3 5 3 2 2 2" xfId="19993" xr:uid="{670E9468-C52B-4D1D-8AEE-846DAAAA17AD}"/>
    <cellStyle name="20% - Accent3 3 5 3 2 2 2 2" xfId="45281" xr:uid="{B62BA460-6AE1-4DA9-8503-00BD04D0E2C8}"/>
    <cellStyle name="20% - Accent3 3 5 3 2 2 3" xfId="36426" xr:uid="{4666601A-4F5D-4DD8-A021-AEB42D37C144}"/>
    <cellStyle name="20% - Accent3 3 5 3 2 3" xfId="20684" xr:uid="{4DB88D48-E251-4262-86F0-E4D07E22E893}"/>
    <cellStyle name="20% - Accent3 3 5 3 2 3 2" xfId="1189" xr:uid="{2425EF27-B0BF-46B3-8C03-B352FE5F140C}"/>
    <cellStyle name="20% - Accent3 3 5 3 2 3 2 2" xfId="26673" xr:uid="{109E92D0-572E-4804-998B-BA6A2B63DC8E}"/>
    <cellStyle name="20% - Accent3 3 5 3 2 3 3" xfId="45963" xr:uid="{C2C210EE-BB23-44CF-992E-A1B2D770C167}"/>
    <cellStyle name="20% - Accent3 3 5 3 2 4" xfId="10302" xr:uid="{CB4ECF65-05CC-4DEC-8E19-F733E79AACA4}"/>
    <cellStyle name="20% - Accent3 3 5 3 2 4 2" xfId="35686" xr:uid="{35BC6E4E-81EF-4611-978A-B82B4AC9FE66}"/>
    <cellStyle name="20% - Accent3 3 5 3 2 5" xfId="34173" xr:uid="{85A10812-52F8-4CAE-BF03-D0CF2F2FF2D5}"/>
    <cellStyle name="20% - Accent3 3 5 3 3" xfId="15194" xr:uid="{23B68C75-617A-45D8-A199-8272BAA6ABA0}"/>
    <cellStyle name="20% - Accent3 3 5 3 3 2" xfId="10414" xr:uid="{15BDE3EB-82CD-4C86-9729-C12845BF4A35}"/>
    <cellStyle name="20% - Accent3 3 5 3 3 2 2" xfId="35798" xr:uid="{97F23C26-CD64-45C7-9048-715A32630F3C}"/>
    <cellStyle name="20% - Accent3 3 5 3 3 3" xfId="40521" xr:uid="{1409CA5C-D4AB-434E-BEC6-69FAF91B1338}"/>
    <cellStyle name="20% - Accent3 3 5 3 4" xfId="5862" xr:uid="{F34A47E9-6D6E-4A56-A897-9D96966F38D7}"/>
    <cellStyle name="20% - Accent3 3 5 3 4 2" xfId="13768" xr:uid="{04859A0B-69FA-46F1-A4DD-8E5F1ABB6B73}"/>
    <cellStyle name="20% - Accent3 3 5 3 4 2 2" xfId="39119" xr:uid="{7A306C83-0379-4630-9C9E-9146C65CC47B}"/>
    <cellStyle name="20% - Accent3 3 5 3 4 3" xfId="31285" xr:uid="{545E8D0B-3CF0-4586-A77E-CC9CB9C6EAA8}"/>
    <cellStyle name="20% - Accent3 3 5 3 5" xfId="22881" xr:uid="{FBF8D805-3C5C-4E97-8AB1-404E20D9A718}"/>
    <cellStyle name="20% - Accent3 3 5 3 5 2" xfId="48136" xr:uid="{07F667DC-6B0C-4AB6-A6B5-BB268176FA3A}"/>
    <cellStyle name="20% - Accent3 3 5 3 6" xfId="34096" xr:uid="{54B41AE6-3893-4824-A4E4-71712EED7E56}"/>
    <cellStyle name="20% - Accent3 3 5 4" xfId="14031" xr:uid="{F77E9FDB-8E10-4550-9BFC-C4CB1581B925}"/>
    <cellStyle name="20% - Accent3 3 5 4 2" xfId="15275" xr:uid="{CFD61DBB-22AB-453F-B531-2C9675C0EA1F}"/>
    <cellStyle name="20% - Accent3 3 5 4 2 2" xfId="17890" xr:uid="{52931B97-6C74-4E3F-823F-14437C414977}"/>
    <cellStyle name="20% - Accent3 3 5 4 2 2 2" xfId="43198" xr:uid="{36A31D91-AF61-4347-8946-517A57242FE9}"/>
    <cellStyle name="20% - Accent3 3 5 4 2 3" xfId="40602" xr:uid="{B89D9BC9-87EB-41EA-9A23-7B71DC1C1DCE}"/>
    <cellStyle name="20% - Accent3 3 5 4 3" xfId="18582" xr:uid="{EF5B6CC0-C066-45B8-BEAB-023B900E8AA6}"/>
    <cellStyle name="20% - Accent3 3 5 4 3 2" xfId="20163" xr:uid="{85D2AC03-0E9B-48E4-B1DD-2131F3B2D4A1}"/>
    <cellStyle name="20% - Accent3 3 5 4 3 2 2" xfId="45451" xr:uid="{D329F9A9-DF7E-4B55-8FA4-98C7F69C4977}"/>
    <cellStyle name="20% - Accent3 3 5 4 3 3" xfId="43882" xr:uid="{64958EDC-153E-451F-882A-389BBB8E0889}"/>
    <cellStyle name="20% - Accent3 3 5 4 4" xfId="1884" xr:uid="{CE679E5F-C95B-490D-9B6E-0A98C1273F7E}"/>
    <cellStyle name="20% - Accent3 3 5 4 4 2" xfId="27355" xr:uid="{80C5BC86-69E9-46CA-9D9C-EEEAFC5D253C}"/>
    <cellStyle name="20% - Accent3 3 5 4 5" xfId="39370" xr:uid="{C4265F4E-3844-4089-904D-CA7EC97080A7}"/>
    <cellStyle name="20% - Accent3 3 5 5" xfId="8870" xr:uid="{62F52331-FCEA-4713-839E-65843371F2E0}"/>
    <cellStyle name="20% - Accent3 3 5 5 2" xfId="1996" xr:uid="{38F3F47D-4284-474A-A547-05E4B673C4A0}"/>
    <cellStyle name="20% - Accent3 3 5 5 2 2" xfId="27467" xr:uid="{CDB590FE-59F5-42B8-AA4D-039E7D2F4AC3}"/>
    <cellStyle name="20% - Accent3 3 5 5 3" xfId="34263" xr:uid="{882013D5-6A22-45AE-A86C-123270E5F424}"/>
    <cellStyle name="20% - Accent3 3 5 6" xfId="22709" xr:uid="{BE171812-BB43-42F3-8CDC-577F6EC79991}"/>
    <cellStyle name="20% - Accent3 3 5 6 2" xfId="7446" xr:uid="{945F44F5-29B6-4235-BC71-C9A876DCF379}"/>
    <cellStyle name="20% - Accent3 3 5 6 2 2" xfId="32860" xr:uid="{1708F5FF-90E9-48DD-9C70-33877A2D8394}"/>
    <cellStyle name="20% - Accent3 3 5 6 3" xfId="47964" xr:uid="{20CDCAED-8E53-46CF-AB1A-C021DB8B0B89}"/>
    <cellStyle name="20% - Accent3 3 5 7" xfId="3930" xr:uid="{694D6043-CB86-487B-BA33-DA1F6793C93E}"/>
    <cellStyle name="20% - Accent3 3 5 7 2" xfId="29374" xr:uid="{599E52B0-EC56-4863-A776-5147B4AFF218}"/>
    <cellStyle name="20% - Accent3 3 5 8" xfId="39291" xr:uid="{00195E33-DDB5-4C5E-93E5-0FE6DFC23850}"/>
    <cellStyle name="20% - Accent3 3 6" xfId="21334" xr:uid="{E3A77B7E-7A5B-4501-9549-BDBDB0BF7400}"/>
    <cellStyle name="20% - Accent3 3 6 2" xfId="21416" xr:uid="{11CC8E27-45B4-42CC-B182-3574B686048B}"/>
    <cellStyle name="20% - Accent3 3 6 2 2" xfId="23692" xr:uid="{ED4B1884-56B7-4364-A80A-AF4DE924DED0}"/>
    <cellStyle name="20% - Accent3 3 6 2 2 2" xfId="13679" xr:uid="{1EF63455-5105-41E5-AC45-0ECA13B6858F}"/>
    <cellStyle name="20% - Accent3 3 6 2 2 2 2" xfId="39030" xr:uid="{8737288D-8B29-498D-B4A0-86D288AAA5E6}"/>
    <cellStyle name="20% - Accent3 3 6 2 2 3" xfId="48937" xr:uid="{FCC1BBA6-DF6D-4B62-BB24-59B196CA370B}"/>
    <cellStyle name="20% - Accent3 3 6 2 3" xfId="14372" xr:uid="{3A3560F7-3764-4B34-BACE-285C5F85C4CB}"/>
    <cellStyle name="20% - Accent3 3 6 2 3 2" xfId="3295" xr:uid="{AABEA098-F50D-4CC3-9181-D9D132BF2F93}"/>
    <cellStyle name="20% - Accent3 3 6 2 3 2 2" xfId="28748" xr:uid="{EE907227-303D-4A00-81CC-93AC1D91D1A2}"/>
    <cellStyle name="20% - Accent3 3 6 2 3 3" xfId="39711" xr:uid="{FB88B562-ADC7-4AF2-971B-9BEC89C4F1C2}"/>
    <cellStyle name="20% - Accent3 3 6 2 4" xfId="22939" xr:uid="{E483D8C7-0E9B-46F6-9AAE-12E4FF3E754F}"/>
    <cellStyle name="20% - Accent3 3 6 2 4 2" xfId="48194" xr:uid="{21FBBB3B-D154-4028-8313-AB43ED66F5BE}"/>
    <cellStyle name="20% - Accent3 3 6 2 5" xfId="46684" xr:uid="{CB65E8E9-B45A-4287-8836-41E31C7A600E}"/>
    <cellStyle name="20% - Accent3 3 6 3" xfId="4661" xr:uid="{84CA7062-7A28-4369-A64D-27FB038DC98C}"/>
    <cellStyle name="20% - Accent3 3 6 3 2" xfId="23051" xr:uid="{AE069719-1BDD-4C1D-9B42-7C92A2720D33}"/>
    <cellStyle name="20% - Accent3 3 6 3 2 2" xfId="48306" xr:uid="{5A717A89-FAB9-4331-8307-19702673F7B8}"/>
    <cellStyle name="20% - Accent3 3 6 3 3" xfId="30092" xr:uid="{84F37D29-88AA-4FB5-9399-7E5449720BDE}"/>
    <cellStyle name="20% - Accent3 3 6 4" xfId="12176" xr:uid="{C1032B42-F73F-4097-84D4-5047368934E9}"/>
    <cellStyle name="20% - Accent3 3 6 4 2" xfId="1132" xr:uid="{056A6C22-30D9-4365-81F0-025C292E6E58}"/>
    <cellStyle name="20% - Accent3 3 6 4 2 2" xfId="26616" xr:uid="{5FB01D09-1021-4F90-8D01-616E7678DC72}"/>
    <cellStyle name="20% - Accent3 3 6 4 3" xfId="37539" xr:uid="{9946104B-D7C3-4864-AE55-9A64AE3496D5}"/>
    <cellStyle name="20% - Accent3 3 6 5" xfId="16568" xr:uid="{98247F96-981E-4FB5-8A5F-7B130823EE4E}"/>
    <cellStyle name="20% - Accent3 3 6 5 2" xfId="41884" xr:uid="{B10CB32C-B0CE-4684-95CD-E2F71CD5CD6D}"/>
    <cellStyle name="20% - Accent3 3 6 6" xfId="46603" xr:uid="{9E48CC48-4EC5-47A2-950A-3ABA8450D29E}"/>
    <cellStyle name="20% - Accent3 3 7" xfId="15022" xr:uid="{F388BD31-BB9A-4E3D-9082-F374F5EC47B7}"/>
    <cellStyle name="20% - Accent3 3 7 2" xfId="15104" xr:uid="{4048F372-3575-42B1-9C83-BFA5AC167E76}"/>
    <cellStyle name="20% - Accent3 3 7 2 2" xfId="17380" xr:uid="{19C05A2D-A9E7-47E8-B452-ECB28E56C239}"/>
    <cellStyle name="20% - Accent3 3 7 2 2 2" xfId="2074" xr:uid="{47C9CB43-4E87-4FB6-86D3-8C5B25CB4197}"/>
    <cellStyle name="20% - Accent3 3 7 2 2 2 2" xfId="27545" xr:uid="{21A1A01F-379A-4C58-AF02-CD92B5D9AD32}"/>
    <cellStyle name="20% - Accent3 3 7 2 2 3" xfId="42688" xr:uid="{959BCFC2-C61C-4300-B9FA-48B246F52411}"/>
    <cellStyle name="20% - Accent3 3 7 2 3" xfId="2808" xr:uid="{36BEF6F8-E725-4C80-9579-3942EF1F68F7}"/>
    <cellStyle name="20% - Accent3 3 7 2 3 2" xfId="9608" xr:uid="{5CA9F67B-9CAB-48B1-A85B-B1883E934DA5}"/>
    <cellStyle name="20% - Accent3 3 7 2 3 2 2" xfId="35001" xr:uid="{4D540F8E-57A1-444A-AD22-121A68F06FCD}"/>
    <cellStyle name="20% - Accent3 3 7 2 3 3" xfId="28261" xr:uid="{C8F8D223-27E8-4B9B-8916-C46FA9436FB4}"/>
    <cellStyle name="20% - Accent3 3 7 2 4" xfId="16626" xr:uid="{365EE505-3E6D-4818-BBD1-322042F3C917}"/>
    <cellStyle name="20% - Accent3 3 7 2 4 2" xfId="41942" xr:uid="{87AE3271-FB07-4507-9AF3-9FF3B49471E8}"/>
    <cellStyle name="20% - Accent3 3 7 2 5" xfId="40431" xr:uid="{3422D809-FD73-441B-81D1-A96AFB41FA34}"/>
    <cellStyle name="20% - Accent3 3 7 3" xfId="10974" xr:uid="{D7203D28-1DB6-4BAE-829F-7EEC8A42EAA4}"/>
    <cellStyle name="20% - Accent3 3 7 3 2" xfId="16738" xr:uid="{CC021A6C-D4D5-47FB-BF24-55523B3FD5AE}"/>
    <cellStyle name="20% - Accent3 3 7 3 2 2" xfId="42054" xr:uid="{DF7E79D7-FDEC-4A32-A5DF-BBB6A63DE862}"/>
    <cellStyle name="20% - Accent3 3 7 3 3" xfId="36345" xr:uid="{51B1F365-16C4-496E-8420-4DF1198179DC}"/>
    <cellStyle name="20% - Accent3 3 7 4" xfId="24813" xr:uid="{2D92E9CC-E3EF-4B40-BCAA-B9372A2DC25A}"/>
    <cellStyle name="20% - Accent3 3 7 4 2" xfId="2166" xr:uid="{9D8D60B0-B263-4D0B-81E4-55B3D56EFC50}"/>
    <cellStyle name="20% - Accent3 3 7 4 2 2" xfId="27637" xr:uid="{4985F124-60E6-4F3F-9D15-252826AB469C}"/>
    <cellStyle name="20% - Accent3 3 7 4 3" xfId="50047" xr:uid="{DEA34887-5A1C-4364-86B1-CF960201AD8F}"/>
    <cellStyle name="20% - Accent3 3 7 5" xfId="6034" xr:uid="{091EBF80-307D-4AD8-9A7E-6B12F20152F5}"/>
    <cellStyle name="20% - Accent3 3 7 5 2" xfId="31457" xr:uid="{FDB7D3FD-BF55-4EEE-8E7D-721A3DD647DA}"/>
    <cellStyle name="20% - Accent3 3 7 6" xfId="40352" xr:uid="{287EEE2B-8E99-4532-8DA4-1D5CFBE38910}"/>
    <cellStyle name="20% - Accent3 3 8" xfId="17117" xr:uid="{D4561E93-69DD-4D84-8A88-901B36A72EB0}"/>
    <cellStyle name="20% - Accent3 3 8 2" xfId="13084" xr:uid="{76D524CB-81AD-4D3F-AF9C-71F120C55F5C}"/>
    <cellStyle name="20% - Accent3 3 8 2 2" xfId="18839" xr:uid="{CB2E83CD-05C3-462F-A42D-0F49E68BADF8}"/>
    <cellStyle name="20% - Accent3 3 8 2 2 2" xfId="44139" xr:uid="{19804E6F-8082-498E-8733-00905F168CA3}"/>
    <cellStyle name="20% - Accent3 3 8 2 3" xfId="38435" xr:uid="{795E9957-0B11-4217-A062-9C01697767DA}"/>
    <cellStyle name="20% - Accent3 3 8 3" xfId="14287" xr:uid="{4148F83F-53BF-4219-99BA-075C1FDD32B6}"/>
    <cellStyle name="20% - Accent3 3 8 3 2" xfId="16907" xr:uid="{5C20AB68-5D08-4AE0-96BB-311595787A3E}"/>
    <cellStyle name="20% - Accent3 3 8 3 2 2" xfId="42223" xr:uid="{029FB9CF-CA28-4EA1-A35A-EB7CFAE863B4}"/>
    <cellStyle name="20% - Accent3 3 8 3 3" xfId="39626" xr:uid="{15A75C4A-DD9F-4085-B28A-DA46F260AA0A}"/>
    <cellStyle name="20% - Accent3 3 8 4" xfId="20770" xr:uid="{59AD8021-7DF9-4A2D-B7C1-2C8D8FBC89C3}"/>
    <cellStyle name="20% - Accent3 3 8 4 2" xfId="46049" xr:uid="{6D5E2DFB-5B67-40D2-9655-47D9B2D8658E}"/>
    <cellStyle name="20% - Accent3 3 8 5" xfId="42426" xr:uid="{F8F8BE4C-EC98-457B-9C3F-6A1F5A1F65F3}"/>
    <cellStyle name="20% - Accent3 3 9" xfId="17208" xr:uid="{ECABE4F2-BE2E-428F-B094-B25D237E9621}"/>
    <cellStyle name="20% - Accent3 3 9 2" xfId="527" xr:uid="{EE523EAC-5A4B-4F93-9C0D-C9B8E0D3F950}"/>
    <cellStyle name="20% - Accent3 3 9 2 2" xfId="23131" xr:uid="{27B8DB03-089F-4622-9F14-3DCF4E554D44}"/>
    <cellStyle name="20% - Accent3 3 9 2 2 2" xfId="48386" xr:uid="{240E9B91-C741-4C97-B44F-53EB2232E913}"/>
    <cellStyle name="20% - Accent3 3 9 2 3" xfId="26011" xr:uid="{BF0D0459-7E03-4DEF-97CF-11E6FD477490}"/>
    <cellStyle name="20% - Accent3 3 9 3" xfId="4909" xr:uid="{69F4C17D-BC4A-4BB8-A753-70A1911F876E}"/>
    <cellStyle name="20% - Accent3 3 9 3 2" xfId="6454" xr:uid="{69C7075E-50ED-42B5-AC53-67D7E3D546F2}"/>
    <cellStyle name="20% - Accent3 3 9 3 2 2" xfId="31877" xr:uid="{0C57DFDE-DE38-4469-B79D-58A9527522F8}"/>
    <cellStyle name="20% - Accent3 3 9 3 3" xfId="30340" xr:uid="{29D6FCE4-A4C6-4F20-A34C-AB916E6FC640}"/>
    <cellStyle name="20% - Accent3 3 9 4" xfId="17718" xr:uid="{3A6402AD-6A47-484F-93C2-AB170557E92D}"/>
    <cellStyle name="20% - Accent3 3 9 4 2" xfId="43026" xr:uid="{17D460C1-B592-46D9-A117-C980B90D636F}"/>
    <cellStyle name="20% - Accent3 3 9 5" xfId="42516" xr:uid="{F1F98515-C5BF-4B85-B4BB-3ADF8DD7A4E9}"/>
    <cellStyle name="20% - Accent3 4" xfId="8673" xr:uid="{BC0308C2-C072-4072-8E9A-0A10722BDEF2}"/>
    <cellStyle name="20% - Accent3 4 10" xfId="11988" xr:uid="{85CBB856-25E2-4141-95B0-741EFF008D42}"/>
    <cellStyle name="20% - Accent3 4 10 2" xfId="17790" xr:uid="{E085D942-FE6A-474E-A8B3-0286151830D2}"/>
    <cellStyle name="20% - Accent3 4 10 2 2" xfId="43098" xr:uid="{36628BA7-CB99-44CF-B9CC-9AD849BA1CB8}"/>
    <cellStyle name="20% - Accent3 4 10 3" xfId="37351" xr:uid="{18977B2C-E9C3-48E8-A553-0300B6B070D7}"/>
    <cellStyle name="20% - Accent3 4 11" xfId="19531" xr:uid="{6980FCB6-BE97-4D8D-BAA1-B7ABDE5D51DE}"/>
    <cellStyle name="20% - Accent3 4 11 2" xfId="10565" xr:uid="{9A54F2FB-53A4-4D02-B690-11A84815D0E1}"/>
    <cellStyle name="20% - Accent3 4 11 2 2" xfId="35949" xr:uid="{231FB83E-91B7-4B32-8A0A-F980FE8800EE}"/>
    <cellStyle name="20% - Accent3 4 11 3" xfId="44819" xr:uid="{72552B6D-6191-4F9F-9408-54E6D219AFC4}"/>
    <cellStyle name="20% - Accent3 4 12" xfId="11295" xr:uid="{FF1B814B-38C0-48D4-9E45-C49F10E77C99}"/>
    <cellStyle name="20% - Accent3 4 12 2" xfId="36666" xr:uid="{B99BBB56-6815-43DB-8A9F-7976EDFAD036}"/>
    <cellStyle name="20% - Accent3 4 13" xfId="25590" xr:uid="{FE2E382A-9074-4DE6-A31C-999D01914DC1}"/>
    <cellStyle name="20% - Accent3 4 13 2" xfId="50813" xr:uid="{3985C6C4-CA06-4CC2-8ED3-E01CDA3E9E85}"/>
    <cellStyle name="20% - Accent3 4 14" xfId="34075" xr:uid="{F8FF44C2-48DA-4119-AB0B-D67327C7BD61}"/>
    <cellStyle name="20% - Accent3 4 2" xfId="10802" xr:uid="{65A0181F-33D7-41AB-BD08-20A71BC203DC}"/>
    <cellStyle name="20% - Accent3 4 2 10" xfId="36177" xr:uid="{F5FADABA-D2F7-41DB-9600-BFC0DB68010E}"/>
    <cellStyle name="20% - Accent3 4 2 2" xfId="23439" xr:uid="{4B4B72BF-E9C1-4086-AE5E-57FB1302FA0D}"/>
    <cellStyle name="20% - Accent3 4 2 2 2" xfId="17127" xr:uid="{21C4C7F4-728E-45F0-AEB7-366F1A1E9526}"/>
    <cellStyle name="20% - Accent3 4 2 2 2 2" xfId="17209" xr:uid="{12A33A3F-BCC6-4A33-AE0B-00A946A8E6D3}"/>
    <cellStyle name="20% - Accent3 4 2 2 2 2 2" xfId="1564" xr:uid="{1074E623-82EC-42FC-9DE3-2DA799528FFE}"/>
    <cellStyle name="20% - Accent3 4 2 2 2 2 2 2" xfId="16816" xr:uid="{68F82C93-7BD2-457F-825F-7B21F3FF88A1}"/>
    <cellStyle name="20% - Accent3 4 2 2 2 2 2 2 2" xfId="42132" xr:uid="{26FC9872-6B71-497B-9CCB-7CEDE56B45FE}"/>
    <cellStyle name="20% - Accent3 4 2 2 2 2 2 3" xfId="27035" xr:uid="{3EC95B39-5EB4-4629-8711-021FD57F6D15}"/>
    <cellStyle name="20% - Accent3 4 2 2 2 2 3" xfId="4912" xr:uid="{259D8050-9E22-4E15-9489-1D69543620F3}"/>
    <cellStyle name="20% - Accent3 4 2 2 2 2 3 2" xfId="11712" xr:uid="{1B628D03-79F2-41E3-B9AA-176B07264EF9}"/>
    <cellStyle name="20% - Accent3 4 2 2 2 2 3 2 2" xfId="37083" xr:uid="{3A5324F8-C3B5-4A6D-BD76-CDA9D77B1389}"/>
    <cellStyle name="20% - Accent3 4 2 2 2 2 3 3" xfId="30343" xr:uid="{37716557-5942-44D4-BCCE-72B546ADCD6C}"/>
    <cellStyle name="20% - Accent3 4 2 2 2 2 4" xfId="18730" xr:uid="{130FD5B0-D69B-4F91-9E9F-3ECDAE1F2C25}"/>
    <cellStyle name="20% - Accent3 4 2 2 2 2 4 2" xfId="44030" xr:uid="{5DAFC9AD-292C-45C0-A192-35BA7A52DA3C}"/>
    <cellStyle name="20% - Accent3 4 2 2 2 2 5" xfId="42517" xr:uid="{DD5AB2E7-70C6-4353-A400-EDD9DD471342}"/>
    <cellStyle name="20% - Accent3 4 2 2 2 3" xfId="19402" xr:uid="{4EB6938D-61E6-4A06-9738-0131B4FDE482}"/>
    <cellStyle name="20% - Accent3 4 2 2 2 3 2" xfId="18842" xr:uid="{A99FBEA1-81A2-4366-AFF5-556F4E0FDD05}"/>
    <cellStyle name="20% - Accent3 4 2 2 2 3 2 2" xfId="44142" xr:uid="{49D492DE-C53A-4EE3-8001-E6497DDB4265}"/>
    <cellStyle name="20% - Accent3 4 2 2 2 3 3" xfId="44690" xr:uid="{0058A854-C3DE-4B53-853B-064579F9D895}"/>
    <cellStyle name="20% - Accent3 4 2 2 2 4" xfId="14290" xr:uid="{08C9C7D3-1E26-47A6-9130-F3065ADD52AE}"/>
    <cellStyle name="20% - Accent3 4 2 2 2 4 2" xfId="16908" xr:uid="{72193715-F9BE-4CC4-A35B-1FC2F07A1A19}"/>
    <cellStyle name="20% - Accent3 4 2 2 2 4 2 2" xfId="42224" xr:uid="{50C3945B-4783-4CC0-8C4B-C864A64A8BB3}"/>
    <cellStyle name="20% - Accent3 4 2 2 2 4 3" xfId="39629" xr:uid="{E214D935-A191-44DD-8A44-8456AA07C9B5}"/>
    <cellStyle name="20% - Accent3 4 2 2 2 5" xfId="8139" xr:uid="{22E30445-E542-429B-A16B-BA76C777CF01}"/>
    <cellStyle name="20% - Accent3 4 2 2 2 5 2" xfId="33546" xr:uid="{7EBC4BC7-CE1D-406C-BE93-70847DDD3130}"/>
    <cellStyle name="20% - Accent3 4 2 2 2 6" xfId="42436" xr:uid="{DAC82DB7-8E5E-4966-9535-F79DD5584EA5}"/>
    <cellStyle name="20% - Accent3 4 2 2 3" xfId="6594" xr:uid="{1FE731F5-3440-4C2E-B01A-F0F4CD7B5D74}"/>
    <cellStyle name="20% - Accent3 4 2 2 3 2" xfId="6676" xr:uid="{D0000A6D-D31B-4ED8-B56B-2264BEFCF625}"/>
    <cellStyle name="20% - Accent3 4 2 2 3 2 2" xfId="3668" xr:uid="{B098BDD3-964A-4838-95B3-2BF70B66DF47}"/>
    <cellStyle name="20% - Accent3 4 2 2 3 2 2 2" xfId="6282" xr:uid="{97069E93-6466-4BC8-A35D-87D357A55DF1}"/>
    <cellStyle name="20% - Accent3 4 2 2 3 2 2 2 2" xfId="31705" xr:uid="{E0AA5F21-9AFE-4A54-B93D-5E6465C4E802}"/>
    <cellStyle name="20% - Accent3 4 2 2 3 2 2 3" xfId="29112" xr:uid="{22E47F12-300F-4AB8-BE46-B3090082F38B}"/>
    <cellStyle name="20% - Accent3 4 2 2 3 2 3" xfId="11225" xr:uid="{71A25B52-4A34-41BA-843A-C26A5A46179B}"/>
    <cellStyle name="20% - Accent3 4 2 2 3 2 3 2" xfId="24349" xr:uid="{B1C012A0-CAEB-4268-93F3-5A64DC6B0143}"/>
    <cellStyle name="20% - Accent3 4 2 2 3 2 3 2 2" xfId="49594" xr:uid="{ED30B11E-20EC-4779-8058-A8C4616D71B1}"/>
    <cellStyle name="20% - Accent3 4 2 2 3 2 3 3" xfId="36596" xr:uid="{42FA8B18-1279-44D1-98CF-6DA49E424A69}"/>
    <cellStyle name="20% - Accent3 4 2 2 3 2 4" xfId="8197" xr:uid="{471213A8-E76E-4616-A577-C1FB3658DB17}"/>
    <cellStyle name="20% - Accent3 4 2 2 3 2 4 2" xfId="33604" xr:uid="{DC6ADEF6-4CCE-4847-AA2D-6C198DAED75A}"/>
    <cellStyle name="20% - Accent3 4 2 2 3 2 5" xfId="32090" xr:uid="{A36ADD0C-55D9-407F-90D8-B898B07D273C}"/>
    <cellStyle name="20% - Accent3 4 2 2 3 3" xfId="13088" xr:uid="{6948F179-8FD5-48F4-B18D-804DDA6B400E}"/>
    <cellStyle name="20% - Accent3 4 2 2 3 3 2" xfId="8309" xr:uid="{4F0464DE-0C44-4EE7-A317-ECE500899D1C}"/>
    <cellStyle name="20% - Accent3 4 2 2 3 3 2 2" xfId="33716" xr:uid="{23DF0615-D71F-4B2D-AC26-DBE67BE95CC9}"/>
    <cellStyle name="20% - Accent3 4 2 2 3 3 3" xfId="38439" xr:uid="{974A72B9-5484-48D3-A40A-03CC9CD21C81}"/>
    <cellStyle name="20% - Accent3 4 2 2 3 4" xfId="2726" xr:uid="{678817BD-7A2B-4832-B334-C00B63E64CAA}"/>
    <cellStyle name="20% - Accent3 4 2 2 3 4 2" xfId="6374" xr:uid="{528A8369-07A6-4AA7-8F2E-6D3E52861DF7}"/>
    <cellStyle name="20% - Accent3 4 2 2 3 4 2 2" xfId="31797" xr:uid="{FFFDE829-89A7-4A9A-A22C-EECC0A473390}"/>
    <cellStyle name="20% - Accent3 4 2 2 3 4 3" xfId="28179" xr:uid="{A7FE092D-09C9-48CE-9A27-FB6C0E1D4B42}"/>
    <cellStyle name="20% - Accent3 4 2 2 3 5" xfId="20774" xr:uid="{666A6B3B-3849-4E68-AAEB-1D0B8D82FA8C}"/>
    <cellStyle name="20% - Accent3 4 2 2 3 5 2" xfId="46053" xr:uid="{B21CE031-353C-4D5E-8B07-6535F6B509FA}"/>
    <cellStyle name="20% - Accent3 4 2 2 3 6" xfId="32008" xr:uid="{DA188CD3-0A43-4C9B-BBF6-861D03FF6E10}"/>
    <cellStyle name="20% - Accent3 4 2 2 4" xfId="23521" xr:uid="{6F77EBE4-86A7-4000-8E1C-68E0AF861B7B}"/>
    <cellStyle name="20% - Accent3 4 2 2 4 2" xfId="13169" xr:uid="{134E722C-78A9-4157-93E6-C32D3813716E}"/>
    <cellStyle name="20% - Accent3 4 2 2 4 2 2" xfId="23129" xr:uid="{56307B05-F152-4E76-86B0-7066A79A54BD}"/>
    <cellStyle name="20% - Accent3 4 2 2 4 2 2 2" xfId="48384" xr:uid="{B140F77F-57B9-4069-8C84-145AF5ABB4BD}"/>
    <cellStyle name="20% - Accent3 4 2 2 4 2 3" xfId="38520" xr:uid="{62C11087-88A0-418B-BBA2-FFBC28502116}"/>
    <cellStyle name="20% - Accent3 4 2 2 4 3" xfId="15445" xr:uid="{52F28B76-0BF3-42EB-9ECD-8D95BEA4F3F4}"/>
    <cellStyle name="20% - Accent3 4 2 2 4 3 2" xfId="5399" xr:uid="{92F3F75A-5EFB-45BE-A7BB-9B970226A53D}"/>
    <cellStyle name="20% - Accent3 4 2 2 4 3 2 2" xfId="30830" xr:uid="{287938D5-AE9B-4A4A-8059-A8F47466B431}"/>
    <cellStyle name="20% - Accent3 4 2 2 4 3 3" xfId="40772" xr:uid="{62FAD777-82A6-4B3F-9790-D2E1E8079B01}"/>
    <cellStyle name="20% - Accent3 4 2 2 4 4" xfId="25043" xr:uid="{AD2D4E77-748A-4A8F-8EB6-18916ABAF91C}"/>
    <cellStyle name="20% - Accent3 4 2 2 4 4 2" xfId="50277" xr:uid="{451C2B24-5B3E-4F8B-A71B-47C6FE0D802C}"/>
    <cellStyle name="20% - Accent3 4 2 2 4 5" xfId="48766" xr:uid="{74D15DBC-C31E-467B-9FB0-80AC69C73527}"/>
    <cellStyle name="20% - Accent3 4 2 2 5" xfId="6766" xr:uid="{5F78B4FA-73A2-4D46-9A97-433A3E462A1E}"/>
    <cellStyle name="20% - Accent3 4 2 2 5 2" xfId="25155" xr:uid="{EAC6D8B2-3D80-43FB-921F-38C10138DB21}"/>
    <cellStyle name="20% - Accent3 4 2 2 5 2 2" xfId="50389" xr:uid="{5A0E4137-E9D1-4C97-A80D-DAA92FBA9750}"/>
    <cellStyle name="20% - Accent3 4 2 2 5 3" xfId="32180" xr:uid="{436FB2A0-ECA0-4780-90FA-A1669E79D00B}"/>
    <cellStyle name="20% - Accent3 4 2 2 6" xfId="20602" xr:uid="{DC104206-37CA-47DA-8E2A-11ECE7EDC7F5}"/>
    <cellStyle name="20% - Accent3 4 2 2 6 2" xfId="23221" xr:uid="{B169E1D9-4686-4DAC-9F08-87613A7CC37C}"/>
    <cellStyle name="20% - Accent3 4 2 2 6 2 2" xfId="48476" xr:uid="{EC6298E8-4428-4DAD-993C-3A69AACEF7E0}"/>
    <cellStyle name="20% - Accent3 4 2 2 6 3" xfId="45881" xr:uid="{EFEC1F6B-93A2-4A39-8387-B55C0D205AC3}"/>
    <cellStyle name="20% - Accent3 4 2 2 7" xfId="18672" xr:uid="{79FA8009-D432-46E9-9B3D-B70C1BF50B60}"/>
    <cellStyle name="20% - Accent3 4 2 2 7 2" xfId="43972" xr:uid="{B3357CF9-1785-4F66-BCA8-7D9240ACD00F}"/>
    <cellStyle name="20% - Accent3 4 2 2 8" xfId="48686" xr:uid="{621F0C25-8608-4321-9344-9CC87A5798C5}"/>
    <cellStyle name="20% - Accent3 4 2 3" xfId="19230" xr:uid="{804B2E7F-FC57-4E79-B2D0-3B835E099F2B}"/>
    <cellStyle name="20% - Accent3 4 2 3 2" xfId="12916" xr:uid="{DCFDEB97-BC21-4FAA-B3F6-528B299798F9}"/>
    <cellStyle name="20% - Accent3 4 2 3 2 2" xfId="12998" xr:uid="{780CE177-EAC3-4506-99EE-56463BFEF8DC}"/>
    <cellStyle name="20% - Accent3 4 2 3 2 2 2" xfId="22619" xr:uid="{56AFEE0B-05F2-4626-87E5-DBEE32D45986}"/>
    <cellStyle name="20% - Accent3 4 2 3 2 2 2 2" xfId="25233" xr:uid="{2EDBF69D-6E79-4E01-ADAE-C72FEB366BF7}"/>
    <cellStyle name="20% - Accent3 4 2 3 2 2 2 2 2" xfId="50467" xr:uid="{3A9C7606-7AFD-4944-B783-2A4D58EBE736}"/>
    <cellStyle name="20% - Accent3 4 2 3 2 2 2 3" xfId="47874" xr:uid="{80F490D0-52DE-4097-AB19-1BC5DC426BEF}"/>
    <cellStyle name="20% - Accent3 4 2 3 2 2 3" xfId="17550" xr:uid="{2FE2D4FE-5017-40F3-92D6-EA555CD0DE8C}"/>
    <cellStyle name="20% - Accent3 4 2 3 2 2 3 2" xfId="7504" xr:uid="{5CC05266-8986-4B44-A6A8-E8C6A3B5707C}"/>
    <cellStyle name="20% - Accent3 4 2 3 2 2 3 2 2" xfId="32918" xr:uid="{CCE94BF6-DEAA-4B91-9712-EFE0D71F8EAA}"/>
    <cellStyle name="20% - Accent3 4 2 3 2 2 3 3" xfId="42858" xr:uid="{28413DC6-86E9-40AF-A2F2-AC486AE914AB}"/>
    <cellStyle name="20% - Accent3 4 2 3 2 2 4" xfId="14520" xr:uid="{790FFC6F-DC20-46AB-B07E-2CC7055B686F}"/>
    <cellStyle name="20% - Accent3 4 2 3 2 2 4 2" xfId="39859" xr:uid="{8693E279-578B-47B0-9499-75AD110C0A64}"/>
    <cellStyle name="20% - Accent3 4 2 3 2 2 5" xfId="38349" xr:uid="{CA6744A0-67A5-4109-B2AC-91A80560E651}"/>
    <cellStyle name="20% - Accent3 4 2 3 2 3" xfId="1486" xr:uid="{8F7D1B7C-C64B-418A-AB5F-0A4ACFA5C9E7}"/>
    <cellStyle name="20% - Accent3 4 2 3 2 3 2" xfId="14632" xr:uid="{7C06FCF5-1517-4C57-A566-BEEB4741A9BD}"/>
    <cellStyle name="20% - Accent3 4 2 3 2 3 2 2" xfId="39971" xr:uid="{5DF52807-D021-406D-BA8A-C1959D1ED0A7}"/>
    <cellStyle name="20% - Accent3 4 2 3 2 3 3" xfId="26957" xr:uid="{D7F6FD68-A98A-478C-BB44-65ECBC7C23A6}"/>
    <cellStyle name="20% - Accent3 4 2 3 2 4" xfId="21675" xr:uid="{47A2CE87-6F02-4626-BEAA-A08FFC17C446}"/>
    <cellStyle name="20% - Accent3 4 2 3 2 4 2" xfId="25325" xr:uid="{8C8F198D-F520-4337-B27C-2F60D0B1348A}"/>
    <cellStyle name="20% - Accent3 4 2 3 2 4 2 2" xfId="50559" xr:uid="{3FDEA14B-84AB-43B2-BAD5-72207FE87ECA}"/>
    <cellStyle name="20% - Accent3 4 2 3 2 4 3" xfId="46943" xr:uid="{5E1EEB88-E055-4D57-B0EA-5321B2DD2B0B}"/>
    <cellStyle name="20% - Accent3 4 2 3 2 5" xfId="2898" xr:uid="{B912E9F8-6456-43C7-804D-1FA45895FAA1}"/>
    <cellStyle name="20% - Accent3 4 2 3 2 5 2" xfId="28351" xr:uid="{485605A0-75C3-4018-B925-56751CC075CC}"/>
    <cellStyle name="20% - Accent3 4 2 3 2 6" xfId="38270" xr:uid="{960FA8F3-8021-4B6B-9F5C-E1F4313C5416}"/>
    <cellStyle name="20% - Accent3 4 2 3 3" xfId="273" xr:uid="{760B9BBB-0890-4CDF-AEA3-ED6E9BD8C003}"/>
    <cellStyle name="20% - Accent3 4 2 3 3 2" xfId="1393" xr:uid="{6D063980-A87B-4077-83A8-8E790503BA63}"/>
    <cellStyle name="20% - Accent3 4 2 3 3 2 2" xfId="16306" xr:uid="{922D724E-C4E4-4258-A9BA-780E5CD7483F}"/>
    <cellStyle name="20% - Accent3 4 2 3 3 2 2 2" xfId="18920" xr:uid="{3A830DB9-2002-43CA-A8CD-CE0D111B1CC1}"/>
    <cellStyle name="20% - Accent3 4 2 3 3 2 2 2 2" xfId="44220" xr:uid="{0232696D-8EB1-4023-9EE2-5C46B64E442A}"/>
    <cellStyle name="20% - Accent3 4 2 3 3 2 2 3" xfId="41622" xr:uid="{5B522F3E-760A-466B-A4A6-DABD50833745}"/>
    <cellStyle name="20% - Accent3 4 2 3 3 2 3" xfId="7017" xr:uid="{8775D770-B140-439C-BC5D-F815F54E0D00}"/>
    <cellStyle name="20% - Accent3 4 2 3 3 2 3 2" xfId="20140" xr:uid="{9EA4BB14-49D4-42EE-8AD1-D509FEA6D482}"/>
    <cellStyle name="20% - Accent3 4 2 3 3 2 3 2 2" xfId="45428" xr:uid="{D5E0EAC8-579F-4394-89AC-0F0CD2A7F9A0}"/>
    <cellStyle name="20% - Accent3 4 2 3 3 2 3 3" xfId="32431" xr:uid="{9AAC418B-2136-43A0-8204-6264B0BA3D76}"/>
    <cellStyle name="20% - Accent3 4 2 3 3 2 4" xfId="237" xr:uid="{D91CE67F-A145-4C5C-8BE8-32EC2B69B1F0}"/>
    <cellStyle name="20% - Accent3 4 2 3 3 2 4 2" xfId="25731" xr:uid="{C9383B48-638D-4D81-8363-CEDA864D7558}"/>
    <cellStyle name="20% - Accent3 4 2 3 3 2 5" xfId="26864" xr:uid="{F06A48FA-8062-49E9-B2DE-1609176EDB33}"/>
    <cellStyle name="20% - Accent3 4 2 3 3 3" xfId="3590" xr:uid="{9033BF79-9578-4144-AAD0-F9C00DD89C91}"/>
    <cellStyle name="20% - Accent3 4 2 3 3 3 2" xfId="3068" xr:uid="{4019FABB-8431-4FCD-A5F9-F2195712775A}"/>
    <cellStyle name="20% - Accent3 4 2 3 3 3 2 2" xfId="28521" xr:uid="{99460527-D90F-4C46-AC25-AC17F017D462}"/>
    <cellStyle name="20% - Accent3 4 2 3 3 3 3" xfId="29034" xr:uid="{47C79562-3AAD-4C68-8F21-2B9B05ED0097}"/>
    <cellStyle name="20% - Accent3 4 2 3 3 4" xfId="15363" xr:uid="{256B6B1A-EE13-446F-AC8E-961BB4594252}"/>
    <cellStyle name="20% - Accent3 4 2 3 3 4 2" xfId="19012" xr:uid="{5BEDD847-68E6-467B-BB25-C0A6A94CF506}"/>
    <cellStyle name="20% - Accent3 4 2 3 3 4 2 2" xfId="44312" xr:uid="{A0A441CA-4499-4BCE-BBC0-D4AA14C93F34}"/>
    <cellStyle name="20% - Accent3 4 2 3 3 4 3" xfId="40690" xr:uid="{452FEADF-53E2-487D-B07A-438608FB8115}"/>
    <cellStyle name="20% - Accent3 4 2 3 3 5" xfId="9211" xr:uid="{AF6D928B-D425-4091-A0DA-FAC297CD72A5}"/>
    <cellStyle name="20% - Accent3 4 2 3 3 5 2" xfId="34604" xr:uid="{81CBDF80-8840-4130-875D-638C5AB36E9B}"/>
    <cellStyle name="20% - Accent3 4 2 3 3 6" xfId="25760" xr:uid="{84BBD55D-7EA5-4BED-AFBF-897E778364FE}"/>
    <cellStyle name="20% - Accent3 4 2 3 4" xfId="19312" xr:uid="{C7F4C178-8336-4C0A-AFC7-91090EA4F67D}"/>
    <cellStyle name="20% - Accent3 4 2 3 4 2" xfId="9982" xr:uid="{179EF562-2AE5-48F8-B10F-B126D4626A17}"/>
    <cellStyle name="20% - Accent3 4 2 3 4 2 2" xfId="12596" xr:uid="{E0734208-2A19-4428-9FAE-E65DF18E75BE}"/>
    <cellStyle name="20% - Accent3 4 2 3 4 2 2 2" xfId="37959" xr:uid="{4E694B5B-C4AB-4784-9F81-25CFAAF30356}"/>
    <cellStyle name="20% - Accent3 4 2 3 4 2 3" xfId="35366" xr:uid="{AC7559C0-5449-45B3-9FF9-C4C1B4B2D566}"/>
    <cellStyle name="20% - Accent3 4 2 3 4 3" xfId="23862" xr:uid="{73693EC9-2624-493E-A028-350364B55E02}"/>
    <cellStyle name="20% - Accent3 4 2 3 4 3 2" xfId="18037" xr:uid="{C6D3210F-229B-44A5-B459-CE151A31DCF8}"/>
    <cellStyle name="20% - Accent3 4 2 3 4 3 2 2" xfId="43345" xr:uid="{2D4B65E3-991C-4D7C-BDE5-DF0AB734E9CC}"/>
    <cellStyle name="20% - Accent3 4 2 3 4 3 3" xfId="49107" xr:uid="{D8EDA06D-EA68-446F-BE05-16FD2592CB5D}"/>
    <cellStyle name="20% - Accent3 4 2 3 4 4" xfId="20832" xr:uid="{3062AB70-1868-4AEA-A4AB-D06D21E5A89A}"/>
    <cellStyle name="20% - Accent3 4 2 3 4 4 2" xfId="46111" xr:uid="{70B79C68-376B-4952-A3A0-4EC9B4ADDEBC}"/>
    <cellStyle name="20% - Accent3 4 2 3 4 5" xfId="44600" xr:uid="{831F26E0-8EEA-4405-8EF2-C1993B79EFDB}"/>
    <cellStyle name="20% - Accent3 4 2 3 5" xfId="447" xr:uid="{7291550D-E332-4261-97FD-91A5A16B08BB}"/>
    <cellStyle name="20% - Accent3 4 2 3 5 2" xfId="20944" xr:uid="{AB81F396-0EA9-4EB3-B6D4-E85C72D419FC}"/>
    <cellStyle name="20% - Accent3 4 2 3 5 2 2" xfId="46223" xr:uid="{1E0B037D-8F58-489F-94E6-B9371F758215}"/>
    <cellStyle name="20% - Accent3 4 2 3 5 3" xfId="25931" xr:uid="{0E1DEC48-9547-4AD1-8160-D3249BD2F637}"/>
    <cellStyle name="20% - Accent3 4 2 3 6" xfId="9039" xr:uid="{2E1C8BA4-64D9-4BC4-A0C4-149734839763}"/>
    <cellStyle name="20% - Accent3 4 2 3 6 2" xfId="12688" xr:uid="{71882A43-6467-4A7F-A0CC-10286626BBBF}"/>
    <cellStyle name="20% - Accent3 4 2 3 6 2 2" xfId="38051" xr:uid="{DFF064A5-AF47-4AC5-8B27-8A117C560686}"/>
    <cellStyle name="20% - Accent3 4 2 3 6 3" xfId="34432" xr:uid="{7BE9E2B5-0EC1-4F50-9F0D-91810F6463DF}"/>
    <cellStyle name="20% - Accent3 4 2 3 7" xfId="14462" xr:uid="{6D59AF24-C213-4A84-BE42-1BE774132D97}"/>
    <cellStyle name="20% - Accent3 4 2 3 7 2" xfId="39801" xr:uid="{5DB06757-4F08-4AE0-A88D-6E4B2B7B32E4}"/>
    <cellStyle name="20% - Accent3 4 2 3 8" xfId="44521" xr:uid="{C5F74142-7769-4B81-A743-38AD2CDADABE}"/>
    <cellStyle name="20% - Accent3 4 2 4" xfId="1314" xr:uid="{EA9E6B8D-7EA9-4CB0-B191-1E3F98D28350}"/>
    <cellStyle name="20% - Accent3 4 2 4 2" xfId="3497" xr:uid="{00300966-122A-4D3D-9EA3-4DAA3D760FE1}"/>
    <cellStyle name="20% - Accent3 4 2 4 2 2" xfId="5772" xr:uid="{A321EDCE-F8BD-4F45-93DE-F7EE59B97F22}"/>
    <cellStyle name="20% - Accent3 4 2 4 2 2 2" xfId="8387" xr:uid="{4BADF6B2-B2EC-47C8-8D8E-725D252090AF}"/>
    <cellStyle name="20% - Accent3 4 2 4 2 2 2 2" xfId="33794" xr:uid="{4CCA52DE-3102-4524-BB8F-8CE8F5073469}"/>
    <cellStyle name="20% - Accent3 4 2 4 2 2 3" xfId="31195" xr:uid="{591A44A5-E97D-478B-8461-6E11B6B0A398}"/>
    <cellStyle name="20% - Accent3 4 2 4 2 3" xfId="19653" xr:uid="{C81B375F-E9D7-44A7-A4FB-F1188D20D9A2}"/>
    <cellStyle name="20% - Accent3 4 2 4 2 3 2" xfId="13826" xr:uid="{24F25C60-ADD8-47FB-A240-C2F6017A03B5}"/>
    <cellStyle name="20% - Accent3 4 2 4 2 3 2 2" xfId="39177" xr:uid="{58CFCE4F-63CA-48BC-AB51-78D44CE13528}"/>
    <cellStyle name="20% - Accent3 4 2 4 2 3 3" xfId="44941" xr:uid="{A8F4098D-0759-493E-A2A7-6AA48DC5FD46}"/>
    <cellStyle name="20% - Accent3 4 2 4 2 4" xfId="2350" xr:uid="{1E3BADC0-F4E1-4BB5-B02E-A6E01CE5E2B3}"/>
    <cellStyle name="20% - Accent3 4 2 4 2 4 2" xfId="27819" xr:uid="{34D6BBB4-D2F7-4373-9F89-70859EB11F60}"/>
    <cellStyle name="20% - Accent3 4 2 4 2 5" xfId="28941" xr:uid="{A9ACBAFB-2815-4050-B07F-126F1976481D}"/>
    <cellStyle name="20% - Accent3 4 2 4 3" xfId="9904" xr:uid="{1BEB7F0A-630B-4B2F-9E16-F7D0AF0E5DFE}"/>
    <cellStyle name="20% - Accent3 4 2 4 3 2" xfId="9381" xr:uid="{81971ADE-6CCA-45F6-B7BA-E28DD9802BB5}"/>
    <cellStyle name="20% - Accent3 4 2 4 3 2 2" xfId="34774" xr:uid="{4B20A2B9-2BA1-4FE5-8665-3F1564E24A59}"/>
    <cellStyle name="20% - Accent3 4 2 4 3 3" xfId="35288" xr:uid="{8FF50E50-F5FC-428E-BEC4-29A2C6D03F68}"/>
    <cellStyle name="20% - Accent3 4 2 4 4" xfId="4830" xr:uid="{CC88F088-F258-4B33-9466-B4EB0EF30D52}"/>
    <cellStyle name="20% - Accent3 4 2 4 4 2" xfId="8479" xr:uid="{9EBCB71B-008F-4DEC-B3CC-BA22992E4B39}"/>
    <cellStyle name="20% - Accent3 4 2 4 4 2 2" xfId="33886" xr:uid="{C62EDCD9-C158-46CF-A68B-213BE6D23874}"/>
    <cellStyle name="20% - Accent3 4 2 4 4 3" xfId="30261" xr:uid="{43840EF4-91C2-47B0-BC60-A565B0FAAC06}"/>
    <cellStyle name="20% - Accent3 4 2 4 5" xfId="21847" xr:uid="{830783DC-2DB1-40CF-B3D7-59EC46D3C363}"/>
    <cellStyle name="20% - Accent3 4 2 4 5 2" xfId="47115" xr:uid="{6D428D0F-D9BA-4962-84FB-CF7C5CEC3559}"/>
    <cellStyle name="20% - Accent3 4 2 4 6" xfId="26787" xr:uid="{6E401490-8339-4401-8DC1-150426F8224C}"/>
    <cellStyle name="20% - Accent3 4 2 5" xfId="3418" xr:uid="{3AA5BC0E-26EF-4E9B-9F42-1C7CF1AA8FD3}"/>
    <cellStyle name="20% - Accent3 4 2 5 2" xfId="9811" xr:uid="{C7C80BA2-3B73-4B31-96CB-1B3838986682}"/>
    <cellStyle name="20% - Accent3 4 2 5 2 2" xfId="12086" xr:uid="{1492DEEA-64F6-4797-AFA3-DF686C9DC57E}"/>
    <cellStyle name="20% - Accent3 4 2 5 2 2 2" xfId="21022" xr:uid="{0CA5EFF8-68FD-4928-B603-D4F096CF042F}"/>
    <cellStyle name="20% - Accent3 4 2 5 2 2 2 2" xfId="46301" xr:uid="{EE856391-6E67-4632-8835-515CD1BE525A}"/>
    <cellStyle name="20% - Accent3 4 2 5 2 2 3" xfId="37449" xr:uid="{BCDCE5F4-7843-4829-9084-7C501743B391}"/>
    <cellStyle name="20% - Accent3 4 2 5 2 3" xfId="13339" xr:uid="{8E3C87AC-7DD9-45C9-A112-E711867B6A15}"/>
    <cellStyle name="20% - Accent3 4 2 5 2 3 2" xfId="204" xr:uid="{D17B8CB7-4544-4C94-824B-43E0916EE744}"/>
    <cellStyle name="20% - Accent3 4 2 5 2 3 2 2" xfId="25698" xr:uid="{9FF2ADA4-0BFA-4041-BF66-9FBE5BD20F05}"/>
    <cellStyle name="20% - Accent3 4 2 5 2 3 3" xfId="38690" xr:uid="{8F0C6A25-CF53-481E-9773-17826E34A2E1}"/>
    <cellStyle name="20% - Accent3 4 2 5 2 4" xfId="8663" xr:uid="{98502BCD-B12E-4B1B-9795-15859F4A4F2E}"/>
    <cellStyle name="20% - Accent3 4 2 5 2 4 2" xfId="34069" xr:uid="{C953727C-B692-439A-AFC0-EF3AC9431A43}"/>
    <cellStyle name="20% - Accent3 4 2 5 2 5" xfId="35195" xr:uid="{CB550B77-C8BE-4DD1-AF11-2224AB5844B3}"/>
    <cellStyle name="20% - Accent3 4 2 5 3" xfId="22541" xr:uid="{969425F2-6ADA-4B88-BCCC-8601E4BF26BE}"/>
    <cellStyle name="20% - Accent3 4 2 5 3 2" xfId="22017" xr:uid="{8388E44B-4425-4453-ACBE-30FF8CA2E3A1}"/>
    <cellStyle name="20% - Accent3 4 2 5 3 2 2" xfId="47285" xr:uid="{208C0D6C-6E79-4083-8AB6-B27ADF634CCA}"/>
    <cellStyle name="20% - Accent3 4 2 5 3 3" xfId="47796" xr:uid="{689048DC-D558-4407-8FAB-BFBAF0DCABB4}"/>
    <cellStyle name="20% - Accent3 4 2 5 4" xfId="11143" xr:uid="{501F6687-80C6-4CB6-8C9C-0C5AA11F66D8}"/>
    <cellStyle name="20% - Accent3 4 2 5 4 2" xfId="21114" xr:uid="{C02BAECC-E461-414F-85E1-BD30905258C8}"/>
    <cellStyle name="20% - Accent3 4 2 5 4 2 2" xfId="46393" xr:uid="{14BA0EBD-D5CD-477B-807C-2BED790D1AD3}"/>
    <cellStyle name="20% - Accent3 4 2 5 4 3" xfId="36514" xr:uid="{D850BEB7-2A26-4994-9550-C4A2E0D55414}"/>
    <cellStyle name="20% - Accent3 4 2 5 5" xfId="15535" xr:uid="{0D7F01BF-186F-4493-B371-B3AE94BE51A8}"/>
    <cellStyle name="20% - Accent3 4 2 5 5 2" xfId="40862" xr:uid="{2A466AE3-F7C7-461F-9048-382758C26972}"/>
    <cellStyle name="20% - Accent3 4 2 5 6" xfId="28863" xr:uid="{95DEDF52-D4DF-49AF-840A-62940FE8674E}"/>
    <cellStyle name="20% - Accent3 4 2 6" xfId="10884" xr:uid="{A9844994-C705-4B5E-8C9C-74DF7B03E1ED}"/>
    <cellStyle name="20% - Accent3 4 2 6 2" xfId="19483" xr:uid="{BE0802D6-D595-4A2B-AD36-41018EA49367}"/>
    <cellStyle name="20% - Accent3 4 2 6 2 2" xfId="10492" xr:uid="{EC5F8BB7-28F6-4852-9DEC-F27BCE592729}"/>
    <cellStyle name="20% - Accent3 4 2 6 2 2 2" xfId="35876" xr:uid="{82F369BC-1169-4BCC-B35B-C51081FA17C3}"/>
    <cellStyle name="20% - Accent3 4 2 6 2 3" xfId="44771" xr:uid="{00B7B31A-202D-4E86-93E5-59FAF8B433A9}"/>
    <cellStyle name="20% - Accent3 4 2 6 3" xfId="21757" xr:uid="{3EBF5EE7-90F9-4ABD-8F41-81F2ECC52BE5}"/>
    <cellStyle name="20% - Accent3 4 2 6 3 2" xfId="15932" xr:uid="{4C2BFCC2-370D-4C72-A700-A6A2F33487E9}"/>
    <cellStyle name="20% - Accent3 4 2 6 3 2 2" xfId="41259" xr:uid="{D46EEAC0-9FCD-4291-B478-E99163B78C03}"/>
    <cellStyle name="20% - Accent3 4 2 6 3 3" xfId="47025" xr:uid="{ED6334DA-ED41-4D75-9D3C-BFFCFB4DFE87}"/>
    <cellStyle name="20% - Accent3 4 2 6 4" xfId="12406" xr:uid="{6EEC1DDE-3261-49CA-9733-F4C75B6D0EBC}"/>
    <cellStyle name="20% - Accent3 4 2 6 4 2" xfId="37769" xr:uid="{CCBAA00D-3136-431E-98E1-D4DEBCC74663}"/>
    <cellStyle name="20% - Accent3 4 2 6 5" xfId="36255" xr:uid="{A1839E31-93C1-4B97-9F73-526CEA26C7D9}"/>
    <cellStyle name="20% - Accent3 4 2 7" xfId="17299" xr:uid="{F8C33FD1-A93A-42EE-A5F6-19F08334BAA1}"/>
    <cellStyle name="20% - Accent3 4 2 7 2" xfId="12518" xr:uid="{7031917C-F953-46AB-8513-C16B237EE7C9}"/>
    <cellStyle name="20% - Accent3 4 2 7 2 2" xfId="37881" xr:uid="{E7DBC299-4B34-428B-8D59-62124ABE7543}"/>
    <cellStyle name="20% - Accent3 4 2 7 3" xfId="42607" xr:uid="{84D178E3-E7DD-47F0-93DA-62FAAC194FE7}"/>
    <cellStyle name="20% - Accent3 4 2 8" xfId="7967" xr:uid="{177E3002-82A7-4FF8-8472-1E5E5DEBF430}"/>
    <cellStyle name="20% - Accent3 4 2 8 2" xfId="10584" xr:uid="{660C13FB-771C-439F-9742-BC63A9C87DE6}"/>
    <cellStyle name="20% - Accent3 4 2 8 2 2" xfId="35968" xr:uid="{16DEE909-6E2C-467B-A7CE-72F4A071674F}"/>
    <cellStyle name="20% - Accent3 4 2 8 3" xfId="33374" xr:uid="{4E7039B1-AB30-4CE2-9001-3E3B8EE16CC1}"/>
    <cellStyle name="20% - Accent3 4 2 9" xfId="24985" xr:uid="{93E4D39F-F30A-44AD-ABFB-6513E75447F6}"/>
    <cellStyle name="20% - Accent3 4 2 9 2" xfId="50219" xr:uid="{918AEF2A-02E4-45B2-874F-2F313B57F642}"/>
    <cellStyle name="20% - Accent3 4 3" xfId="9732" xr:uid="{BEB259F9-504C-4444-A90D-1D3CF6D31F5E}"/>
    <cellStyle name="20% - Accent3 4 3 2" xfId="22369" xr:uid="{1941DF4B-C8C0-471B-9D57-112E19D01A5C}"/>
    <cellStyle name="20% - Accent3 4 3 2 2" xfId="16135" xr:uid="{3A1AC707-2BD4-4DAA-9367-8B4CAFAE93AC}"/>
    <cellStyle name="20% - Accent3 4 3 2 2 2" xfId="18410" xr:uid="{2E17CDD9-2801-4610-95AF-36FF01822106}"/>
    <cellStyle name="20% - Accent3 4 3 2 2 2 2" xfId="3146" xr:uid="{E26E30C8-F1D1-48B7-8044-FB5D8B1FBCBD}"/>
    <cellStyle name="20% - Accent3 4 3 2 2 2 2 2" xfId="28599" xr:uid="{8E3D8704-A897-42E5-9770-98388E716372}"/>
    <cellStyle name="20% - Accent3 4 3 2 2 2 3" xfId="43710" xr:uid="{56EC93E5-7D3F-4C0F-8B1C-8FC3AA7F4084}"/>
    <cellStyle name="20% - Accent3 4 3 2 2 3" xfId="1737" xr:uid="{B4E8FE28-1260-428F-AED1-4C00E883EFEF}"/>
    <cellStyle name="20% - Accent3 4 3 2 2 3 2" xfId="4351" xr:uid="{6BDFDEBA-3017-4340-9039-337A2A7604B9}"/>
    <cellStyle name="20% - Accent3 4 3 2 2 3 2 2" xfId="29795" xr:uid="{79CE731E-EE73-462F-9EAF-8E35B047B589}"/>
    <cellStyle name="20% - Accent3 4 3 2 2 3 3" xfId="27208" xr:uid="{CCC4FA5D-3FCA-4C10-93E7-CDD3FFB149CF}"/>
    <cellStyle name="20% - Accent3 4 3 2 2 4" xfId="14986" xr:uid="{0797AFC4-0E92-46C9-9741-8CBB65F1C43B}"/>
    <cellStyle name="20% - Accent3 4 3 2 2 4 2" xfId="40324" xr:uid="{845ED16F-5B6A-43DF-B8E8-8EC65344A9FA}"/>
    <cellStyle name="20% - Accent3 4 3 2 2 5" xfId="41451" xr:uid="{286EDC39-28A2-43E6-973C-FC42DB3F9E17}"/>
    <cellStyle name="20% - Accent3 4 3 2 3" xfId="5694" xr:uid="{69FEC4EB-04C7-4F9E-9F50-6F987B9E81F4}"/>
    <cellStyle name="20% - Accent3 4 3 2 3 2" xfId="5172" xr:uid="{ADA17666-BA2A-45D2-9555-6B1C7644D516}"/>
    <cellStyle name="20% - Accent3 4 3 2 3 2 2" xfId="30603" xr:uid="{9AAF8D39-E3F3-4335-8A42-47427A1B23BC}"/>
    <cellStyle name="20% - Accent3 4 3 2 3 3" xfId="31117" xr:uid="{DD5ACCC3-2365-4E8F-9D24-E4F2734B7383}"/>
    <cellStyle name="20% - Accent3 4 3 2 4" xfId="17468" xr:uid="{EC427B41-EDEA-4CFF-BFAE-C6A291F56A08}"/>
    <cellStyle name="20% - Accent3 4 3 2 4 2" xfId="3238" xr:uid="{E88B7160-7E57-43F8-8F89-5875F2962089}"/>
    <cellStyle name="20% - Accent3 4 3 2 4 2 2" xfId="28691" xr:uid="{42A1DA43-6B07-4454-9AC4-6DE27E8B95EC}"/>
    <cellStyle name="20% - Accent3 4 3 2 4 3" xfId="42776" xr:uid="{8BA750A9-44D6-40AD-8E7F-1DD7ED591995}"/>
    <cellStyle name="20% - Accent3 4 3 2 5" xfId="11315" xr:uid="{28408189-A86C-4F37-8102-D83F8BB7364A}"/>
    <cellStyle name="20% - Accent3 4 3 2 5 2" xfId="36686" xr:uid="{D58FECC0-4FE0-4ABC-821B-E52783CDFDE6}"/>
    <cellStyle name="20% - Accent3 4 3 2 6" xfId="47626" xr:uid="{F8270B29-E153-4A84-B1EA-8609FD315255}"/>
    <cellStyle name="20% - Accent3 4 3 3" xfId="16056" xr:uid="{A133442C-6B8D-4B1D-881D-528514F91C77}"/>
    <cellStyle name="20% - Accent3 4 3 3 2" xfId="5601" xr:uid="{886F3B79-B65C-4A76-8EE6-153E623706C6}"/>
    <cellStyle name="20% - Accent3 4 3 3 2 2" xfId="7877" xr:uid="{5CBC343E-CEA5-458C-B1C4-EF5426B86C67}"/>
    <cellStyle name="20% - Accent3 4 3 3 2 2 2" xfId="9459" xr:uid="{20B832B8-673B-48BB-8270-83598C38E0CA}"/>
    <cellStyle name="20% - Accent3 4 3 3 2 2 2 2" xfId="34852" xr:uid="{F10F13CB-75F6-4578-A29E-529454097F29}"/>
    <cellStyle name="20% - Accent3 4 3 3 2 2 3" xfId="33284" xr:uid="{F76EBA94-8148-4CBB-852C-FC9706CEE186}"/>
    <cellStyle name="20% - Accent3 4 3 3 2 3" xfId="3841" xr:uid="{1E675635-9EE7-48D8-B189-D4DB4CFB538E}"/>
    <cellStyle name="20% - Accent3 4 3 3 2 3 2" xfId="10665" xr:uid="{7787F070-A511-4276-BA0D-8E9BE6F6E311}"/>
    <cellStyle name="20% - Accent3 4 3 3 2 3 2 2" xfId="36049" xr:uid="{21A4D761-B6AA-4317-BA43-9E40B2D60D90}"/>
    <cellStyle name="20% - Accent3 4 3 3 2 3 3" xfId="29285" xr:uid="{F5A9005C-DBEA-4959-BC10-72734A2100F2}"/>
    <cellStyle name="20% - Accent3 4 3 3 2 4" xfId="4454" xr:uid="{1D9BAC8F-3406-44D7-8544-E2E89A761E4A}"/>
    <cellStyle name="20% - Accent3 4 3 3 2 4 2" xfId="29896" xr:uid="{4CC7402E-09A6-4496-9481-2D91474D96E8}"/>
    <cellStyle name="20% - Accent3 4 3 3 2 5" xfId="31024" xr:uid="{ECCA42A6-A7AB-481B-9614-95AD72114959}"/>
    <cellStyle name="20% - Accent3 4 3 3 3" xfId="12008" xr:uid="{7CD40F3B-E15B-4CEE-B9D2-E6899B1C9DB1}"/>
    <cellStyle name="20% - Accent3 4 3 3 3 2" xfId="11485" xr:uid="{1AC06955-0196-4173-942B-01F320B51F65}"/>
    <cellStyle name="20% - Accent3 4 3 3 3 2 2" xfId="36856" xr:uid="{6287D6F1-7A11-4118-9E35-C91A61DCF44D}"/>
    <cellStyle name="20% - Accent3 4 3 3 3 3" xfId="37371" xr:uid="{2B208052-B9A2-46DB-81F3-974EBC67B276}"/>
    <cellStyle name="20% - Accent3 4 3 3 4" xfId="6935" xr:uid="{E2D3CCE1-4A41-4267-812D-0B6900FCE758}"/>
    <cellStyle name="20% - Accent3 4 3 3 4 2" xfId="9551" xr:uid="{82C2B1E1-C7A2-40E8-906A-7D2CA61EF434}"/>
    <cellStyle name="20% - Accent3 4 3 3 4 2 2" xfId="34944" xr:uid="{C41B0B53-DFE9-49C1-879C-C3718A1AE6AC}"/>
    <cellStyle name="20% - Accent3 4 3 3 4 3" xfId="32349" xr:uid="{BC343A3D-195C-48B4-B901-6D30F358F2C5}"/>
    <cellStyle name="20% - Accent3 4 3 3 5" xfId="23952" xr:uid="{39E55E89-BDF4-4077-919F-F8BF997B1168}"/>
    <cellStyle name="20% - Accent3 4 3 3 5 2" xfId="49197" xr:uid="{725E42CB-08EA-45C5-8A11-4551D399AE6C}"/>
    <cellStyle name="20% - Accent3 4 3 3 6" xfId="41373" xr:uid="{3E333382-AD12-4ABD-9C2E-45F12ECEA1AA}"/>
    <cellStyle name="20% - Accent3 4 3 4" xfId="22448" xr:uid="{33D09247-5E6F-42A3-A6EE-0D7BB9FF8E2D}"/>
    <cellStyle name="20% - Accent3 4 3 4 2" xfId="24723" xr:uid="{34C0F979-89B8-4A47-9F1E-8379C74975A5}"/>
    <cellStyle name="20% - Accent3 4 3 4 2 2" xfId="14710" xr:uid="{A9274689-653E-4BB0-8E80-3AD773BF9ECB}"/>
    <cellStyle name="20% - Accent3 4 3 4 2 2 2" xfId="40049" xr:uid="{F7D869E2-F2B5-48D3-A28C-6B47410BD127}"/>
    <cellStyle name="20% - Accent3 4 3 4 2 3" xfId="49957" xr:uid="{6589D079-B4F3-44F6-8B66-C8EAB03712C4}"/>
    <cellStyle name="20% - Accent3 4 3 4 3" xfId="700" xr:uid="{2CC8FACC-52BF-48C8-8E5D-80A7C55D6F05}"/>
    <cellStyle name="20% - Accent3 4 3 4 3 2" xfId="2247" xr:uid="{565DBB7F-AFB0-48FF-9BDB-A5F335B23816}"/>
    <cellStyle name="20% - Accent3 4 3 4 3 2 2" xfId="27718" xr:uid="{AC68D217-92BC-4AB5-A8EA-4C17753FF384}"/>
    <cellStyle name="20% - Accent3 4 3 4 3 3" xfId="26184" xr:uid="{6520B7BF-8A0E-43EE-8562-03978A55E958}"/>
    <cellStyle name="20% - Accent3 4 3 4 4" xfId="21298" xr:uid="{842DC22C-398F-4DAE-9A9C-8F66E5CAB28C}"/>
    <cellStyle name="20% - Accent3 4 3 4 4 2" xfId="46576" xr:uid="{855CE1C4-451A-4C2B-9F84-ED539CC40880}"/>
    <cellStyle name="20% - Accent3 4 3 4 5" xfId="47704" xr:uid="{FBD6E7CF-CD7F-4709-BC5A-C9FEDB3E1FD4}"/>
    <cellStyle name="20% - Accent3 4 3 5" xfId="16228" xr:uid="{66F40045-AC2D-4F84-AD70-EF8EA10E5526}"/>
    <cellStyle name="20% - Accent3 4 3 5 2" xfId="15705" xr:uid="{B82FC8E6-C9DF-4721-AEC7-6684BA268F1C}"/>
    <cellStyle name="20% - Accent3 4 3 5 2 2" xfId="41032" xr:uid="{10F0F67C-9DCF-4106-8944-EE129A4762B8}"/>
    <cellStyle name="20% - Accent3 4 3 5 3" xfId="41544" xr:uid="{E9280BA7-63E1-4540-9DD2-7194EEF61E8F}"/>
    <cellStyle name="20% - Accent3 4 3 6" xfId="23780" xr:uid="{98B30A0B-2E10-4123-9C20-144DDE083079}"/>
    <cellStyle name="20% - Accent3 4 3 6 2" xfId="14802" xr:uid="{9622A2FE-1D6E-4410-8BCC-D662F4AA1487}"/>
    <cellStyle name="20% - Accent3 4 3 6 2 2" xfId="40141" xr:uid="{6F2B9781-AA04-46B5-AC31-C99D535116F8}"/>
    <cellStyle name="20% - Accent3 4 3 6 3" xfId="49025" xr:uid="{5FDC38E7-3D41-4665-820B-1B8D95FF5815}"/>
    <cellStyle name="20% - Accent3 4 3 7" xfId="5002" xr:uid="{737041A8-066B-4695-A40A-96969670C0F7}"/>
    <cellStyle name="20% - Accent3 4 3 7 2" xfId="30433" xr:uid="{F5E9484F-A1FC-4D7F-8DAA-75F6A2A23DAE}"/>
    <cellStyle name="20% - Accent3 4 3 8" xfId="35116" xr:uid="{DB11B179-311F-453E-A7F7-F10C143CC662}"/>
    <cellStyle name="20% - Accent3 4 4" xfId="5522" xr:uid="{B3A649B5-05CF-460E-8A3F-A19011DFC3B1}"/>
    <cellStyle name="20% - Accent3 4 4 2" xfId="11836" xr:uid="{07D6B62D-7FF3-41B6-B640-204FD0B246AE}"/>
    <cellStyle name="20% - Accent3 4 4 2 2" xfId="24552" xr:uid="{E65907D5-5CF1-44F8-A173-5EE2D755FC2B}"/>
    <cellStyle name="20% - Accent3 4 4 2 2 2" xfId="14200" xr:uid="{C6178ED8-6358-489B-A152-85550E8DFBAE}"/>
    <cellStyle name="20% - Accent3 4 4 2 2 2 2" xfId="15783" xr:uid="{E6839184-17D5-480C-8A65-245CEE0C4048}"/>
    <cellStyle name="20% - Accent3 4 4 2 2 2 2 2" xfId="41110" xr:uid="{3CAD9561-AD5F-44DE-A39F-4FF093322F81}"/>
    <cellStyle name="20% - Accent3 4 4 2 2 2 3" xfId="39539" xr:uid="{3EE8238D-1E87-4229-9A96-63BB633A4934}"/>
    <cellStyle name="20% - Accent3 4 4 2 2 3" xfId="22792" xr:uid="{4F600C83-6986-4E84-B877-5E7B6E7A3878}"/>
    <cellStyle name="20% - Accent3 4 4 2 2 3 2" xfId="16989" xr:uid="{7B827D6A-6E94-4ACF-9FEF-DB53493F296B}"/>
    <cellStyle name="20% - Accent3 4 4 2 2 3 2 2" xfId="42305" xr:uid="{F192DAFB-F373-4A28-B583-DEA2CE1CDD3D}"/>
    <cellStyle name="20% - Accent3 4 4 2 2 3 3" xfId="48047" xr:uid="{4F273458-E92E-4BDD-AC70-E61A0780945F}"/>
    <cellStyle name="20% - Accent3 4 4 2 2 4" xfId="23404" xr:uid="{4651B985-E42D-46B5-B739-BDAC385484B3}"/>
    <cellStyle name="20% - Accent3 4 4 2 2 4 2" xfId="48658" xr:uid="{65088882-72FA-4259-8347-2D01424F3A6D}"/>
    <cellStyle name="20% - Accent3 4 4 2 2 5" xfId="49786" xr:uid="{8F0F1BCC-1229-4A45-A3CA-F1717047AA01}"/>
    <cellStyle name="20% - Accent3 4 4 2 3" xfId="18332" xr:uid="{9AF85474-CB2B-4FC2-98F8-E28EAB54DDBE}"/>
    <cellStyle name="20% - Accent3 4 4 2 3 2" xfId="17810" xr:uid="{92A1DA8A-4DE1-4ACE-B39A-4D0BC789C89C}"/>
    <cellStyle name="20% - Accent3 4 4 2 3 2 2" xfId="43118" xr:uid="{DDDB8FD1-1419-42DC-A5A1-10E1D27C50F4}"/>
    <cellStyle name="20% - Accent3 4 4 2 3 3" xfId="43632" xr:uid="{E4E72487-211B-4E14-B211-B6F5975416A3}"/>
    <cellStyle name="20% - Accent3 4 4 2 4" xfId="13257" xr:uid="{B82ACD9F-89B4-4523-94D6-ABA2481EEF2A}"/>
    <cellStyle name="20% - Accent3 4 4 2 4 2" xfId="15875" xr:uid="{BF16F40B-2919-425C-8C38-7A7484BA2FB8}"/>
    <cellStyle name="20% - Accent3 4 4 2 4 2 2" xfId="41202" xr:uid="{E7BAA120-A97F-4F7C-B42F-F295C4DDA486}"/>
    <cellStyle name="20% - Accent3 4 4 2 4 3" xfId="38608" xr:uid="{3482D52B-5F93-47E1-A4D3-3B9BFF0C8624}"/>
    <cellStyle name="20% - Accent3 4 4 2 5" xfId="7107" xr:uid="{BF342112-616C-4309-A3EF-B02AF3A6002D}"/>
    <cellStyle name="20% - Accent3 4 4 2 5 2" xfId="32521" xr:uid="{FB3A2D47-7F00-4CFE-BB8C-ACE31349F402}"/>
    <cellStyle name="20% - Accent3 4 4 2 6" xfId="37200" xr:uid="{53FEBA6C-4CC3-4E5F-A9D4-18072610E4D8}"/>
    <cellStyle name="20% - Accent3 4 4 3" xfId="24473" xr:uid="{1C1B312D-4F26-4DF2-97D1-11FE1EA65CEF}"/>
    <cellStyle name="20% - Accent3 4 4 3 2" xfId="18239" xr:uid="{70D8F924-4698-44BA-8E43-46E478D25BF2}"/>
    <cellStyle name="20% - Accent3 4 4 3 2 2" xfId="2636" xr:uid="{9F4084A0-4C49-493E-B955-33E9E27B19AC}"/>
    <cellStyle name="20% - Accent3 4 4 3 2 2 2" xfId="5250" xr:uid="{47BA37EC-3511-4D2B-8EBB-CB1AF6DD6134}"/>
    <cellStyle name="20% - Accent3 4 4 3 2 2 2 2" xfId="30681" xr:uid="{4403E0A1-E729-469E-AEED-1A4D6B8E8A8C}"/>
    <cellStyle name="20% - Accent3 4 4 3 2 2 3" xfId="28089" xr:uid="{F23EBE8C-7108-4D16-B3F2-C7BD71BFCAE9}"/>
    <cellStyle name="20% - Accent3 4 4 3 2 3" xfId="16479" xr:uid="{3AF06DC6-A64A-4347-BAB6-F6510AA81152}"/>
    <cellStyle name="20% - Accent3 4 4 3 2 3 2" xfId="6455" xr:uid="{C8601B66-2794-4C67-8DC3-9A6DE79204DA}"/>
    <cellStyle name="20% - Accent3 4 4 3 2 3 2 2" xfId="31878" xr:uid="{42681052-29EB-4FCC-8A5B-E1A1F46DA433}"/>
    <cellStyle name="20% - Accent3 4 4 3 2 3 3" xfId="41795" xr:uid="{5F8CC8C5-F9C7-4680-B284-1DB216964701}"/>
    <cellStyle name="20% - Accent3 4 4 3 2 4" xfId="17092" xr:uid="{D3FACD38-7719-4446-B040-4EB4A8F2B8D8}"/>
    <cellStyle name="20% - Accent3 4 4 3 2 4 2" xfId="42407" xr:uid="{7A606813-4C7C-4227-BEB6-3813EA8DB4D0}"/>
    <cellStyle name="20% - Accent3 4 4 3 2 5" xfId="43539" xr:uid="{B6197761-16C8-4E88-89C5-425A1F98703C}"/>
    <cellStyle name="20% - Accent3 4 4 3 3" xfId="7799" xr:uid="{A340DF50-F03F-4C46-98CF-3327A1A50A1A}"/>
    <cellStyle name="20% - Accent3 4 4 3 3 2" xfId="7277" xr:uid="{C84FB339-00B1-45C9-90ED-7325E55C534E}"/>
    <cellStyle name="20% - Accent3 4 4 3 3 2 2" xfId="32691" xr:uid="{A0EFC8F5-26E5-4C70-BC9A-B3CFA23FBDFA}"/>
    <cellStyle name="20% - Accent3 4 4 3 3 3" xfId="33206" xr:uid="{469D76F8-5D06-4ED8-93A8-0433C94B6357}"/>
    <cellStyle name="20% - Accent3 4 4 3 4" xfId="617" xr:uid="{808180AE-1201-4646-9DD7-CFC0F4487AA9}"/>
    <cellStyle name="20% - Accent3 4 4 3 4 2" xfId="5342" xr:uid="{D110C90A-A1A6-4A7F-B6A1-4FC7690468C9}"/>
    <cellStyle name="20% - Accent3 4 4 3 4 2 2" xfId="30773" xr:uid="{682B6BD1-C994-4DF4-8BE1-3CBBA1DAD845}"/>
    <cellStyle name="20% - Accent3 4 4 3 4 3" xfId="26101" xr:uid="{37FE8805-B2D5-48D6-B58C-29D02A790C52}"/>
    <cellStyle name="20% - Accent3 4 4 3 5" xfId="19743" xr:uid="{51F90659-CFFD-4E02-A809-E605FDFBF899}"/>
    <cellStyle name="20% - Accent3 4 4 3 5 2" xfId="45031" xr:uid="{514DCD7B-D8FD-4B91-86FE-D12EF54B7480}"/>
    <cellStyle name="20% - Accent3 4 4 3 6" xfId="49709" xr:uid="{D71B6013-F17B-4F92-A4E4-E6FCAC71AC1B}"/>
    <cellStyle name="20% - Accent3 4 4 4" xfId="11915" xr:uid="{5483217A-24CE-4A3A-AA60-992429136B26}"/>
    <cellStyle name="20% - Accent3 4 4 4 2" xfId="20512" xr:uid="{2CF49576-AC3D-4913-838A-857227CFA96E}"/>
    <cellStyle name="20% - Accent3 4 4 4 2 2" xfId="22095" xr:uid="{E5CC0506-4833-4A00-8B96-C8C198CFDD65}"/>
    <cellStyle name="20% - Accent3 4 4 4 2 2 2" xfId="47363" xr:uid="{AE64370D-EA7E-4347-B9CF-B5B352EA185B}"/>
    <cellStyle name="20% - Accent3 4 4 4 2 3" xfId="45791" xr:uid="{1E0C0E0A-BE17-4795-8671-9E3183BF5F19}"/>
    <cellStyle name="20% - Accent3 4 4 4 3" xfId="10155" xr:uid="{BB59DBE6-B41D-4960-9195-65C5E102AB42}"/>
    <cellStyle name="20% - Accent3 4 4 4 3 2" xfId="23302" xr:uid="{76543839-7F62-4051-9A9B-F93DFF8B7FB2}"/>
    <cellStyle name="20% - Accent3 4 4 4 3 2 2" xfId="48557" xr:uid="{7D3C948A-0D23-44AB-AA24-64F48E5BFBE0}"/>
    <cellStyle name="20% - Accent3 4 4 4 3 3" xfId="35539" xr:uid="{5EC4C731-7C57-4102-B20B-6AB112EAF3CD}"/>
    <cellStyle name="20% - Accent3 4 4 4 4" xfId="10768" xr:uid="{46F3C08B-9F21-41AA-912E-FC84022758C4}"/>
    <cellStyle name="20% - Accent3 4 4 4 4 2" xfId="36151" xr:uid="{BECCDFE3-9174-4618-921E-F20CDA69BB10}"/>
    <cellStyle name="20% - Accent3 4 4 4 5" xfId="37278" xr:uid="{09C97024-7DF4-401F-91F5-A0FFCFDE3D3E}"/>
    <cellStyle name="20% - Accent3 4 4 5" xfId="24645" xr:uid="{3DB8B7FF-3912-4C6B-BBA5-8F62DF9C8108}"/>
    <cellStyle name="20% - Accent3 4 4 5 2" xfId="24122" xr:uid="{2DF51258-2C98-4C98-B0E1-70526C1115B1}"/>
    <cellStyle name="20% - Accent3 4 4 5 2 2" xfId="49367" xr:uid="{29F86837-AB1C-46C8-9DAC-C793D8F684B1}"/>
    <cellStyle name="20% - Accent3 4 4 5 3" xfId="49879" xr:uid="{D351821C-5FCB-4D12-A780-4A899BA18058}"/>
    <cellStyle name="20% - Accent3 4 4 6" xfId="19571" xr:uid="{27FB22FA-2415-4D96-BB3D-228059EE9BBB}"/>
    <cellStyle name="20% - Accent3 4 4 6 2" xfId="22187" xr:uid="{102AF4EE-537F-48FE-8550-19C129191904}"/>
    <cellStyle name="20% - Accent3 4 4 6 2 2" xfId="47455" xr:uid="{6B184404-B13C-43B5-9F67-4B3A67BEB030}"/>
    <cellStyle name="20% - Accent3 4 4 6 3" xfId="44859" xr:uid="{5152CEE5-6555-431A-96AF-FD136FF914AC}"/>
    <cellStyle name="20% - Accent3 4 4 7" xfId="17640" xr:uid="{555E9AFE-4F3B-493B-A60A-2A04B9324588}"/>
    <cellStyle name="20% - Accent3 4 4 7 2" xfId="42948" xr:uid="{40AB435B-B131-4C3C-82AC-3893048427C8}"/>
    <cellStyle name="20% - Accent3 4 4 8" xfId="30945" xr:uid="{1AADC5E9-2EDC-429A-BFB4-729E5B45A883}"/>
    <cellStyle name="20% - Accent3 4 5" xfId="18160" xr:uid="{C73D4717-FD7F-488A-A31D-C5E102829630}"/>
    <cellStyle name="20% - Accent3 4 5 2" xfId="7627" xr:uid="{8C503238-94F6-4FE7-817B-E9E7E5FBCF86}"/>
    <cellStyle name="20% - Accent3 4 5 2 2" xfId="20341" xr:uid="{89654ACE-84D3-4941-A287-9EEF013D12AB}"/>
    <cellStyle name="20% - Accent3 4 5 2 2 2" xfId="21585" xr:uid="{8D83CF69-CFA2-44C9-9B5B-4F40216C56E1}"/>
    <cellStyle name="20% - Accent3 4 5 2 2 2 2" xfId="24200" xr:uid="{FBF0E00A-C3DD-4889-B1E7-1EF4F487DF07}"/>
    <cellStyle name="20% - Accent3 4 5 2 2 2 2 2" xfId="49445" xr:uid="{C9C23023-5D9F-4DEE-BD43-569AF76A7B46}"/>
    <cellStyle name="20% - Accent3 4 5 2 2 2 3" xfId="46853" xr:uid="{B8C7DBED-D7E0-4001-B0B5-E0B0E93E8830}"/>
    <cellStyle name="20% - Accent3 4 5 2 2 3" xfId="12259" xr:uid="{AE4999D4-05D1-4D42-948F-E8EBC0E67633}"/>
    <cellStyle name="20% - Accent3 4 5 2 2 3 2" xfId="25406" xr:uid="{0AD7C55A-FB4F-4C3A-8FF7-9EF8CDD857A4}"/>
    <cellStyle name="20% - Accent3 4 5 2 2 3 2 2" xfId="50640" xr:uid="{D2E0DCFD-8FA4-4BD5-9D0F-4137B1085FC1}"/>
    <cellStyle name="20% - Accent3 4 5 2 2 3 3" xfId="37622" xr:uid="{7D411150-5D59-4B6A-88B2-931AF5DDDDE2}"/>
    <cellStyle name="20% - Accent3 4 5 2 2 4" xfId="19196" xr:uid="{3180652D-E8FF-466C-A921-8ECA0C577FEB}"/>
    <cellStyle name="20% - Accent3 4 5 2 2 4 2" xfId="44494" xr:uid="{739A046E-0863-457A-87CE-F67FBE45E693}"/>
    <cellStyle name="20% - Accent3 4 5 2 2 5" xfId="45620" xr:uid="{33817013-E31B-44C7-BAD1-126BEC4D402C}"/>
    <cellStyle name="20% - Accent3 4 5 2 3" xfId="14122" xr:uid="{D55C1B61-A2E7-43C0-B276-91E92D9F5DA7}"/>
    <cellStyle name="20% - Accent3 4 5 2 3 2" xfId="13599" xr:uid="{2923DA5A-6FF7-4629-83DE-E81D7F62BA6C}"/>
    <cellStyle name="20% - Accent3 4 5 2 3 2 2" xfId="38950" xr:uid="{E72061F7-4DFF-47B1-9E02-62F353B482CC}"/>
    <cellStyle name="20% - Accent3 4 5 2 3 3" xfId="39461" xr:uid="{00C4E76E-2EA4-4F53-9A27-D44D4AA3B43A}"/>
    <cellStyle name="20% - Accent3 4 5 2 4" xfId="3759" xr:uid="{3EF96630-C04B-4276-9BF9-11368B9BDD69}"/>
    <cellStyle name="20% - Accent3 4 5 2 4 2" xfId="24292" xr:uid="{AC8AF8D4-87E6-45D2-9AC5-03A63E42D6F7}"/>
    <cellStyle name="20% - Accent3 4 5 2 4 2 2" xfId="49537" xr:uid="{FC201397-8172-44BA-9825-B259DA662747}"/>
    <cellStyle name="20% - Accent3 4 5 2 4 3" xfId="29203" xr:uid="{3738FD9E-93CB-47CC-A6E1-73124F1FF72F}"/>
    <cellStyle name="20% - Accent3 4 5 2 5" xfId="790" xr:uid="{7175726E-91DC-49BE-ACD7-F2D428AD762C}"/>
    <cellStyle name="20% - Accent3 4 5 2 5 2" xfId="26274" xr:uid="{96E759B2-6F50-4F8D-AF95-8D08A47984D8}"/>
    <cellStyle name="20% - Accent3 4 5 2 6" xfId="33035" xr:uid="{2DA61100-5E79-45D3-A315-377B276BD2CC}"/>
    <cellStyle name="20% - Accent3 4 5 3" xfId="20262" xr:uid="{BCCBF892-37F9-4699-9DB2-3C145D398B9A}"/>
    <cellStyle name="20% - Accent3 4 5 3 2" xfId="14029" xr:uid="{F76200E1-1195-437D-8B90-90FC40B483B0}"/>
    <cellStyle name="20% - Accent3 4 5 3 2 2" xfId="15273" xr:uid="{C7FA1CB7-A78B-422F-9E5B-DC56FD8785EB}"/>
    <cellStyle name="20% - Accent3 4 5 3 2 2 2" xfId="17888" xr:uid="{EB2B9CFD-44CA-453F-8988-57A6FF6B1219}"/>
    <cellStyle name="20% - Accent3 4 5 3 2 2 2 2" xfId="43196" xr:uid="{000CFA79-454E-4DAE-8669-6D83039CAFE8}"/>
    <cellStyle name="20% - Accent3 4 5 3 2 2 3" xfId="40600" xr:uid="{5121B87C-CB4C-4C71-9B8A-70DB5E893AEA}"/>
    <cellStyle name="20% - Accent3 4 5 3 2 3" xfId="24896" xr:uid="{49197A14-73C6-4238-AAEA-6795F5CD47C2}"/>
    <cellStyle name="20% - Accent3 4 5 3 2 3 2" xfId="19093" xr:uid="{033767EE-B8F6-4978-879E-850E7A8FA369}"/>
    <cellStyle name="20% - Accent3 4 5 3 2 3 2 2" xfId="44393" xr:uid="{23F965E0-E24C-498B-A3E1-B5523DE61141}"/>
    <cellStyle name="20% - Accent3 4 5 3 2 3 3" xfId="50130" xr:uid="{480E1778-BFE1-4C16-8D37-846920C8EC7C}"/>
    <cellStyle name="20% - Accent3 4 5 3 2 4" xfId="12880" xr:uid="{82EC5A3E-73AE-4983-B30E-29E1F7DC2F6A}"/>
    <cellStyle name="20% - Accent3 4 5 3 2 4 2" xfId="38241" xr:uid="{4202C950-40F7-472A-A2CB-5024AD4A313E}"/>
    <cellStyle name="20% - Accent3 4 5 3 2 5" xfId="39368" xr:uid="{2CF0AF09-98AA-4AE2-9BEA-97BFBF142D74}"/>
    <cellStyle name="20% - Accent3 4 5 3 3" xfId="2558" xr:uid="{E8EBAF5E-2F5F-48D9-AC28-D94EF6777EC7}"/>
    <cellStyle name="20% - Accent3 4 5 3 3 2" xfId="961" xr:uid="{B74371AE-AE80-482E-A797-C4598D5E30C0}"/>
    <cellStyle name="20% - Accent3 4 5 3 3 2 2" xfId="26445" xr:uid="{9C912AF6-CB53-4484-A5DD-47DE2F640FD5}"/>
    <cellStyle name="20% - Accent3 4 5 3 3 3" xfId="28011" xr:uid="{58E4CAD6-8C4A-4B0F-9E4E-8E586021A30B}"/>
    <cellStyle name="20% - Accent3 4 5 3 4" xfId="10073" xr:uid="{5F67A06B-CD81-4493-B6C6-C1B3AC91813A}"/>
    <cellStyle name="20% - Accent3 4 5 3 4 2" xfId="17980" xr:uid="{0851F6C5-DBE0-432C-A9FC-443ABBB03208}"/>
    <cellStyle name="20% - Accent3 4 5 3 4 2 2" xfId="43288" xr:uid="{6E5718D7-5930-4AC0-B1A1-ED8FD5BE93BB}"/>
    <cellStyle name="20% - Accent3 4 5 3 4 3" xfId="35457" xr:uid="{31B7D1CF-16D8-48D4-9607-3B481DA8C23C}"/>
    <cellStyle name="20% - Accent3 4 5 3 5" xfId="1827" xr:uid="{526EDF32-814E-4226-809D-69A90CABF748}"/>
    <cellStyle name="20% - Accent3 4 5 3 5 2" xfId="27298" xr:uid="{3F48DAFE-9FC6-42B0-A122-BB29057DB5CE}"/>
    <cellStyle name="20% - Accent3 4 5 3 6" xfId="45543" xr:uid="{4704D86A-B4B1-4015-81F7-8C69B13CCD9A}"/>
    <cellStyle name="20% - Accent3 4 5 4" xfId="7706" xr:uid="{E07A2DA3-CB0A-492E-AFB4-F8BFEBA98CA3}"/>
    <cellStyle name="20% - Accent3 4 5 4 2" xfId="8949" xr:uid="{214136E8-C809-410B-A251-068AE34D2A3F}"/>
    <cellStyle name="20% - Accent3 4 5 4 2 2" xfId="11563" xr:uid="{54737FEA-DE19-4E41-8F73-098F59D8123C}"/>
    <cellStyle name="20% - Accent3 4 5 4 2 2 2" xfId="36934" xr:uid="{62F9DEA9-E0D9-4296-8FA1-6F4EB48F5033}"/>
    <cellStyle name="20% - Accent3 4 5 4 2 3" xfId="34342" xr:uid="{8E2ADA96-022D-4ECF-AAD2-CB2B636857E4}"/>
    <cellStyle name="20% - Accent3 4 5 4 3" xfId="5945" xr:uid="{4281B366-DE18-4C60-B197-680D1D98C5C4}"/>
    <cellStyle name="20% - Accent3 4 5 4 3 2" xfId="12769" xr:uid="{F9280EE3-5662-476A-B3F7-1E2C75AEEFB6}"/>
    <cellStyle name="20% - Accent3 4 5 4 3 2 2" xfId="38132" xr:uid="{36504391-24E7-4914-8760-B1ADC2220F3F}"/>
    <cellStyle name="20% - Accent3 4 5 4 3 3" xfId="31368" xr:uid="{E3A609FB-52B7-4C13-A0FB-CE910676F1D3}"/>
    <cellStyle name="20% - Accent3 4 5 4 4" xfId="6558" xr:uid="{28F67640-6F02-4867-BBBD-9178981E1924}"/>
    <cellStyle name="20% - Accent3 4 5 4 4 2" xfId="31979" xr:uid="{E26D11CA-FF32-4A86-AD1E-F7EAE59321C7}"/>
    <cellStyle name="20% - Accent3 4 5 4 5" xfId="33113" xr:uid="{36A0530C-954B-46EA-B0F4-40AB1057F15A}"/>
    <cellStyle name="20% - Accent3 4 5 5" xfId="20434" xr:uid="{E01D167B-D202-4908-A20D-CDF5B27E6C19}"/>
    <cellStyle name="20% - Accent3 4 5 5 2" xfId="19913" xr:uid="{EB2D4CE3-71A2-4367-B798-1A6833A6993A}"/>
    <cellStyle name="20% - Accent3 4 5 5 2 2" xfId="45201" xr:uid="{BC76B949-8614-4984-8754-16A1641499FC}"/>
    <cellStyle name="20% - Accent3 4 5 5 3" xfId="45713" xr:uid="{98C5B5F9-D51F-437E-A4F6-5F7606495755}"/>
    <cellStyle name="20% - Accent3 4 5 6" xfId="1655" xr:uid="{8F9FB3D0-7C66-4F74-AA20-03C861DD80A3}"/>
    <cellStyle name="20% - Accent3 4 5 6 2" xfId="11655" xr:uid="{DBA1DF0B-1A27-4A5D-A914-AE5616CA4D8F}"/>
    <cellStyle name="20% - Accent3 4 5 6 2 2" xfId="37026" xr:uid="{13DE36E8-11FD-44BF-B102-663F4485431F}"/>
    <cellStyle name="20% - Accent3 4 5 6 3" xfId="27126" xr:uid="{A1123CFB-A2A5-4FA6-843A-F2404B4A5BEC}"/>
    <cellStyle name="20% - Accent3 4 5 7" xfId="13429" xr:uid="{3916A351-A000-42BF-A1FA-0FD2FF4DE26C}"/>
    <cellStyle name="20% - Accent3 4 5 7 2" xfId="38780" xr:uid="{65BB49A7-DC36-4A52-BAA4-798B48ACD1DC}"/>
    <cellStyle name="20% - Accent3 4 5 8" xfId="43461" xr:uid="{5BCFA465-A0E0-4944-B1E2-5336EE2701A1}"/>
    <cellStyle name="20% - Accent3 4 6" xfId="13950" xr:uid="{221178B0-628D-4E8C-9D0A-C8E7689021FA}"/>
    <cellStyle name="20% - Accent3 4 6 2" xfId="2465" xr:uid="{C9F0FC04-6C96-4917-9A04-95429CB74D8D}"/>
    <cellStyle name="20% - Accent3 4 6 2 2" xfId="4740" xr:uid="{403BCB59-044D-43E6-B64C-0E1E6CC8880F}"/>
    <cellStyle name="20% - Accent3 4 6 2 2 2" xfId="7355" xr:uid="{AFFDAE65-9326-4E0F-B04E-DF30BD9281EC}"/>
    <cellStyle name="20% - Accent3 4 6 2 2 2 2" xfId="32769" xr:uid="{6DC56A59-A334-4506-9095-D42555AD5358}"/>
    <cellStyle name="20% - Accent3 4 6 2 2 3" xfId="30171" xr:uid="{2C4895D1-7186-41BD-A10F-B0F17E2E7624}"/>
    <cellStyle name="20% - Accent3 4 6 2 3" xfId="18583" xr:uid="{5E36079E-185E-410D-BE3E-D286C4A3235B}"/>
    <cellStyle name="20% - Accent3 4 6 2 3 2" xfId="8560" xr:uid="{000DC334-94F1-48D1-9B7F-791671E8D33A}"/>
    <cellStyle name="20% - Accent3 4 6 2 3 2 2" xfId="33967" xr:uid="{04609C62-E560-45F7-AA96-CC56752513F7}"/>
    <cellStyle name="20% - Accent3 4 6 2 3 3" xfId="43883" xr:uid="{1816B5F1-16F7-44C6-BA7B-840DF9DF0122}"/>
    <cellStyle name="20% - Accent3 4 6 2 4" xfId="870" xr:uid="{31CF893D-BF45-455A-A77C-030E365C51B6}"/>
    <cellStyle name="20% - Accent3 4 6 2 4 2" xfId="26354" xr:uid="{2EA18D72-06E0-4502-B24C-DB31766A5EBF}"/>
    <cellStyle name="20% - Accent3 4 6 2 5" xfId="27918" xr:uid="{B4087BCF-AAE3-42E5-AB62-1BBBBDA511EC}"/>
    <cellStyle name="20% - Accent3 4 6 3" xfId="8871" xr:uid="{E2F323E4-14E8-45B6-9DF1-50A2ABD8097D}"/>
    <cellStyle name="20% - Accent3 4 6 3 2" xfId="1997" xr:uid="{7BDDF536-398C-4DB5-B141-D357600E8C71}"/>
    <cellStyle name="20% - Accent3 4 6 3 2 2" xfId="27468" xr:uid="{5519E886-83E6-4F57-9318-A23179271339}"/>
    <cellStyle name="20% - Accent3 4 6 3 3" xfId="34264" xr:uid="{A115DD12-8610-4CAB-839B-84B05030E33D}"/>
    <cellStyle name="20% - Accent3 4 6 4" xfId="22710" xr:uid="{D0C415B3-6912-422B-9154-8328FE59F6C2}"/>
    <cellStyle name="20% - Accent3 4 6 4 2" xfId="7447" xr:uid="{33C86B86-98F8-47B3-B759-09D03638D79B}"/>
    <cellStyle name="20% - Accent3 4 6 4 2 2" xfId="32861" xr:uid="{F5FFEE12-002A-4C94-986B-2E6BD83A2239}"/>
    <cellStyle name="20% - Accent3 4 6 4 3" xfId="47965" xr:uid="{0CD576D1-7756-4E2F-B986-5DF9240E605E}"/>
    <cellStyle name="20% - Accent3 4 6 5" xfId="3931" xr:uid="{3B53E021-C1E0-44B2-9953-87873BE61DF0}"/>
    <cellStyle name="20% - Accent3 4 6 5 2" xfId="29375" xr:uid="{3EEC1A9F-7BA1-47EC-9B5E-F38CD56608FB}"/>
    <cellStyle name="20% - Accent3 4 6 6" xfId="39292" xr:uid="{9E27B2E9-DD81-4966-9E15-777B7E1EDA89}"/>
    <cellStyle name="20% - Accent3 4 7" xfId="2386" xr:uid="{9AE1D885-3163-47C8-BBAB-8416393E7F81}"/>
    <cellStyle name="20% - Accent3 4 7 2" xfId="8778" xr:uid="{245D8755-2141-4648-8272-D412088DF2F5}"/>
    <cellStyle name="20% - Accent3 4 7 2 2" xfId="11053" xr:uid="{A064379D-EAA4-47CB-A96A-56A103F0C1FE}"/>
    <cellStyle name="20% - Accent3 4 7 2 2 2" xfId="19991" xr:uid="{2918C918-B9E0-4836-BE05-A9C6941DEA28}"/>
    <cellStyle name="20% - Accent3 4 7 2 2 2 2" xfId="45279" xr:uid="{BCDF43CB-C1A2-433A-B5E5-3BD2F75D8DDB}"/>
    <cellStyle name="20% - Accent3 4 7 2 2 3" xfId="36424" xr:uid="{E613373F-89B4-41A9-8EA5-C75AF0AB7E7B}"/>
    <cellStyle name="20% - Accent3 4 7 2 3" xfId="8050" xr:uid="{6891028A-26D6-4C0B-99D3-DE1CEC538AC0}"/>
    <cellStyle name="20% - Accent3 4 7 2 3 2" xfId="21195" xr:uid="{57429651-DCF0-4E8E-8E7E-1692FA251E58}"/>
    <cellStyle name="20% - Accent3 4 7 2 3 2 2" xfId="46474" xr:uid="{665BC49F-9059-408C-B87E-5201B03E2146}"/>
    <cellStyle name="20% - Accent3 4 7 2 3 3" xfId="33457" xr:uid="{DC66AB20-1921-435D-B69B-AE94437FA609}"/>
    <cellStyle name="20% - Accent3 4 7 2 4" xfId="13509" xr:uid="{8DFD70E5-D927-4A98-A03A-F68CB32D8131}"/>
    <cellStyle name="20% - Accent3 4 7 2 4 2" xfId="38860" xr:uid="{4BAACC17-EAE8-45A5-85E9-F98CD5946C0A}"/>
    <cellStyle name="20% - Accent3 4 7 2 5" xfId="34171" xr:uid="{DB1C770E-A109-4857-95BF-8251B870EFCC}"/>
    <cellStyle name="20% - Accent3 4 7 3" xfId="21507" xr:uid="{675AA3C0-5D6D-4F75-B283-03D24138BE66}"/>
    <cellStyle name="20% - Accent3 4 7 3 2" xfId="4101" xr:uid="{4E1E7841-B824-4128-8B25-245955487ABB}"/>
    <cellStyle name="20% - Accent3 4 7 3 2 2" xfId="29545" xr:uid="{C520C3E5-68FC-4D33-876C-970814A1A095}"/>
    <cellStyle name="20% - Accent3 4 7 3 3" xfId="46775" xr:uid="{34CA1339-5314-4913-B2FC-E2E0CD891678}"/>
    <cellStyle name="20% - Accent3 4 7 4" xfId="16397" xr:uid="{2AF1F274-1C06-4CDE-A722-AF236BDC51EC}"/>
    <cellStyle name="20% - Accent3 4 7 4 2" xfId="20083" xr:uid="{23695704-AC71-4750-AE17-5E52689570D8}"/>
    <cellStyle name="20% - Accent3 4 7 4 2 2" xfId="45371" xr:uid="{73CF0F4B-245C-4F7F-91A2-57AC53ED9F82}"/>
    <cellStyle name="20% - Accent3 4 7 4 3" xfId="41713" xr:uid="{98A0C8BC-9D05-4FE8-AC21-0A3BE15A6C02}"/>
    <cellStyle name="20% - Accent3 4 7 5" xfId="10245" xr:uid="{C18E52C7-6FEB-489F-A931-8170FB3564D6}"/>
    <cellStyle name="20% - Accent3 4 7 5 2" xfId="35629" xr:uid="{AB563F56-3E9D-41CB-8074-1D837139E706}"/>
    <cellStyle name="20% - Accent3 4 7 6" xfId="27844" xr:uid="{62C5101F-415B-471F-B9C7-C262DC1FF0ED}"/>
    <cellStyle name="20% - Accent3 4 8" xfId="4489" xr:uid="{CD653A0B-5774-4474-8D0F-BC2AEAB706ED}"/>
    <cellStyle name="20% - Accent3 4 8 2" xfId="23611" xr:uid="{EBA6D6D2-5ED7-405E-A31D-244C630D0D5A}"/>
    <cellStyle name="20% - Accent3 4 8 2 2" xfId="6204" xr:uid="{4DBA74D7-D1DC-4889-A81E-804BDC3B8121}"/>
    <cellStyle name="20% - Accent3 4 8 2 2 2" xfId="31627" xr:uid="{01A353FE-C2A3-44DE-9B22-B3F651004F5B}"/>
    <cellStyle name="20% - Accent3 4 8 2 3" xfId="48856" xr:uid="{2C10EFD3-D8E7-43ED-BB1C-891B936594FD}"/>
    <cellStyle name="20% - Accent3 4 8 3" xfId="18500" xr:uid="{8F734697-04A0-4048-95DE-9B26AF07F95C}"/>
    <cellStyle name="20% - Accent3 4 8 3 2" xfId="4270" xr:uid="{DB25372E-81C0-487F-A408-319700BBE7B9}"/>
    <cellStyle name="20% - Accent3 4 8 3 2 2" xfId="29714" xr:uid="{D82ED934-0A39-4F72-BE20-1ACC83204AAB}"/>
    <cellStyle name="20% - Accent3 4 8 3 3" xfId="43800" xr:uid="{938B81C1-976E-43B7-AB86-6CC9F2CBC642}"/>
    <cellStyle name="20% - Accent3 4 8 4" xfId="12348" xr:uid="{B5813DD9-E886-47C1-A8FC-A7008D0E7EA7}"/>
    <cellStyle name="20% - Accent3 4 8 4 2" xfId="37711" xr:uid="{717ED7D3-30D7-4DD8-8BBE-D06A4A86A791}"/>
    <cellStyle name="20% - Accent3 4 8 5" xfId="29922" xr:uid="{2E8DED89-18DC-4F8D-924F-51092719015A}"/>
    <cellStyle name="20% - Accent3 4 9" xfId="4571" xr:uid="{7C2CC25C-CBFE-4C76-8EE6-09E3CE2403A6}"/>
    <cellStyle name="20% - Accent3 4 9 2" xfId="6847" xr:uid="{A4425C2D-B036-4641-A36C-E4A6359940E5}"/>
    <cellStyle name="20% - Accent3 4 9 2 2" xfId="4178" xr:uid="{91D52756-155C-4E98-AE91-E90509242560}"/>
    <cellStyle name="20% - Accent3 4 9 2 2 2" xfId="29622" xr:uid="{059D6546-72AF-422B-91BD-342C0A4AB345}"/>
    <cellStyle name="20% - Accent3 4 9 2 3" xfId="32261" xr:uid="{4DE956E7-A8B9-4F08-BD0E-A5382A8FFB76}"/>
    <cellStyle name="20% - Accent3 4 9 3" xfId="9121" xr:uid="{FC1DCD43-4C1A-4795-AF57-32AAC8904AFC}"/>
    <cellStyle name="20% - Accent3 4 9 3 2" xfId="22244" xr:uid="{1EA3C142-7C43-459C-A121-EBCB7C7C456B}"/>
    <cellStyle name="20% - Accent3 4 9 3 2 2" xfId="47512" xr:uid="{555DB2F4-37C4-4B43-8768-D35C53F05585}"/>
    <cellStyle name="20% - Accent3 4 9 3 3" xfId="34514" xr:uid="{FF6C1246-4E5F-49ED-A244-4AB0BB2BC1BA}"/>
    <cellStyle name="20% - Accent3 4 9 4" xfId="6092" xr:uid="{EEEAB1ED-2A9F-4BEA-9338-4249D6010861}"/>
    <cellStyle name="20% - Accent3 4 9 4 2" xfId="31515" xr:uid="{828D2920-A4B6-4963-86CC-042A2E1E69D5}"/>
    <cellStyle name="20% - Accent3 4 9 5" xfId="30002" xr:uid="{55BC490D-668B-4AA9-B52F-6B77071A2B71}"/>
    <cellStyle name="20% - Accent3 5" xfId="254" xr:uid="{0767383C-1224-4C9F-ACF3-065B8C3DE69A}"/>
    <cellStyle name="20% - Accent3 5 10" xfId="1469" xr:uid="{B69B768D-25F3-44B3-B990-53E42B1D68AC}"/>
    <cellStyle name="20% - Accent3 5 10 2" xfId="24107" xr:uid="{1E0A6DAE-07E3-4D83-9ABD-4C6E06D30EE8}"/>
    <cellStyle name="20% - Accent3 5 10 2 2" xfId="49352" xr:uid="{638DCF8A-35AE-4F1F-82A7-DE6C160051E4}"/>
    <cellStyle name="20% - Accent3 5 10 3" xfId="26940" xr:uid="{ADF1EEC2-619A-4F70-B342-78377D64B58B}"/>
    <cellStyle name="20% - Accent3 5 11" xfId="19556" xr:uid="{40D493BB-1B23-4BF7-8C2C-BEFB2C7F7D1D}"/>
    <cellStyle name="20% - Accent3 5 11 2" xfId="6358" xr:uid="{9BB66757-9690-46B7-813F-4C9CA2CE2335}"/>
    <cellStyle name="20% - Accent3 5 11 2 2" xfId="31781" xr:uid="{53F7952A-5D48-458B-9D1D-903598DB30E3}"/>
    <cellStyle name="20% - Accent3 5 11 3" xfId="44844" xr:uid="{25E5FE79-BAEB-4C31-A0B7-C42F28899A85}"/>
    <cellStyle name="20% - Accent3 5 12" xfId="7090" xr:uid="{6A2A9813-632A-4379-8878-DDD897FD1247}"/>
    <cellStyle name="20% - Accent3 5 12 2" xfId="32504" xr:uid="{03798DD1-641F-4D78-8A00-3CDD82E34FEA}"/>
    <cellStyle name="20% - Accent3 5 13" xfId="25743" xr:uid="{7568E7F8-3FFB-4B15-B312-E189C431E575}"/>
    <cellStyle name="20% - Accent3 5 2" xfId="21335" xr:uid="{8CD9723C-EBFC-4C35-865A-1B49FAA574CE}"/>
    <cellStyle name="20% - Accent3 5 2 10" xfId="46604" xr:uid="{3F5D6668-3F05-41EE-8211-D947785AA995}"/>
    <cellStyle name="20% - Accent3 5 2 2" xfId="15023" xr:uid="{D919925D-601D-43BE-8CC6-95C0A85330C5}"/>
    <cellStyle name="20% - Accent3 5 2 2 2" xfId="4490" xr:uid="{299A61FC-48F2-4C5F-8522-650E60579DAF}"/>
    <cellStyle name="20% - Accent3 5 2 2 2 2" xfId="10882" xr:uid="{A3292D0D-A83B-4472-9C04-3BD64E0AB862}"/>
    <cellStyle name="20% - Accent3 5 2 2 2 2 2" xfId="19481" xr:uid="{A97CE2D5-B20C-49C2-B7AB-9024CB232223}"/>
    <cellStyle name="20% - Accent3 5 2 2 2 2 2 2" xfId="2078" xr:uid="{4F0943D1-461D-47F3-9E35-DA332BB6A46E}"/>
    <cellStyle name="20% - Accent3 5 2 2 2 2 2 2 2" xfId="27549" xr:uid="{3E204F3C-F9C0-46A0-9120-93FAD93665F4}"/>
    <cellStyle name="20% - Accent3 5 2 2 2 2 2 3" xfId="44769" xr:uid="{8078DCBF-26B9-4BFC-A4D9-D1B7609EF741}"/>
    <cellStyle name="20% - Accent3 5 2 2 2 2 3" xfId="9122" xr:uid="{AF246BCF-6070-4B15-A28E-E11F14EA31F7}"/>
    <cellStyle name="20% - Accent3 5 2 2 2 2 3 2" xfId="1215" xr:uid="{FBA87EED-4AED-44AD-BFF1-6A219F41DC58}"/>
    <cellStyle name="20% - Accent3 5 2 2 2 2 3 2 2" xfId="26699" xr:uid="{8BE24451-C215-4558-9870-F9E280C68792}"/>
    <cellStyle name="20% - Accent3 5 2 2 2 2 3 3" xfId="34515" xr:uid="{15D12BFD-029F-49A1-A952-34467F0DB36A}"/>
    <cellStyle name="20% - Accent3 5 2 2 2 2 4" xfId="4012" xr:uid="{D2B68570-5847-4E4F-A2D6-5E6CD57F7820}"/>
    <cellStyle name="20% - Accent3 5 2 2 2 2 4 2" xfId="29456" xr:uid="{B9209B07-3402-431E-80DB-F2BB12EDFA4E}"/>
    <cellStyle name="20% - Accent3 5 2 2 2 2 5" xfId="36253" xr:uid="{9500E109-7060-4F43-A1CA-025843FD3FCA}"/>
    <cellStyle name="20% - Accent3 5 2 2 2 3" xfId="23612" xr:uid="{BD370210-AB81-4745-96CF-A175E6CFBA4D}"/>
    <cellStyle name="20% - Accent3 5 2 2 2 3 2" xfId="6205" xr:uid="{DD63DF70-38B2-4A15-A354-180CE9324E6B}"/>
    <cellStyle name="20% - Accent3 5 2 2 2 3 2 2" xfId="31628" xr:uid="{C17026AB-FE2A-488F-BE02-ACD8ED23BFC7}"/>
    <cellStyle name="20% - Accent3 5 2 2 2 3 3" xfId="48857" xr:uid="{530CABFD-631E-49D8-826E-0549BDDD81EB}"/>
    <cellStyle name="20% - Accent3 5 2 2 2 4" xfId="18501" xr:uid="{0375B4B3-F3B5-454E-AE6A-79DE0F14F5A0}"/>
    <cellStyle name="20% - Accent3 5 2 2 2 4 2" xfId="10582" xr:uid="{AA07DB24-411B-430E-A8D6-2A1B5F269978}"/>
    <cellStyle name="20% - Accent3 5 2 2 2 4 2 2" xfId="35966" xr:uid="{75409284-2CF1-4893-A6C7-993CD42E3FAF}"/>
    <cellStyle name="20% - Accent3 5 2 2 2 4 3" xfId="43801" xr:uid="{A5298693-7BD4-40FF-A895-B31536628028}"/>
    <cellStyle name="20% - Accent3 5 2 2 2 5" xfId="12349" xr:uid="{8937B4EF-76A6-46BD-A9DD-412883D7BEE9}"/>
    <cellStyle name="20% - Accent3 5 2 2 2 5 2" xfId="37712" xr:uid="{071A8AE3-4406-49C4-BE41-5F3FA264C62A}"/>
    <cellStyle name="20% - Accent3 5 2 2 2 6" xfId="29923" xr:uid="{A4A5E094-7E8C-4721-B250-B08AE37F30FD}"/>
    <cellStyle name="20% - Accent3 5 2 2 3" xfId="10803" xr:uid="{0D308905-3E08-44FF-B797-A8C00AE2C21D}"/>
    <cellStyle name="20% - Accent3 5 2 2 3 2" xfId="23519" xr:uid="{5A1049A5-29EA-4079-BF59-C68BB927AB23}"/>
    <cellStyle name="20% - Accent3 5 2 2 3 2 2" xfId="13167" xr:uid="{BB15DE75-B2CF-424D-ABB0-DF97C71776E5}"/>
    <cellStyle name="20% - Accent3 5 2 2 3 2 2 2" xfId="4182" xr:uid="{5373BCCD-C5C9-4B6C-A225-6E51A46628AB}"/>
    <cellStyle name="20% - Accent3 5 2 2 3 2 2 2 2" xfId="29626" xr:uid="{1CE36CCD-4196-4A40-9296-BC1A25771987}"/>
    <cellStyle name="20% - Accent3 5 2 2 3 2 2 3" xfId="38518" xr:uid="{D7221877-F80C-47FF-9B61-30BAA9FC0AF4}"/>
    <cellStyle name="20% - Accent3 5 2 2 3 2 3" xfId="21758" xr:uid="{C1526A45-3D24-4CF8-B926-3A52C1818BFA}"/>
    <cellStyle name="20% - Accent3 5 2 2 3 2 3 2" xfId="1216" xr:uid="{2E08E042-D2C9-4D50-869F-D7456518F46E}"/>
    <cellStyle name="20% - Accent3 5 2 2 3 2 3 2 2" xfId="26700" xr:uid="{246C4E1E-E004-4095-8536-1BBAB7F7AFD3}"/>
    <cellStyle name="20% - Accent3 5 2 2 3 2 3 3" xfId="47026" xr:uid="{E4779225-C263-4C9D-81DD-8C9B6FE16D91}"/>
    <cellStyle name="20% - Accent3 5 2 2 3 2 4" xfId="10326" xr:uid="{8ECD47DF-813D-40F7-BBA4-942307AC6722}"/>
    <cellStyle name="20% - Accent3 5 2 2 3 2 4 2" xfId="35710" xr:uid="{75933183-0C6A-45E8-B927-864DD1066CA0}"/>
    <cellStyle name="20% - Accent3 5 2 2 3 2 5" xfId="48764" xr:uid="{0E358B56-2B81-46EB-BCE3-66D409142777}"/>
    <cellStyle name="20% - Accent3 5 2 2 3 3" xfId="17300" xr:uid="{6FF2C412-249F-4471-B194-B65368CBC004}"/>
    <cellStyle name="20% - Accent3 5 2 2 3 3 2" xfId="12519" xr:uid="{F4301F44-3597-4C67-9E65-F4112ADD77BD}"/>
    <cellStyle name="20% - Accent3 5 2 2 3 3 2 2" xfId="37882" xr:uid="{7D8D7795-80DD-4A4B-A44C-6A9B1E048C11}"/>
    <cellStyle name="20% - Accent3 5 2 2 3 3 3" xfId="42608" xr:uid="{21035DE3-F167-4F40-A9A1-B235FABFE59D}"/>
    <cellStyle name="20% - Accent3 5 2 2 3 4" xfId="7968" xr:uid="{D5DCE25F-F68E-4D63-8BFA-C2274CB596B1}"/>
    <cellStyle name="20% - Accent3 5 2 2 3 4 2" xfId="23219" xr:uid="{D79A8E82-6403-4AA5-AB6F-882DBCA5AA1B}"/>
    <cellStyle name="20% - Accent3 5 2 2 3 4 2 2" xfId="48474" xr:uid="{13FFB98E-8205-4BD3-8AF1-9CBEA4DB4265}"/>
    <cellStyle name="20% - Accent3 5 2 2 3 4 3" xfId="33375" xr:uid="{85250B28-2649-4E40-8D9D-5C024FE2F4BA}"/>
    <cellStyle name="20% - Accent3 5 2 2 3 5" xfId="24986" xr:uid="{1DD4AFAC-5BC9-4314-8408-2CA14292FD40}"/>
    <cellStyle name="20% - Accent3 5 2 2 3 5 2" xfId="50220" xr:uid="{44B0F0CB-5A3B-43A8-B1D4-9279F0857C6B}"/>
    <cellStyle name="20% - Accent3 5 2 2 3 6" xfId="36178" xr:uid="{97EA01A4-4396-4058-B41D-B5220192ADB4}"/>
    <cellStyle name="20% - Accent3 5 2 2 4" xfId="4569" xr:uid="{5B9E16FC-DF0A-4939-B2B9-B2B2D9EF8544}"/>
    <cellStyle name="20% - Accent3 5 2 2 4 2" xfId="6845" xr:uid="{6E114032-0BA1-41E1-9989-C5A256273196}"/>
    <cellStyle name="20% - Accent3 5 2 2 4 2 2" xfId="1043" xr:uid="{102FA75C-AB4D-499B-B854-04CE1135CA3B}"/>
    <cellStyle name="20% - Accent3 5 2 2 4 2 2 2" xfId="26527" xr:uid="{8E1B29B1-D067-453E-B8B0-EB13AF77E73E}"/>
    <cellStyle name="20% - Accent3 5 2 2 4 2 3" xfId="32259" xr:uid="{D30BED19-95ED-4756-B422-134B318C87DB}"/>
    <cellStyle name="20% - Accent3 5 2 2 4 3" xfId="2809" xr:uid="{A332715D-B440-42CC-A047-E66B65848F35}"/>
    <cellStyle name="20% - Accent3 5 2 2 4 3 2" xfId="13851" xr:uid="{910645FF-67BF-4A0B-B94C-6E40467FF50F}"/>
    <cellStyle name="20% - Accent3 5 2 2 4 3 2 2" xfId="39202" xr:uid="{C2E93A8C-180E-41DB-8685-2B65F5C46430}"/>
    <cellStyle name="20% - Accent3 5 2 2 4 3 3" xfId="28262" xr:uid="{53B36F9D-2337-4388-B5D1-1E23ED7DF904}"/>
    <cellStyle name="20% - Accent3 5 2 2 4 4" xfId="1908" xr:uid="{9FFB2327-E589-4497-8AEE-39CB91A3FEF8}"/>
    <cellStyle name="20% - Accent3 5 2 2 4 4 2" xfId="27379" xr:uid="{FAB2B429-30C4-4A02-B13D-9AF623A6D9E3}"/>
    <cellStyle name="20% - Accent3 5 2 2 4 5" xfId="30000" xr:uid="{40BB155C-C82A-4C80-B86D-E4E7CCA6F1A3}"/>
    <cellStyle name="20% - Accent3 5 2 2 5" xfId="10975" xr:uid="{D2798604-6BDC-43D8-86B9-D42BB0DD303D}"/>
    <cellStyle name="20% - Accent3 5 2 2 5 2" xfId="16739" xr:uid="{339BBCC2-DB99-4C35-AD22-2BEBDA24BBBE}"/>
    <cellStyle name="20% - Accent3 5 2 2 5 2 2" xfId="42055" xr:uid="{AFF43DEA-FC2D-4E1F-A526-D5E53191C3CD}"/>
    <cellStyle name="20% - Accent3 5 2 2 5 3" xfId="36346" xr:uid="{4E4DE3B2-A7E2-4283-89D2-727B4779E1B7}"/>
    <cellStyle name="20% - Accent3 5 2 2 6" xfId="24814" xr:uid="{4A7C8F6A-0A08-476E-925F-10ED2C40B5A1}"/>
    <cellStyle name="20% - Accent3 5 2 2 6 2" xfId="4268" xr:uid="{C804210D-6820-4397-BC9A-33B58D8BE7CD}"/>
    <cellStyle name="20% - Accent3 5 2 2 6 2 2" xfId="29712" xr:uid="{3D88F8D5-A36F-4347-A771-C6837D01EBA0}"/>
    <cellStyle name="20% - Accent3 5 2 2 6 3" xfId="50048" xr:uid="{9DCECF62-4BF1-402C-A2B6-3E92EFDD27D2}"/>
    <cellStyle name="20% - Accent3 5 2 2 7" xfId="6035" xr:uid="{E266A9C6-7C2A-4FAB-A7F6-52671C24426D}"/>
    <cellStyle name="20% - Accent3 5 2 2 7 2" xfId="31458" xr:uid="{4AA9110F-A8EF-4703-A0A8-C0FB5A155829}"/>
    <cellStyle name="20% - Accent3 5 2 2 8" xfId="40353" xr:uid="{1CA620E5-0968-46B3-9A53-33075C16AD81}"/>
    <cellStyle name="20% - Accent3 5 2 3" xfId="23440" xr:uid="{F40628B0-0478-43C9-887F-425CDE938002}"/>
    <cellStyle name="20% - Accent3 5 2 3 2" xfId="17128" xr:uid="{85310551-1CA4-47C5-A596-4FD5EC43EA3E}"/>
    <cellStyle name="20% - Accent3 5 2 3 2 2" xfId="6674" xr:uid="{4319EBC3-6C67-4065-88E7-F90EDB598D41}"/>
    <cellStyle name="20% - Accent3 5 2 3 2 2 2" xfId="529" xr:uid="{9CBCFD14-EE26-4111-8223-4A23C8C8B709}"/>
    <cellStyle name="20% - Accent3 5 2 3 2 2 2 2" xfId="23133" xr:uid="{628CC5F6-EEE2-401B-A376-31A3BE2DFA8D}"/>
    <cellStyle name="20% - Accent3 5 2 3 2 2 2 2 2" xfId="48388" xr:uid="{D085B67F-7C59-464A-8803-BF5056CF01F0}"/>
    <cellStyle name="20% - Accent3 5 2 3 2 2 2 3" xfId="26013" xr:uid="{359CA41C-5CB6-4F42-B16E-39E7FA576223}"/>
    <cellStyle name="20% - Accent3 5 2 3 2 2 3" xfId="4913" xr:uid="{22BE4D08-D59D-4CBB-B74A-6DED664080AB}"/>
    <cellStyle name="20% - Accent3 5 2 3 2 2 3 2" xfId="4354" xr:uid="{34C76EEE-7C47-4D5B-A145-C8D0C29F471C}"/>
    <cellStyle name="20% - Accent3 5 2 3 2 2 3 2 2" xfId="29798" xr:uid="{F355261C-EF4E-4F48-B141-849AC61EDC35}"/>
    <cellStyle name="20% - Accent3 5 2 3 2 2 3 3" xfId="30344" xr:uid="{C7904472-2C79-4E44-80CD-79918484E369}"/>
    <cellStyle name="20% - Accent3 5 2 3 2 2 4" xfId="16650" xr:uid="{D96855F0-E0CB-408A-A12F-076557B034D6}"/>
    <cellStyle name="20% - Accent3 5 2 3 2 2 4 2" xfId="41966" xr:uid="{60FD7A3D-3C46-4A24-A3D3-085B6CE74001}"/>
    <cellStyle name="20% - Accent3 5 2 3 2 2 5" xfId="32088" xr:uid="{78A0DD10-484B-4F7A-A444-8F59F7F58948}"/>
    <cellStyle name="20% - Accent3 5 2 3 2 3" xfId="19403" xr:uid="{5E0FBE5E-3AA7-4DD2-A3A6-82F3AE52B4DA}"/>
    <cellStyle name="20% - Accent3 5 2 3 2 3 2" xfId="18843" xr:uid="{8A64FD1A-5C0A-45F1-ADA5-E4490F57EB9D}"/>
    <cellStyle name="20% - Accent3 5 2 3 2 3 2 2" xfId="44143" xr:uid="{06403431-02DE-4D1B-B4D0-623F4D40EBC0}"/>
    <cellStyle name="20% - Accent3 5 2 3 2 3 3" xfId="44691" xr:uid="{21A27907-43D9-4C19-AE5F-E80354B9DFC8}"/>
    <cellStyle name="20% - Accent3 5 2 3 2 4" xfId="14291" xr:uid="{8E942235-AD0B-41B0-91DB-344A8EECE0AB}"/>
    <cellStyle name="20% - Accent3 5 2 3 2 4 2" xfId="6372" xr:uid="{438F8FE6-561F-4CDC-BAB3-29B48074AEB3}"/>
    <cellStyle name="20% - Accent3 5 2 3 2 4 2 2" xfId="31795" xr:uid="{E6C8E385-BDB5-4E6F-9E1D-615401DF15E4}"/>
    <cellStyle name="20% - Accent3 5 2 3 2 4 3" xfId="39630" xr:uid="{A953B60C-8E1A-44D3-9AB0-AE642DAD9CD5}"/>
    <cellStyle name="20% - Accent3 5 2 3 2 5" xfId="8140" xr:uid="{9B862C70-A9F1-4E50-812B-EF107940D80A}"/>
    <cellStyle name="20% - Accent3 5 2 3 2 5 2" xfId="33547" xr:uid="{57176469-F224-4440-9F57-F76C8374BD79}"/>
    <cellStyle name="20% - Accent3 5 2 3 2 6" xfId="42437" xr:uid="{FA318C3A-9220-463D-A5A9-4C1EB873F2B9}"/>
    <cellStyle name="20% - Accent3 5 2 3 3" xfId="6595" xr:uid="{D768E5C9-98AB-43A9-8C9F-205A388D2ADE}"/>
    <cellStyle name="20% - Accent3 5 2 3 3 2" xfId="19310" xr:uid="{7F0B9043-7C13-4DEA-8D0C-3A3A7DAFAF81}"/>
    <cellStyle name="20% - Accent3 5 2 3 3 2 2" xfId="1568" xr:uid="{ECBCB5B6-D326-4E15-A8CC-CFAC7FB1EB74}"/>
    <cellStyle name="20% - Accent3 5 2 3 3 2 2 2" xfId="16820" xr:uid="{0F624C75-1014-4178-9448-9F0004320B03}"/>
    <cellStyle name="20% - Accent3 5 2 3 3 2 2 2 2" xfId="42136" xr:uid="{7ECA8066-949D-4067-A59A-8E78417F0B89}"/>
    <cellStyle name="20% - Accent3 5 2 3 3 2 2 3" xfId="27039" xr:uid="{86C991CE-4AC6-43CB-86CC-938BCC0E4004}"/>
    <cellStyle name="20% - Accent3 5 2 3 3 2 3" xfId="11226" xr:uid="{5ABE4E51-01DA-4EB3-A79F-65A2B1A3BC7F}"/>
    <cellStyle name="20% - Accent3 5 2 3 3 2 3 2" xfId="10668" xr:uid="{5EDE4113-BA2F-43C9-BB61-32D9976D6110}"/>
    <cellStyle name="20% - Accent3 5 2 3 3 2 3 2 2" xfId="36052" xr:uid="{B23A1EDD-CE6D-4BD8-8D1B-685ED70DA760}"/>
    <cellStyle name="20% - Accent3 5 2 3 3 2 3 3" xfId="36597" xr:uid="{BBF20EBF-C6AE-49D8-ABA3-83BE64D225C8}"/>
    <cellStyle name="20% - Accent3 5 2 3 3 2 4" xfId="6116" xr:uid="{F0C77F75-45E3-464F-929C-0523D803DA4D}"/>
    <cellStyle name="20% - Accent3 5 2 3 3 2 4 2" xfId="31539" xr:uid="{1C01AF43-F130-41CE-8A16-79268210B91E}"/>
    <cellStyle name="20% - Accent3 5 2 3 3 2 5" xfId="44598" xr:uid="{78FCF6BC-0943-46F3-9856-DA43B1C53509}"/>
    <cellStyle name="20% - Accent3 5 2 3 3 3" xfId="13089" xr:uid="{CC7A8F47-BA1F-4C8C-9816-055DBEB05422}"/>
    <cellStyle name="20% - Accent3 5 2 3 3 3 2" xfId="8310" xr:uid="{FD4F6E70-25A9-4BDA-8000-1CBDA5B68C2F}"/>
    <cellStyle name="20% - Accent3 5 2 3 3 3 2 2" xfId="33717" xr:uid="{F9DB1723-536D-43D4-BB41-78F5A7E72AAC}"/>
    <cellStyle name="20% - Accent3 5 2 3 3 3 3" xfId="38440" xr:uid="{67EBBCE3-3DD5-4BD4-AFC2-64270B0B54E6}"/>
    <cellStyle name="20% - Accent3 5 2 3 3 4" xfId="2727" xr:uid="{37965477-FC6A-42C8-8C55-731C00464C93}"/>
    <cellStyle name="20% - Accent3 5 2 3 3 4 2" xfId="12686" xr:uid="{A355FEEB-D561-498C-9140-879CDDB1A508}"/>
    <cellStyle name="20% - Accent3 5 2 3 3 4 2 2" xfId="38049" xr:uid="{3FCEC3AA-01C9-4E00-ACDF-B4FB10FF47AB}"/>
    <cellStyle name="20% - Accent3 5 2 3 3 4 3" xfId="28180" xr:uid="{309825BE-705B-480E-B536-273E85811E06}"/>
    <cellStyle name="20% - Accent3 5 2 3 3 5" xfId="20775" xr:uid="{8F2483A0-CB84-4A87-9081-06184DB187C6}"/>
    <cellStyle name="20% - Accent3 5 2 3 3 5 2" xfId="46054" xr:uid="{7FD6CDFD-117C-40D4-BF15-B9408B43D235}"/>
    <cellStyle name="20% - Accent3 5 2 3 3 6" xfId="32009" xr:uid="{1E40CDC8-9915-4063-8FB5-13E9AED0B4DF}"/>
    <cellStyle name="20% - Accent3 5 2 3 4" xfId="17207" xr:uid="{69C5C9E2-524D-466A-A482-2B8A592A1728}"/>
    <cellStyle name="20% - Accent3 5 2 3 4 2" xfId="528" xr:uid="{7C317067-552C-4188-A56A-C45BA0B40FDE}"/>
    <cellStyle name="20% - Accent3 5 2 3 4 2 2" xfId="10496" xr:uid="{899E32F4-0614-4B34-8A19-A491122244C4}"/>
    <cellStyle name="20% - Accent3 5 2 3 4 2 2 2" xfId="35880" xr:uid="{D4922EC2-2777-411E-9780-BD986BF7C7DB}"/>
    <cellStyle name="20% - Accent3 5 2 3 4 2 3" xfId="26012" xr:uid="{ADEF5C44-9796-4AF7-99D1-476788E1981D}"/>
    <cellStyle name="20% - Accent3 5 2 3 4 3" xfId="15446" xr:uid="{786D6D59-74CF-4566-9520-EA46F23042F5}"/>
    <cellStyle name="20% - Accent3 5 2 3 4 3 2" xfId="2250" xr:uid="{53DBC347-2563-4045-B940-FBFF284F70DE}"/>
    <cellStyle name="20% - Accent3 5 2 3 4 3 2 2" xfId="27721" xr:uid="{8BDAC09B-7F29-4CAD-A9A8-0B4C0CEE7038}"/>
    <cellStyle name="20% - Accent3 5 2 3 4 3 3" xfId="40773" xr:uid="{CFD25480-143C-4BF7-B41B-F42148367C75}"/>
    <cellStyle name="20% - Accent3 5 2 3 4 4" xfId="22963" xr:uid="{2FCEE9E1-4039-4A6C-84D0-9599C42AFBF2}"/>
    <cellStyle name="20% - Accent3 5 2 3 4 4 2" xfId="48218" xr:uid="{B8D4CF48-3422-40F9-8A2F-9863228D20B3}"/>
    <cellStyle name="20% - Accent3 5 2 3 4 5" xfId="42515" xr:uid="{BA82E126-B7FE-4DAF-BC09-65D3BA1BF033}"/>
    <cellStyle name="20% - Accent3 5 2 3 5" xfId="6767" xr:uid="{CD88FF48-9B1A-4D8B-940B-CAA313B499CA}"/>
    <cellStyle name="20% - Accent3 5 2 3 5 2" xfId="25156" xr:uid="{E448106C-52AE-421F-BABA-FDD1BA8BF0CC}"/>
    <cellStyle name="20% - Accent3 5 2 3 5 2 2" xfId="50390" xr:uid="{B9089E3F-74D3-40DC-83CB-74B6F424C253}"/>
    <cellStyle name="20% - Accent3 5 2 3 5 3" xfId="32181" xr:uid="{8DD968C0-A1D6-4FC6-8602-9CF134CAC3B6}"/>
    <cellStyle name="20% - Accent3 5 2 3 6" xfId="20603" xr:uid="{65A97CCE-B81B-4389-A318-4211BF4B6052}"/>
    <cellStyle name="20% - Accent3 5 2 3 6 2" xfId="16906" xr:uid="{2CA83D16-4D90-4DC8-AF80-6D593133C761}"/>
    <cellStyle name="20% - Accent3 5 2 3 6 2 2" xfId="42222" xr:uid="{234F0C41-71E8-4881-9D2B-FADE2FCDCA7D}"/>
    <cellStyle name="20% - Accent3 5 2 3 6 3" xfId="45882" xr:uid="{F436193F-41A3-4C5D-8079-D7CAA7A50196}"/>
    <cellStyle name="20% - Accent3 5 2 3 7" xfId="18673" xr:uid="{1C969830-DF0A-49F3-B163-7383DB36DCC5}"/>
    <cellStyle name="20% - Accent3 5 2 3 7 2" xfId="43973" xr:uid="{A826763B-D182-4BD4-BA56-42C852A476DF}"/>
    <cellStyle name="20% - Accent3 5 2 3 8" xfId="48687" xr:uid="{C2613929-E337-47B8-A394-9EC604FB20B8}"/>
    <cellStyle name="20% - Accent3 5 2 4" xfId="19231" xr:uid="{A9594C34-628A-4A64-9B18-998F204E8E3B}"/>
    <cellStyle name="20% - Accent3 5 2 4 2" xfId="12996" xr:uid="{0D042EAB-1A4B-406D-A634-E233E64B4FBB}"/>
    <cellStyle name="20% - Accent3 5 2 4 2 2" xfId="3672" xr:uid="{352F2620-C024-453E-A475-421DB799BE23}"/>
    <cellStyle name="20% - Accent3 5 2 4 2 2 2" xfId="6286" xr:uid="{55C4E299-33FD-46B2-B60A-AD10BC88922B}"/>
    <cellStyle name="20% - Accent3 5 2 4 2 2 2 2" xfId="31709" xr:uid="{0A3B8BB2-395F-4035-8CB2-62D632A7BE55}"/>
    <cellStyle name="20% - Accent3 5 2 4 2 2 3" xfId="29116" xr:uid="{804FA143-957D-4BED-A227-66C01813FB3E}"/>
    <cellStyle name="20% - Accent3 5 2 4 2 3" xfId="23863" xr:uid="{93799196-605A-4D23-947F-195F1681E8DD}"/>
    <cellStyle name="20% - Accent3 5 2 4 2 3 2" xfId="23305" xr:uid="{C1598BB8-ECCD-44A3-9A9E-FCCB4B768DE2}"/>
    <cellStyle name="20% - Accent3 5 2 4 2 3 2 2" xfId="48560" xr:uid="{1C693B8C-CBD0-4EEF-B63A-E18B029B2BA9}"/>
    <cellStyle name="20% - Accent3 5 2 4 2 3 3" xfId="49108" xr:uid="{4886F9B1-E851-45A4-A0D4-E0B6E8CAF43F}"/>
    <cellStyle name="20% - Accent3 5 2 4 2 4" xfId="12430" xr:uid="{1F2B4A80-A292-4E7B-A364-8C73CE4721C2}"/>
    <cellStyle name="20% - Accent3 5 2 4 2 4 2" xfId="37793" xr:uid="{B1576919-AE07-4306-A999-AB3EEB991EF5}"/>
    <cellStyle name="20% - Accent3 5 2 4 2 5" xfId="38347" xr:uid="{7A399E75-9D63-452B-A54B-987D90BF0248}"/>
    <cellStyle name="20% - Accent3 5 2 4 3" xfId="1484" xr:uid="{46038664-9CDD-49EB-AB2A-599AC530C718}"/>
    <cellStyle name="20% - Accent3 5 2 4 3 2" xfId="20945" xr:uid="{E0042857-ED5A-4704-8669-81C4E62255D9}"/>
    <cellStyle name="20% - Accent3 5 2 4 3 2 2" xfId="46224" xr:uid="{BAE44AFC-0BAC-4AAF-8EF8-E6E65F14E6D4}"/>
    <cellStyle name="20% - Accent3 5 2 4 3 3" xfId="26955" xr:uid="{A4342FD9-912C-47E6-9CB9-5544B5F27EC9}"/>
    <cellStyle name="20% - Accent3 5 2 4 4" xfId="9040" xr:uid="{82A4439D-D5DD-4EF7-830D-D2E1EA2021CC}"/>
    <cellStyle name="20% - Accent3 5 2 4 4 2" xfId="25323" xr:uid="{74A8A6B0-34E5-4D40-922E-F7C5683F506F}"/>
    <cellStyle name="20% - Accent3 5 2 4 4 2 2" xfId="50557" xr:uid="{107E183E-8A4D-4777-A82C-8A8EDB9C6C18}"/>
    <cellStyle name="20% - Accent3 5 2 4 4 3" xfId="34433" xr:uid="{7ED5B578-8DD4-442A-AE46-C3E9C6FD8A22}"/>
    <cellStyle name="20% - Accent3 5 2 4 5" xfId="14463" xr:uid="{2E0DCFAD-0FA0-45B9-BD8E-7849D36AF376}"/>
    <cellStyle name="20% - Accent3 5 2 4 5 2" xfId="39802" xr:uid="{D4435EDA-ECB7-4BE9-997F-9BD4BFEBEDDD}"/>
    <cellStyle name="20% - Accent3 5 2 4 6" xfId="44522" xr:uid="{1BFDE3DE-555A-4609-A0F4-E5A10C79246F}"/>
    <cellStyle name="20% - Accent3 5 2 5" xfId="12917" xr:uid="{F8F5CE91-7E61-4B78-9C18-1555B91F9E82}"/>
    <cellStyle name="20% - Accent3 5 2 5 2" xfId="356" xr:uid="{BCBF481A-B544-40A2-8B9F-1BD1FF6282E8}"/>
    <cellStyle name="20% - Accent3 5 2 5 2 2" xfId="9986" xr:uid="{AFF66170-D02C-43BF-8E4F-2B162EEB15E8}"/>
    <cellStyle name="20% - Accent3 5 2 5 2 2 2" xfId="12600" xr:uid="{424EBBCA-C5BC-4E8D-899D-00CBE85D6B78}"/>
    <cellStyle name="20% - Accent3 5 2 5 2 2 2 2" xfId="37963" xr:uid="{751691C3-7355-46C0-8EEF-AD20514E1967}"/>
    <cellStyle name="20% - Accent3 5 2 5 2 2 3" xfId="35370" xr:uid="{3EB66590-0FE1-4972-85D6-6E8364455774}"/>
    <cellStyle name="20% - Accent3 5 2 5 2 3" xfId="17551" xr:uid="{5E457DF4-1EB2-4076-8591-FC2A617B88A0}"/>
    <cellStyle name="20% - Accent3 5 2 5 2 3 2" xfId="16992" xr:uid="{1960C7AF-ED5E-49DF-A446-B52C5588E3CA}"/>
    <cellStyle name="20% - Accent3 5 2 5 2 3 2 2" xfId="42308" xr:uid="{80CB90C0-9519-4259-9A4D-381DE64475ED}"/>
    <cellStyle name="20% - Accent3 5 2 5 2 3 3" xfId="42859" xr:uid="{93EF1455-CFDB-40C3-93E5-186E5214A56D}"/>
    <cellStyle name="20% - Accent3 5 2 5 2 4" xfId="25067" xr:uid="{06F1CBC4-6754-4BA5-9CD4-C5EDFC721C8F}"/>
    <cellStyle name="20% - Accent3 5 2 5 2 4 2" xfId="50301" xr:uid="{7F079F20-B740-47C6-AC50-F0F1E63F6BB9}"/>
    <cellStyle name="20% - Accent3 5 2 5 2 5" xfId="25840" xr:uid="{0C76D62D-7484-446E-9050-C90D9250EF8A}"/>
    <cellStyle name="20% - Accent3 5 2 5 3" xfId="3588" xr:uid="{7A8C2477-5D1A-445D-8B1E-B896564EB06D}"/>
    <cellStyle name="20% - Accent3 5 2 5 3 2" xfId="14633" xr:uid="{A6F702BA-FBA1-41C6-B9FF-7775A601237B}"/>
    <cellStyle name="20% - Accent3 5 2 5 3 2 2" xfId="39972" xr:uid="{37E836BD-3E02-43DD-9914-C322B0794D2B}"/>
    <cellStyle name="20% - Accent3 5 2 5 3 3" xfId="29032" xr:uid="{F0F77DA8-75BD-4049-B470-771EF6079B68}"/>
    <cellStyle name="20% - Accent3 5 2 5 4" xfId="21676" xr:uid="{6B24050F-4807-4826-B218-B042EEA17D01}"/>
    <cellStyle name="20% - Accent3 5 2 5 4 2" xfId="19010" xr:uid="{917D025D-9444-49C9-9AE9-A8310DD1FCB8}"/>
    <cellStyle name="20% - Accent3 5 2 5 4 2 2" xfId="44310" xr:uid="{7BB4BC2F-2D57-4D03-9749-607595B6D5DF}"/>
    <cellStyle name="20% - Accent3 5 2 5 4 3" xfId="46944" xr:uid="{7326E4EE-A644-4CD0-947E-664B623D18F4}"/>
    <cellStyle name="20% - Accent3 5 2 5 5" xfId="2899" xr:uid="{5A08A2EC-EEC4-4E27-8AFF-FD706EF5E359}"/>
    <cellStyle name="20% - Accent3 5 2 5 5 2" xfId="28352" xr:uid="{64BC0196-84BA-416F-92C8-12DA4793E89E}"/>
    <cellStyle name="20% - Accent3 5 2 5 6" xfId="38271" xr:uid="{703771D6-413D-4F36-9872-B2EB6984FEAD}"/>
    <cellStyle name="20% - Accent3 5 2 6" xfId="15102" xr:uid="{0918D8FD-8077-4A9B-A652-8A7D552F6E02}"/>
    <cellStyle name="20% - Accent3 5 2 6 2" xfId="17378" xr:uid="{C76670B6-64C1-4826-B52A-5EF44D8B6B2F}"/>
    <cellStyle name="20% - Accent3 5 2 6 2 2" xfId="1042" xr:uid="{C180FC42-CAC7-4ED5-8398-E45CDA92A1FF}"/>
    <cellStyle name="20% - Accent3 5 2 6 2 2 2" xfId="26526" xr:uid="{06E2C11C-1B85-40DD-9CB9-9989F4884310}"/>
    <cellStyle name="20% - Accent3 5 2 6 2 3" xfId="42686" xr:uid="{592FF1AC-32D0-40C2-B312-89E4CD9BCC7E}"/>
    <cellStyle name="20% - Accent3 5 2 6 3" xfId="14373" xr:uid="{CBDCEE8A-DF98-43CF-83D2-174DD4848705}"/>
    <cellStyle name="20% - Accent3 5 2 6 3 2" xfId="1214" xr:uid="{2A125753-4B05-4B94-A4C6-F22ABEEA8F6A}"/>
    <cellStyle name="20% - Accent3 5 2 6 3 2 2" xfId="26698" xr:uid="{CF99F9DC-8BF9-469B-B71B-44779CABFE7F}"/>
    <cellStyle name="20% - Accent3 5 2 6 3 3" xfId="39712" xr:uid="{6AC17AF4-4889-4970-90C4-15CE828BE964}"/>
    <cellStyle name="20% - Accent3 5 2 6 4" xfId="872" xr:uid="{9FAA5421-37C4-41AD-9F0F-3430ADF17400}"/>
    <cellStyle name="20% - Accent3 5 2 6 4 2" xfId="26356" xr:uid="{EC5161A3-6F1C-4121-AE6C-6E02F24CEEDE}"/>
    <cellStyle name="20% - Accent3 5 2 6 5" xfId="40429" xr:uid="{2B64EF4C-C539-4971-B0D0-2C7156F164BB}"/>
    <cellStyle name="20% - Accent3 5 2 7" xfId="4662" xr:uid="{CEF55705-FEAC-4042-94F5-C8C1E1240C72}"/>
    <cellStyle name="20% - Accent3 5 2 7 2" xfId="23052" xr:uid="{45661AEE-6480-4090-81D4-8A6F2B907C21}"/>
    <cellStyle name="20% - Accent3 5 2 7 2 2" xfId="48307" xr:uid="{DD375FB6-74E7-412D-9C6A-92CD4C4DAB78}"/>
    <cellStyle name="20% - Accent3 5 2 7 3" xfId="30093" xr:uid="{DE1E30EF-9B03-4C40-9BB1-4407F9A51B67}"/>
    <cellStyle name="20% - Accent3 5 2 8" xfId="12177" xr:uid="{E3525ED3-93CA-4C90-BCC4-2DDE0A774ED8}"/>
    <cellStyle name="20% - Accent3 5 2 8 2" xfId="2164" xr:uid="{075E046E-9790-4A72-97CF-B263FD10866E}"/>
    <cellStyle name="20% - Accent3 5 2 8 2 2" xfId="27635" xr:uid="{C6A6D8B7-EEB9-4348-B8F9-65A157760781}"/>
    <cellStyle name="20% - Accent3 5 2 8 3" xfId="37540" xr:uid="{8F9D4161-43FC-42A9-BCC8-515706DB8D59}"/>
    <cellStyle name="20% - Accent3 5 2 9" xfId="16569" xr:uid="{E77FD1CA-237C-466E-8068-7EC89FB236BA}"/>
    <cellStyle name="20% - Accent3 5 2 9 2" xfId="41885" xr:uid="{B5DAC134-0857-4BB7-B03B-98595AE33FB6}"/>
    <cellStyle name="20% - Accent3 5 3" xfId="1312" xr:uid="{B16E71A2-43A1-4B79-AB4A-68063252205D}"/>
    <cellStyle name="20% - Accent3 5 3 2" xfId="3416" xr:uid="{B0F29FD4-0038-4215-82D6-58F51CAD328C}"/>
    <cellStyle name="20% - Accent3 5 3 2 2" xfId="3500" xr:uid="{590DD270-7F4E-4174-B32E-5C71C81ECC52}"/>
    <cellStyle name="20% - Accent3 5 3 2 2 2" xfId="16310" xr:uid="{232162AA-E49B-4C4C-A089-81036AD3B6C6}"/>
    <cellStyle name="20% - Accent3 5 3 2 2 2 2" xfId="18924" xr:uid="{F9C0DAD0-4AFB-4D2C-9335-7F47B263787E}"/>
    <cellStyle name="20% - Accent3 5 3 2 2 2 2 2" xfId="44224" xr:uid="{D741DB41-BE3E-4032-A44A-67E861E5DB27}"/>
    <cellStyle name="20% - Accent3 5 3 2 2 2 3" xfId="41626" xr:uid="{9558BF1F-FF41-4D30-AF45-65E4FB36CFD5}"/>
    <cellStyle name="20% - Accent3 5 3 2 2 3" xfId="19654" xr:uid="{4374FBEC-139C-4067-A52A-2137D11EE5FA}"/>
    <cellStyle name="20% - Accent3 5 3 2 2 3 2" xfId="12772" xr:uid="{93619EC3-9F71-4B50-886F-2495BC3EE99B}"/>
    <cellStyle name="20% - Accent3 5 3 2 2 3 2 2" xfId="38135" xr:uid="{C37EF0C7-0A0F-41D6-86FB-DB9512B408B5}"/>
    <cellStyle name="20% - Accent3 5 3 2 2 3 3" xfId="44942" xr:uid="{88022426-8B0A-4192-98C1-016F3E88BB69}"/>
    <cellStyle name="20% - Accent3 5 3 2 2 4" xfId="8221" xr:uid="{6385E12B-4BD0-434C-B92F-18DD9EAD7892}"/>
    <cellStyle name="20% - Accent3 5 3 2 2 4 2" xfId="33628" xr:uid="{0E6D07B1-C2CF-403F-AB58-58AFF7BF52C5}"/>
    <cellStyle name="20% - Accent3 5 3 2 2 5" xfId="28944" xr:uid="{FCA43961-54A5-4154-A563-F27B3AEE8563}"/>
    <cellStyle name="20% - Accent3 5 3 2 3" xfId="22539" xr:uid="{82E74B86-599A-4228-BF15-67997F6C3573}"/>
    <cellStyle name="20% - Accent3 5 3 2 3 2" xfId="9382" xr:uid="{78D859D4-FB5D-43BC-99CC-5C5859F4A221}"/>
    <cellStyle name="20% - Accent3 5 3 2 3 2 2" xfId="34775" xr:uid="{0E0AA5D5-2ACC-4F90-8E7F-27B7065448B6}"/>
    <cellStyle name="20% - Accent3 5 3 2 3 3" xfId="47794" xr:uid="{827963C5-C461-4B05-AB0E-C3EBEC2443EC}"/>
    <cellStyle name="20% - Accent3 5 3 2 4" xfId="4831" xr:uid="{1DC7BE4A-A400-4D07-BEDD-8207A16C0B80}"/>
    <cellStyle name="20% - Accent3 5 3 2 4 2" xfId="21112" xr:uid="{B273BFBA-44E5-478D-A28C-971E90A2CFE3}"/>
    <cellStyle name="20% - Accent3 5 3 2 4 2 2" xfId="46391" xr:uid="{FE95CE55-6DAB-4975-87D2-B00254294BF2}"/>
    <cellStyle name="20% - Accent3 5 3 2 4 3" xfId="30262" xr:uid="{996FB095-A41B-4739-BFD4-8A0C2A6699E4}"/>
    <cellStyle name="20% - Accent3 5 3 2 5" xfId="21848" xr:uid="{847250E5-619D-4797-A931-9C4159A50AC4}"/>
    <cellStyle name="20% - Accent3 5 3 2 5 2" xfId="47116" xr:uid="{2A075453-91CA-4A3B-9251-D4014CD42C9E}"/>
    <cellStyle name="20% - Accent3 5 3 2 6" xfId="28861" xr:uid="{DE896A86-924D-41D2-9782-48B9C8525A87}"/>
    <cellStyle name="20% - Accent3 5 3 3" xfId="9730" xr:uid="{D28D2A2D-75E8-494D-9B78-D1735F40F173}"/>
    <cellStyle name="20% - Accent3 5 3 3 2" xfId="9814" xr:uid="{68F26D3E-035B-40FD-BC63-9AD563C04F4C}"/>
    <cellStyle name="20% - Accent3 5 3 3 2 2" xfId="5776" xr:uid="{8DE658B1-1C04-466E-9979-B3CCCBBC9C9F}"/>
    <cellStyle name="20% - Accent3 5 3 3 2 2 2" xfId="8391" xr:uid="{2CAA47CD-C66D-4E86-BF26-E25069651E67}"/>
    <cellStyle name="20% - Accent3 5 3 3 2 2 2 2" xfId="33798" xr:uid="{369A4951-2830-4838-8ACC-487C429B1801}"/>
    <cellStyle name="20% - Accent3 5 3 3 2 2 3" xfId="31199" xr:uid="{E3FD2142-1DC6-4CC1-8417-4075835F71CA}"/>
    <cellStyle name="20% - Accent3 5 3 3 2 3" xfId="13340" xr:uid="{63E416EB-88B4-483B-8E10-518D762686F8}"/>
    <cellStyle name="20% - Accent3 5 3 3 2 3 2" xfId="25409" xr:uid="{68891B73-D037-4724-9784-B62B8D1B97EC}"/>
    <cellStyle name="20% - Accent3 5 3 3 2 3 2 2" xfId="50643" xr:uid="{D5C16FBF-702C-4B6F-956D-EAFA2C350CA2}"/>
    <cellStyle name="20% - Accent3 5 3 3 2 3 3" xfId="38691" xr:uid="{D4EA65AB-0395-4DE8-929E-1A205641A5B8}"/>
    <cellStyle name="20% - Accent3 5 3 3 2 4" xfId="20856" xr:uid="{88A26179-8BCB-4E3E-8282-8C7B22BF4BA1}"/>
    <cellStyle name="20% - Accent3 5 3 3 2 4 2" xfId="46135" xr:uid="{4E90637F-FFDB-44E6-94B7-FB226151867C}"/>
    <cellStyle name="20% - Accent3 5 3 3 2 5" xfId="35198" xr:uid="{6F6973FD-C0AC-48E8-9BDE-1F6205D0D286}"/>
    <cellStyle name="20% - Accent3 5 3 3 3" xfId="16226" xr:uid="{3686D930-81D4-48E3-811E-DBC8379D75AE}"/>
    <cellStyle name="20% - Accent3 5 3 3 3 2" xfId="22018" xr:uid="{215BA06E-BF7A-47AC-BD2D-AAF7B4162D8A}"/>
    <cellStyle name="20% - Accent3 5 3 3 3 2 2" xfId="47286" xr:uid="{BB9B5527-F13C-4734-9284-86F404E3F3F1}"/>
    <cellStyle name="20% - Accent3 5 3 3 3 3" xfId="41542" xr:uid="{E3BB24D2-8EA8-4532-A833-C918B3516337}"/>
    <cellStyle name="20% - Accent3 5 3 3 4" xfId="11144" xr:uid="{91F23AFC-1473-4FEE-853D-EF1032F2454B}"/>
    <cellStyle name="20% - Accent3 5 3 3 4 2" xfId="14800" xr:uid="{5E64993C-D5B9-477C-B83D-A111571D63DC}"/>
    <cellStyle name="20% - Accent3 5 3 3 4 2 2" xfId="40139" xr:uid="{2A697ABA-10A0-43F3-81A2-92962CC23CB9}"/>
    <cellStyle name="20% - Accent3 5 3 3 4 3" xfId="36515" xr:uid="{531334F5-D538-46E6-B873-A35AB4E13A38}"/>
    <cellStyle name="20% - Accent3 5 3 3 5" xfId="15536" xr:uid="{FF1565F3-A4AE-4D42-B894-7A8FF4C873E3}"/>
    <cellStyle name="20% - Accent3 5 3 3 5 2" xfId="40863" xr:uid="{984FA644-DCAC-48A4-ABE6-43460E14C68C}"/>
    <cellStyle name="20% - Accent3 5 3 3 6" xfId="35114" xr:uid="{0C161736-6F78-4AEB-9568-DE28D278C66F}"/>
    <cellStyle name="20% - Accent3 5 3 4" xfId="1396" xr:uid="{30473C48-C67E-4B31-8096-494C9B4806C4}"/>
    <cellStyle name="20% - Accent3 5 3 4 2" xfId="22623" xr:uid="{86121A65-4392-4CD2-B364-B5D040648370}"/>
    <cellStyle name="20% - Accent3 5 3 4 2 2" xfId="25237" xr:uid="{022CC0F2-CAF1-4117-AC75-267964F75FCC}"/>
    <cellStyle name="20% - Accent3 5 3 4 2 2 2" xfId="50471" xr:uid="{72CE62B3-BED7-47A1-B606-301580C50198}"/>
    <cellStyle name="20% - Accent3 5 3 4 2 3" xfId="47878" xr:uid="{58E418FD-3DDD-4D55-A26C-81F45CB382BC}"/>
    <cellStyle name="20% - Accent3 5 3 4 3" xfId="7018" xr:uid="{DDC5F651-BDB0-4584-A900-3127359D1328}"/>
    <cellStyle name="20% - Accent3 5 3 4 3 2" xfId="6458" xr:uid="{B85EB788-F18B-42D5-9179-EDB391AB6699}"/>
    <cellStyle name="20% - Accent3 5 3 4 3 2 2" xfId="31881" xr:uid="{4F994C1C-8453-47D4-9FC4-C9D4FBB686CD}"/>
    <cellStyle name="20% - Accent3 5 3 4 3 3" xfId="32432" xr:uid="{546C38D5-A8B6-46BF-BB9F-79B531C11083}"/>
    <cellStyle name="20% - Accent3 5 3 4 4" xfId="18754" xr:uid="{28BA034F-3611-44BE-8D72-EF61E588B424}"/>
    <cellStyle name="20% - Accent3 5 3 4 4 2" xfId="44054" xr:uid="{FC34FE77-1823-41E9-852E-ADC182CA046C}"/>
    <cellStyle name="20% - Accent3 5 3 4 5" xfId="26867" xr:uid="{DC97DD19-2436-4BA1-9BC5-0D4025A55E5F}"/>
    <cellStyle name="20% - Accent3 5 3 5" xfId="9902" xr:uid="{36DDE382-6DEA-495B-AB82-32C461FFE9B9}"/>
    <cellStyle name="20% - Accent3 5 3 5 2" xfId="3069" xr:uid="{E4A1C66D-4022-4181-958E-63D35D411128}"/>
    <cellStyle name="20% - Accent3 5 3 5 2 2" xfId="28522" xr:uid="{439C2538-79FF-47D8-A985-904D7A84BF3C}"/>
    <cellStyle name="20% - Accent3 5 3 5 3" xfId="35286" xr:uid="{012B595C-2454-4493-85B1-6E54771787D5}"/>
    <cellStyle name="20% - Accent3 5 3 6" xfId="15364" xr:uid="{3BFA0289-DDBD-4FFC-A67F-872862F409C6}"/>
    <cellStyle name="20% - Accent3 5 3 6 2" xfId="8477" xr:uid="{266C75B3-C9C3-4DB1-99FA-2C12FFB8905A}"/>
    <cellStyle name="20% - Accent3 5 3 6 2 2" xfId="33884" xr:uid="{51217742-7C02-4540-AF5F-C362647CE2A7}"/>
    <cellStyle name="20% - Accent3 5 3 6 3" xfId="40691" xr:uid="{70A6C767-8C4B-4608-8AC0-5C8CDD19BD0A}"/>
    <cellStyle name="20% - Accent3 5 3 7" xfId="9212" xr:uid="{D5395165-CFC2-4DE7-B2D6-413D47B43425}"/>
    <cellStyle name="20% - Accent3 5 3 7 2" xfId="34605" xr:uid="{3580E463-C7B7-4CF5-A958-35663228D934}"/>
    <cellStyle name="20% - Accent3 5 3 8" xfId="26785" xr:uid="{A1248E90-9203-477E-A37A-5DEE95FE7AC1}"/>
    <cellStyle name="20% - Accent3 5 4" xfId="22367" xr:uid="{A7AC31FC-B734-4C96-B4FB-C8A17BFAEC9C}"/>
    <cellStyle name="20% - Accent3 5 4 2" xfId="16054" xr:uid="{1C10B69B-92E4-4368-8217-59A4C9A1B5E3}"/>
    <cellStyle name="20% - Accent3 5 4 2 2" xfId="16138" xr:uid="{01B7670D-29C0-40EB-9BCB-B2484436E891}"/>
    <cellStyle name="20% - Accent3 5 4 2 2 2" xfId="24727" xr:uid="{A32120C0-32CB-4799-8063-77014C9C16F7}"/>
    <cellStyle name="20% - Accent3 5 4 2 2 2 2" xfId="14714" xr:uid="{BCF761C8-5D39-4634-B005-9EEBD4D10DF2}"/>
    <cellStyle name="20% - Accent3 5 4 2 2 2 2 2" xfId="40053" xr:uid="{C900EB00-DFB4-4D18-803C-7A39EB3340A7}"/>
    <cellStyle name="20% - Accent3 5 4 2 2 2 3" xfId="49961" xr:uid="{8729B312-3624-4437-88B5-0CC4D9305E90}"/>
    <cellStyle name="20% - Accent3 5 4 2 2 3" xfId="2801" xr:uid="{F38700CA-3568-4DCA-8973-31D54D23A6C8}"/>
    <cellStyle name="20% - Accent3 5 4 2 2 3 2" xfId="8563" xr:uid="{84B15FC7-A8C6-483E-81FE-1E063469D3A3}"/>
    <cellStyle name="20% - Accent3 5 4 2 2 3 2 2" xfId="33970" xr:uid="{23D8AA22-3621-4DC4-AE85-11E574E363CD}"/>
    <cellStyle name="20% - Accent3 5 4 2 2 3 3" xfId="28254" xr:uid="{20EEFA1C-44C1-4DD1-994D-E20D7520CD19}"/>
    <cellStyle name="20% - Accent3 5 4 2 2 4" xfId="2980" xr:uid="{DADCD97F-FF10-4C36-B8E8-DF7C865D61F9}"/>
    <cellStyle name="20% - Accent3 5 4 2 2 4 2" xfId="28433" xr:uid="{2583EC5F-04A6-462F-BA6D-4B8EBFA371EA}"/>
    <cellStyle name="20% - Accent3 5 4 2 2 5" xfId="41454" xr:uid="{CB564E14-C245-4389-A72F-AC53499FF915}"/>
    <cellStyle name="20% - Accent3 5 4 2 3" xfId="12006" xr:uid="{410B744A-E731-4B3F-8D0C-1E66D6DF8CFE}"/>
    <cellStyle name="20% - Accent3 5 4 2 3 2" xfId="5173" xr:uid="{ABDDC399-4473-48CA-96A6-E1D9A311601C}"/>
    <cellStyle name="20% - Accent3 5 4 2 3 2 2" xfId="30604" xr:uid="{730BD875-ECFF-454F-A577-DA4A384F8285}"/>
    <cellStyle name="20% - Accent3 5 4 2 3 3" xfId="37369" xr:uid="{ABCC2EFE-56EF-400C-AA7E-02B9355230E2}"/>
    <cellStyle name="20% - Accent3 5 4 2 4" xfId="17469" xr:uid="{9EFA4D37-BC83-4534-B471-5C8753A6E28C}"/>
    <cellStyle name="20% - Accent3 5 4 2 4 2" xfId="9549" xr:uid="{473EBF3E-41A1-43D0-B88C-EDDE45D11074}"/>
    <cellStyle name="20% - Accent3 5 4 2 4 2 2" xfId="34942" xr:uid="{C1187F2A-91C6-47AE-A603-116A4C538372}"/>
    <cellStyle name="20% - Accent3 5 4 2 4 3" xfId="42777" xr:uid="{5241E34F-84CA-411A-B420-69F62BD4B6F4}"/>
    <cellStyle name="20% - Accent3 5 4 2 5" xfId="11316" xr:uid="{7B0DF6BB-5848-48D1-BAA0-24D9D80E58D7}"/>
    <cellStyle name="20% - Accent3 5 4 2 5 2" xfId="36687" xr:uid="{9B0CC15F-8943-4841-A312-8BF53C205067}"/>
    <cellStyle name="20% - Accent3 5 4 2 6" xfId="41371" xr:uid="{F2A8C05D-3B20-47F1-BC0B-0409D5E6A592}"/>
    <cellStyle name="20% - Accent3 5 4 3" xfId="5520" xr:uid="{73C6671F-F3C9-4F5A-8F33-1E65773D8D29}"/>
    <cellStyle name="20% - Accent3 5 4 3 2" xfId="5604" xr:uid="{A47EADF7-8561-41AD-A07F-06A890C38A5A}"/>
    <cellStyle name="20% - Accent3 5 4 3 2 2" xfId="18414" xr:uid="{06914EC4-41FD-46C1-A62D-8672D92A36A6}"/>
    <cellStyle name="20% - Accent3 5 4 3 2 2 2" xfId="3150" xr:uid="{3FA9CC77-D41B-4E20-A8D0-FEA1F03F10E0}"/>
    <cellStyle name="20% - Accent3 5 4 3 2 2 2 2" xfId="28603" xr:uid="{9CB0579E-F050-4469-BDC6-955EFB0F2275}"/>
    <cellStyle name="20% - Accent3 5 4 3 2 2 3" xfId="43714" xr:uid="{EA31ABA2-0A89-40F7-8D28-3D08CD1FC382}"/>
    <cellStyle name="20% - Accent3 5 4 3 2 3" xfId="9114" xr:uid="{D4B75A66-E057-4105-9B00-06EF4E86F52F}"/>
    <cellStyle name="20% - Accent3 5 4 3 2 3 2" xfId="21198" xr:uid="{D8914165-11CB-4DC7-B8DA-3873AE082FB5}"/>
    <cellStyle name="20% - Accent3 5 4 3 2 3 2 2" xfId="46477" xr:uid="{E9769ED4-A811-4894-9044-072CD42647A5}"/>
    <cellStyle name="20% - Accent3 5 4 3 2 3 3" xfId="34507" xr:uid="{5573FB47-5AFE-4D66-9241-E74B716B3679}"/>
    <cellStyle name="20% - Accent3 5 4 3 2 4" xfId="9293" xr:uid="{641EA5AA-04CB-45DE-A759-F23DA2BCD2A7}"/>
    <cellStyle name="20% - Accent3 5 4 3 2 4 2" xfId="34686" xr:uid="{C3B863BA-E903-4096-BE99-51790B9C48AF}"/>
    <cellStyle name="20% - Accent3 5 4 3 2 5" xfId="31027" xr:uid="{68B51B90-1654-43D5-973F-46B9EEB2B518}"/>
    <cellStyle name="20% - Accent3 5 4 3 3" xfId="24643" xr:uid="{5F4DB97D-1604-4826-B187-2BAF52B2DE44}"/>
    <cellStyle name="20% - Accent3 5 4 3 3 2" xfId="11486" xr:uid="{94AA61D7-CE94-495F-B068-5DEAECEDE5A0}"/>
    <cellStyle name="20% - Accent3 5 4 3 3 2 2" xfId="36857" xr:uid="{05904EF4-198C-49F9-9349-B9743BF9EA9E}"/>
    <cellStyle name="20% - Accent3 5 4 3 3 3" xfId="49877" xr:uid="{DD17DE9A-A76C-4A06-9E21-0112729DA6DC}"/>
    <cellStyle name="20% - Accent3 5 4 3 4" xfId="6936" xr:uid="{C0C971E3-A424-4923-9A02-7F2C9FD7F96F}"/>
    <cellStyle name="20% - Accent3 5 4 3 4 2" xfId="22185" xr:uid="{5B471F8A-BFAE-4EF1-B1C0-7EF466F7E154}"/>
    <cellStyle name="20% - Accent3 5 4 3 4 2 2" xfId="47453" xr:uid="{A0FB3F23-CC0B-4445-B0D3-DDA3173CB78E}"/>
    <cellStyle name="20% - Accent3 5 4 3 4 3" xfId="32350" xr:uid="{28C56ABB-04E6-445B-B19E-8BF2D2F9877B}"/>
    <cellStyle name="20% - Accent3 5 4 3 5" xfId="23953" xr:uid="{53E177B3-6654-407D-804B-C3D25DA078F1}"/>
    <cellStyle name="20% - Accent3 5 4 3 5 2" xfId="49198" xr:uid="{11751B82-2074-47FF-8931-E17FAB793865}"/>
    <cellStyle name="20% - Accent3 5 4 3 6" xfId="30943" xr:uid="{A996199A-7753-4E29-9B9C-D50F59A1C1B5}"/>
    <cellStyle name="20% - Accent3 5 4 4" xfId="22451" xr:uid="{D2DCB21A-89A6-4A39-9703-1DC6727AD3BD}"/>
    <cellStyle name="20% - Accent3 5 4 4 2" xfId="12090" xr:uid="{DBA19A83-67B0-4298-A68C-F2174776D4E3}"/>
    <cellStyle name="20% - Accent3 5 4 4 2 2" xfId="21026" xr:uid="{923FC4D9-2823-4C17-BEBA-F91D6FED4EE2}"/>
    <cellStyle name="20% - Accent3 5 4 4 2 2 2" xfId="46305" xr:uid="{86EE9888-A56F-4165-8CAF-003450EFCC4E}"/>
    <cellStyle name="20% - Accent3 5 4 4 2 3" xfId="37453" xr:uid="{4C74B9B3-859E-4565-91AC-47B2C1D7F085}"/>
    <cellStyle name="20% - Accent3 5 4 4 3" xfId="692" xr:uid="{650DBE77-8BC9-411A-A38A-3CAD81333A15}"/>
    <cellStyle name="20% - Accent3 5 4 4 3 2" xfId="19096" xr:uid="{284305E8-AEF2-4F32-B411-D182E0560DE3}"/>
    <cellStyle name="20% - Accent3 5 4 4 3 2 2" xfId="44396" xr:uid="{52F213EF-42C1-4BBB-A908-C16C5A12317C}"/>
    <cellStyle name="20% - Accent3 5 4 4 3 3" xfId="26176" xr:uid="{5B8EF38B-D37B-4FEC-AC4B-F62F7F717FD8}"/>
    <cellStyle name="20% - Accent3 5 4 4 4" xfId="14544" xr:uid="{99AEF274-E839-4286-B4B3-CC579C4A674E}"/>
    <cellStyle name="20% - Accent3 5 4 4 4 2" xfId="39883" xr:uid="{4D0F5918-C3F5-49D5-B75C-16D085D309B8}"/>
    <cellStyle name="20% - Accent3 5 4 4 5" xfId="47707" xr:uid="{68AABE39-B299-43E4-BFC1-DC1F01350DED}"/>
    <cellStyle name="20% - Accent3 5 4 5" xfId="5692" xr:uid="{0DEA1595-8376-4DA8-9243-9886DB324F15}"/>
    <cellStyle name="20% - Accent3 5 4 5 2" xfId="15706" xr:uid="{AD2FB51F-2349-4ED1-B78E-65CEB357003E}"/>
    <cellStyle name="20% - Accent3 5 4 5 2 2" xfId="41033" xr:uid="{50422A7F-42D4-407D-A522-739ECD878124}"/>
    <cellStyle name="20% - Accent3 5 4 5 3" xfId="31115" xr:uid="{0455F75B-DFD1-4B39-877D-E92AF62AFCE8}"/>
    <cellStyle name="20% - Accent3 5 4 6" xfId="23781" xr:uid="{0E83BBC0-0B32-49B7-80EE-BE95BDC0B3AF}"/>
    <cellStyle name="20% - Accent3 5 4 6 2" xfId="3236" xr:uid="{0564AD3C-0630-48EB-895F-743840354412}"/>
    <cellStyle name="20% - Accent3 5 4 6 2 2" xfId="28689" xr:uid="{452CECBF-7089-4325-9EEF-B648BCF0D853}"/>
    <cellStyle name="20% - Accent3 5 4 6 3" xfId="49026" xr:uid="{9E83961C-D635-4123-82FC-605061057082}"/>
    <cellStyle name="20% - Accent3 5 4 7" xfId="5003" xr:uid="{AF854759-31F7-4109-8C78-0C9FD4062DB4}"/>
    <cellStyle name="20% - Accent3 5 4 7 2" xfId="30434" xr:uid="{493F8EB5-2BC2-47C7-BC5A-8FF7F6D05AC8}"/>
    <cellStyle name="20% - Accent3 5 4 8" xfId="47624" xr:uid="{91F3E275-4454-4959-9E6B-B0E05499D51D}"/>
    <cellStyle name="20% - Accent3 5 5" xfId="11834" xr:uid="{F123F649-D1B3-4B7E-A413-5B402B0EF847}"/>
    <cellStyle name="20% - Accent3 5 5 2" xfId="24471" xr:uid="{D5103AEF-49C9-4621-81DE-D21BE5E89790}"/>
    <cellStyle name="20% - Accent3 5 5 2 2" xfId="24555" xr:uid="{420991F2-81E2-4B33-A219-CE719059C2DC}"/>
    <cellStyle name="20% - Accent3 5 5 2 2 2" xfId="20516" xr:uid="{2C988ADC-4559-4248-B519-E015AEFC6E56}"/>
    <cellStyle name="20% - Accent3 5 5 2 2 2 2" xfId="22099" xr:uid="{CA2D9393-2FD6-4BA9-9D3C-548D445B98C7}"/>
    <cellStyle name="20% - Accent3 5 5 2 2 2 2 2" xfId="47367" xr:uid="{9801B77B-BE99-4A92-9EE4-B4F5D58886F6}"/>
    <cellStyle name="20% - Accent3 5 5 2 2 2 3" xfId="45795" xr:uid="{88D28001-FA69-4275-816F-4A487B480270}"/>
    <cellStyle name="20% - Accent3 5 5 2 2 3" xfId="15438" xr:uid="{9C2FFD8E-013F-4EEA-91E2-22A6E3E91654}"/>
    <cellStyle name="20% - Accent3 5 5 2 2 3 2" xfId="3322" xr:uid="{77A52E79-F6D1-4527-9CC3-C78B1DE7320E}"/>
    <cellStyle name="20% - Accent3 5 5 2 2 3 2 2" xfId="28775" xr:uid="{60A69584-DD5D-49C8-BCDC-BF70232B6D24}"/>
    <cellStyle name="20% - Accent3 5 5 2 2 3 3" xfId="40765" xr:uid="{47F90B16-0226-4C1D-BAD3-E07F673F6A82}"/>
    <cellStyle name="20% - Accent3 5 5 2 2 4" xfId="15617" xr:uid="{F71E0155-05D8-4625-8714-E3098737C313}"/>
    <cellStyle name="20% - Accent3 5 5 2 2 4 2" xfId="40944" xr:uid="{144FE9E8-5443-425C-A3FC-6FA298CB3655}"/>
    <cellStyle name="20% - Accent3 5 5 2 2 5" xfId="49789" xr:uid="{76832263-E189-4D33-A729-27E542DE567B}"/>
    <cellStyle name="20% - Accent3 5 5 2 3" xfId="7797" xr:uid="{C866007E-B185-4CC1-8263-CF359F0294CE}"/>
    <cellStyle name="20% - Accent3 5 5 2 3 2" xfId="17811" xr:uid="{FFB5FA3A-C80B-432E-9D62-533455C9AA23}"/>
    <cellStyle name="20% - Accent3 5 5 2 3 2 2" xfId="43119" xr:uid="{9EF7374E-A706-4545-84EA-B1FE2C8C370A}"/>
    <cellStyle name="20% - Accent3 5 5 2 3 3" xfId="33204" xr:uid="{95A06B8D-8506-4444-8FC4-B7DA1488DE38}"/>
    <cellStyle name="20% - Accent3 5 5 2 4" xfId="13258" xr:uid="{47DB2ED8-2126-4311-9B04-BC070076B380}"/>
    <cellStyle name="20% - Accent3 5 5 2 4 2" xfId="5340" xr:uid="{8BEAB35E-AA11-447F-832D-BA4BA3AE8A0E}"/>
    <cellStyle name="20% - Accent3 5 5 2 4 2 2" xfId="30771" xr:uid="{DF1E9125-093E-472E-9412-D8F3973F1772}"/>
    <cellStyle name="20% - Accent3 5 5 2 4 3" xfId="38609" xr:uid="{CAC390EA-0D5C-48EB-B5ED-C8EF8E6E9DFC}"/>
    <cellStyle name="20% - Accent3 5 5 2 5" xfId="7108" xr:uid="{EA1AAC02-E891-41C8-8882-EAF272AD1F8B}"/>
    <cellStyle name="20% - Accent3 5 5 2 5 2" xfId="32522" xr:uid="{0460D153-8589-439A-9897-FD8B170342C1}"/>
    <cellStyle name="20% - Accent3 5 5 2 6" xfId="49707" xr:uid="{45E46733-50D8-48FA-B6C6-CBFE20E47E26}"/>
    <cellStyle name="20% - Accent3 5 5 3" xfId="18158" xr:uid="{22336326-354F-4B48-9730-8931FDCECD4B}"/>
    <cellStyle name="20% - Accent3 5 5 3 2" xfId="18242" xr:uid="{D90665F1-9169-416C-8AF4-A47EB20BACF0}"/>
    <cellStyle name="20% - Accent3 5 5 3 2 2" xfId="14204" xr:uid="{03539A99-D313-4E77-8386-56AEF3F164D8}"/>
    <cellStyle name="20% - Accent3 5 5 3 2 2 2" xfId="15787" xr:uid="{10D32383-F9C6-4EF5-A453-BDDC9A495E1C}"/>
    <cellStyle name="20% - Accent3 5 5 3 2 2 2 2" xfId="41114" xr:uid="{16C79CD6-9A27-4AD0-BA42-F68D238FF95A}"/>
    <cellStyle name="20% - Accent3 5 5 3 2 2 3" xfId="39543" xr:uid="{0C40BB01-E6FD-43EA-935E-C2D53EBB8C63}"/>
    <cellStyle name="20% - Accent3 5 5 3 2 3" xfId="4905" xr:uid="{DFB9A83A-250C-43CF-85AA-835D8A577EB8}"/>
    <cellStyle name="20% - Accent3 5 5 3 2 3 2" xfId="9635" xr:uid="{C3F3F4B4-BBFB-489F-9FFB-242ED58555EE}"/>
    <cellStyle name="20% - Accent3 5 5 3 2 3 2 2" xfId="35028" xr:uid="{8AE576CE-7435-4B58-BFD4-415996244468}"/>
    <cellStyle name="20% - Accent3 5 5 3 2 3 3" xfId="30336" xr:uid="{7E9B76A7-6983-43C2-BF89-004D03B44817}"/>
    <cellStyle name="20% - Accent3 5 5 3 2 4" xfId="5084" xr:uid="{63C4A42F-9B2C-498D-9CD4-A042B6C13A98}"/>
    <cellStyle name="20% - Accent3 5 5 3 2 4 2" xfId="30515" xr:uid="{87A793C5-78A9-4277-80C2-36D9E4679C62}"/>
    <cellStyle name="20% - Accent3 5 5 3 2 5" xfId="43542" xr:uid="{48E9B31D-ECC7-482D-94D2-BF5C68262024}"/>
    <cellStyle name="20% - Accent3 5 5 3 3" xfId="20432" xr:uid="{2019B252-BC44-46FA-AD70-3C8913CD16FF}"/>
    <cellStyle name="20% - Accent3 5 5 3 3 2" xfId="7278" xr:uid="{3F703CEE-0D34-4083-881C-28E39AB32C95}"/>
    <cellStyle name="20% - Accent3 5 5 3 3 2 2" xfId="32692" xr:uid="{98AEFA57-F3A9-4B4D-AF89-CF80CF5C184B}"/>
    <cellStyle name="20% - Accent3 5 5 3 3 3" xfId="45711" xr:uid="{0539E3E7-50BC-4363-B3BF-11E20BEBE023}"/>
    <cellStyle name="20% - Accent3 5 5 3 4" xfId="597" xr:uid="{0793BE32-CB51-4722-A0AA-3164E9F51D13}"/>
    <cellStyle name="20% - Accent3 5 5 3 4 2" xfId="11653" xr:uid="{3724B79C-309B-4D18-8196-AD5FB6661630}"/>
    <cellStyle name="20% - Accent3 5 5 3 4 2 2" xfId="37024" xr:uid="{FC5AA2B5-18F1-4EA6-B6BD-F3094C8CFD86}"/>
    <cellStyle name="20% - Accent3 5 5 3 4 3" xfId="26081" xr:uid="{88357817-9B1E-4D0B-89FB-2DDC388DD61F}"/>
    <cellStyle name="20% - Accent3 5 5 3 5" xfId="19744" xr:uid="{8770BB2F-956F-4535-A205-447DBB71F8ED}"/>
    <cellStyle name="20% - Accent3 5 5 3 5 2" xfId="45032" xr:uid="{949C118E-5773-4465-BEA0-A35A96F035A8}"/>
    <cellStyle name="20% - Accent3 5 5 3 6" xfId="43459" xr:uid="{AB2372F3-337C-437F-BB9E-10C536F006E4}"/>
    <cellStyle name="20% - Accent3 5 5 4" xfId="11918" xr:uid="{F893D453-C51A-43F4-A6E9-98F1DC817230}"/>
    <cellStyle name="20% - Accent3 5 5 4 2" xfId="7881" xr:uid="{2EA57F25-5F7F-48FF-B865-5C7EBF6580AC}"/>
    <cellStyle name="20% - Accent3 5 5 4 2 2" xfId="9463" xr:uid="{CB4DB352-C110-4703-B3C4-E8E78C8233CB}"/>
    <cellStyle name="20% - Accent3 5 5 4 2 2 2" xfId="34856" xr:uid="{73E8A13D-E7E9-46D8-92DF-233CFE1A7CD6}"/>
    <cellStyle name="20% - Accent3 5 5 4 2 3" xfId="33288" xr:uid="{B53C565F-57D3-43CE-AE77-2D120CC2F8EE}"/>
    <cellStyle name="20% - Accent3 5 5 4 3" xfId="21750" xr:uid="{83C1E604-D9C9-4458-B417-2B82DFE42B51}"/>
    <cellStyle name="20% - Accent3 5 5 4 3 2" xfId="14886" xr:uid="{7FCB62CE-087D-4556-9123-FE762557FD60}"/>
    <cellStyle name="20% - Accent3 5 5 4 3 2 2" xfId="40225" xr:uid="{0929CEB6-0EA5-42A2-8DB0-10AB9189588B}"/>
    <cellStyle name="20% - Accent3 5 5 4 3 3" xfId="47018" xr:uid="{255860AB-F2C7-425A-B04B-85FFFCA872C1}"/>
    <cellStyle name="20% - Accent3 5 5 4 4" xfId="21929" xr:uid="{C7289C3B-7B76-4D8E-9463-507EABAA4736}"/>
    <cellStyle name="20% - Accent3 5 5 4 4 2" xfId="47197" xr:uid="{03E74A0C-32C5-4E0A-ADFB-48206DDE44AF}"/>
    <cellStyle name="20% - Accent3 5 5 4 5" xfId="37281" xr:uid="{4C9EC14B-E31F-4504-AE60-0E9F6F69D945}"/>
    <cellStyle name="20% - Accent3 5 5 5" xfId="18330" xr:uid="{0188FD5C-221B-42B9-8724-1484B80A59A1}"/>
    <cellStyle name="20% - Accent3 5 5 5 2" xfId="24123" xr:uid="{9E4AD64F-3938-465B-AAEA-5A52295A5E06}"/>
    <cellStyle name="20% - Accent3 5 5 5 2 2" xfId="49368" xr:uid="{0C6519A1-C7E7-41CE-8589-7755E5D1F943}"/>
    <cellStyle name="20% - Accent3 5 5 5 3" xfId="43630" xr:uid="{3BA350F4-74EC-453F-9848-712829C47A26}"/>
    <cellStyle name="20% - Accent3 5 5 6" xfId="19572" xr:uid="{E87A7F3A-C90D-4531-A7C2-7934DF177795}"/>
    <cellStyle name="20% - Accent3 5 5 6 2" xfId="15873" xr:uid="{583053BE-0863-4070-A6D9-7DF095539CBF}"/>
    <cellStyle name="20% - Accent3 5 5 6 2 2" xfId="41200" xr:uid="{4CD2932D-0DC8-4673-9ACB-0515DD03EC43}"/>
    <cellStyle name="20% - Accent3 5 5 6 3" xfId="44860" xr:uid="{6BB0FB36-64AF-4780-A1B6-CCCCE0CCD1CD}"/>
    <cellStyle name="20% - Accent3 5 5 7" xfId="17641" xr:uid="{0463AD20-9738-4571-8BF4-6958A68A6FBE}"/>
    <cellStyle name="20% - Accent3 5 5 7 2" xfId="42949" xr:uid="{120C3AFF-53F9-4BCA-8AEC-4EF97C95B72C}"/>
    <cellStyle name="20% - Accent3 5 5 8" xfId="37198" xr:uid="{3118EB44-E40C-4C54-90BF-4412CB383F70}"/>
    <cellStyle name="20% - Accent3 5 6" xfId="7625" xr:uid="{706DDC43-EECB-488A-AFB4-6BE05D3CD5BD}"/>
    <cellStyle name="20% - Accent3 5 6 2" xfId="7709" xr:uid="{19B3EA57-A47D-408B-B0EF-9D9E9DB860EB}"/>
    <cellStyle name="20% - Accent3 5 6 2 2" xfId="2640" xr:uid="{B602B843-8E7B-4AC0-B698-F4FC575B08A0}"/>
    <cellStyle name="20% - Accent3 5 6 2 2 2" xfId="5254" xr:uid="{06A37D04-B542-49FC-95FD-905FA0E3568B}"/>
    <cellStyle name="20% - Accent3 5 6 2 2 2 2" xfId="30685" xr:uid="{D1482C43-95BB-46A1-B01D-7A632681C4C7}"/>
    <cellStyle name="20% - Accent3 5 6 2 2 3" xfId="28093" xr:uid="{1C202004-EF22-4774-87A4-647ECF99215D}"/>
    <cellStyle name="20% - Accent3 5 6 2 3" xfId="11218" xr:uid="{73676C38-637C-40FD-BC2D-E1AAB87CF8C4}"/>
    <cellStyle name="20% - Accent3 5 6 2 3 2" xfId="22271" xr:uid="{5E12FCC0-7DD7-4D8D-88BB-0A3E52400959}"/>
    <cellStyle name="20% - Accent3 5 6 2 3 2 2" xfId="47539" xr:uid="{630AE60C-9006-425C-98AC-63DD9B9BA8C7}"/>
    <cellStyle name="20% - Accent3 5 6 2 3 3" xfId="36589" xr:uid="{3A39F13F-A437-49FF-82D1-DC478C105BB7}"/>
    <cellStyle name="20% - Accent3 5 6 2 4" xfId="11397" xr:uid="{F07009CA-008C-4442-80A4-119A37A3407D}"/>
    <cellStyle name="20% - Accent3 5 6 2 4 2" xfId="36768" xr:uid="{5B3D9962-F1CF-4EE8-833B-8B5EFFE2523C}"/>
    <cellStyle name="20% - Accent3 5 6 2 5" xfId="33116" xr:uid="{C0C7828C-8333-4F54-B053-AB65E12288A1}"/>
    <cellStyle name="20% - Accent3 5 6 3" xfId="14120" xr:uid="{6DF30560-879F-4E57-BF49-8299066BF0FB}"/>
    <cellStyle name="20% - Accent3 5 6 3 2" xfId="19914" xr:uid="{DBB837C1-C5E8-4937-AAFA-7B044858F25D}"/>
    <cellStyle name="20% - Accent3 5 6 3 2 2" xfId="45202" xr:uid="{A14E07E1-B061-461F-9497-D23B507095E5}"/>
    <cellStyle name="20% - Accent3 5 6 3 3" xfId="39459" xr:uid="{4B5BDAE4-7EE7-48D9-ABFA-7DBEE8FF9448}"/>
    <cellStyle name="20% - Accent3 5 6 4" xfId="2707" xr:uid="{03901EF3-4630-422E-9F0B-3C2DE65173FB}"/>
    <cellStyle name="20% - Accent3 5 6 4 2" xfId="24290" xr:uid="{239821EA-5BEC-411F-B93C-24F0F1538D5F}"/>
    <cellStyle name="20% - Accent3 5 6 4 2 2" xfId="49535" xr:uid="{A2C3DE28-589A-4F6C-9BA8-18705C067449}"/>
    <cellStyle name="20% - Accent3 5 6 4 3" xfId="28160" xr:uid="{56F73308-B41D-45EE-BAC8-13AD899AC6A6}"/>
    <cellStyle name="20% - Accent3 5 6 5" xfId="13430" xr:uid="{517D519F-7E1C-4ADE-BC33-A527362AE753}"/>
    <cellStyle name="20% - Accent3 5 6 5 2" xfId="38781" xr:uid="{1E2C5F00-1E01-4677-954C-A350E2F13785}"/>
    <cellStyle name="20% - Accent3 5 6 6" xfId="33033" xr:uid="{9D96727B-B2BC-4020-BEDE-7F7E7D5889BE}"/>
    <cellStyle name="20% - Accent3 5 7" xfId="20260" xr:uid="{56FA3812-A851-49F3-93BB-75FC32773B3B}"/>
    <cellStyle name="20% - Accent3 5 7 2" xfId="20344" xr:uid="{CEB18F6F-38A0-464E-91E2-10943D522730}"/>
    <cellStyle name="20% - Accent3 5 7 2 2" xfId="8953" xr:uid="{FD9B2542-E8C9-4F32-A230-E2957A20BEE3}"/>
    <cellStyle name="20% - Accent3 5 7 2 2 2" xfId="11567" xr:uid="{1EB0402F-E6B5-471C-8ECA-3F135232E255}"/>
    <cellStyle name="20% - Accent3 5 7 2 2 2 2" xfId="36938" xr:uid="{AF0DB34D-D17D-4976-A3FE-8A5D3EFB0D4C}"/>
    <cellStyle name="20% - Accent3 5 7 2 2 3" xfId="34346" xr:uid="{27B4831A-91E1-40C9-8B86-88A4D1B55683}"/>
    <cellStyle name="20% - Accent3 5 7 2 3" xfId="23855" xr:uid="{CDB6F08E-7C6B-4456-8F04-9EE1763981A9}"/>
    <cellStyle name="20% - Accent3 5 7 2 3 2" xfId="15959" xr:uid="{FF1A664D-90FF-43F4-82DE-6B05ECF44F7F}"/>
    <cellStyle name="20% - Accent3 5 7 2 3 2 2" xfId="41286" xr:uid="{7AAB5745-F4FA-4A02-B179-754CD41EC222}"/>
    <cellStyle name="20% - Accent3 5 7 2 3 3" xfId="49100" xr:uid="{D3029965-D18F-4A1F-8B57-3C1440E4FE0E}"/>
    <cellStyle name="20% - Accent3 5 7 2 4" xfId="24034" xr:uid="{D079868E-1503-418C-B39C-0DDA3713DFB2}"/>
    <cellStyle name="20% - Accent3 5 7 2 4 2" xfId="49279" xr:uid="{FE1CC89C-0102-4EA2-B523-68B6280CC3C4}"/>
    <cellStyle name="20% - Accent3 5 7 2 5" xfId="45623" xr:uid="{22D5D7C5-16A0-41CD-A09F-44CC1480C59B}"/>
    <cellStyle name="20% - Accent3 5 7 3" xfId="2556" xr:uid="{5C5642A7-CC1A-49E2-AD39-84F028CC7259}"/>
    <cellStyle name="20% - Accent3 5 7 3 2" xfId="13600" xr:uid="{F88A9D23-D7A6-46C3-9945-8D3AF1C8315A}"/>
    <cellStyle name="20% - Accent3 5 7 3 2 2" xfId="38951" xr:uid="{1DF9DF50-E2BA-40BF-A26E-21A561C62D48}"/>
    <cellStyle name="20% - Accent3 5 7 3 3" xfId="28009" xr:uid="{9E15B3EE-F24E-49AD-A718-EA1C81B55FE4}"/>
    <cellStyle name="20% - Accent3 5 7 4" xfId="9020" xr:uid="{B75769A4-BC78-4839-AD65-A3D51A462D1A}"/>
    <cellStyle name="20% - Accent3 5 7 4 2" xfId="17978" xr:uid="{2DA12868-0063-4700-B038-01D95FD6235A}"/>
    <cellStyle name="20% - Accent3 5 7 4 2 2" xfId="43286" xr:uid="{52D1C7D3-A686-4FD1-81D1-7E9AAAC795A9}"/>
    <cellStyle name="20% - Accent3 5 7 4 3" xfId="34413" xr:uid="{5B294190-7034-43D6-A0F5-4FD4B8E4DE76}"/>
    <cellStyle name="20% - Accent3 5 7 5" xfId="1825" xr:uid="{D7E69A30-25A9-417F-AE40-361A5E4260E0}"/>
    <cellStyle name="20% - Accent3 5 7 5 2" xfId="27296" xr:uid="{54E06F7A-138E-49DF-A288-1EA112FF32A1}"/>
    <cellStyle name="20% - Accent3 5 7 6" xfId="45541" xr:uid="{C4D4ACF3-FD59-4985-903B-56842A6BB59D}"/>
    <cellStyle name="20% - Accent3 5 8" xfId="8699" xr:uid="{C4FE3865-F0F4-4E75-B86A-B43A7B674B17}"/>
    <cellStyle name="20% - Accent3 5 8 2" xfId="15195" xr:uid="{F742A4E0-C5D0-4147-8C71-A78982CFF35C}"/>
    <cellStyle name="20% - Accent3 5 8 2 2" xfId="10415" xr:uid="{8FDD29A0-2F97-4474-B88F-C19989EF633B}"/>
    <cellStyle name="20% - Accent3 5 8 2 2 2" xfId="35799" xr:uid="{27576DEF-5204-4BE6-B3F0-49A2A41F295B}"/>
    <cellStyle name="20% - Accent3 5 8 2 3" xfId="40522" xr:uid="{69338E9A-48ED-43D8-B824-BC1F15AE5095}"/>
    <cellStyle name="20% - Accent3 5 8 3" xfId="5863" xr:uid="{95B81DCD-EE5B-458B-8CBB-13A0E9AEDDB8}"/>
    <cellStyle name="20% - Accent3 5 8 3 2" xfId="13769" xr:uid="{25DB4850-4531-494F-BC70-395654BB58CF}"/>
    <cellStyle name="20% - Accent3 5 8 3 2 2" xfId="39120" xr:uid="{7D3A5F11-67B9-4690-96AE-89523036EE27}"/>
    <cellStyle name="20% - Accent3 5 8 3 3" xfId="31286" xr:uid="{C54B6652-E393-432B-B16F-1944933B03B9}"/>
    <cellStyle name="20% - Accent3 5 8 4" xfId="22882" xr:uid="{4D33D3EC-65F3-411D-A14D-A39C8E8DD3BE}"/>
    <cellStyle name="20% - Accent3 5 8 4 2" xfId="48137" xr:uid="{89C45F8F-9A2F-4826-8BAA-813909ADF812}"/>
    <cellStyle name="20% - Accent3 5 8 5" xfId="34097" xr:uid="{540A34EC-8857-4CE9-8E9B-5B087EA1B681}"/>
    <cellStyle name="20% - Accent3 5 9" xfId="21414" xr:uid="{99C46BE0-32EE-4BF2-ADE2-95A5F3115B6F}"/>
    <cellStyle name="20% - Accent3 5 9 2" xfId="23690" xr:uid="{4851A570-61BD-436E-8821-506FB5DFAAC9}"/>
    <cellStyle name="20% - Accent3 5 9 2 2" xfId="13677" xr:uid="{02F49956-83B4-4E86-9B7F-3696792F6856}"/>
    <cellStyle name="20% - Accent3 5 9 2 2 2" xfId="39028" xr:uid="{3DDB31B0-FDBA-477B-8CC2-D428C24CD7C4}"/>
    <cellStyle name="20% - Accent3 5 9 2 3" xfId="48935" xr:uid="{8AE4C628-A9A9-4298-8F9B-F8F2EC7C3745}"/>
    <cellStyle name="20% - Accent3 5 9 3" xfId="20685" xr:uid="{2735F390-6293-409F-93B1-50E6BACB8FAE}"/>
    <cellStyle name="20% - Accent3 5 9 3 2" xfId="14883" xr:uid="{B9A46718-8B1D-4798-BE00-8A543A154EC0}"/>
    <cellStyle name="20% - Accent3 5 9 3 2 2" xfId="40222" xr:uid="{8630B9C2-3FF8-40C6-930F-CED6181933FE}"/>
    <cellStyle name="20% - Accent3 5 9 3 3" xfId="45964" xr:uid="{84154669-39FF-4671-A569-63ABC558DCF0}"/>
    <cellStyle name="20% - Accent3 5 9 4" xfId="871" xr:uid="{8243C67C-761D-4485-8DDE-B44FA32DB248}"/>
    <cellStyle name="20% - Accent3 5 9 4 2" xfId="26355" xr:uid="{89A7AD2C-F63B-40E0-9483-08E813F8A77B}"/>
    <cellStyle name="20% - Accent3 5 9 5" xfId="46682" xr:uid="{ADBEF7D3-2C70-4700-AFE9-D6A790BA0A16}"/>
    <cellStyle name="20% - Accent3 6" xfId="13948" xr:uid="{3C6B7BAD-3FCC-4FB5-B0F1-D5CD8CDEEE61}"/>
    <cellStyle name="20% - Accent3 6 10" xfId="3929" xr:uid="{520AF7CD-9945-45A4-8EC1-8ECE57FF86D4}"/>
    <cellStyle name="20% - Accent3 6 10 2" xfId="29373" xr:uid="{44BBEED9-83B5-496F-AA19-6E22F3781856}"/>
    <cellStyle name="20% - Accent3 6 11" xfId="39290" xr:uid="{DE389B6E-69F1-4FCF-88E7-441BF453F1B9}"/>
    <cellStyle name="20% - Accent3 6 2" xfId="2384" xr:uid="{1F911FF4-E95C-44D0-BDCA-0C11B6F01642}"/>
    <cellStyle name="20% - Accent3 6 2 2" xfId="8697" xr:uid="{D335E43B-23F4-4800-8F63-00E6FCF384BA}"/>
    <cellStyle name="20% - Accent3 6 2 2 2" xfId="8781" xr:uid="{ADE6A990-10D2-43F4-A3CB-C33F276960C9}"/>
    <cellStyle name="20% - Accent3 6 2 2 2 2" xfId="4744" xr:uid="{CDA5F303-A7B8-427D-A741-31B20B739C60}"/>
    <cellStyle name="20% - Accent3 6 2 2 2 2 2" xfId="7359" xr:uid="{A41D84BB-4F36-4BFC-956E-C5BA1A084C7A}"/>
    <cellStyle name="20% - Accent3 6 2 2 2 2 2 2" xfId="32773" xr:uid="{69A25F92-45C8-47FD-BA2B-BB338A4DB6A6}"/>
    <cellStyle name="20% - Accent3 6 2 2 2 2 3" xfId="30175" xr:uid="{05888C7D-28DB-4A54-8BE4-1821AAF51B61}"/>
    <cellStyle name="20% - Accent3 6 2 2 2 3" xfId="19646" xr:uid="{18DF109B-534B-4F9A-A558-736060B393F4}"/>
    <cellStyle name="20% - Accent3 6 2 2 2 3 2" xfId="24376" xr:uid="{A763EAD6-3CC6-41AC-A415-DF4A883A8ABF}"/>
    <cellStyle name="20% - Accent3 6 2 2 2 3 2 2" xfId="49621" xr:uid="{C53087BB-2C6F-4E2C-A321-3397125AC8BD}"/>
    <cellStyle name="20% - Accent3 6 2 2 2 3 3" xfId="44934" xr:uid="{BD4D85FF-7EE4-44F7-B1F4-B273C70E3E78}"/>
    <cellStyle name="20% - Accent3 6 2 2 2 4" xfId="19825" xr:uid="{3488C07B-E7D9-405A-984A-24EBC2BDF10E}"/>
    <cellStyle name="20% - Accent3 6 2 2 2 4 2" xfId="45113" xr:uid="{0F4C4359-3972-4984-BCD7-6F84A8E77B03}"/>
    <cellStyle name="20% - Accent3 6 2 2 2 5" xfId="34174" xr:uid="{7B80DC4D-8EA6-4D1D-AB7E-34440616BB9F}"/>
    <cellStyle name="20% - Accent3 6 2 2 3" xfId="15193" xr:uid="{510D9D1B-FB78-4EBE-A16C-18897A2CF1FD}"/>
    <cellStyle name="20% - Accent3 6 2 2 3 2" xfId="3049" xr:uid="{FCF2BA28-C9E9-42CD-9033-FE887513EB36}"/>
    <cellStyle name="20% - Accent3 6 2 2 3 2 2" xfId="28502" xr:uid="{8D8ED663-1A82-4EC1-9C88-0E9F6CDDCD5F}"/>
    <cellStyle name="20% - Accent3 6 2 2 3 3" xfId="40520" xr:uid="{AEC09B8B-2950-4CE7-9BDA-A311A042BBFA}"/>
    <cellStyle name="20% - Accent3 6 2 2 4" xfId="4811" xr:uid="{E177B62A-7278-467A-967C-1624C9F590B5}"/>
    <cellStyle name="20% - Accent3 6 2 2 4 2" xfId="13767" xr:uid="{F386B974-64B3-474A-ACAD-92A12A0C12A7}"/>
    <cellStyle name="20% - Accent3 6 2 2 4 2 2" xfId="39118" xr:uid="{E1504AC3-14F4-4478-99E5-E9CB72CBB864}"/>
    <cellStyle name="20% - Accent3 6 2 2 4 3" xfId="30242" xr:uid="{C68D7612-4781-4C03-B289-A86073D2F932}"/>
    <cellStyle name="20% - Accent3 6 2 2 5" xfId="22880" xr:uid="{5F718968-1AAE-4A39-A034-D242896749E6}"/>
    <cellStyle name="20% - Accent3 6 2 2 5 2" xfId="48135" xr:uid="{85CEFEBD-FA88-4D62-AB02-47DCB624C2BD}"/>
    <cellStyle name="20% - Accent3 6 2 2 6" xfId="34095" xr:uid="{AED6F3BB-8554-455F-9FEA-296AE81C2348}"/>
    <cellStyle name="20% - Accent3 6 2 3" xfId="21333" xr:uid="{7FE0726E-1309-4BF1-936B-87F545BDD586}"/>
    <cellStyle name="20% - Accent3 6 2 3 2" xfId="21417" xr:uid="{3CD21483-3B14-4D87-BFA1-FD7CA50B33BB}"/>
    <cellStyle name="20% - Accent3 6 2 3 2 2" xfId="11057" xr:uid="{B08EED76-527D-465F-93A9-72875B07F40A}"/>
    <cellStyle name="20% - Accent3 6 2 3 2 2 2" xfId="19995" xr:uid="{1A32344E-615B-44D2-8B6F-AECE8034833A}"/>
    <cellStyle name="20% - Accent3 6 2 3 2 2 2 2" xfId="45283" xr:uid="{50D78FDA-1CD3-4058-8B35-1482ECAD4EB9}"/>
    <cellStyle name="20% - Accent3 6 2 3 2 2 3" xfId="36428" xr:uid="{ABB28B47-315E-46DC-83A6-3157A29E04A3}"/>
    <cellStyle name="20% - Accent3 6 2 3 2 3" xfId="13332" xr:uid="{58428712-491E-4C12-907F-CC95F8D80D9B}"/>
    <cellStyle name="20% - Accent3 6 2 3 2 3 2" xfId="18064" xr:uid="{03845C5B-96CB-4F49-A09B-B4BACD868F1A}"/>
    <cellStyle name="20% - Accent3 6 2 3 2 3 2 2" xfId="43372" xr:uid="{C6A499B8-2999-4C0F-88BA-C5FDC8B92D19}"/>
    <cellStyle name="20% - Accent3 6 2 3 2 3 3" xfId="38683" xr:uid="{64436282-3686-414C-9B1D-8BE9CE7F4A74}"/>
    <cellStyle name="20% - Accent3 6 2 3 2 4" xfId="13511" xr:uid="{BBA92147-79B8-4EC2-9260-81F5331ECD9A}"/>
    <cellStyle name="20% - Accent3 6 2 3 2 4 2" xfId="38862" xr:uid="{D88D9725-AA88-4838-80F8-7E8C391E8E91}"/>
    <cellStyle name="20% - Accent3 6 2 3 2 5" xfId="46685" xr:uid="{45AA0ED3-B15B-48F7-A678-3BA695D9D567}"/>
    <cellStyle name="20% - Accent3 6 2 3 3" xfId="4660" xr:uid="{58D0640F-9584-466F-B68D-CC103FA83CA2}"/>
    <cellStyle name="20% - Accent3 6 2 3 3 2" xfId="9362" xr:uid="{74C25F8F-AD0C-4D9D-8781-43C1D275BA86}"/>
    <cellStyle name="20% - Accent3 6 2 3 3 2 2" xfId="34755" xr:uid="{86F365D1-F122-42D4-B936-BFEBB0176922}"/>
    <cellStyle name="20% - Accent3 6 2 3 3 3" xfId="30091" xr:uid="{E562C469-0B92-43BF-A0E6-4F4430CD6BCD}"/>
    <cellStyle name="20% - Accent3 6 2 3 4" xfId="11124" xr:uid="{B9FECBDF-CAF0-4918-906D-0B48726F5526}"/>
    <cellStyle name="20% - Accent3 6 2 3 4 2" xfId="1133" xr:uid="{4B0B70A0-4985-4160-A430-BE92BA71E8AE}"/>
    <cellStyle name="20% - Accent3 6 2 3 4 2 2" xfId="26617" xr:uid="{3B1449F5-7348-41CC-BB5C-C2281C4F2FA8}"/>
    <cellStyle name="20% - Accent3 6 2 3 4 3" xfId="36495" xr:uid="{A32B978A-E3E1-4ED2-AF08-65DD0F0855AD}"/>
    <cellStyle name="20% - Accent3 6 2 3 5" xfId="16567" xr:uid="{D0123A5D-EE6F-4CF8-8810-502F3BD494D1}"/>
    <cellStyle name="20% - Accent3 6 2 3 5 2" xfId="41883" xr:uid="{58BC416C-4867-4B8B-BD70-4DC6376F653D}"/>
    <cellStyle name="20% - Accent3 6 2 3 6" xfId="46602" xr:uid="{AC89661A-CC6A-401D-AAB6-45ACDF0A7D43}"/>
    <cellStyle name="20% - Accent3 6 2 4" xfId="2468" xr:uid="{C6980D2D-E863-40A2-BB82-52C553F726EF}"/>
    <cellStyle name="20% - Accent3 6 2 4 2" xfId="15277" xr:uid="{E760503B-7A88-488B-92C1-1D73D6896206}"/>
    <cellStyle name="20% - Accent3 6 2 4 2 2" xfId="17892" xr:uid="{4C786E01-1E7B-4B9D-9A09-BFF411328B79}"/>
    <cellStyle name="20% - Accent3 6 2 4 2 2 2" xfId="43200" xr:uid="{2946C979-D2C7-4D58-92B6-1A75CF08F801}"/>
    <cellStyle name="20% - Accent3 6 2 4 2 3" xfId="40604" xr:uid="{4D19B5A5-8414-45BF-B9B7-BF7E70CCEDFA}"/>
    <cellStyle name="20% - Accent3 6 2 4 3" xfId="7010" xr:uid="{109BE67E-9BAB-4D58-B81A-D380E9DBB03C}"/>
    <cellStyle name="20% - Accent3 6 2 4 3 2" xfId="11739" xr:uid="{C8A69510-52E6-4A5A-8299-73C58B421062}"/>
    <cellStyle name="20% - Accent3 6 2 4 3 2 2" xfId="37110" xr:uid="{7AF00102-E41E-430E-BBD9-4BE19F3E374C}"/>
    <cellStyle name="20% - Accent3 6 2 4 3 3" xfId="32424" xr:uid="{958A80F9-C69B-4831-BDAF-42D423EB64CF}"/>
    <cellStyle name="20% - Accent3 6 2 4 4" xfId="7189" xr:uid="{34A28635-D053-4FB4-A185-4E3879768481}"/>
    <cellStyle name="20% - Accent3 6 2 4 4 2" xfId="32603" xr:uid="{8A026DAC-28AA-4486-9C32-1B09E4800F49}"/>
    <cellStyle name="20% - Accent3 6 2 4 5" xfId="27921" xr:uid="{CB0CB509-EDB8-4FEA-A578-A3257C8A95B8}"/>
    <cellStyle name="20% - Accent3 6 2 5" xfId="21505" xr:uid="{1C741462-95E3-42DB-AC96-F121A8D63F89}"/>
    <cellStyle name="20% - Accent3 6 2 5 2" xfId="941" xr:uid="{C63584B0-C30B-4B83-B8E2-2DE9D4681A6D}"/>
    <cellStyle name="20% - Accent3 6 2 5 2 2" xfId="26425" xr:uid="{EF3CBEE5-2BEB-4898-AC8A-19116D2D14F8}"/>
    <cellStyle name="20% - Accent3 6 2 5 3" xfId="46773" xr:uid="{6245E243-C892-40D3-8063-E1BD880780F6}"/>
    <cellStyle name="20% - Accent3 6 2 6" xfId="15344" xr:uid="{0C81B2A1-2361-45F4-B05A-9FE007BEE0EA}"/>
    <cellStyle name="20% - Accent3 6 2 6 2" xfId="20081" xr:uid="{07777CC8-C57B-428F-B39B-BB4292FD64FA}"/>
    <cellStyle name="20% - Accent3 6 2 6 2 2" xfId="45369" xr:uid="{CAB7964B-F81E-4719-8DB5-CDD8CD1F01DC}"/>
    <cellStyle name="20% - Accent3 6 2 6 3" xfId="40671" xr:uid="{3C39A423-0DC6-4464-B19B-FEF5CCEF9B60}"/>
    <cellStyle name="20% - Accent3 6 2 7" xfId="10243" xr:uid="{18761A9B-A25A-4EF0-AE6D-277C8A4B5DC2}"/>
    <cellStyle name="20% - Accent3 6 2 7 2" xfId="35627" xr:uid="{D6E460C3-88FF-49FC-8F57-B4160CCAD1C2}"/>
    <cellStyle name="20% - Accent3 6 2 8" xfId="27842" xr:uid="{06C4B526-5AA3-435D-946F-31A2070C9A5D}"/>
    <cellStyle name="20% - Accent3 6 3" xfId="15021" xr:uid="{A4BDDD3A-82FA-4385-B15E-DD8E38F24CC4}"/>
    <cellStyle name="20% - Accent3 6 3 2" xfId="4488" xr:uid="{82FF119E-A277-49B6-A7D3-7ADC0DBCE94D}"/>
    <cellStyle name="20% - Accent3 6 3 2 2" xfId="4572" xr:uid="{96A47974-F579-494D-AB94-3354606290A0}"/>
    <cellStyle name="20% - Accent3 6 3 2 2 2" xfId="17382" xr:uid="{D88AD6D4-BAF3-4B0E-B38C-2339ABD04411}"/>
    <cellStyle name="20% - Accent3 6 3 2 2 2 2" xfId="1044" xr:uid="{5646FA75-93AD-4C93-8999-8090B492640A}"/>
    <cellStyle name="20% - Accent3 6 3 2 2 2 2 2" xfId="26528" xr:uid="{906579A5-1BC9-4D6F-B747-C7A8A2C52258}"/>
    <cellStyle name="20% - Accent3 6 3 2 2 2 3" xfId="42690" xr:uid="{228B6A4E-F720-4707-BBB4-B54768095D1F}"/>
    <cellStyle name="20% - Accent3 6 3 2 2 3" xfId="3833" xr:uid="{6DA8CC15-E956-4CC1-A621-0425078FB3CB}"/>
    <cellStyle name="20% - Accent3 6 3 2 2 3 2" xfId="20167" xr:uid="{F924CBF3-3333-4A85-B91E-3220D00DF68D}"/>
    <cellStyle name="20% - Accent3 6 3 2 2 3 2 2" xfId="45455" xr:uid="{4D383949-A4BA-4C05-8628-ADDBBBACE27B}"/>
    <cellStyle name="20% - Accent3 6 3 2 2 3 3" xfId="29277" xr:uid="{F6541BCA-E9DA-49AB-9038-409F56DDDEBC}"/>
    <cellStyle name="20% - Accent3 6 3 2 2 4" xfId="1909" xr:uid="{7954870C-A6A6-4A94-B065-CC117A58307E}"/>
    <cellStyle name="20% - Accent3 6 3 2 2 4 2" xfId="27380" xr:uid="{23C98F3A-F41D-4DED-AA29-249310815C0B}"/>
    <cellStyle name="20% - Accent3 6 3 2 2 5" xfId="30003" xr:uid="{C188337C-39C9-481D-A54A-1BC98A7DDDA4}"/>
    <cellStyle name="20% - Accent3 6 3 2 3" xfId="23610" xr:uid="{52580CC9-0811-421B-9501-37FEB0E0DC53}"/>
    <cellStyle name="20% - Accent3 6 3 2 3 2" xfId="15686" xr:uid="{B7510E9A-79DD-4DD2-B4BD-4C8B2540534B}"/>
    <cellStyle name="20% - Accent3 6 3 2 3 2 2" xfId="41013" xr:uid="{51F4BC1F-F2DA-4389-AE39-48E4E1012112}"/>
    <cellStyle name="20% - Accent3 6 3 2 3 3" xfId="48855" xr:uid="{7DCA3B38-1FAB-4A2A-9C29-FAA14FBE0C22}"/>
    <cellStyle name="20% - Accent3 6 3 2 4" xfId="17449" xr:uid="{A4061B85-EEC7-44EA-89A9-09598FF351CB}"/>
    <cellStyle name="20% - Accent3 6 3 2 4 2" xfId="2168" xr:uid="{64355A82-8836-407A-848C-C1BC4BA3356C}"/>
    <cellStyle name="20% - Accent3 6 3 2 4 2 2" xfId="27639" xr:uid="{3797C377-C339-4978-8577-4F1FB9605647}"/>
    <cellStyle name="20% - Accent3 6 3 2 4 3" xfId="42757" xr:uid="{E9584340-65DD-44DB-863F-F87E8FD5266F}"/>
    <cellStyle name="20% - Accent3 6 3 2 5" xfId="12347" xr:uid="{E17528D2-37FD-44FE-9366-2CA0E2470584}"/>
    <cellStyle name="20% - Accent3 6 3 2 5 2" xfId="37710" xr:uid="{FA126F8E-7B9A-4415-9A4F-7D6880D6CE84}"/>
    <cellStyle name="20% - Accent3 6 3 2 6" xfId="29921" xr:uid="{3D32BC52-8210-4404-94DA-AC3A94494E45}"/>
    <cellStyle name="20% - Accent3 6 3 3" xfId="10801" xr:uid="{A70B3176-CD35-4C89-B7B4-3EA68EE72457}"/>
    <cellStyle name="20% - Accent3 6 3 3 2" xfId="10885" xr:uid="{C193332C-3086-4BCC-ABD4-5447C670FAD2}"/>
    <cellStyle name="20% - Accent3 6 3 3 2 2" xfId="6849" xr:uid="{F3950A08-C440-45C9-BE6E-16C04B7B1425}"/>
    <cellStyle name="20% - Accent3 6 3 3 2 2 2" xfId="2079" xr:uid="{B4F64822-A2FA-4D8D-8AAD-A6BDE7E69C18}"/>
    <cellStyle name="20% - Accent3 6 3 3 2 2 2 2" xfId="27550" xr:uid="{E65E0418-BA4E-4281-9D60-4002600B7C50}"/>
    <cellStyle name="20% - Accent3 6 3 3 2 2 3" xfId="32263" xr:uid="{14F5ADF1-D69D-4544-9A3A-D9461CFEDE3F}"/>
    <cellStyle name="20% - Accent3 6 3 3 2 3" xfId="10147" xr:uid="{684221A5-64E8-4715-A139-FD246EBE33EE}"/>
    <cellStyle name="20% - Accent3 6 3 3 2 3 2" xfId="13853" xr:uid="{22D6EEC3-0897-4C3E-8E26-3979CA7F6911}"/>
    <cellStyle name="20% - Accent3 6 3 3 2 3 2 2" xfId="39204" xr:uid="{EF662C8C-CAD8-4B13-A3E4-D6F490492173}"/>
    <cellStyle name="20% - Accent3 6 3 3 2 3 3" xfId="35531" xr:uid="{B4284247-273E-48CA-A2E4-F43C1F56DB1A}"/>
    <cellStyle name="20% - Accent3 6 3 3 2 4" xfId="4013" xr:uid="{78FBA291-F090-45BC-9E9E-33E8208FC36A}"/>
    <cellStyle name="20% - Accent3 6 3 3 2 4 2" xfId="29457" xr:uid="{2247428D-8541-4014-9580-3B7DEBE71F38}"/>
    <cellStyle name="20% - Accent3 6 3 3 2 5" xfId="36256" xr:uid="{EF10F67C-E4FF-45EA-871D-2EB5D653BF16}"/>
    <cellStyle name="20% - Accent3 6 3 3 3" xfId="17298" xr:uid="{98799FE7-C719-43ED-A6A4-FF954733DE5E}"/>
    <cellStyle name="20% - Accent3 6 3 3 3 2" xfId="5153" xr:uid="{BDC487B3-FFEB-4E08-B255-B62834477D04}"/>
    <cellStyle name="20% - Accent3 6 3 3 3 2 2" xfId="30584" xr:uid="{E9645D51-7B91-4024-A751-978AB7539B1B}"/>
    <cellStyle name="20% - Accent3 6 3 3 3 3" xfId="42606" xr:uid="{F8851C80-641E-43E9-BC6F-2D014150DFEE}"/>
    <cellStyle name="20% - Accent3 6 3 3 4" xfId="6916" xr:uid="{072ED631-5C07-4A5C-94DB-33CB061CD4E9}"/>
    <cellStyle name="20% - Accent3 6 3 3 4 2" xfId="4272" xr:uid="{96F1D618-AB3E-4110-AA84-7101D6ACE712}"/>
    <cellStyle name="20% - Accent3 6 3 3 4 2 2" xfId="29716" xr:uid="{0A0AB920-B33B-4B3D-93D5-46389EF4CB7F}"/>
    <cellStyle name="20% - Accent3 6 3 3 4 3" xfId="32330" xr:uid="{2B2A1376-9A2C-4CE6-A183-CDE076579B9B}"/>
    <cellStyle name="20% - Accent3 6 3 3 5" xfId="24984" xr:uid="{3366AF82-679F-4B2B-B8AB-F811D9C70645}"/>
    <cellStyle name="20% - Accent3 6 3 3 5 2" xfId="50218" xr:uid="{37A56D48-A63C-49E4-87DA-8C578BA36C4E}"/>
    <cellStyle name="20% - Accent3 6 3 3 6" xfId="36176" xr:uid="{46D10DAB-5AD7-4716-9B34-5424B3CE5FBE}"/>
    <cellStyle name="20% - Accent3 6 3 4" xfId="15105" xr:uid="{72ED7105-39D5-4205-88B3-04D1BD1F7908}"/>
    <cellStyle name="20% - Accent3 6 3 4 2" xfId="23694" xr:uid="{C8716F34-F33A-4F18-ABDC-356231BF06E8}"/>
    <cellStyle name="20% - Accent3 6 3 4 2 2" xfId="13681" xr:uid="{E37AD374-5C63-4370-81D4-159CABA0AE68}"/>
    <cellStyle name="20% - Accent3 6 3 4 2 2 2" xfId="39032" xr:uid="{4A4512D5-8266-4CFB-81D4-DD058DECC29A}"/>
    <cellStyle name="20% - Accent3 6 3 4 2 3" xfId="48939" xr:uid="{BE831157-CBEA-407F-A447-EA661E48E4AD}"/>
    <cellStyle name="20% - Accent3 6 3 4 3" xfId="1729" xr:uid="{CA0DD4A8-EB20-46A5-ACDE-54D0764A2132}"/>
    <cellStyle name="20% - Accent3 6 3 4 3 2" xfId="7531" xr:uid="{CA07343D-C69B-4B0F-95F1-8FC4E72B2921}"/>
    <cellStyle name="20% - Accent3 6 3 4 3 2 2" xfId="32945" xr:uid="{D60D4DFC-85CB-4287-A992-37740B672B94}"/>
    <cellStyle name="20% - Accent3 6 3 4 3 3" xfId="27200" xr:uid="{A2FAC810-0993-4445-93A8-7F80B1665F59}"/>
    <cellStyle name="20% - Accent3 6 3 4 4" xfId="873" xr:uid="{3E7A7652-041A-4980-8525-5E5A96651375}"/>
    <cellStyle name="20% - Accent3 6 3 4 4 2" xfId="26357" xr:uid="{56B9E401-97BA-4177-B208-295DD1596A8B}"/>
    <cellStyle name="20% - Accent3 6 3 4 5" xfId="40432" xr:uid="{95B84599-421C-4B45-A949-CA783B3A9384}"/>
    <cellStyle name="20% - Accent3 6 3 5" xfId="10973" xr:uid="{AAC3CE82-0651-4C08-8C69-14B826A95566}"/>
    <cellStyle name="20% - Accent3 6 3 5 2" xfId="21998" xr:uid="{2E3995EE-A5F2-43C7-95AD-4A62ECD8202F}"/>
    <cellStyle name="20% - Accent3 6 3 5 2 2" xfId="47266" xr:uid="{26BFD026-6D61-4AB3-9A1B-5F2CF3D7A7E7}"/>
    <cellStyle name="20% - Accent3 6 3 5 3" xfId="36344" xr:uid="{FCAE1B7C-E913-4188-B225-3A5245F94FCA}"/>
    <cellStyle name="20% - Accent3 6 3 6" xfId="23761" xr:uid="{3ECC2430-2E82-4C89-A5F6-7286E847F28A}"/>
    <cellStyle name="20% - Accent3 6 3 6 2" xfId="1134" xr:uid="{E068F378-6CE7-4F15-B178-BD1EE05BC286}"/>
    <cellStyle name="20% - Accent3 6 3 6 2 2" xfId="26618" xr:uid="{D5BA8CBE-98FF-4707-9A76-2193799F89D0}"/>
    <cellStyle name="20% - Accent3 6 3 6 3" xfId="49006" xr:uid="{D98C2798-98BD-41B6-9F0B-C2A7029A1DBD}"/>
    <cellStyle name="20% - Accent3 6 3 7" xfId="6033" xr:uid="{F186A239-E5F9-4A23-9968-6FBDFC7D0B27}"/>
    <cellStyle name="20% - Accent3 6 3 7 2" xfId="31456" xr:uid="{18C14823-A6F4-4787-9A85-0628DAB2FDE9}"/>
    <cellStyle name="20% - Accent3 6 3 8" xfId="40351" xr:uid="{3884264D-A826-477D-B152-9006C8ABDC13}"/>
    <cellStyle name="20% - Accent3 6 4" xfId="23438" xr:uid="{562CB86C-C8CE-468C-956B-6D735961E9DA}"/>
    <cellStyle name="20% - Accent3 6 4 2" xfId="17126" xr:uid="{5B86C456-A919-4A29-A058-97D28321E800}"/>
    <cellStyle name="20% - Accent3 6 4 2 2" xfId="17210" xr:uid="{E9D0BA4F-7685-47B7-92BF-571858E2DD56}"/>
    <cellStyle name="20% - Accent3 6 4 2 2 2" xfId="13171" xr:uid="{03FD3105-82DC-4454-940D-20860E99E5B5}"/>
    <cellStyle name="20% - Accent3 6 4 2 2 2 2" xfId="10497" xr:uid="{87765D3F-6481-4FCA-AFD5-D4E430A8FD7B}"/>
    <cellStyle name="20% - Accent3 6 4 2 2 2 2 2" xfId="35881" xr:uid="{CB5F615B-BA2D-4E9F-B5B9-16DB39B3985D}"/>
    <cellStyle name="20% - Accent3 6 4 2 2 2 3" xfId="38522" xr:uid="{3096B526-6CE5-4858-9829-450F00AA10F9}"/>
    <cellStyle name="20% - Accent3 6 4 2 2 3" xfId="16471" xr:uid="{E1576BC4-2929-4723-BA13-6CD2213D4632}"/>
    <cellStyle name="20% - Accent3 6 4 2 2 3 2" xfId="2251" xr:uid="{13E064A8-89CC-437D-9D87-8F1117B547DE}"/>
    <cellStyle name="20% - Accent3 6 4 2 2 3 2 2" xfId="27722" xr:uid="{EBF543F5-B14C-4B43-8F82-5FF000F4256C}"/>
    <cellStyle name="20% - Accent3 6 4 2 2 3 3" xfId="41787" xr:uid="{C24468AB-479A-4A0B-960A-85AD3BA0D554}"/>
    <cellStyle name="20% - Accent3 6 4 2 2 4" xfId="22964" xr:uid="{6681A656-64C4-4935-9E90-0A6A160ECD7E}"/>
    <cellStyle name="20% - Accent3 6 4 2 2 4 2" xfId="48219" xr:uid="{587BCBCF-3C87-4B17-863F-EB0BB91D63CD}"/>
    <cellStyle name="20% - Accent3 6 4 2 2 5" xfId="42518" xr:uid="{43EAE19F-9746-44A5-A687-A9AB4DBC967E}"/>
    <cellStyle name="20% - Accent3 6 4 2 3" xfId="19401" xr:uid="{2DAF276B-11E2-4C27-A46F-1BDBB4D937DA}"/>
    <cellStyle name="20% - Accent3 6 4 2 3 2" xfId="24103" xr:uid="{5D442722-AEF0-4C82-BA1B-77643850EEAD}"/>
    <cellStyle name="20% - Accent3 6 4 2 3 2 2" xfId="49348" xr:uid="{B813EBFA-1FC5-4DEC-96DF-2D8004A38284}"/>
    <cellStyle name="20% - Accent3 6 4 2 3 3" xfId="44689" xr:uid="{8086A375-585D-4807-84E8-2E192F9F0542}"/>
    <cellStyle name="20% - Accent3 6 4 2 4" xfId="13238" xr:uid="{5657E96E-6F55-4632-A13F-F2E5C94A8929}"/>
    <cellStyle name="20% - Accent3 6 4 2 4 2" xfId="23223" xr:uid="{F1A3114C-1BD8-4D61-91B4-F13BAA8DE6C8}"/>
    <cellStyle name="20% - Accent3 6 4 2 4 2 2" xfId="48478" xr:uid="{EF0A7F46-EEFA-4F65-A4C5-12E529622178}"/>
    <cellStyle name="20% - Accent3 6 4 2 4 3" xfId="38589" xr:uid="{7985C90C-6F86-45B1-9065-91D2E1B1965D}"/>
    <cellStyle name="20% - Accent3 6 4 2 5" xfId="8138" xr:uid="{AF50C0A4-06E7-48EB-8A5A-977B144F5C53}"/>
    <cellStyle name="20% - Accent3 6 4 2 5 2" xfId="33545" xr:uid="{F50FF90B-D30C-48EE-B900-0A6902FBF5FF}"/>
    <cellStyle name="20% - Accent3 6 4 2 6" xfId="42435" xr:uid="{E9ADA894-88AC-4C55-B090-AFB69D818E23}"/>
    <cellStyle name="20% - Accent3 6 4 3" xfId="6593" xr:uid="{126C3808-022F-468F-9CA1-4DEFEB651C89}"/>
    <cellStyle name="20% - Accent3 6 4 3 2" xfId="6677" xr:uid="{5C786C0B-94C1-496E-823C-A546BEC6330A}"/>
    <cellStyle name="20% - Accent3 6 4 3 2 2" xfId="530" xr:uid="{5B5D1FFF-E98D-440E-88F2-54CA8453217D}"/>
    <cellStyle name="20% - Accent3 6 4 3 2 2 2" xfId="23134" xr:uid="{79C4DE01-5252-49AC-9430-363E424289AF}"/>
    <cellStyle name="20% - Accent3 6 4 3 2 2 2 2" xfId="48389" xr:uid="{374024A6-67A9-4F76-BC2E-AEFC89798BCA}"/>
    <cellStyle name="20% - Accent3 6 4 3 2 2 3" xfId="26014" xr:uid="{46588516-9F6E-448D-B4F2-95656EAA9507}"/>
    <cellStyle name="20% - Accent3 6 4 3 2 3" xfId="5937" xr:uid="{04C06759-B921-4872-85AA-59C53DC31EB0}"/>
    <cellStyle name="20% - Accent3 6 4 3 2 3 2" xfId="4355" xr:uid="{BF9478AA-2AC3-4CD1-BCC3-C224163D5D97}"/>
    <cellStyle name="20% - Accent3 6 4 3 2 3 2 2" xfId="29799" xr:uid="{E4C50069-F3B0-470B-9614-DB6AB380505C}"/>
    <cellStyle name="20% - Accent3 6 4 3 2 3 3" xfId="31360" xr:uid="{1311DBF0-492D-41DC-B260-1FC9CB10BEB5}"/>
    <cellStyle name="20% - Accent3 6 4 3 2 4" xfId="16651" xr:uid="{E66DAB81-7A29-4351-97FF-CA39871CB413}"/>
    <cellStyle name="20% - Accent3 6 4 3 2 4 2" xfId="41967" xr:uid="{54B005B0-C4EB-4317-A749-E939AD35AE2B}"/>
    <cellStyle name="20% - Accent3 6 4 3 2 5" xfId="32091" xr:uid="{47BD49C6-9C8E-4E53-B35B-143D31F7F752}"/>
    <cellStyle name="20% - Accent3 6 4 3 3" xfId="13087" xr:uid="{9427C000-DE27-4F3D-A307-EA2A7734DE97}"/>
    <cellStyle name="20% - Accent3 6 4 3 3 2" xfId="17791" xr:uid="{616916F0-15F9-4326-8C1E-161DEF122101}"/>
    <cellStyle name="20% - Accent3 6 4 3 3 2 2" xfId="43099" xr:uid="{A221BBFA-4599-45FB-82A2-B2E8FF1C8BC1}"/>
    <cellStyle name="20% - Accent3 6 4 3 3 3" xfId="38438" xr:uid="{602DDF73-3869-4EBD-AB8F-445D72C79E61}"/>
    <cellStyle name="20% - Accent3 6 4 3 4" xfId="1635" xr:uid="{577B9E93-E99F-4E82-9B17-61230442B032}"/>
    <cellStyle name="20% - Accent3 6 4 3 4 2" xfId="16910" xr:uid="{07BAECE5-F9E5-4371-829A-76A5B7199249}"/>
    <cellStyle name="20% - Accent3 6 4 3 4 2 2" xfId="42226" xr:uid="{5D61F4B6-167F-4705-B920-1980FD518271}"/>
    <cellStyle name="20% - Accent3 6 4 3 4 3" xfId="27106" xr:uid="{C1407058-B346-4DC2-A0EC-8332B6D58236}"/>
    <cellStyle name="20% - Accent3 6 4 3 5" xfId="20773" xr:uid="{859892BC-5ABA-494B-919B-16FBAB831F89}"/>
    <cellStyle name="20% - Accent3 6 4 3 5 2" xfId="46052" xr:uid="{E8866534-7C52-45E9-934B-D5856F0088C9}"/>
    <cellStyle name="20% - Accent3 6 4 3 6" xfId="32007" xr:uid="{40F47C2C-EF9D-45E3-BD71-1A418F8DDBCA}"/>
    <cellStyle name="20% - Accent3 6 4 4" xfId="23522" xr:uid="{0351D982-5634-4500-B637-065E61A15739}"/>
    <cellStyle name="20% - Accent3 6 4 4 2" xfId="19485" xr:uid="{64A19690-AD74-42B3-B331-FD9EDDC58379}"/>
    <cellStyle name="20% - Accent3 6 4 4 2 2" xfId="4183" xr:uid="{65F66140-FFE4-42FE-A7A0-8C82D5D39E81}"/>
    <cellStyle name="20% - Accent3 6 4 4 2 2 2" xfId="29627" xr:uid="{B6A3C0DC-6880-40C4-A6CD-4463415236B5}"/>
    <cellStyle name="20% - Accent3 6 4 4 2 3" xfId="44773" xr:uid="{38A64D0F-E6E1-4CAF-83DA-B4B169882301}"/>
    <cellStyle name="20% - Accent3 6 4 4 3" xfId="22784" xr:uid="{A35F99BB-971F-4F69-9201-372798A58396}"/>
    <cellStyle name="20% - Accent3 6 4 4 3 2" xfId="1217" xr:uid="{EA24590B-CF68-40CC-8F67-177140631085}"/>
    <cellStyle name="20% - Accent3 6 4 4 3 2 2" xfId="26701" xr:uid="{464030CC-077F-47F0-93BF-CDE4249062BF}"/>
    <cellStyle name="20% - Accent3 6 4 4 3 3" xfId="48039" xr:uid="{82FA6C41-0D55-40BB-B062-9EDB28EF47F8}"/>
    <cellStyle name="20% - Accent3 6 4 4 4" xfId="10327" xr:uid="{0023B425-C39A-4A62-99D8-A7BE098E2D96}"/>
    <cellStyle name="20% - Accent3 6 4 4 4 2" xfId="35711" xr:uid="{8E321F29-0F06-44D0-B6ED-6D5F718C0D4E}"/>
    <cellStyle name="20% - Accent3 6 4 4 5" xfId="48767" xr:uid="{917DEF1C-AAB8-46C1-882C-31C938C57867}"/>
    <cellStyle name="20% - Accent3 6 4 5" xfId="6765" xr:uid="{35057091-19D5-4F04-929E-853259B775B4}"/>
    <cellStyle name="20% - Accent3 6 4 5 2" xfId="11466" xr:uid="{D1154BCC-7B33-4DD0-A51E-D509A8E6FF86}"/>
    <cellStyle name="20% - Accent3 6 4 5 2 2" xfId="36837" xr:uid="{540BD6A7-5DDD-4ADB-85F4-F0AA5F24EDFA}"/>
    <cellStyle name="20% - Accent3 6 4 5 3" xfId="32179" xr:uid="{D551DCC5-6122-45F5-8E3B-5E44F444A69C}"/>
    <cellStyle name="20% - Accent3 6 4 6" xfId="19552" xr:uid="{6C641B77-1B7A-46DB-92DC-821C962DD4C2}"/>
    <cellStyle name="20% - Accent3 6 4 6 2" xfId="10586" xr:uid="{86DFA31A-C09B-4A23-9EFC-20C7EC820AC3}"/>
    <cellStyle name="20% - Accent3 6 4 6 2 2" xfId="35970" xr:uid="{15B1486F-116A-484E-90F8-85378EA4B289}"/>
    <cellStyle name="20% - Accent3 6 4 6 3" xfId="44840" xr:uid="{B6FEC14E-0365-4E29-98F2-56ECD7AA1257}"/>
    <cellStyle name="20% - Accent3 6 4 7" xfId="18671" xr:uid="{0E72DE6A-C73E-4CE6-8DC9-3A8EBE3A02AC}"/>
    <cellStyle name="20% - Accent3 6 4 7 2" xfId="43971" xr:uid="{9ECBB79E-0260-4ADE-BC77-0141FCED63BF}"/>
    <cellStyle name="20% - Accent3 6 4 8" xfId="48685" xr:uid="{FE55ABD2-B79F-4266-B55F-2C581FAC11BA}"/>
    <cellStyle name="20% - Accent3 6 5" xfId="19229" xr:uid="{70F7F3C8-5D06-4E24-9EC5-10B7201CD60C}"/>
    <cellStyle name="20% - Accent3 6 5 2" xfId="19313" xr:uid="{770596D3-F7CB-4670-B215-63CB99AE0C6C}"/>
    <cellStyle name="20% - Accent3 6 5 2 2" xfId="1569" xr:uid="{A5DC8B48-15D3-4A43-A0DC-D9E9D4D3BA4D}"/>
    <cellStyle name="20% - Accent3 6 5 2 2 2" xfId="16821" xr:uid="{277B9A42-34E5-4506-A7E1-DCBF8B5AD861}"/>
    <cellStyle name="20% - Accent3 6 5 2 2 2 2" xfId="42137" xr:uid="{608FD2D5-1CD9-4745-A397-90410C8B007D}"/>
    <cellStyle name="20% - Accent3 6 5 2 2 3" xfId="27040" xr:uid="{496D11C4-6F23-4439-85E4-B738A14CEC7D}"/>
    <cellStyle name="20% - Accent3 6 5 2 3" xfId="12251" xr:uid="{03060073-62D4-47C6-8E6D-434F0F4DE97E}"/>
    <cellStyle name="20% - Accent3 6 5 2 3 2" xfId="10669" xr:uid="{438BA6BA-8896-4297-86D8-CAE48E4AA8D2}"/>
    <cellStyle name="20% - Accent3 6 5 2 3 2 2" xfId="36053" xr:uid="{48281D13-09D3-4322-A5D8-28AE4A6BF657}"/>
    <cellStyle name="20% - Accent3 6 5 2 3 3" xfId="37614" xr:uid="{C5CA8603-B9CA-422D-9A8C-32116965F3DF}"/>
    <cellStyle name="20% - Accent3 6 5 2 4" xfId="6117" xr:uid="{2E2EFCE3-2AA9-4CA8-87ED-3B0CF1426500}"/>
    <cellStyle name="20% - Accent3 6 5 2 4 2" xfId="31540" xr:uid="{D9141984-6AC0-44A5-B4EC-00A4AABE760C}"/>
    <cellStyle name="20% - Accent3 6 5 2 5" xfId="44601" xr:uid="{3D1FE5D6-A8E6-4FB9-AD81-FC4A59FC9D47}"/>
    <cellStyle name="20% - Accent3 6 5 3" xfId="448" xr:uid="{72BBEE04-2AC6-4743-AF4C-E57860EE407D}"/>
    <cellStyle name="20% - Accent3 6 5 3 2" xfId="7258" xr:uid="{848E38A1-73B2-4D89-A8F0-3965BF3D5D65}"/>
    <cellStyle name="20% - Accent3 6 5 3 2 2" xfId="32672" xr:uid="{10F5AB3A-2A8F-44D5-BB66-F827A3E0D145}"/>
    <cellStyle name="20% - Accent3 6 5 3 3" xfId="25932" xr:uid="{DDB09934-EB2D-4D69-94A5-3655C762A171}"/>
    <cellStyle name="20% - Accent3 6 5 4" xfId="3739" xr:uid="{4D864FD7-72C0-4F15-891F-FCE7DDA79365}"/>
    <cellStyle name="20% - Accent3 6 5 4 2" xfId="6376" xr:uid="{ED7CAB83-A505-4CDC-8FA7-2CE2B00F75D4}"/>
    <cellStyle name="20% - Accent3 6 5 4 2 2" xfId="31799" xr:uid="{BF424C80-5D82-4EBE-A118-4AB7E97FEB8E}"/>
    <cellStyle name="20% - Accent3 6 5 4 3" xfId="29183" xr:uid="{3F684D80-4440-4645-A8EB-AB40C3CB136D}"/>
    <cellStyle name="20% - Accent3 6 5 5" xfId="14461" xr:uid="{18C5C67D-9FD4-4FDC-A11A-A891F4FE6E1A}"/>
    <cellStyle name="20% - Accent3 6 5 5 2" xfId="39800" xr:uid="{61F41F06-FF8F-464E-A099-941655744782}"/>
    <cellStyle name="20% - Accent3 6 5 6" xfId="44520" xr:uid="{1F81395C-6BF2-40A7-A977-A69EFEE74401}"/>
    <cellStyle name="20% - Accent3 6 6" xfId="12915" xr:uid="{C606F204-1A2F-4E9B-BCC2-1242D022BFD6}"/>
    <cellStyle name="20% - Accent3 6 6 2" xfId="12999" xr:uid="{34E74DFD-457D-4EBA-996F-9CDC4B871B9A}"/>
    <cellStyle name="20% - Accent3 6 6 2 2" xfId="3673" xr:uid="{EE9E6DAF-DC18-40F5-A87A-430F2942A2E3}"/>
    <cellStyle name="20% - Accent3 6 6 2 2 2" xfId="6287" xr:uid="{371B0757-08B6-4C5A-89CC-73D61997FA04}"/>
    <cellStyle name="20% - Accent3 6 6 2 2 2 2" xfId="31710" xr:uid="{C9B32A6E-55BE-4B1C-A20C-A463CE243F9E}"/>
    <cellStyle name="20% - Accent3 6 6 2 2 3" xfId="29117" xr:uid="{0676DF60-5390-49BF-A227-57ABDFF070C4}"/>
    <cellStyle name="20% - Accent3 6 6 2 3" xfId="24888" xr:uid="{7C21CA96-36B3-4DBA-B948-879B0E65D7BA}"/>
    <cellStyle name="20% - Accent3 6 6 2 3 2" xfId="23306" xr:uid="{C57B87A5-52E5-4088-8560-BE3DC900C2C1}"/>
    <cellStyle name="20% - Accent3 6 6 2 3 2 2" xfId="48561" xr:uid="{92A98E31-2A8C-414C-847B-A900E6689F9E}"/>
    <cellStyle name="20% - Accent3 6 6 2 3 3" xfId="50122" xr:uid="{2B2B5594-8A92-4FC7-8141-F771DB7F5AED}"/>
    <cellStyle name="20% - Accent3 6 6 2 4" xfId="12431" xr:uid="{AE1E9723-D33E-4A57-B400-BD6CFAF68CAB}"/>
    <cellStyle name="20% - Accent3 6 6 2 4 2" xfId="37794" xr:uid="{7DA3CEAC-AF6A-4499-ABBB-07F50375435B}"/>
    <cellStyle name="20% - Accent3 6 6 2 5" xfId="38350" xr:uid="{30FA0A88-8861-4F0B-BE74-82B4AA410F0A}"/>
    <cellStyle name="20% - Accent3 6 6 3" xfId="1487" xr:uid="{35DEA6E4-0E53-4345-88C9-7CDCAD28FF49}"/>
    <cellStyle name="20% - Accent3 6 6 3 2" xfId="19894" xr:uid="{2820F4AC-5D6A-4101-A395-143531A02C16}"/>
    <cellStyle name="20% - Accent3 6 6 3 2 2" xfId="45182" xr:uid="{949A3401-1667-4526-A120-D35C3230B6B5}"/>
    <cellStyle name="20% - Accent3 6 6 3 3" xfId="26958" xr:uid="{BCC69122-5E60-4019-BEBD-DDDA484A2396}"/>
    <cellStyle name="20% - Accent3 6 6 4" xfId="10053" xr:uid="{C18795C2-973D-4BA6-BC66-CC403CF34634}"/>
    <cellStyle name="20% - Accent3 6 6 4 2" xfId="12690" xr:uid="{43C00501-A3EB-42E8-9F99-CC60F6170438}"/>
    <cellStyle name="20% - Accent3 6 6 4 2 2" xfId="38053" xr:uid="{5F0E3076-0CEE-4BA3-A3D6-C76F9AFAFADA}"/>
    <cellStyle name="20% - Accent3 6 6 4 3" xfId="35437" xr:uid="{7426F5AB-4FA4-4F92-8E30-6E2561AE71A5}"/>
    <cellStyle name="20% - Accent3 6 6 5" xfId="2897" xr:uid="{C3D29A65-389D-40E3-802C-19BEF7E8F29A}"/>
    <cellStyle name="20% - Accent3 6 6 5 2" xfId="28350" xr:uid="{98FAF538-6521-467F-87D8-F760A83608A3}"/>
    <cellStyle name="20% - Accent3 6 6 6" xfId="38269" xr:uid="{DFCDB825-95EC-4492-A9BD-DBD22A5EF6BD}"/>
    <cellStyle name="20% - Accent3 6 7" xfId="14032" xr:uid="{61FD206D-E2D4-45D7-A5A0-15E576DB156A}"/>
    <cellStyle name="20% - Accent3 6 7 2" xfId="21589" xr:uid="{155B7942-903D-4CDD-A7F8-BB246F3A43B9}"/>
    <cellStyle name="20% - Accent3 6 7 2 2" xfId="24204" xr:uid="{97435B6B-58FD-4C1A-A9CB-4247786C56B0}"/>
    <cellStyle name="20% - Accent3 6 7 2 2 2" xfId="49449" xr:uid="{8C0A4493-CCD7-45D6-964F-A753B3A79A2D}"/>
    <cellStyle name="20% - Accent3 6 7 2 3" xfId="46857" xr:uid="{87DAD1EA-7A2B-4500-992E-050906832448}"/>
    <cellStyle name="20% - Accent3 6 7 3" xfId="17543" xr:uid="{A3FFB752-AA25-4DC6-8C8D-CA951CD492C1}"/>
    <cellStyle name="20% - Accent3 6 7 3 2" xfId="5426" xr:uid="{C6E5AA35-5611-4A9F-AE86-406B3F3860D0}"/>
    <cellStyle name="20% - Accent3 6 7 3 2 2" xfId="30857" xr:uid="{F2D69A2A-9505-4BC2-B986-949BE3DA55EB}"/>
    <cellStyle name="20% - Accent3 6 7 3 3" xfId="42851" xr:uid="{E5313888-ABDA-4780-A996-2D2C188875E1}"/>
    <cellStyle name="20% - Accent3 6 7 4" xfId="17722" xr:uid="{77A597A2-A81D-4697-9EF1-05FC5A14B410}"/>
    <cellStyle name="20% - Accent3 6 7 4 2" xfId="43030" xr:uid="{D8546BB0-F371-4B94-BCB2-F2C09F4D76C3}"/>
    <cellStyle name="20% - Accent3 6 7 5" xfId="39371" xr:uid="{EC6A00BC-7E53-44A9-8A29-3221ECAC8C03}"/>
    <cellStyle name="20% - Accent3 6 8" xfId="8869" xr:uid="{86ECD790-139E-472D-AE62-CF81C7A243A2}"/>
    <cellStyle name="20% - Accent3 6 8 2" xfId="962" xr:uid="{71730171-1200-4C2D-9646-3BD460EEF1D9}"/>
    <cellStyle name="20% - Accent3 6 8 2 2" xfId="26446" xr:uid="{C6DE47D6-6316-43F2-8C20-358F05B8B9C0}"/>
    <cellStyle name="20% - Accent3 6 8 3" xfId="34262" xr:uid="{252B10AC-1225-4009-BC86-0F480AF63C47}"/>
    <cellStyle name="20% - Accent3 6 9" xfId="21656" xr:uid="{3885F1D8-BE4E-461A-8D36-458EA57C233A}"/>
    <cellStyle name="20% - Accent3 6 9 2" xfId="7445" xr:uid="{E1F5E897-32B2-4AD4-8240-D0A03041BBC2}"/>
    <cellStyle name="20% - Accent3 6 9 2 2" xfId="32859" xr:uid="{97257D32-A142-42C4-A2A6-96918A37F8A0}"/>
    <cellStyle name="20% - Accent3 6 9 3" xfId="46924" xr:uid="{8463F98D-07A3-46B3-BC88-68B912A18144}"/>
    <cellStyle name="20% - Accent3 7" xfId="274" xr:uid="{8B0824D1-154D-4F50-A937-197C876028E5}"/>
    <cellStyle name="20% - Accent3 7 10" xfId="25761" xr:uid="{CCAEF68D-BEC9-499D-9DBE-9ABA5E092EC6}"/>
    <cellStyle name="20% - Accent3 7 2" xfId="275" xr:uid="{942F7226-4B7A-4197-AC01-0EB53F2DAAEB}"/>
    <cellStyle name="20% - Accent3 7 2 2" xfId="1316" xr:uid="{6817D259-908C-4C83-B4BE-F21B1A76764E}"/>
    <cellStyle name="20% - Accent3 7 2 2 2" xfId="3501" xr:uid="{0B73648A-178D-46E9-8C1C-9280BD9D182D}"/>
    <cellStyle name="20% - Accent3 7 2 2 2 2" xfId="16311" xr:uid="{B7AF6260-9C3F-4883-92EC-63A0C345449B}"/>
    <cellStyle name="20% - Accent3 7 2 2 2 2 2" xfId="18925" xr:uid="{8387FB0A-106E-4044-B0F0-E84E416B911B}"/>
    <cellStyle name="20% - Accent3 7 2 2 2 2 2 2" xfId="44225" xr:uid="{5DD82C63-3373-4BB9-8F13-AF787C0FA368}"/>
    <cellStyle name="20% - Accent3 7 2 2 2 2 3" xfId="41627" xr:uid="{7AF8F502-F9D7-4743-95B3-505FF8F8B269}"/>
    <cellStyle name="20% - Accent3 7 2 2 2 3" xfId="20677" xr:uid="{DFDF2CF0-6FCD-4280-9F3A-93FB8371669E}"/>
    <cellStyle name="20% - Accent3 7 2 2 2 3 2" xfId="12773" xr:uid="{EFD72706-E4F3-4C0E-B364-4B78D21FA051}"/>
    <cellStyle name="20% - Accent3 7 2 2 2 3 2 2" xfId="38136" xr:uid="{C0DD393E-C6E8-402C-9619-FFC21D8097F4}"/>
    <cellStyle name="20% - Accent3 7 2 2 2 3 3" xfId="45956" xr:uid="{81063C4E-2DEC-445A-AE27-5579AA4ADCCC}"/>
    <cellStyle name="20% - Accent3 7 2 2 2 4" xfId="8222" xr:uid="{215DD17C-3995-4261-990A-B3D9A0B2BB0E}"/>
    <cellStyle name="20% - Accent3 7 2 2 2 4 2" xfId="33629" xr:uid="{E045FD00-19C9-48E8-9612-D41C3CF92E5F}"/>
    <cellStyle name="20% - Accent3 7 2 2 2 5" xfId="28945" xr:uid="{08C52D9D-A4B6-45D8-83FC-05AB495729F5}"/>
    <cellStyle name="20% - Accent3 7 2 2 3" xfId="22542" xr:uid="{A30F82F1-3FB0-44C8-A6B3-2E49CFB4AC4F}"/>
    <cellStyle name="20% - Accent3 7 2 2 3 2" xfId="4057" xr:uid="{E1362ECB-011B-48FC-9347-AD9A68D76552}"/>
    <cellStyle name="20% - Accent3 7 2 2 3 2 2" xfId="29501" xr:uid="{90D8A80D-9BE1-4D74-A1CC-EE126EDAD5E8}"/>
    <cellStyle name="20% - Accent3 7 2 2 3 3" xfId="47797" xr:uid="{50A0A893-2C59-42D6-AE17-C11C54F788FF}"/>
    <cellStyle name="20% - Accent3 7 2 2 4" xfId="5843" xr:uid="{0EFEAD34-3AE4-41CB-9563-A79AD053C9FF}"/>
    <cellStyle name="20% - Accent3 7 2 2 4 2" xfId="8481" xr:uid="{D5882282-50C1-42BA-AD6C-BE4F2E1666C0}"/>
    <cellStyle name="20% - Accent3 7 2 2 4 2 2" xfId="33888" xr:uid="{AAB476EF-9163-47F8-B03B-7304F1EA99EB}"/>
    <cellStyle name="20% - Accent3 7 2 2 4 3" xfId="31266" xr:uid="{545A6B20-7EC0-4721-AB34-D13A7DC6D9EA}"/>
    <cellStyle name="20% - Accent3 7 2 2 5" xfId="15534" xr:uid="{5728956D-919B-4D15-9F66-665FE4ECB35C}"/>
    <cellStyle name="20% - Accent3 7 2 2 5 2" xfId="40861" xr:uid="{0BCF9D49-D1EB-49F1-88EF-0ED0DF28B956}"/>
    <cellStyle name="20% - Accent3 7 2 2 6" xfId="26789" xr:uid="{76F1022D-55D2-489B-A627-060F137B8373}"/>
    <cellStyle name="20% - Accent3 7 2 3" xfId="3420" xr:uid="{E6AF322A-F502-4EAF-A5E0-6A155986725C}"/>
    <cellStyle name="20% - Accent3 7 2 3 2" xfId="9815" xr:uid="{CCCDC4A3-677D-4E7C-9B19-3903F595C845}"/>
    <cellStyle name="20% - Accent3 7 2 3 2 2" xfId="5777" xr:uid="{2BF47632-5487-4094-979B-3FF6C8DB7BA7}"/>
    <cellStyle name="20% - Accent3 7 2 3 2 2 2" xfId="8392" xr:uid="{688650E3-2E34-4F65-B89D-C7CF61B1D9A5}"/>
    <cellStyle name="20% - Accent3 7 2 3 2 2 2 2" xfId="33799" xr:uid="{43643641-8D1B-432F-9D98-5E1DF22EF55A}"/>
    <cellStyle name="20% - Accent3 7 2 3 2 2 3" xfId="31200" xr:uid="{06CF4D29-0910-4BD1-956A-17951BC33393}"/>
    <cellStyle name="20% - Accent3 7 2 3 2 3" xfId="14365" xr:uid="{142D80BD-9CC2-46B6-8CD8-C2B95D992F16}"/>
    <cellStyle name="20% - Accent3 7 2 3 2 3 2" xfId="25410" xr:uid="{48602720-035A-4F86-994B-5B96341CF2D2}"/>
    <cellStyle name="20% - Accent3 7 2 3 2 3 2 2" xfId="50644" xr:uid="{7244757B-F11C-4AE8-A2A4-68406D334F03}"/>
    <cellStyle name="20% - Accent3 7 2 3 2 3 3" xfId="39704" xr:uid="{A4179E8B-79F2-4D42-A485-ABC9F6351298}"/>
    <cellStyle name="20% - Accent3 7 2 3 2 4" xfId="20857" xr:uid="{451FC07A-C0A8-4B00-8F76-D46659164C64}"/>
    <cellStyle name="20% - Accent3 7 2 3 2 4 2" xfId="46136" xr:uid="{0894F7A0-3CBB-4DEF-9ADA-EA81E96E964D}"/>
    <cellStyle name="20% - Accent3 7 2 3 2 5" xfId="35199" xr:uid="{9E2D8688-E383-43C7-9A67-AA19C3B25856}"/>
    <cellStyle name="20% - Accent3 7 2 3 3" xfId="16229" xr:uid="{75F2F217-1CC2-41D3-B697-3FF3EE0F6A4D}"/>
    <cellStyle name="20% - Accent3 7 2 3 3 2" xfId="10371" xr:uid="{53A0FA30-3558-43E3-A0DE-871118EAD535}"/>
    <cellStyle name="20% - Accent3 7 2 3 3 2 2" xfId="35755" xr:uid="{49182C02-5E78-47D4-92CE-ACD61E789BF3}"/>
    <cellStyle name="20% - Accent3 7 2 3 3 3" xfId="41545" xr:uid="{FD837615-0D82-4D94-A3FC-AE773587668D}"/>
    <cellStyle name="20% - Accent3 7 2 3 4" xfId="12157" xr:uid="{58AEA991-3CD7-411D-9365-C5BCBF75F2D8}"/>
    <cellStyle name="20% - Accent3 7 2 3 4 2" xfId="21116" xr:uid="{6C7E6AD8-536E-45BA-9B27-DEBCC9689BE2}"/>
    <cellStyle name="20% - Accent3 7 2 3 4 2 2" xfId="46395" xr:uid="{52926EF1-88BE-4759-9447-CFB1A8C043C1}"/>
    <cellStyle name="20% - Accent3 7 2 3 4 3" xfId="37520" xr:uid="{31910345-6F98-47A4-B89D-D1A5011D0981}"/>
    <cellStyle name="20% - Accent3 7 2 3 5" xfId="5001" xr:uid="{95F945DA-5A37-4953-8BEF-7268743C671A}"/>
    <cellStyle name="20% - Accent3 7 2 3 5 2" xfId="30432" xr:uid="{C201C819-9062-490F-9600-48C9831F43D5}"/>
    <cellStyle name="20% - Accent3 7 2 3 6" xfId="28865" xr:uid="{89820918-79EA-4B45-890C-057BB4ECABAD}"/>
    <cellStyle name="20% - Accent3 7 2 4" xfId="1397" xr:uid="{413EF52A-7B11-44B1-BC32-9DE7F0D6629C}"/>
    <cellStyle name="20% - Accent3 7 2 4 2" xfId="22624" xr:uid="{A2E89D40-3A5D-4D74-8530-61B2AD355908}"/>
    <cellStyle name="20% - Accent3 7 2 4 2 2" xfId="25238" xr:uid="{71B9B3D3-424E-45DB-B595-D50E6A1575BA}"/>
    <cellStyle name="20% - Accent3 7 2 4 2 2 2" xfId="50472" xr:uid="{4FB75FBF-0060-4F5A-887E-EE15F6559C4D}"/>
    <cellStyle name="20% - Accent3 7 2 4 2 3" xfId="47879" xr:uid="{8FE35602-BACE-4B9B-B5B3-63DC1CABF3F2}"/>
    <cellStyle name="20% - Accent3 7 2 4 3" xfId="8042" xr:uid="{902EF4F7-800D-47FF-A6A1-5A9254AE7ADB}"/>
    <cellStyle name="20% - Accent3 7 2 4 3 2" xfId="6459" xr:uid="{2E2C69D8-41E3-427E-91EB-31D2FD1BBA89}"/>
    <cellStyle name="20% - Accent3 7 2 4 3 2 2" xfId="31882" xr:uid="{59F8E6FE-0E48-434D-97E9-35D41DFB757E}"/>
    <cellStyle name="20% - Accent3 7 2 4 3 3" xfId="33449" xr:uid="{D57CDDC5-87DC-4468-BF62-F05EDFCEA633}"/>
    <cellStyle name="20% - Accent3 7 2 4 4" xfId="18755" xr:uid="{1D5796D5-07E5-4C7D-B772-584E1A9ADF52}"/>
    <cellStyle name="20% - Accent3 7 2 4 4 2" xfId="44055" xr:uid="{3489B9B3-D0B9-4763-AF0D-E02BB45B729E}"/>
    <cellStyle name="20% - Accent3 7 2 4 5" xfId="26868" xr:uid="{A56B1B65-46C7-4D6A-9DFD-3043DDE950A8}"/>
    <cellStyle name="20% - Accent3 7 2 5" xfId="9905" xr:uid="{59E7DC19-ADE3-4BC4-B8F8-9014B38ADD41}"/>
    <cellStyle name="20% - Accent3 7 2 5 2" xfId="1953" xr:uid="{0E411079-F82E-4D73-830F-8B0C4B75302D}"/>
    <cellStyle name="20% - Accent3 7 2 5 2 2" xfId="27424" xr:uid="{5FDB838C-181C-42DC-9375-AFE4EAAA1D26}"/>
    <cellStyle name="20% - Accent3 7 2 5 3" xfId="35289" xr:uid="{470236B3-EADF-47D3-87C5-4092C727FAF6}"/>
    <cellStyle name="20% - Accent3 7 2 6" xfId="16377" xr:uid="{5F031955-A466-4DB5-B1A4-E94F6DA22DDA}"/>
    <cellStyle name="20% - Accent3 7 2 6 2" xfId="19014" xr:uid="{6C88BC18-65B6-427A-9BA6-78CA5816C2C8}"/>
    <cellStyle name="20% - Accent3 7 2 6 2 2" xfId="44314" xr:uid="{15608A76-05A4-425F-B715-3FFB4828CFB6}"/>
    <cellStyle name="20% - Accent3 7 2 6 3" xfId="41693" xr:uid="{07B81EF8-0FAA-4FD2-8D4F-93FDE6A5F5A0}"/>
    <cellStyle name="20% - Accent3 7 2 7" xfId="21846" xr:uid="{176150D3-9A3C-401A-804C-0285905910C1}"/>
    <cellStyle name="20% - Accent3 7 2 7 2" xfId="47114" xr:uid="{463DF7E8-5841-4FFB-97FC-16C0B31B96B5}"/>
    <cellStyle name="20% - Accent3 7 2 8" xfId="25762" xr:uid="{CB0E6DED-AE42-4BB7-AC10-F75C409CD6AF}"/>
    <cellStyle name="20% - Accent3 7 3" xfId="9734" xr:uid="{8B16270F-D999-437C-AD64-598C536ECAEA}"/>
    <cellStyle name="20% - Accent3 7 3 2" xfId="22371" xr:uid="{0632CAC5-DC4A-4D8B-89E0-96AD5D934E2C}"/>
    <cellStyle name="20% - Accent3 7 3 2 2" xfId="16139" xr:uid="{6C562385-8950-4F36-B8FF-3E51A29C1F5A}"/>
    <cellStyle name="20% - Accent3 7 3 2 2 2" xfId="24728" xr:uid="{A9987E47-A7AC-4661-A164-32C10F7B0F14}"/>
    <cellStyle name="20% - Accent3 7 3 2 2 2 2" xfId="14715" xr:uid="{5C08DD71-64FA-4557-9F51-715947532319}"/>
    <cellStyle name="20% - Accent3 7 3 2 2 2 2 2" xfId="40054" xr:uid="{1C8EA2AC-81C5-4630-A04F-25C3FC8420BD}"/>
    <cellStyle name="20% - Accent3 7 3 2 2 2 3" xfId="49962" xr:uid="{62C830C3-CE86-4FE0-9D06-2D9D3C7EE879}"/>
    <cellStyle name="20% - Accent3 7 3 2 2 3" xfId="8653" xr:uid="{918DF448-3A8E-4ACE-A008-1D725FD139B3}"/>
    <cellStyle name="20% - Accent3 7 3 2 2 3 2" xfId="8564" xr:uid="{AC7144DA-7650-4029-8ED5-0B5322D2A639}"/>
    <cellStyle name="20% - Accent3 7 3 2 2 3 2 2" xfId="33971" xr:uid="{2FF22D04-0783-4F50-B678-20208C8559AD}"/>
    <cellStyle name="20% - Accent3 7 3 2 2 3 3" xfId="34059" xr:uid="{DB0377E3-9E6C-4380-A874-F92C84174B46}"/>
    <cellStyle name="20% - Accent3 7 3 2 2 4" xfId="2981" xr:uid="{B5A019A7-5FF5-4524-B97D-87F231847CCE}"/>
    <cellStyle name="20% - Accent3 7 3 2 2 4 2" xfId="28434" xr:uid="{E11C0BB6-B29E-4BEA-B9CC-CEF2D6CF3038}"/>
    <cellStyle name="20% - Accent3 7 3 2 2 5" xfId="41455" xr:uid="{439AE3EB-EC8E-4F30-BEA6-FD00D73C6C68}"/>
    <cellStyle name="20% - Accent3 7 3 2 3" xfId="12009" xr:uid="{088CC8AE-8C19-45CD-90DC-2FFC10E2545D}"/>
    <cellStyle name="20% - Accent3 7 3 2 3 2" xfId="16695" xr:uid="{9EB20754-73E7-4285-B7D6-E7ADA1F66A0B}"/>
    <cellStyle name="20% - Accent3 7 3 2 3 2 2" xfId="42011" xr:uid="{EDF7E1C6-8580-4827-BE9A-EE1656B42C91}"/>
    <cellStyle name="20% - Accent3 7 3 2 3 3" xfId="37372" xr:uid="{E4574B9D-9A0D-4B54-95CD-BB40AE212300}"/>
    <cellStyle name="20% - Accent3 7 3 2 4" xfId="18481" xr:uid="{1339034A-C00A-4684-9749-FF3AE91694E7}"/>
    <cellStyle name="20% - Accent3 7 3 2 4 2" xfId="3240" xr:uid="{DF7D2B59-83A5-4821-9568-1A8B3F5A48AE}"/>
    <cellStyle name="20% - Accent3 7 3 2 4 2 2" xfId="28693" xr:uid="{0F39B727-0451-44B8-8BE4-F2566C9D5B5C}"/>
    <cellStyle name="20% - Accent3 7 3 2 4 3" xfId="43781" xr:uid="{F7575967-6CC6-4C5D-81EB-4AC63BC12D29}"/>
    <cellStyle name="20% - Accent3 7 3 2 5" xfId="23951" xr:uid="{456B94C6-BEB6-4DA5-AE8A-DAC99139AA6E}"/>
    <cellStyle name="20% - Accent3 7 3 2 5 2" xfId="49196" xr:uid="{EBDF5DD4-2D9D-4AC3-9941-7C1D064DBB19}"/>
    <cellStyle name="20% - Accent3 7 3 2 6" xfId="47628" xr:uid="{216C31F1-A362-40B0-8749-1959BB8DA246}"/>
    <cellStyle name="20% - Accent3 7 3 3" xfId="16058" xr:uid="{5B5D6CB9-1488-414D-9F84-63909EF5997F}"/>
    <cellStyle name="20% - Accent3 7 3 3 2" xfId="5605" xr:uid="{1A386A62-7614-4DF7-907F-D8AE5353C2E4}"/>
    <cellStyle name="20% - Accent3 7 3 3 2 2" xfId="18415" xr:uid="{590347D7-A811-4F45-AA4D-302A3E8D533F}"/>
    <cellStyle name="20% - Accent3 7 3 3 2 2 2" xfId="3151" xr:uid="{39FBD82C-1E4D-4D68-8325-A264C3A58072}"/>
    <cellStyle name="20% - Accent3 7 3 3 2 2 2 2" xfId="28604" xr:uid="{5B0ABC08-1A87-493E-B4E1-F2F04828F3C3}"/>
    <cellStyle name="20% - Accent3 7 3 3 2 2 3" xfId="43715" xr:uid="{0ABE2434-3D89-4423-87F1-2AB5CF4BF0A6}"/>
    <cellStyle name="20% - Accent3 7 3 3 2 3" xfId="21288" xr:uid="{6D923A5D-B0D6-4722-ACAD-AE7FF050C447}"/>
    <cellStyle name="20% - Accent3 7 3 3 2 3 2" xfId="21199" xr:uid="{BABE3702-8AF9-4266-8710-B9A84B92FB70}"/>
    <cellStyle name="20% - Accent3 7 3 3 2 3 2 2" xfId="46478" xr:uid="{2B2D3739-9DC1-4A05-9341-D356834B674C}"/>
    <cellStyle name="20% - Accent3 7 3 3 2 3 3" xfId="46566" xr:uid="{BAEA7E73-5817-4F90-A864-7F0CA8B17118}"/>
    <cellStyle name="20% - Accent3 7 3 3 2 4" xfId="9294" xr:uid="{4B7F28A7-2190-4BB0-9C15-A024BB96BC76}"/>
    <cellStyle name="20% - Accent3 7 3 3 2 4 2" xfId="34687" xr:uid="{61DE95BA-87B5-432D-AE99-5C039E21E731}"/>
    <cellStyle name="20% - Accent3 7 3 3 2 5" xfId="31028" xr:uid="{F31ABEA2-2389-4D7A-BE1C-5585C55D29FD}"/>
    <cellStyle name="20% - Accent3 7 3 3 3" xfId="24646" xr:uid="{6444FEF1-97CA-4A0E-9AAF-74A17E53C414}"/>
    <cellStyle name="20% - Accent3 7 3 3 3 2" xfId="6161" xr:uid="{27B1AECF-D546-4439-A086-55260C293F7C}"/>
    <cellStyle name="20% - Accent3 7 3 3 3 2 2" xfId="31584" xr:uid="{67B06561-FE83-4021-9A7C-A501AC8BF7E2}"/>
    <cellStyle name="20% - Accent3 7 3 3 3 3" xfId="49880" xr:uid="{8EC273CC-3833-4CBF-BFC4-1565FE222513}"/>
    <cellStyle name="20% - Accent3 7 3 3 4" xfId="7948" xr:uid="{06180E84-7B3C-4B24-898E-3227C283CFC9}"/>
    <cellStyle name="20% - Accent3 7 3 3 4 2" xfId="9553" xr:uid="{725DF456-7AA7-4409-9327-5B61EBA410C1}"/>
    <cellStyle name="20% - Accent3 7 3 3 4 2 2" xfId="34946" xr:uid="{33CB2428-B25C-47C2-AD95-749C3D6621EF}"/>
    <cellStyle name="20% - Accent3 7 3 3 4 3" xfId="33355" xr:uid="{F0A424CA-57C2-4201-B818-BC9AF360C8FA}"/>
    <cellStyle name="20% - Accent3 7 3 3 5" xfId="17639" xr:uid="{1A11E5F9-2A2E-45A4-8089-441D39B9688E}"/>
    <cellStyle name="20% - Accent3 7 3 3 5 2" xfId="42947" xr:uid="{B7BD3B29-71D0-42ED-B4F4-FFD01CE549A8}"/>
    <cellStyle name="20% - Accent3 7 3 3 6" xfId="41375" xr:uid="{426EEA16-E3A3-4841-85B8-CC770F7359E6}"/>
    <cellStyle name="20% - Accent3 7 3 4" xfId="22452" xr:uid="{E2864767-246F-419E-8D5B-77D33A0FD3F6}"/>
    <cellStyle name="20% - Accent3 7 3 4 2" xfId="12091" xr:uid="{86C3495E-F745-41B6-88CB-B8AC32D7B2F6}"/>
    <cellStyle name="20% - Accent3 7 3 4 2 2" xfId="21027" xr:uid="{956BD94D-85BA-40F5-9572-3F9EB42D239F}"/>
    <cellStyle name="20% - Accent3 7 3 4 2 2 2" xfId="46306" xr:uid="{85EAA9EB-274A-403A-BB59-A536BBDBA0DE}"/>
    <cellStyle name="20% - Accent3 7 3 4 2 3" xfId="37454" xr:uid="{BD4716CD-A842-43EE-9892-B51B20874717}"/>
    <cellStyle name="20% - Accent3 7 3 4 3" xfId="2340" xr:uid="{FCC368CF-A2D7-4432-A79C-EFE863A4FED4}"/>
    <cellStyle name="20% - Accent3 7 3 4 3 2" xfId="19097" xr:uid="{C42EF217-23B3-4D92-AF40-92BCDB27915B}"/>
    <cellStyle name="20% - Accent3 7 3 4 3 2 2" xfId="44397" xr:uid="{31CE234F-27EF-47FA-901D-9A2976E4F5A7}"/>
    <cellStyle name="20% - Accent3 7 3 4 3 3" xfId="27810" xr:uid="{55182746-EBCB-4617-AF14-54DDD77D2B0A}"/>
    <cellStyle name="20% - Accent3 7 3 4 4" xfId="14545" xr:uid="{226F4826-4479-4FF3-BE80-4DB8E2792026}"/>
    <cellStyle name="20% - Accent3 7 3 4 4 2" xfId="39884" xr:uid="{32986697-C57F-4A49-90A0-092C7332AC6B}"/>
    <cellStyle name="20% - Accent3 7 3 4 5" xfId="47708" xr:uid="{CA89757C-372C-47B9-8E35-C2454B7A755F}"/>
    <cellStyle name="20% - Accent3 7 3 5" xfId="5695" xr:uid="{5406AEB8-D76C-4514-BAAD-3970C53BB38B}"/>
    <cellStyle name="20% - Accent3 7 3 5 2" xfId="23008" xr:uid="{9FFD38FB-A668-46AF-8214-CEF7B2C0F6C3}"/>
    <cellStyle name="20% - Accent3 7 3 5 2 2" xfId="48263" xr:uid="{D5A107A3-FB4C-4B5A-9E48-E0FE989530E0}"/>
    <cellStyle name="20% - Accent3 7 3 5 3" xfId="31118" xr:uid="{2AC8EAD3-66A3-4CFA-B88A-2431DBC18EEC}"/>
    <cellStyle name="20% - Accent3 7 3 6" xfId="24794" xr:uid="{01574AAC-2AB9-4575-A7B5-48FD440028C0}"/>
    <cellStyle name="20% - Accent3 7 3 6 2" xfId="14804" xr:uid="{DA905A61-9675-4240-9B63-5633C3915740}"/>
    <cellStyle name="20% - Accent3 7 3 6 2 2" xfId="40143" xr:uid="{A3694541-5BD9-494B-AE90-2A2786F0B642}"/>
    <cellStyle name="20% - Accent3 7 3 6 3" xfId="50028" xr:uid="{C398B8D0-D197-40C6-ADF9-7AC6E567B0B8}"/>
    <cellStyle name="20% - Accent3 7 3 7" xfId="11314" xr:uid="{7EBE62BD-325F-400F-B7F1-77A214A64C75}"/>
    <cellStyle name="20% - Accent3 7 3 7 2" xfId="36685" xr:uid="{52BCA34B-E94C-46B9-A7CC-F0E928A808AB}"/>
    <cellStyle name="20% - Accent3 7 3 8" xfId="35118" xr:uid="{2B6C5A0C-703F-46C0-B525-937E8E25431B}"/>
    <cellStyle name="20% - Accent3 7 4" xfId="5524" xr:uid="{92C64642-D04B-4CA8-BC91-18A481BAF2A2}"/>
    <cellStyle name="20% - Accent3 7 4 2" xfId="11919" xr:uid="{C62A7F0B-3E05-4E63-966B-ED114D1FBFB7}"/>
    <cellStyle name="20% - Accent3 7 4 2 2" xfId="7882" xr:uid="{B59AA15B-0CDC-4316-AA38-53DAE7A89CF8}"/>
    <cellStyle name="20% - Accent3 7 4 2 2 2" xfId="9464" xr:uid="{1B9CE6A4-7D59-47D3-A8E3-E59F8B2AA3E1}"/>
    <cellStyle name="20% - Accent3 7 4 2 2 2 2" xfId="34857" xr:uid="{39A782C7-1C62-4E70-9E64-9B829EB3BAA8}"/>
    <cellStyle name="20% - Accent3 7 4 2 2 3" xfId="33289" xr:uid="{1BFDCCBF-2A4F-4E91-B8E9-595C6B04BE75}"/>
    <cellStyle name="20% - Accent3 7 4 2 3" xfId="14976" xr:uid="{71B579EE-42F9-45D9-812C-FB921A73F7FF}"/>
    <cellStyle name="20% - Accent3 7 4 2 3 2" xfId="14887" xr:uid="{18C554A5-B4A0-4D91-A8FD-4D2A1035CD40}"/>
    <cellStyle name="20% - Accent3 7 4 2 3 2 2" xfId="40226" xr:uid="{32911E7A-7229-4B83-914F-4D3FD29CBC97}"/>
    <cellStyle name="20% - Accent3 7 4 2 3 3" xfId="40314" xr:uid="{612FB716-1BDD-4C65-B21B-C67C636D989D}"/>
    <cellStyle name="20% - Accent3 7 4 2 4" xfId="21930" xr:uid="{83EEC704-DA06-4309-8512-538EA734D8F8}"/>
    <cellStyle name="20% - Accent3 7 4 2 4 2" xfId="47198" xr:uid="{809CDD4C-4F8E-491A-8764-79AD4023D71B}"/>
    <cellStyle name="20% - Accent3 7 4 2 5" xfId="37282" xr:uid="{A4BE7A9B-3A20-4A5A-8537-C8FF4DC83726}"/>
    <cellStyle name="20% - Accent3 7 4 3" xfId="18333" xr:uid="{11BE476A-3E1D-473D-A439-A34D23833A13}"/>
    <cellStyle name="20% - Accent3 7 4 3 2" xfId="12475" xr:uid="{42BAC96B-08BA-4972-9E9D-4C6026011FED}"/>
    <cellStyle name="20% - Accent3 7 4 3 2 2" xfId="37838" xr:uid="{EB3E8E96-07E5-4163-9C6D-E561F1CD7BF1}"/>
    <cellStyle name="20% - Accent3 7 4 3 3" xfId="43633" xr:uid="{A8C7843B-2ADB-476F-AE46-1CF6E1FA1605}"/>
    <cellStyle name="20% - Accent3 7 4 4" xfId="20583" xr:uid="{339645C9-9020-4375-A94C-24E9119CA829}"/>
    <cellStyle name="20% - Accent3 7 4 4 2" xfId="22189" xr:uid="{846C1F43-5712-4895-9CBC-CD43C0B3EAFD}"/>
    <cellStyle name="20% - Accent3 7 4 4 2 2" xfId="47457" xr:uid="{95460E76-5B76-4955-9C13-775C29A6B631}"/>
    <cellStyle name="20% - Accent3 7 4 4 3" xfId="45862" xr:uid="{9A352E97-FFF3-4882-A1F6-559BCF95B3EE}"/>
    <cellStyle name="20% - Accent3 7 4 5" xfId="7106" xr:uid="{D594D375-355F-485B-99E1-8C166996D275}"/>
    <cellStyle name="20% - Accent3 7 4 5 2" xfId="32520" xr:uid="{224B71BB-AEEC-4092-8056-4926DCE2B309}"/>
    <cellStyle name="20% - Accent3 7 4 6" xfId="30947" xr:uid="{DFDAFFE7-4833-478B-9AC2-39829C8101ED}"/>
    <cellStyle name="20% - Accent3 7 5" xfId="11838" xr:uid="{E1FF9A89-E16F-4B58-B04C-686175A5D031}"/>
    <cellStyle name="20% - Accent3 7 5 2" xfId="24556" xr:uid="{77B1FE36-B58D-4CF7-9774-83EEB0543CBB}"/>
    <cellStyle name="20% - Accent3 7 5 2 2" xfId="20517" xr:uid="{CC8B9F44-06B6-446B-B509-542E356A4E9D}"/>
    <cellStyle name="20% - Accent3 7 5 2 2 2" xfId="22100" xr:uid="{08C0E140-44DE-4559-821F-AB4040352E28}"/>
    <cellStyle name="20% - Accent3 7 5 2 2 2 2" xfId="47368" xr:uid="{091B1AE9-80CC-4DEA-95AB-9C290C06F4B0}"/>
    <cellStyle name="20% - Accent3 7 5 2 2 3" xfId="45796" xr:uid="{67BB5D59-5A89-431B-AF95-AF41768E6638}"/>
    <cellStyle name="20% - Accent3 7 5 2 3" xfId="4444" xr:uid="{B0DF3579-507B-46FA-BD97-83B233C80BFA}"/>
    <cellStyle name="20% - Accent3 7 5 2 3 2" xfId="3323" xr:uid="{25BD1919-DC8B-4660-8631-93E2379FF578}"/>
    <cellStyle name="20% - Accent3 7 5 2 3 2 2" xfId="28776" xr:uid="{0EF9189D-5D33-4532-BDC4-FD10E3106F05}"/>
    <cellStyle name="20% - Accent3 7 5 2 3 3" xfId="29887" xr:uid="{6222DFEA-5C99-4EAF-A311-64D46520CE2D}"/>
    <cellStyle name="20% - Accent3 7 5 2 4" xfId="15618" xr:uid="{990BF6B8-325F-4821-A242-9796E21CE58A}"/>
    <cellStyle name="20% - Accent3 7 5 2 4 2" xfId="40945" xr:uid="{611BAB86-A3E2-44F4-B7F4-EC284E5BA610}"/>
    <cellStyle name="20% - Accent3 7 5 2 5" xfId="49790" xr:uid="{4A7AC2FD-8B44-4BE1-9FF6-DFC52A01BDB4}"/>
    <cellStyle name="20% - Accent3 7 5 3" xfId="7800" xr:uid="{C6883115-A245-4315-A329-DB62730E282B}"/>
    <cellStyle name="20% - Accent3 7 5 3 2" xfId="25112" xr:uid="{6D33A3D0-15C3-4800-AF4E-C3D0405DECDE}"/>
    <cellStyle name="20% - Accent3 7 5 3 2 2" xfId="50346" xr:uid="{056A97DE-FBFB-43B5-81D7-28338871E0CD}"/>
    <cellStyle name="20% - Accent3 7 5 3 3" xfId="33207" xr:uid="{D506FDF4-D6A5-488D-B534-E5533F95FF89}"/>
    <cellStyle name="20% - Accent3 7 5 4" xfId="14271" xr:uid="{5CE7AA2C-C9DB-49EC-A69D-5C6F4D83B495}"/>
    <cellStyle name="20% - Accent3 7 5 4 2" xfId="15877" xr:uid="{E8303319-9BBF-4668-A1E6-67E5167527CA}"/>
    <cellStyle name="20% - Accent3 7 5 4 2 2" xfId="41204" xr:uid="{D581B691-DB0A-4B8C-A828-D4539274C913}"/>
    <cellStyle name="20% - Accent3 7 5 4 3" xfId="39610" xr:uid="{2BB1E140-EC57-4D25-A230-76EC39D14EA4}"/>
    <cellStyle name="20% - Accent3 7 5 5" xfId="19742" xr:uid="{AE5CDA17-EC64-44EE-85F2-75ED75287E61}"/>
    <cellStyle name="20% - Accent3 7 5 5 2" xfId="45030" xr:uid="{44B7AD88-26E8-4482-8D69-BD6248DC3EEA}"/>
    <cellStyle name="20% - Accent3 7 5 6" xfId="37202" xr:uid="{D6D1CC51-E0CC-460A-B02F-71AB28E7195B}"/>
    <cellStyle name="20% - Accent3 7 6" xfId="357" xr:uid="{C76662C5-E708-4AB0-910F-1EEEAFEDE804}"/>
    <cellStyle name="20% - Accent3 7 6 2" xfId="9987" xr:uid="{20BC8FFD-23A8-4E03-9BCD-1DB3B3096158}"/>
    <cellStyle name="20% - Accent3 7 6 2 2" xfId="12601" xr:uid="{1AE52D79-63A7-497C-9ED5-D88315DEA63C}"/>
    <cellStyle name="20% - Accent3 7 6 2 2 2" xfId="37964" xr:uid="{37A6A15B-F956-4C66-B780-807A905DC4CC}"/>
    <cellStyle name="20% - Accent3 7 6 2 3" xfId="35371" xr:uid="{086F7F85-0E8C-4721-B584-FB7D804524E8}"/>
    <cellStyle name="20% - Accent3 7 6 3" xfId="18575" xr:uid="{E7F0998E-0F0F-48AC-B663-42AAF25892E7}"/>
    <cellStyle name="20% - Accent3 7 6 3 2" xfId="16993" xr:uid="{D7E8CDFD-C29A-494D-B87D-ED625AA71A0E}"/>
    <cellStyle name="20% - Accent3 7 6 3 2 2" xfId="42309" xr:uid="{74EF422E-0545-4038-80B5-B3D16DCD9F6A}"/>
    <cellStyle name="20% - Accent3 7 6 3 3" xfId="43875" xr:uid="{8FE6E3AE-29E2-4D29-B2E4-19761E4B6CB1}"/>
    <cellStyle name="20% - Accent3 7 6 4" xfId="25068" xr:uid="{8F2B8613-357E-42DC-8198-5E24E0994081}"/>
    <cellStyle name="20% - Accent3 7 6 4 2" xfId="50302" xr:uid="{66020A7E-625F-4BC7-8034-114108F69BBB}"/>
    <cellStyle name="20% - Accent3 7 6 5" xfId="25841" xr:uid="{D8F3F086-4653-4FCB-B9D6-E79ADE78DC1C}"/>
    <cellStyle name="20% - Accent3 7 7" xfId="3591" xr:uid="{E02F6243-ADE8-470C-AFD6-14A0B505B351}"/>
    <cellStyle name="20% - Accent3 7 7 2" xfId="13580" xr:uid="{BEAC5B2B-764F-407B-A077-1E5E99116A19}"/>
    <cellStyle name="20% - Accent3 7 7 2 2" xfId="38931" xr:uid="{5E723704-FD90-45C1-B282-00293B8710F8}"/>
    <cellStyle name="20% - Accent3 7 7 3" xfId="29035" xr:uid="{CBE61100-3967-4136-B487-F3E2995F32B9}"/>
    <cellStyle name="20% - Accent3 7 8" xfId="22690" xr:uid="{233E22E7-92C9-4629-9F64-9D3CF942EFEE}"/>
    <cellStyle name="20% - Accent3 7 8 2" xfId="25327" xr:uid="{653A9DD7-8FAA-4013-94FC-0C61DF028651}"/>
    <cellStyle name="20% - Accent3 7 8 2 2" xfId="50561" xr:uid="{5D22372B-DC5F-4A40-8EB1-D9690D99A82C}"/>
    <cellStyle name="20% - Accent3 7 8 3" xfId="47945" xr:uid="{8C47D972-B84B-4AC6-BE96-E3872164F232}"/>
    <cellStyle name="20% - Accent3 7 9" xfId="9210" xr:uid="{A48AA0E5-D3D6-48F9-BE93-5F549D91AE37}"/>
    <cellStyle name="20% - Accent3 7 9 2" xfId="34603" xr:uid="{1274DA64-FFD1-4011-BBE3-5ED108F86E75}"/>
    <cellStyle name="20% - Accent3 8" xfId="24475" xr:uid="{C4DC726E-8D47-4D1B-A52F-2197446AE0AE}"/>
    <cellStyle name="20% - Accent3 8 2" xfId="18162" xr:uid="{70729E5F-B77E-4FE6-92E4-FAE108E876B4}"/>
    <cellStyle name="20% - Accent3 8 2 2" xfId="7710" xr:uid="{96BA86AE-84F7-4FF9-A4A7-57761C34D823}"/>
    <cellStyle name="20% - Accent3 8 2 2 2" xfId="2641" xr:uid="{2F37F531-9E5E-4B22-9DE6-6CDFD7BC2C0A}"/>
    <cellStyle name="20% - Accent3 8 2 2 2 2" xfId="5255" xr:uid="{1A6679DC-CA57-4D66-80A8-616594FD0181}"/>
    <cellStyle name="20% - Accent3 8 2 2 2 2 2" xfId="30686" xr:uid="{411ABD70-CEDA-452E-9998-878366902639}"/>
    <cellStyle name="20% - Accent3 8 2 2 2 3" xfId="28094" xr:uid="{8E0D84F3-061D-4053-9B48-AD35E8F4355C}"/>
    <cellStyle name="20% - Accent3 8 2 2 3" xfId="23394" xr:uid="{1E5DEAC1-9D85-4224-8DD7-EB5AC450910C}"/>
    <cellStyle name="20% - Accent3 8 2 2 3 2" xfId="22272" xr:uid="{AB857B17-8862-4249-A147-FF6340338BE6}"/>
    <cellStyle name="20% - Accent3 8 2 2 3 2 2" xfId="47540" xr:uid="{AA3C7635-A2EB-41C5-8E51-3D06F4E94DDD}"/>
    <cellStyle name="20% - Accent3 8 2 2 3 3" xfId="48649" xr:uid="{4C2F27F6-29EC-4B91-9DA3-681071615ED8}"/>
    <cellStyle name="20% - Accent3 8 2 2 4" xfId="11398" xr:uid="{66D816E1-69D9-45DD-96E5-10FAD653E032}"/>
    <cellStyle name="20% - Accent3 8 2 2 4 2" xfId="36769" xr:uid="{EB480BF8-BE95-49D5-BE7B-FA8B5DC920E7}"/>
    <cellStyle name="20% - Accent3 8 2 2 5" xfId="33117" xr:uid="{E1A3A40C-4B96-4CCC-9083-42C904CBD6E7}"/>
    <cellStyle name="20% - Accent3 8 2 3" xfId="14123" xr:uid="{A6F4DB4D-B141-4FA7-8034-5E161B7D868B}"/>
    <cellStyle name="20% - Accent3 8 2 3 2" xfId="8266" xr:uid="{45872E2F-1C6A-4423-A56C-43D55752101F}"/>
    <cellStyle name="20% - Accent3 8 2 3 2 2" xfId="33673" xr:uid="{C432457A-1737-406F-84A1-404BC7417BA5}"/>
    <cellStyle name="20% - Accent3 8 2 3 3" xfId="39462" xr:uid="{BEA360AF-F104-4DDC-B206-4FA8E1700C13}"/>
    <cellStyle name="20% - Accent3 8 2 4" xfId="6937" xr:uid="{7056E92C-8E62-4985-8476-12F7227FA01D}"/>
    <cellStyle name="20% - Accent3 8 2 4 2" xfId="11657" xr:uid="{AEEEB0DA-7B25-4807-8117-00A6A1AB3F00}"/>
    <cellStyle name="20% - Accent3 8 2 4 2 2" xfId="37028" xr:uid="{66C0A81F-C49A-4908-B940-8F7BADD58ADE}"/>
    <cellStyle name="20% - Accent3 8 2 4 3" xfId="32351" xr:uid="{1A567D42-F453-4A6B-8C74-CAA743F806B7}"/>
    <cellStyle name="20% - Accent3 8 2 5" xfId="791" xr:uid="{F0A99E62-4645-4038-82AE-BF73809E3F1F}"/>
    <cellStyle name="20% - Accent3 8 2 5 2" xfId="26275" xr:uid="{8A601483-C2FF-4AAB-ACE3-B776D775CC3D}"/>
    <cellStyle name="20% - Accent3 8 2 6" xfId="43463" xr:uid="{3CA1F92E-2170-49FD-8D72-C958FECFA77E}"/>
    <cellStyle name="20% - Accent3 8 3" xfId="7629" xr:uid="{E7CC769A-C0BE-4039-A6AF-C8E7B7099E80}"/>
    <cellStyle name="20% - Accent3 8 3 2" xfId="20345" xr:uid="{AA24F305-505B-46A0-A0A2-0F7B78F6D5A3}"/>
    <cellStyle name="20% - Accent3 8 3 2 2" xfId="8954" xr:uid="{D60E8B9D-6FD3-41DF-8B8B-D00CC2ECECB0}"/>
    <cellStyle name="20% - Accent3 8 3 2 2 2" xfId="11568" xr:uid="{9DDE6DBA-D15B-429E-8E75-F012EC74D686}"/>
    <cellStyle name="20% - Accent3 8 3 2 2 2 2" xfId="36939" xr:uid="{7C9FF946-D3E9-434E-A781-82A694F6E5F4}"/>
    <cellStyle name="20% - Accent3 8 3 2 2 3" xfId="34347" xr:uid="{8666B32B-F2B4-451A-9C1F-36176AA4D165}"/>
    <cellStyle name="20% - Accent3 8 3 2 3" xfId="17082" xr:uid="{2D0DA149-C309-4B54-98BC-AEE255949F3F}"/>
    <cellStyle name="20% - Accent3 8 3 2 3 2" xfId="15960" xr:uid="{9FF49076-251C-458A-93F5-D3C8A45CD19C}"/>
    <cellStyle name="20% - Accent3 8 3 2 3 2 2" xfId="41287" xr:uid="{260E90AC-9E34-4F31-9678-588E9C850875}"/>
    <cellStyle name="20% - Accent3 8 3 2 3 3" xfId="42397" xr:uid="{D209C185-EB2E-4645-891A-DA73C9DD18B3}"/>
    <cellStyle name="20% - Accent3 8 3 2 4" xfId="24035" xr:uid="{84B5D6D3-59A5-4E6E-BDDE-F5B76ACC50AA}"/>
    <cellStyle name="20% - Accent3 8 3 2 4 2" xfId="49280" xr:uid="{F626569F-E08F-4CB0-974B-4768B3536A9A}"/>
    <cellStyle name="20% - Accent3 8 3 2 5" xfId="45624" xr:uid="{FAC80937-7A50-468A-AB3E-299C27D74A1E}"/>
    <cellStyle name="20% - Accent3 8 3 3" xfId="2559" xr:uid="{BEC78F54-7C62-4B19-835D-44E0B8022A82}"/>
    <cellStyle name="20% - Accent3 8 3 3 2" xfId="20901" xr:uid="{5C66C86E-1F5A-438C-BD05-79B0B0DDE5AB}"/>
    <cellStyle name="20% - Accent3 8 3 3 2 2" xfId="46180" xr:uid="{87307AC0-5CF4-4984-B9CA-AFC838AC0629}"/>
    <cellStyle name="20% - Accent3 8 3 3 3" xfId="28012" xr:uid="{9B14E777-6A4E-45F4-A78F-FF58A56EBC08}"/>
    <cellStyle name="20% - Accent3 8 3 4" xfId="19573" xr:uid="{CF2E06BD-F775-457D-898F-ABBD5163E517}"/>
    <cellStyle name="20% - Accent3 8 3 4 2" xfId="24294" xr:uid="{A823C931-452D-401F-B7D4-15F0A8DD4F34}"/>
    <cellStyle name="20% - Accent3 8 3 4 2 2" xfId="49539" xr:uid="{B63A2CAA-DBC3-4F26-AC99-559B8044F05E}"/>
    <cellStyle name="20% - Accent3 8 3 4 3" xfId="44861" xr:uid="{6B602E80-BD80-4FFA-877B-EE78C093C1C1}"/>
    <cellStyle name="20% - Accent3 8 3 5" xfId="792" xr:uid="{0A076DCA-2B7C-48AB-9CE7-0917A436F3F6}"/>
    <cellStyle name="20% - Accent3 8 3 5 2" xfId="26276" xr:uid="{4A8F0BFE-BC53-4063-B114-CFF4DC6F09F5}"/>
    <cellStyle name="20% - Accent3 8 3 6" xfId="33037" xr:uid="{FC19356E-44D5-4324-901E-F251131E9FE6}"/>
    <cellStyle name="20% - Accent3 8 4" xfId="18243" xr:uid="{DB181D54-796D-4BA4-A205-1B8466E50D52}"/>
    <cellStyle name="20% - Accent3 8 4 2" xfId="14205" xr:uid="{44966E4D-17C5-44B2-8710-442239DBBDE4}"/>
    <cellStyle name="20% - Accent3 8 4 2 2" xfId="15788" xr:uid="{EE5125B6-2252-4DB9-BED4-CBAF7089E8FE}"/>
    <cellStyle name="20% - Accent3 8 4 2 2 2" xfId="41115" xr:uid="{2D9F2577-C721-4417-901E-39588291DBD8}"/>
    <cellStyle name="20% - Accent3 8 4 2 3" xfId="39544" xr:uid="{68E2279B-1D80-400C-A124-D3E2C4870312}"/>
    <cellStyle name="20% - Accent3 8 4 3" xfId="10758" xr:uid="{61BB5614-C586-42C7-9F49-AC103B0E4409}"/>
    <cellStyle name="20% - Accent3 8 4 3 2" xfId="9636" xr:uid="{C61E963E-EE29-436A-AC31-7B34D652A81A}"/>
    <cellStyle name="20% - Accent3 8 4 3 2 2" xfId="35029" xr:uid="{831A1141-C252-4792-9C0D-F1FAA098E44D}"/>
    <cellStyle name="20% - Accent3 8 4 3 3" xfId="36141" xr:uid="{9198E66C-7434-4921-B542-210132008306}"/>
    <cellStyle name="20% - Accent3 8 4 4" xfId="5085" xr:uid="{2A1B5A59-5513-4E0C-BB20-321AD5B0E36A}"/>
    <cellStyle name="20% - Accent3 8 4 4 2" xfId="30516" xr:uid="{E7896791-FA70-4F13-A704-BAF1749F9F94}"/>
    <cellStyle name="20% - Accent3 8 4 5" xfId="43543" xr:uid="{71B39091-D560-48DE-8FBE-4A8880B7209C}"/>
    <cellStyle name="20% - Accent3 8 5" xfId="20435" xr:uid="{AF4090DF-BBBA-44CB-8362-8D5222FCE70A}"/>
    <cellStyle name="20% - Accent3 8 5 2" xfId="18799" xr:uid="{6DA4F37C-55AE-408F-BC8D-42CA1FCC7D32}"/>
    <cellStyle name="20% - Accent3 8 5 2 2" xfId="44099" xr:uid="{77EDAA06-0EBF-4525-B3B9-521392CB52FC}"/>
    <cellStyle name="20% - Accent3 8 5 3" xfId="45714" xr:uid="{C80D24EF-9AA2-4897-9CE8-A05488D0729E}"/>
    <cellStyle name="20% - Accent3 8 6" xfId="618" xr:uid="{FB4465FD-3904-4537-8522-933DA41786A8}"/>
    <cellStyle name="20% - Accent3 8 6 2" xfId="5344" xr:uid="{3F49C442-3F24-4827-923A-68DBE037F480}"/>
    <cellStyle name="20% - Accent3 8 6 2 2" xfId="30775" xr:uid="{93925669-0B19-461E-8399-FAF73D910DA4}"/>
    <cellStyle name="20% - Accent3 8 6 3" xfId="26102" xr:uid="{578B63E7-B950-4D07-9DB3-8F07E615179B}"/>
    <cellStyle name="20% - Accent3 8 7" xfId="13428" xr:uid="{A20A2CAC-43C4-4328-AC90-56BDD97388BE}"/>
    <cellStyle name="20% - Accent3 8 7 2" xfId="38779" xr:uid="{E0874B0F-8192-4664-9F82-56D98CAAD006}"/>
    <cellStyle name="20% - Accent3 8 8" xfId="49711" xr:uid="{D0A42D86-228F-4D9F-B767-51B2ADE87243}"/>
    <cellStyle name="20% - Accent3 9" xfId="20264" xr:uid="{8C7E25DF-6CB1-4945-A3E6-4637135081E8}"/>
    <cellStyle name="20% - Accent3 9 2" xfId="13952" xr:uid="{433773C1-8116-4DAC-B7C5-CA31F76B85A5}"/>
    <cellStyle name="20% - Accent3 9 2 2" xfId="2469" xr:uid="{21BFBF25-8509-459B-88E9-16CA394C341E}"/>
    <cellStyle name="20% - Accent3 9 2 2 2" xfId="15278" xr:uid="{2A6E5067-6231-4ECD-893F-1CD32D14BC36}"/>
    <cellStyle name="20% - Accent3 9 2 2 2 2" xfId="17893" xr:uid="{6F7DE0DF-5DD4-4C78-B124-99B2F089FEDD}"/>
    <cellStyle name="20% - Accent3 9 2 2 2 2 2" xfId="43201" xr:uid="{E18AF664-725D-47D8-9A60-132CB6B8164C}"/>
    <cellStyle name="20% - Accent3 9 2 2 2 3" xfId="40605" xr:uid="{96EB0F91-154A-4169-81F7-4A94259DC4A5}"/>
    <cellStyle name="20% - Accent3 9 2 2 3" xfId="702" xr:uid="{8CC4521B-0084-4F96-8709-C9A8B13E76EA}"/>
    <cellStyle name="20% - Accent3 9 2 2 3 2" xfId="11740" xr:uid="{D8B10031-3F6B-4BEF-89C0-E6D7F16AE60F}"/>
    <cellStyle name="20% - Accent3 9 2 2 3 2 2" xfId="37111" xr:uid="{A943BA95-ACDF-4C33-8572-6AE5480ECF59}"/>
    <cellStyle name="20% - Accent3 9 2 2 3 3" xfId="26186" xr:uid="{82450F98-2E31-4CF5-8FED-C743C08A3984}"/>
    <cellStyle name="20% - Accent3 9 2 2 4" xfId="7190" xr:uid="{B9F5336E-1C4E-4DA4-BE72-BEA682D1EA3E}"/>
    <cellStyle name="20% - Accent3 9 2 2 4 2" xfId="32604" xr:uid="{89B05C4B-09E2-471D-9AAF-8A64200A9214}"/>
    <cellStyle name="20% - Accent3 9 2 2 5" xfId="27922" xr:uid="{527D12A6-710B-43DE-9A16-DE50D6B86888}"/>
    <cellStyle name="20% - Accent3 9 2 3" xfId="21508" xr:uid="{9F320E86-A37F-4741-9C6E-7D82381BF76E}"/>
    <cellStyle name="20% - Accent3 9 2 3 2" xfId="2321" xr:uid="{E6C1821C-F87F-4AF5-9B3D-8F48C3CFA612}"/>
    <cellStyle name="20% - Accent3 9 2 3 2 2" xfId="27791" xr:uid="{66D32336-8498-42F0-A07D-BAF7409D37E5}"/>
    <cellStyle name="20% - Accent3 9 2 3 3" xfId="46776" xr:uid="{152EBB0A-5771-42C1-A167-B133F207BC79}"/>
    <cellStyle name="20% - Accent3 9 2 4" xfId="619" xr:uid="{8A311CCF-2AAB-4EF7-9D9E-04C261D10E92}"/>
    <cellStyle name="20% - Accent3 9 2 4 2" xfId="7449" xr:uid="{B03442E7-28F3-426C-9356-9DA59CE75CC1}"/>
    <cellStyle name="20% - Accent3 9 2 4 2 2" xfId="32863" xr:uid="{F90F7881-2AAF-4E55-91E4-BF0B23C8C2AE}"/>
    <cellStyle name="20% - Accent3 9 2 4 3" xfId="26103" xr:uid="{C14B2E85-E109-401C-9126-8C1547B5EF02}"/>
    <cellStyle name="20% - Accent3 9 2 5" xfId="3933" xr:uid="{C5B71BEC-59FF-43A2-94F4-555622255359}"/>
    <cellStyle name="20% - Accent3 9 2 5 2" xfId="29377" xr:uid="{7D2E63E3-AE4D-404F-81E3-3AA020B1361D}"/>
    <cellStyle name="20% - Accent3 9 2 6" xfId="39293" xr:uid="{D5771AC4-5B62-412B-8F97-8834244666EF}"/>
    <cellStyle name="20% - Accent3 9 3" xfId="2388" xr:uid="{35729457-1028-4527-838B-E2C8AC9B3568}"/>
    <cellStyle name="20% - Accent3 9 3 2" xfId="8782" xr:uid="{2FC470DF-5686-46BB-8D0D-B505368D5AFA}"/>
    <cellStyle name="20% - Accent3 9 3 2 2" xfId="4745" xr:uid="{4F7308F4-CD92-40D1-A807-7B9EE9FA9E95}"/>
    <cellStyle name="20% - Accent3 9 3 2 2 2" xfId="7360" xr:uid="{69275B54-187F-468C-B621-1CC469FFC10F}"/>
    <cellStyle name="20% - Accent3 9 3 2 2 2 2" xfId="32774" xr:uid="{9B97F4C0-D88F-4001-AA83-6D5DCA618648}"/>
    <cellStyle name="20% - Accent3 9 3 2 2 3" xfId="30176" xr:uid="{6D7BA9ED-CCCC-4E4E-BC6D-2F9D520619C8}"/>
    <cellStyle name="20% - Accent3 9 3 2 3" xfId="1739" xr:uid="{DFCA82D8-FF9F-48BE-9E5E-3FECDEBE8F90}"/>
    <cellStyle name="20% - Accent3 9 3 2 3 2" xfId="24377" xr:uid="{05A22691-C3EE-4CEA-A317-70533C8B603A}"/>
    <cellStyle name="20% - Accent3 9 3 2 3 2 2" xfId="49622" xr:uid="{2270341C-0867-4B30-8024-85DE98D72792}"/>
    <cellStyle name="20% - Accent3 9 3 2 3 3" xfId="27210" xr:uid="{FC5D64CF-DE22-433B-8CFD-58C8699C366D}"/>
    <cellStyle name="20% - Accent3 9 3 2 4" xfId="19826" xr:uid="{DD159078-C835-4716-9212-994E339AB6E4}"/>
    <cellStyle name="20% - Accent3 9 3 2 4 2" xfId="45114" xr:uid="{99F77377-7070-45BB-9644-4E8E54976943}"/>
    <cellStyle name="20% - Accent3 9 3 2 5" xfId="34175" xr:uid="{C753BE47-D87A-4C7D-9965-0976A4DC4353}"/>
    <cellStyle name="20% - Accent3 9 3 3" xfId="15196" xr:uid="{C6AE346F-B350-4CB1-A39B-8B5CB569D976}"/>
    <cellStyle name="20% - Accent3 9 3 3 2" xfId="8634" xr:uid="{C637027B-A642-458F-9CAE-B46DE6F5CFA7}"/>
    <cellStyle name="20% - Accent3 9 3 3 2 2" xfId="34040" xr:uid="{B5A35B0D-CF46-48DE-8683-B3702BD760DB}"/>
    <cellStyle name="20% - Accent3 9 3 3 3" xfId="40523" xr:uid="{9C3AEAC9-C266-41F3-99AB-96CC9D40BF56}"/>
    <cellStyle name="20% - Accent3 9 3 4" xfId="620" xr:uid="{F2A13719-D438-4034-A7EE-6EB27FAE4DB8}"/>
    <cellStyle name="20% - Accent3 9 3 4 2" xfId="20085" xr:uid="{F412F54F-24D3-4AC6-8468-D6F7AC63AD29}"/>
    <cellStyle name="20% - Accent3 9 3 4 2 2" xfId="45373" xr:uid="{7AD572BD-5226-4887-ABD8-1C7EE4E2E26B}"/>
    <cellStyle name="20% - Accent3 9 3 4 3" xfId="26104" xr:uid="{3951BA70-55E5-4AE4-8B7B-8F09D7171C89}"/>
    <cellStyle name="20% - Accent3 9 3 5" xfId="10247" xr:uid="{49E42E45-2116-4545-B3D3-1E0A60BE6C39}"/>
    <cellStyle name="20% - Accent3 9 3 5 2" xfId="35631" xr:uid="{D41B3610-79C6-4BF3-8A93-A6CAAB6C450D}"/>
    <cellStyle name="20% - Accent3 9 3 6" xfId="27846" xr:uid="{EFAD94F6-F4A9-421C-93FD-5E993F2D2AED}"/>
    <cellStyle name="20% - Accent3 9 4" xfId="14033" xr:uid="{76E9D14E-BC3C-43AD-B878-38B40F1DE92C}"/>
    <cellStyle name="20% - Accent3 9 4 2" xfId="21590" xr:uid="{C315FE2E-70B8-4E4C-8E86-09D94432DD29}"/>
    <cellStyle name="20% - Accent3 9 4 2 2" xfId="24205" xr:uid="{659009EA-8A95-40B5-82ED-0AE18C3D78D0}"/>
    <cellStyle name="20% - Accent3 9 4 2 2 2" xfId="49450" xr:uid="{A3ACFE78-B18E-4C53-8399-8DD7B67F8A9C}"/>
    <cellStyle name="20% - Accent3 9 4 2 3" xfId="46858" xr:uid="{403EFEAC-AEDE-419C-9AA7-EE1AE1AF8B57}"/>
    <cellStyle name="20% - Accent3 9 4 3" xfId="701" xr:uid="{99D5F4CE-7C7F-42CA-9C22-6120E72A664F}"/>
    <cellStyle name="20% - Accent3 9 4 3 2" xfId="5427" xr:uid="{BCD97529-3A73-4AF7-91A7-58D76F764994}"/>
    <cellStyle name="20% - Accent3 9 4 3 2 2" xfId="30858" xr:uid="{D9A84656-F5BC-42B4-8AD5-0993EAF27079}"/>
    <cellStyle name="20% - Accent3 9 4 3 3" xfId="26185" xr:uid="{6E29EC22-252F-45B6-BD6F-F2025DB1A256}"/>
    <cellStyle name="20% - Accent3 9 4 4" xfId="17723" xr:uid="{E0038DCF-5EB9-4FBF-9E37-71371F33DA96}"/>
    <cellStyle name="20% - Accent3 9 4 4 2" xfId="43031" xr:uid="{8A3413CB-E8EF-44E7-9F5D-8474FE0D771A}"/>
    <cellStyle name="20% - Accent3 9 4 5" xfId="39372" xr:uid="{DC11DA96-1402-429F-98E2-5FFE077ECF59}"/>
    <cellStyle name="20% - Accent3 9 5" xfId="8872" xr:uid="{552267E4-A827-4752-AB8C-1BA590BC987C}"/>
    <cellStyle name="20% - Accent3 9 5 2" xfId="14589" xr:uid="{A9C5C67B-048E-444C-96A8-A597BDAF09F7}"/>
    <cellStyle name="20% - Accent3 9 5 2 2" xfId="39928" xr:uid="{7EC82B64-C01C-4E56-A115-B8073570AECA}"/>
    <cellStyle name="20% - Accent3 9 5 3" xfId="34265" xr:uid="{ECDD6A81-6485-4F48-A697-0B9FFB54D472}"/>
    <cellStyle name="20% - Accent3 9 6" xfId="13259" xr:uid="{7EC892E2-EA83-4383-93E3-69756AB599C7}"/>
    <cellStyle name="20% - Accent3 9 6 2" xfId="17982" xr:uid="{12747B6F-B525-4132-88E0-A8A121557539}"/>
    <cellStyle name="20% - Accent3 9 6 2 2" xfId="43290" xr:uid="{9C6BE7D7-C0A8-4C14-BAA8-0B60AFAA551A}"/>
    <cellStyle name="20% - Accent3 9 6 3" xfId="38610" xr:uid="{9B24823B-007C-4EF1-8E6C-102640A48D0A}"/>
    <cellStyle name="20% - Accent3 9 7" xfId="1829" xr:uid="{93A7B080-5BCB-412A-B8D7-FDD4F6B477E8}"/>
    <cellStyle name="20% - Accent3 9 7 2" xfId="27300" xr:uid="{977A10E8-1F1E-44AE-ACC9-DD859DFE51EC}"/>
    <cellStyle name="20% - Accent3 9 8" xfId="45545" xr:uid="{DE1B33FB-AF1C-4251-A8D5-C42FBED0A578}"/>
    <cellStyle name="20% - Accent4" xfId="29" builtinId="42" customBuiltin="1"/>
    <cellStyle name="20% - Accent4 10" xfId="21337" xr:uid="{353C455D-E93C-48D1-94AD-5E540FAB3D7F}"/>
    <cellStyle name="20% - Accent4 10 2" xfId="15025" xr:uid="{5B75CDED-2CA8-46E6-BBB4-A68653CF2104}"/>
    <cellStyle name="20% - Accent4 10 2 2" xfId="4573" xr:uid="{12ADE15C-DA2B-4597-A66C-1A2FB86F142F}"/>
    <cellStyle name="20% - Accent4 10 2 2 2" xfId="17383" xr:uid="{0F462E67-3176-4C9F-A12B-3CE30B8C60A7}"/>
    <cellStyle name="20% - Accent4 10 2 2 2 2" xfId="2077" xr:uid="{F6C2C702-687B-4BA1-BDF4-76471767C7BB}"/>
    <cellStyle name="20% - Accent4 10 2 2 2 2 2" xfId="27548" xr:uid="{6F354375-7BC5-4FDC-AB7D-FD8581AA91A6}"/>
    <cellStyle name="20% - Accent4 10 2 2 2 3" xfId="42691" xr:uid="{DDBFA1A0-07F8-4AAA-8567-21A8A395F837}"/>
    <cellStyle name="20% - Accent4 10 2 2 3" xfId="22794" xr:uid="{55231EE4-CEC5-41FE-A16C-EC172D75D3FE}"/>
    <cellStyle name="20% - Accent4 10 2 2 3 2" xfId="20168" xr:uid="{85A05A80-B45C-4798-9753-EE5CC470A798}"/>
    <cellStyle name="20% - Accent4 10 2 2 3 2 2" xfId="45456" xr:uid="{45A61440-B74E-470D-9BC8-4B84D9693853}"/>
    <cellStyle name="20% - Accent4 10 2 2 3 3" xfId="48049" xr:uid="{2C2B00C9-166C-4E5E-8D0B-06D346DE9C05}"/>
    <cellStyle name="20% - Accent4 10 2 2 4" xfId="4011" xr:uid="{F9F68856-E2CA-4312-9527-893F798EE042}"/>
    <cellStyle name="20% - Accent4 10 2 2 4 2" xfId="29455" xr:uid="{E497E086-D4BF-4EAB-A632-70614E77A36E}"/>
    <cellStyle name="20% - Accent4 10 2 2 5" xfId="30004" xr:uid="{772F8F47-32CC-4BE8-B73B-72C136D095AB}"/>
    <cellStyle name="20% - Accent4 10 2 3" xfId="23613" xr:uid="{39948C5C-020D-4EDD-9ED8-58C36D535083}"/>
    <cellStyle name="20% - Accent4 10 2 3 2" xfId="4425" xr:uid="{5FC2A170-5B20-4946-8997-25D3BD95D0ED}"/>
    <cellStyle name="20% - Accent4 10 2 3 2 2" xfId="29868" xr:uid="{1A02BB5D-9997-47BF-9247-BD215A348679}"/>
    <cellStyle name="20% - Accent4 10 2 3 3" xfId="48858" xr:uid="{7C48BF42-A9F2-4F64-806F-6F8EA3C4EBAC}"/>
    <cellStyle name="20% - Accent4 10 2 4" xfId="10076" xr:uid="{C816BEF2-41CF-47DA-AF84-DFCC47A410FD}"/>
    <cellStyle name="20% - Accent4 10 2 4 2" xfId="2169" xr:uid="{F271E087-CA70-4492-BD7B-312CB4E43F10}"/>
    <cellStyle name="20% - Accent4 10 2 4 2 2" xfId="27640" xr:uid="{049E345C-D4BB-48B5-8BDA-0B775AE509AF}"/>
    <cellStyle name="20% - Accent4 10 2 4 3" xfId="35460" xr:uid="{01CD5381-DF92-4DB1-B258-9B880F31D23C}"/>
    <cellStyle name="20% - Accent4 10 2 5" xfId="6037" xr:uid="{560652C9-294D-42DD-8E53-617AE56F394B}"/>
    <cellStyle name="20% - Accent4 10 2 5 2" xfId="31460" xr:uid="{37D94215-9B02-456B-AFE5-0C300C36082E}"/>
    <cellStyle name="20% - Accent4 10 2 6" xfId="40355" xr:uid="{134368FA-9BE1-4203-868E-D551C249C1DF}"/>
    <cellStyle name="20% - Accent4 10 3" xfId="4492" xr:uid="{20D9B7EE-0BC1-4EA8-AC04-DD8641947B1D}"/>
    <cellStyle name="20% - Accent4 10 3 2" xfId="10886" xr:uid="{3D613921-CC48-4F47-B283-78149A8BDFD3}"/>
    <cellStyle name="20% - Accent4 10 3 2 2" xfId="6850" xr:uid="{4F87ECF9-B420-40A9-A5A3-8A24DE017E46}"/>
    <cellStyle name="20% - Accent4 10 3 2 2 2" xfId="4181" xr:uid="{7C1BCB7E-4A5F-4EF3-AAB5-765A681E0899}"/>
    <cellStyle name="20% - Accent4 10 3 2 2 2 2" xfId="29625" xr:uid="{CF7A6DC5-D891-4488-9ABD-8F23B2706DBD}"/>
    <cellStyle name="20% - Accent4 10 3 2 2 3" xfId="32264" xr:uid="{84E15B50-6085-4911-8D28-6F0E4F845EA7}"/>
    <cellStyle name="20% - Accent4 10 3 2 3" xfId="16481" xr:uid="{8E1ABA4E-5636-49ED-AEC4-EC9182998E71}"/>
    <cellStyle name="20% - Accent4 10 3 2 3 2" xfId="13854" xr:uid="{4C03CC73-0664-4047-B89A-26907CAE48C0}"/>
    <cellStyle name="20% - Accent4 10 3 2 3 2 2" xfId="39205" xr:uid="{6CC21322-427E-4120-AE64-954AF91BEC6E}"/>
    <cellStyle name="20% - Accent4 10 3 2 3 3" xfId="41797" xr:uid="{0D49DACC-EBBF-418A-A819-C390B59B5ABB}"/>
    <cellStyle name="20% - Accent4 10 3 2 4" xfId="10325" xr:uid="{FA8B4BB9-2647-4497-A692-1C3C0314BEA2}"/>
    <cellStyle name="20% - Accent4 10 3 2 4 2" xfId="35709" xr:uid="{8D273C90-14D6-4B54-994C-BBD35FC724CB}"/>
    <cellStyle name="20% - Accent4 10 3 2 5" xfId="36257" xr:uid="{64BE4FA8-6450-472E-9EC6-E10AC6E82B5A}"/>
    <cellStyle name="20% - Accent4 10 3 3" xfId="17301" xr:uid="{1E20F1A0-4143-46E4-A789-E7EB45AA3514}"/>
    <cellStyle name="20% - Accent4 10 3 3 2" xfId="10739" xr:uid="{13BB56A7-568E-4A59-A9D1-E7D0CC76E3DE}"/>
    <cellStyle name="20% - Accent4 10 3 3 2 2" xfId="36122" xr:uid="{EB32AF39-EB97-4235-95CB-402EC9B4932D}"/>
    <cellStyle name="20% - Accent4 10 3 3 3" xfId="42609" xr:uid="{4FC1475D-883C-4C1A-9182-161817771276}"/>
    <cellStyle name="20% - Accent4 10 3 4" xfId="22713" xr:uid="{C79CA132-2A8A-42F5-AA09-883F420C4055}"/>
    <cellStyle name="20% - Accent4 10 3 4 2" xfId="4273" xr:uid="{E9AF6DDD-C053-4FDA-925A-6BA897A63562}"/>
    <cellStyle name="20% - Accent4 10 3 4 2 2" xfId="29717" xr:uid="{F414830C-6157-43EF-8BFC-4F5FAC299D43}"/>
    <cellStyle name="20% - Accent4 10 3 4 3" xfId="47968" xr:uid="{23F96CE7-1B22-4E96-9A41-A12DC8AB3F82}"/>
    <cellStyle name="20% - Accent4 10 3 5" xfId="12351" xr:uid="{C8AD9ED6-F04E-4D8A-91FE-486316320F62}"/>
    <cellStyle name="20% - Accent4 10 3 5 2" xfId="37714" xr:uid="{9FACBBC9-59CA-45BB-9703-D7284FA6D13C}"/>
    <cellStyle name="20% - Accent4 10 3 6" xfId="29925" xr:uid="{E37BE2B1-1E4A-4912-B7CD-4D27D0029888}"/>
    <cellStyle name="20% - Accent4 10 4" xfId="15106" xr:uid="{72D0D387-5C2B-44B9-AA82-DC6A0ADFA6FC}"/>
    <cellStyle name="20% - Accent4 10 4 2" xfId="23695" xr:uid="{2C27FF1D-9AF3-4EE2-B52C-CFE56C7A6267}"/>
    <cellStyle name="20% - Accent4 10 4 2 2" xfId="13682" xr:uid="{A1F2E928-7892-4791-AC50-E316AB116E7B}"/>
    <cellStyle name="20% - Accent4 10 4 2 2 2" xfId="39033" xr:uid="{3FC405B5-CD95-4672-9A58-2162C078C9D8}"/>
    <cellStyle name="20% - Accent4 10 4 2 3" xfId="48940" xr:uid="{7B9BDB18-D792-46CA-9F7B-35229DA16F19}"/>
    <cellStyle name="20% - Accent4 10 4 3" xfId="10157" xr:uid="{6294DEA3-F99C-43F0-B44F-29AB88EEF94C}"/>
    <cellStyle name="20% - Accent4 10 4 3 2" xfId="7532" xr:uid="{D75E75AD-297F-444D-9057-1008ED60779E}"/>
    <cellStyle name="20% - Accent4 10 4 3 2 2" xfId="32946" xr:uid="{3E21110C-A459-440C-AD48-75CB037A3D10}"/>
    <cellStyle name="20% - Accent4 10 4 3 3" xfId="35541" xr:uid="{6A5E88E6-9376-48F6-B245-4B829D878F6E}"/>
    <cellStyle name="20% - Accent4 10 4 4" xfId="1907" xr:uid="{BDA8A451-F7D0-491D-841C-C0A020D32CB8}"/>
    <cellStyle name="20% - Accent4 10 4 4 2" xfId="27378" xr:uid="{DA637D02-63FB-48EA-9576-738137AEE62D}"/>
    <cellStyle name="20% - Accent4 10 4 5" xfId="40433" xr:uid="{E1E20434-52A7-4761-9601-B423FA5E7F91}"/>
    <cellStyle name="20% - Accent4 10 5" xfId="10976" xr:uid="{4E3BDBDD-CD2E-4692-A159-7B4D328B40F7}"/>
    <cellStyle name="20% - Accent4 10 5 2" xfId="14957" xr:uid="{B03CF2A5-307F-45D1-A728-258F584EFD46}"/>
    <cellStyle name="20% - Accent4 10 5 2 2" xfId="40295" xr:uid="{FE84CA3D-28E1-4095-BFB9-25ABDC203533}"/>
    <cellStyle name="20% - Accent4 10 5 3" xfId="36347" xr:uid="{370D583C-0D27-43D2-8604-DEE944458C33}"/>
    <cellStyle name="20% - Accent4 10 6" xfId="3762" xr:uid="{6DE37369-9BF1-473A-8434-845D29D522E9}"/>
    <cellStyle name="20% - Accent4 10 6 2" xfId="1135" xr:uid="{8C96BAA1-B24A-410D-A3AB-9BB88D4F87D0}"/>
    <cellStyle name="20% - Accent4 10 6 2 2" xfId="26619" xr:uid="{9E32749F-925D-4CEB-BC41-43A3BB72BAD2}"/>
    <cellStyle name="20% - Accent4 10 6 3" xfId="29206" xr:uid="{1605A298-3165-45C2-A960-C98C640F689B}"/>
    <cellStyle name="20% - Accent4 10 7" xfId="16571" xr:uid="{E961D1BA-CBFC-40B5-8443-4242A0BF1594}"/>
    <cellStyle name="20% - Accent4 10 7 2" xfId="41887" xr:uid="{0E1B1338-7ADC-44C8-A880-D583BFEDEC14}"/>
    <cellStyle name="20% - Accent4 10 8" xfId="46606" xr:uid="{792980BC-B80B-4497-B4A3-220B364A9A80}"/>
    <cellStyle name="20% - Accent4 11" xfId="10805" xr:uid="{46B65F72-8993-4609-8742-4FF51B031A8B}"/>
    <cellStyle name="20% - Accent4 11 2" xfId="23442" xr:uid="{A200D78C-91FE-4D18-9CE2-BEF3996EB37A}"/>
    <cellStyle name="20% - Accent4 11 2 2" xfId="17211" xr:uid="{C8EDA41E-6F33-491E-859A-2648539C14F5}"/>
    <cellStyle name="20% - Accent4 11 2 2 2" xfId="13172" xr:uid="{3BD65E87-DC2B-4A9D-8291-D01702C029F3}"/>
    <cellStyle name="20% - Accent4 11 2 2 2 2" xfId="23132" xr:uid="{EF85DE15-959B-4903-A4B4-EDA43C6DC4C6}"/>
    <cellStyle name="20% - Accent4 11 2 2 2 2 2" xfId="48387" xr:uid="{0BA060AF-2116-4E58-A8A0-4062B2144132}"/>
    <cellStyle name="20% - Accent4 11 2 2 2 3" xfId="38523" xr:uid="{30C3EE7C-D0E8-4E4A-ACC6-ED8BFC9661E8}"/>
    <cellStyle name="20% - Accent4 11 2 2 3" xfId="12261" xr:uid="{1AC64102-FC07-4205-8973-46E8D2F9429C}"/>
    <cellStyle name="20% - Accent4 11 2 2 3 2" xfId="4353" xr:uid="{EE952A9E-535B-45AE-9FB6-3124DED1EA99}"/>
    <cellStyle name="20% - Accent4 11 2 2 3 2 2" xfId="29797" xr:uid="{6FAD3402-EBD4-45C2-9837-142B033F598A}"/>
    <cellStyle name="20% - Accent4 11 2 2 3 3" xfId="37624" xr:uid="{B10AA56B-8103-4BDA-9A91-948AB2153FDD}"/>
    <cellStyle name="20% - Accent4 11 2 2 4" xfId="16649" xr:uid="{2427DF27-626B-47A2-AD4A-19544DCAD09B}"/>
    <cellStyle name="20% - Accent4 11 2 2 4 2" xfId="41965" xr:uid="{05C37260-CBC9-48D2-95DB-E2A74AA2574D}"/>
    <cellStyle name="20% - Accent4 11 2 2 5" xfId="42519" xr:uid="{356AD4AA-E631-4D47-B071-BD3ECC00723C}"/>
    <cellStyle name="20% - Accent4 11 2 3" xfId="19404" xr:uid="{984CB482-B6A9-4D07-B991-48879F505950}"/>
    <cellStyle name="20% - Accent4 11 2 3 2" xfId="17063" xr:uid="{C257CAB2-7B41-4F5C-BC37-748BDE56CD03}"/>
    <cellStyle name="20% - Accent4 11 2 3 2 2" xfId="42378" xr:uid="{0B090D0B-2704-4B20-82A6-55DD2012F361}"/>
    <cellStyle name="20% - Accent4 11 2 3 3" xfId="44692" xr:uid="{4E903DF7-620B-49F0-83B7-CFAD3E0E158C}"/>
    <cellStyle name="20% - Accent4 11 2 4" xfId="5866" xr:uid="{68F23887-3CF8-43DC-AE90-8D0ED2FAB803}"/>
    <cellStyle name="20% - Accent4 11 2 4 2" xfId="23224" xr:uid="{1B1D3235-9903-4BEA-A722-F816F3957FE5}"/>
    <cellStyle name="20% - Accent4 11 2 4 2 2" xfId="48479" xr:uid="{8671BB18-0AC3-4991-A87B-99AE6F5319F4}"/>
    <cellStyle name="20% - Accent4 11 2 4 3" xfId="31289" xr:uid="{31550173-5649-4864-8416-5D20AC585F2E}"/>
    <cellStyle name="20% - Accent4 11 2 5" xfId="18675" xr:uid="{8391CD2E-40A3-48D2-95C7-418185581479}"/>
    <cellStyle name="20% - Accent4 11 2 5 2" xfId="43975" xr:uid="{B2EB9F1B-5CEB-4F95-850D-5F4FCB1CD2B1}"/>
    <cellStyle name="20% - Accent4 11 2 6" xfId="48689" xr:uid="{7E2AE2E2-2F1B-4757-BB6A-9A967CDCC43B}"/>
    <cellStyle name="20% - Accent4 11 3" xfId="17130" xr:uid="{8FE2DB76-F80B-43BF-838C-56D1A7BAB647}"/>
    <cellStyle name="20% - Accent4 11 3 2" xfId="6678" xr:uid="{E923E624-0387-4081-A97C-C6ADF55908D4}"/>
    <cellStyle name="20% - Accent4 11 3 2 2" xfId="1567" xr:uid="{8AC82B3D-C934-4D1C-BAFE-BCF8E873246C}"/>
    <cellStyle name="20% - Accent4 11 3 2 2 2" xfId="16819" xr:uid="{F79CC77A-5075-4C7B-8D2D-4E06F974DA2D}"/>
    <cellStyle name="20% - Accent4 11 3 2 2 2 2" xfId="42135" xr:uid="{BB267521-EEA3-4027-916F-26DEBCDF90C2}"/>
    <cellStyle name="20% - Accent4 11 3 2 2 3" xfId="27038" xr:uid="{348696A9-AEA0-493F-9DFD-9ABCEDF4F786}"/>
    <cellStyle name="20% - Accent4 11 3 2 3" xfId="24898" xr:uid="{91B53B95-F975-44AE-942E-1CCDD244FEB0}"/>
    <cellStyle name="20% - Accent4 11 3 2 3 2" xfId="10667" xr:uid="{B25C7879-EFD8-4A05-A6B4-7A69D7CF0FA6}"/>
    <cellStyle name="20% - Accent4 11 3 2 3 2 2" xfId="36051" xr:uid="{1A05020F-B364-4DD9-997D-8D0C266342C5}"/>
    <cellStyle name="20% - Accent4 11 3 2 3 3" xfId="50132" xr:uid="{303EB83C-7804-428E-9616-2F6C473442F4}"/>
    <cellStyle name="20% - Accent4 11 3 2 4" xfId="6115" xr:uid="{4C617121-2E88-4694-9E70-767A41E006DE}"/>
    <cellStyle name="20% - Accent4 11 3 2 4 2" xfId="31538" xr:uid="{7917099B-CE43-4E41-8EE2-A29ACC7F2DC4}"/>
    <cellStyle name="20% - Accent4 11 3 2 5" xfId="32092" xr:uid="{A9B1F373-F6B4-42F8-9DDF-B8B194318CCE}"/>
    <cellStyle name="20% - Accent4 11 3 3" xfId="13090" xr:uid="{702B977E-E505-4BAC-BDA6-E72AD2593540}"/>
    <cellStyle name="20% - Accent4 11 3 3 2" xfId="6529" xr:uid="{75AF7148-A469-4698-B750-D7F172669CF8}"/>
    <cellStyle name="20% - Accent4 11 3 3 2 2" xfId="31951" xr:uid="{3F33123D-27ED-4C31-83B5-D19799C8BE42}"/>
    <cellStyle name="20% - Accent4 11 3 3 3" xfId="38441" xr:uid="{7D89F6A2-6E22-4F1C-AAFA-6C851C96AE0E}"/>
    <cellStyle name="20% - Accent4 11 3 4" xfId="12180" xr:uid="{C9917909-71AE-4FEF-8DDC-83F15B8FF42E}"/>
    <cellStyle name="20% - Accent4 11 3 4 2" xfId="16911" xr:uid="{C16BC05A-249D-41E3-BB17-F0D4B623070D}"/>
    <cellStyle name="20% - Accent4 11 3 4 2 2" xfId="42227" xr:uid="{391CFBF1-F5BB-4D91-BC63-2E5BD03E9378}"/>
    <cellStyle name="20% - Accent4 11 3 4 3" xfId="37543" xr:uid="{D81A1B15-7250-4192-BF80-C3AB37B1D73A}"/>
    <cellStyle name="20% - Accent4 11 3 5" xfId="8142" xr:uid="{3081841C-DA79-4004-8CE0-CFB7443B908F}"/>
    <cellStyle name="20% - Accent4 11 3 5 2" xfId="33549" xr:uid="{362E886B-698C-4B38-BEAE-B657AAC8ABBC}"/>
    <cellStyle name="20% - Accent4 11 3 6" xfId="42439" xr:uid="{825522B1-9CC3-42C8-8EC7-4CACCFA5BBD5}"/>
    <cellStyle name="20% - Accent4 11 4" xfId="23523" xr:uid="{E82572A0-39C0-4475-84A8-093289BD189D}"/>
    <cellStyle name="20% - Accent4 11 4 2" xfId="19486" xr:uid="{2CA8AE47-747A-4185-985E-D75DAF1A6E3A}"/>
    <cellStyle name="20% - Accent4 11 4 2 2" xfId="10495" xr:uid="{763273A7-8601-4122-9DB3-68D42982D4E0}"/>
    <cellStyle name="20% - Accent4 11 4 2 2 2" xfId="35879" xr:uid="{1B39F0FC-CAC6-46F1-AF71-62323371FBCE}"/>
    <cellStyle name="20% - Accent4 11 4 2 3" xfId="44774" xr:uid="{476B9FB4-4CB4-40E9-9C13-745D1C7BE171}"/>
    <cellStyle name="20% - Accent4 11 4 3" xfId="5947" xr:uid="{83B8B0D0-0BC0-4A20-BC27-856E54B98A86}"/>
    <cellStyle name="20% - Accent4 11 4 3 2" xfId="2249" xr:uid="{1AAEB189-44D4-499E-9678-EAE04F62F189}"/>
    <cellStyle name="20% - Accent4 11 4 3 2 2" xfId="27720" xr:uid="{02F2832D-A5B1-4D9F-BF0A-4F3905FA39E3}"/>
    <cellStyle name="20% - Accent4 11 4 3 3" xfId="31370" xr:uid="{64DE8AA5-3FB3-4936-B54F-992A511C77AD}"/>
    <cellStyle name="20% - Accent4 11 4 4" xfId="22962" xr:uid="{F3061CD3-4D3B-4D0F-B1F0-A177B3D4CE44}"/>
    <cellStyle name="20% - Accent4 11 4 4 2" xfId="48217" xr:uid="{0A6E50C6-C796-439E-BE11-05F037CD79D6}"/>
    <cellStyle name="20% - Accent4 11 4 5" xfId="48768" xr:uid="{F6FF21E4-686C-481A-9033-B47A6111DE2F}"/>
    <cellStyle name="20% - Accent4 11 5" xfId="6768" xr:uid="{409216BB-9BC1-417C-89E1-0E07BF99F018}"/>
    <cellStyle name="20% - Accent4 11 5 2" xfId="23375" xr:uid="{06ECB098-7D78-42F6-A1B2-51B9BF4DEDD1}"/>
    <cellStyle name="20% - Accent4 11 5 2 2" xfId="48630" xr:uid="{6055E4FB-B397-4988-9BB6-BC5F919AB73F}"/>
    <cellStyle name="20% - Accent4 11 5 3" xfId="32182" xr:uid="{D7D8CEFC-2BF9-4650-B560-D36575D57EB4}"/>
    <cellStyle name="20% - Accent4 11 6" xfId="16400" xr:uid="{AAA24352-E206-4ABF-897E-8D899614BD0C}"/>
    <cellStyle name="20% - Accent4 11 6 2" xfId="10587" xr:uid="{C584F2E1-9029-4A96-A5F3-51F2F7A6E5B6}"/>
    <cellStyle name="20% - Accent4 11 6 2 2" xfId="35971" xr:uid="{352E8D29-2E2B-4D7F-B29E-020B6E0132F2}"/>
    <cellStyle name="20% - Accent4 11 6 3" xfId="41716" xr:uid="{728E34F4-8BED-4D1F-AA34-970543AA15B6}"/>
    <cellStyle name="20% - Accent4 11 7" xfId="24988" xr:uid="{F5176DF6-B06D-43F1-B818-D1FEA153C532}"/>
    <cellStyle name="20% - Accent4 11 7 2" xfId="50222" xr:uid="{4D06FD38-BBDF-4DC6-AEB5-60E7C629B775}"/>
    <cellStyle name="20% - Accent4 11 8" xfId="36180" xr:uid="{532C2D8E-BB49-4EFE-8C33-BBC601D1B665}"/>
    <cellStyle name="20% - Accent4 12" xfId="6597" xr:uid="{4E8E2A5D-43A1-4A0A-8B3B-88E671DE01AF}"/>
    <cellStyle name="20% - Accent4 12 2" xfId="19233" xr:uid="{2880D138-1897-4728-BB3C-B7E45EFEEE41}"/>
    <cellStyle name="20% - Accent4 12 2 2" xfId="13000" xr:uid="{A4730778-8CA1-4863-9DC2-66FDEE0D112A}"/>
    <cellStyle name="20% - Accent4 12 2 2 2" xfId="9985" xr:uid="{679F2CCB-2983-43AD-B320-FB1EF097B66F}"/>
    <cellStyle name="20% - Accent4 12 2 2 2 2" xfId="12599" xr:uid="{594DEAD0-1C40-4D64-A776-BE36319682E5}"/>
    <cellStyle name="20% - Accent4 12 2 2 2 2 2" xfId="37962" xr:uid="{90D0991D-A3F7-46A2-815D-A041526DF866}"/>
    <cellStyle name="20% - Accent4 12 2 2 2 3" xfId="35369" xr:uid="{F5CE6F4A-9482-44FE-AC2F-D9DF93EF87B5}"/>
    <cellStyle name="20% - Accent4 12 2 2 3" xfId="8052" xr:uid="{6908D003-F893-4104-9A78-D1F2529FDFE2}"/>
    <cellStyle name="20% - Accent4 12 2 2 3 2" xfId="16991" xr:uid="{C8750AFE-D52A-4933-AAFC-562EE193730B}"/>
    <cellStyle name="20% - Accent4 12 2 2 3 2 2" xfId="42307" xr:uid="{E6E24223-7946-43B9-B591-15F7DA0F2CDB}"/>
    <cellStyle name="20% - Accent4 12 2 2 3 3" xfId="33459" xr:uid="{B1442BFE-4995-43BD-AAF8-B76D9C3C3712}"/>
    <cellStyle name="20% - Accent4 12 2 2 4" xfId="25066" xr:uid="{FC180201-FE6C-4728-AA26-F431474C7184}"/>
    <cellStyle name="20% - Accent4 12 2 2 4 2" xfId="50300" xr:uid="{0FCB5869-9A2F-4097-9523-529B36E5402E}"/>
    <cellStyle name="20% - Accent4 12 2 2 5" xfId="38351" xr:uid="{1BF31BCC-8883-44A0-915A-B1456528A45E}"/>
    <cellStyle name="20% - Accent4 12 2 3" xfId="1488" xr:uid="{A7F3B5A4-5D73-45EB-BB7C-4EDA3F4CD348}"/>
    <cellStyle name="20% - Accent4 12 2 3 2" xfId="12843" xr:uid="{D9A6E1BA-EC69-467F-830E-65A8FE2EADCC}"/>
    <cellStyle name="20% - Accent4 12 2 3 2 2" xfId="38205" xr:uid="{E6ED7C16-9C84-4907-AEDD-918D8C616D19}"/>
    <cellStyle name="20% - Accent4 12 2 3 3" xfId="26959" xr:uid="{00156A28-31E0-42D6-AA65-0AC067A60336}"/>
    <cellStyle name="20% - Accent4 12 2 4" xfId="18504" xr:uid="{FC0D5EF0-C43D-4827-8A43-7318EF6F235B}"/>
    <cellStyle name="20% - Accent4 12 2 4 2" xfId="12691" xr:uid="{7E7A0BFF-A8FA-44D5-8990-919809247C70}"/>
    <cellStyle name="20% - Accent4 12 2 4 2 2" xfId="38054" xr:uid="{42089391-3B97-4E2A-9CD4-D4B138504EB6}"/>
    <cellStyle name="20% - Accent4 12 2 4 3" xfId="43804" xr:uid="{3B043C63-7D98-489E-9F9F-B3E3FC0D3BAF}"/>
    <cellStyle name="20% - Accent4 12 2 5" xfId="14465" xr:uid="{B048BC80-D8EB-44EF-8294-34C640103897}"/>
    <cellStyle name="20% - Accent4 12 2 5 2" xfId="39804" xr:uid="{9FD21E3E-EFE3-44E2-B8D0-91A552E45F27}"/>
    <cellStyle name="20% - Accent4 12 2 6" xfId="44524" xr:uid="{6FA2CBEB-E7CA-4CC3-9845-8C1F6C4C1EEF}"/>
    <cellStyle name="20% - Accent4 12 3" xfId="12919" xr:uid="{7EB98F1F-5E0C-45F4-A499-9F891B9782BC}"/>
    <cellStyle name="20% - Accent4 12 3 2" xfId="1386" xr:uid="{9B7BC04D-8D1D-4552-BBAA-3318F65FC883}"/>
    <cellStyle name="20% - Accent4 12 3 2 2" xfId="22622" xr:uid="{6CACAE9B-5F9F-4769-B82C-A0BFF90CE279}"/>
    <cellStyle name="20% - Accent4 12 3 2 2 2" xfId="25236" xr:uid="{4325D034-936C-4028-8344-308EA2706C44}"/>
    <cellStyle name="20% - Accent4 12 3 2 2 2 2" xfId="50470" xr:uid="{8D2A0EF4-9D75-468F-83B8-615F88E2C97D}"/>
    <cellStyle name="20% - Accent4 12 3 2 2 3" xfId="47877" xr:uid="{A8168471-8868-4A47-814A-F2D422C16B74}"/>
    <cellStyle name="20% - Accent4 12 3 2 3" xfId="20687" xr:uid="{28C268E3-2265-452D-9A3D-B6F3325164BF}"/>
    <cellStyle name="20% - Accent4 12 3 2 3 2" xfId="6457" xr:uid="{215E1491-4753-472A-BAFD-BB8EF665150E}"/>
    <cellStyle name="20% - Accent4 12 3 2 3 2 2" xfId="31880" xr:uid="{0FADAE9A-072E-41E3-98AE-ED03189B7BBD}"/>
    <cellStyle name="20% - Accent4 12 3 2 3 3" xfId="45966" xr:uid="{567D2BEB-D151-43B0-9C15-135D5FD90E78}"/>
    <cellStyle name="20% - Accent4 12 3 2 4" xfId="18753" xr:uid="{8FC30696-921B-4AD2-9DE3-8A9688719DDB}"/>
    <cellStyle name="20% - Accent4 12 3 2 4 2" xfId="44053" xr:uid="{0224C27B-C18A-4F2B-8A15-AA13ACA51DE9}"/>
    <cellStyle name="20% - Accent4 12 3 2 5" xfId="26857" xr:uid="{3CE4314B-CF86-4EAB-9483-0A70C0B2AE79}"/>
    <cellStyle name="20% - Accent4 12 3 3" xfId="3592" xr:uid="{7BF4D396-9DB0-4001-A0BE-8FCADD2A20FB}"/>
    <cellStyle name="20% - Accent4 12 3 3 2" xfId="25480" xr:uid="{2F18C536-6468-4DB8-BD65-2507D4CACF65}"/>
    <cellStyle name="20% - Accent4 12 3 3 2 2" xfId="50713" xr:uid="{5F38187F-9E9D-4610-9EAB-03C4B02CAE5C}"/>
    <cellStyle name="20% - Accent4 12 3 3 3" xfId="29036" xr:uid="{DB5C1A84-33CF-4DF7-9522-25BF121A9B4D}"/>
    <cellStyle name="20% - Accent4 12 3 4" xfId="7971" xr:uid="{9D6A9BEE-CE54-4999-9B6E-A5E2D38BEDA3}"/>
    <cellStyle name="20% - Accent4 12 3 4 2" xfId="25328" xr:uid="{27996BC7-F8D5-4C20-9308-95C2B8C9528A}"/>
    <cellStyle name="20% - Accent4 12 3 4 2 2" xfId="50562" xr:uid="{6958CEB9-5F51-4D98-9D2C-DAC8CD9E62F0}"/>
    <cellStyle name="20% - Accent4 12 3 4 3" xfId="33378" xr:uid="{295345E4-0B3D-4660-90AC-80B0738A329E}"/>
    <cellStyle name="20% - Accent4 12 3 5" xfId="2901" xr:uid="{4470AB13-A77D-49BA-9647-B33C1741E28D}"/>
    <cellStyle name="20% - Accent4 12 3 5 2" xfId="28354" xr:uid="{CFF7A18C-E05B-4027-956B-AC14C8E91242}"/>
    <cellStyle name="20% - Accent4 12 3 6" xfId="38273" xr:uid="{161EA9F1-22F1-4FFB-94A8-914B8563A9E2}"/>
    <cellStyle name="20% - Accent4 12 4" xfId="19314" xr:uid="{A498990B-916E-4BD3-B6A2-295DBC21E495}"/>
    <cellStyle name="20% - Accent4 12 4 2" xfId="3671" xr:uid="{E54BC8C2-6D95-4F62-8FF1-119127DC1A94}"/>
    <cellStyle name="20% - Accent4 12 4 2 2" xfId="6285" xr:uid="{A7C86CB4-3E3F-45CE-9D8A-A941C5CED76D}"/>
    <cellStyle name="20% - Accent4 12 4 2 2 2" xfId="31708" xr:uid="{F7934691-AFAB-423A-B143-21C8ACD0D9B8}"/>
    <cellStyle name="20% - Accent4 12 4 2 3" xfId="29115" xr:uid="{0ADCBD40-C55E-457B-9F49-F38656729D69}"/>
    <cellStyle name="20% - Accent4 12 4 3" xfId="18585" xr:uid="{09A18C5C-79F8-42FA-980F-9BFF04A9312E}"/>
    <cellStyle name="20% - Accent4 12 4 3 2" xfId="23304" xr:uid="{00513B2E-AB4F-4F5B-9B28-F16F20FC494F}"/>
    <cellStyle name="20% - Accent4 12 4 3 2 2" xfId="48559" xr:uid="{11061D6E-9356-4505-9D89-5888729160E4}"/>
    <cellStyle name="20% - Accent4 12 4 3 3" xfId="43885" xr:uid="{B3617C9C-5017-4E8D-9E1F-8B5B72F660C9}"/>
    <cellStyle name="20% - Accent4 12 4 4" xfId="12429" xr:uid="{3E6F8667-380A-4770-BFED-5AAEA7B18C82}"/>
    <cellStyle name="20% - Accent4 12 4 4 2" xfId="37792" xr:uid="{5CC44D43-B106-438B-8DA7-C2716AC869A9}"/>
    <cellStyle name="20% - Accent4 12 4 5" xfId="44602" xr:uid="{CBD8976D-CAE2-4887-8EE7-5D6547A0B166}"/>
    <cellStyle name="20% - Accent4 12 5" xfId="449" xr:uid="{14E48FA1-22D8-4CE8-94F0-3BA1A55F862C}"/>
    <cellStyle name="20% - Accent4 12 5 2" xfId="19167" xr:uid="{99ECA656-453F-423A-8710-1BCB9FCBE7C8}"/>
    <cellStyle name="20% - Accent4 12 5 2 2" xfId="44466" xr:uid="{F61D4F97-13CF-49BC-B4E6-6EB6A04307E0}"/>
    <cellStyle name="20% - Accent4 12 5 3" xfId="25933" xr:uid="{2B68FC7A-5FAC-4C93-BEA1-416A03D23EA2}"/>
    <cellStyle name="20% - Accent4 12 6" xfId="24817" xr:uid="{990A530A-0922-41C0-A911-296B264EC81A}"/>
    <cellStyle name="20% - Accent4 12 6 2" xfId="6377" xr:uid="{7AB86F47-CA37-4C36-854F-2BA490DF3788}"/>
    <cellStyle name="20% - Accent4 12 6 2 2" xfId="31800" xr:uid="{FCC08027-25F4-4544-B8B4-BF5706A22B29}"/>
    <cellStyle name="20% - Accent4 12 6 3" xfId="50051" xr:uid="{2E60EB8C-196E-49B6-B3B5-C489EDD0FFBB}"/>
    <cellStyle name="20% - Accent4 12 7" xfId="20777" xr:uid="{80BCC61D-C950-4EC0-B63E-0A43524906F9}"/>
    <cellStyle name="20% - Accent4 12 7 2" xfId="46056" xr:uid="{8D639277-A09A-487C-BFA5-D7BB9D13C5E9}"/>
    <cellStyle name="20% - Accent4 12 8" xfId="32011" xr:uid="{37791562-3CF8-4428-9E2A-395D96D23310}"/>
    <cellStyle name="20% - Accent4 13" xfId="276" xr:uid="{248E9733-0BFD-4AE1-9878-777287C18C5A}"/>
    <cellStyle name="20% - Accent4 13 2" xfId="1317" xr:uid="{5979F788-69C1-4450-85BA-417E6BE6ACF9}"/>
    <cellStyle name="20% - Accent4 13 2 2" xfId="9804" xr:uid="{7ADD4CD2-3250-4D93-A5A0-5389623AD8D0}"/>
    <cellStyle name="20% - Accent4 13 2 2 2" xfId="5775" xr:uid="{22DC76BE-B810-4891-A108-0F49F0EE6E6B}"/>
    <cellStyle name="20% - Accent4 13 2 2 2 2" xfId="8390" xr:uid="{49A63E44-EC75-4055-88BD-E9E6D922DCA3}"/>
    <cellStyle name="20% - Accent4 13 2 2 2 2 2" xfId="33797" xr:uid="{FD219975-6B5A-4075-ABA3-9841A3BC77E5}"/>
    <cellStyle name="20% - Accent4 13 2 2 2 3" xfId="31198" xr:uid="{F4C63423-DB7F-494D-996A-A55A4E100890}"/>
    <cellStyle name="20% - Accent4 13 2 2 3" xfId="2811" xr:uid="{16F44863-10FB-4B83-A52B-840EC77F05FA}"/>
    <cellStyle name="20% - Accent4 13 2 2 3 2" xfId="25408" xr:uid="{86BF673B-AA7E-4FAF-B879-AA45338451A9}"/>
    <cellStyle name="20% - Accent4 13 2 2 3 2 2" xfId="50642" xr:uid="{9E731AA4-A82E-436F-9B4A-7CEE843712B6}"/>
    <cellStyle name="20% - Accent4 13 2 2 3 3" xfId="28264" xr:uid="{DF82CA29-B19B-4BD0-8152-1EBF0327DEBD}"/>
    <cellStyle name="20% - Accent4 13 2 2 4" xfId="20855" xr:uid="{EB22C331-EC25-4C96-B33F-F87304D5ADE2}"/>
    <cellStyle name="20% - Accent4 13 2 2 4 2" xfId="46134" xr:uid="{87980FC6-3A37-410E-8A66-1458087323CE}"/>
    <cellStyle name="20% - Accent4 13 2 2 5" xfId="35188" xr:uid="{0AFF7F03-CBE5-4563-8D92-9DE2C0DBEF6C}"/>
    <cellStyle name="20% - Accent4 13 2 3" xfId="22543" xr:uid="{E295670F-4367-4B38-B5B7-14B88C5F288D}"/>
    <cellStyle name="20% - Accent4 13 2 3 2" xfId="209" xr:uid="{2E0322B6-A389-4D43-AAEA-D26B77ED68B3}"/>
    <cellStyle name="20% - Accent4 13 2 3 2 2" xfId="25703" xr:uid="{F14A3218-A084-49DB-B64E-7E3AC6CC791C}"/>
    <cellStyle name="20% - Accent4 13 2 3 3" xfId="47798" xr:uid="{E7E97672-1B44-4F88-BA20-7CD44E8948A0}"/>
    <cellStyle name="20% - Accent4 13 2 4" xfId="14294" xr:uid="{0F779FA5-A726-4970-8AC3-2D2BE0AB636B}"/>
    <cellStyle name="20% - Accent4 13 2 4 2" xfId="8482" xr:uid="{5E0C1FD1-576A-4B7E-BAC2-D1A9DB5B6312}"/>
    <cellStyle name="20% - Accent4 13 2 4 2 2" xfId="33889" xr:uid="{28DEE078-AA3B-422C-A9E4-07F9B6FA632E}"/>
    <cellStyle name="20% - Accent4 13 2 4 3" xfId="39633" xr:uid="{2D87C28D-80AA-4DB5-AB9C-B9F3D7147741}"/>
    <cellStyle name="20% - Accent4 13 2 5" xfId="21850" xr:uid="{3544E9DE-E241-474C-A8A3-1652C7987DCE}"/>
    <cellStyle name="20% - Accent4 13 2 5 2" xfId="47118" xr:uid="{0E9F50DF-ED09-4A33-BC83-C5B26F40804E}"/>
    <cellStyle name="20% - Accent4 13 2 6" xfId="26790" xr:uid="{0E9DC4A1-CD76-479B-B37B-F8FCA0A16902}"/>
    <cellStyle name="20% - Accent4 13 3" xfId="3421" xr:uid="{1CDE8370-C636-45B4-8679-05A5D3A8FB63}"/>
    <cellStyle name="20% - Accent4 13 3 2" xfId="22441" xr:uid="{3FB1941F-F792-4EF2-8986-5A60B68DE343}"/>
    <cellStyle name="20% - Accent4 13 3 2 2" xfId="12089" xr:uid="{E6ADC0B7-8AB8-4049-87A7-F5B130BF0F1E}"/>
    <cellStyle name="20% - Accent4 13 3 2 2 2" xfId="21025" xr:uid="{2A8BADA5-8065-4079-BC38-F0EF8B343F82}"/>
    <cellStyle name="20% - Accent4 13 3 2 2 2 2" xfId="46304" xr:uid="{1CC6D799-BF0A-4F0F-99AC-13118B554040}"/>
    <cellStyle name="20% - Accent4 13 3 2 2 3" xfId="37452" xr:uid="{F2B813C0-7BF7-4664-A131-4C32A5EB5C2E}"/>
    <cellStyle name="20% - Accent4 13 3 2 3" xfId="9124" xr:uid="{313128AD-168F-49A2-B0B7-8F1D07FE707E}"/>
    <cellStyle name="20% - Accent4 13 3 2 3 2" xfId="19095" xr:uid="{06C0E854-0F76-491A-A173-F51647932931}"/>
    <cellStyle name="20% - Accent4 13 3 2 3 2 2" xfId="44395" xr:uid="{4D1BAE14-2DD3-410B-87B9-EC548431D811}"/>
    <cellStyle name="20% - Accent4 13 3 2 3 3" xfId="34517" xr:uid="{C98872F7-65E1-436C-8F42-BE44405F594F}"/>
    <cellStyle name="20% - Accent4 13 3 2 4" xfId="14543" xr:uid="{9ADBC576-713B-4564-B180-E1E8E491BCAE}"/>
    <cellStyle name="20% - Accent4 13 3 2 4 2" xfId="39882" xr:uid="{75CFE8DA-CFEB-4E40-9504-888C75804F53}"/>
    <cellStyle name="20% - Accent4 13 3 2 5" xfId="47697" xr:uid="{CCF0D1DB-177C-46B6-B68C-7421EA5996FA}"/>
    <cellStyle name="20% - Accent4 13 3 3" xfId="16230" xr:uid="{6FC53F1A-C126-422C-928A-F57086BFE405}"/>
    <cellStyle name="20% - Accent4 13 3 3 2" xfId="2322" xr:uid="{468CF1AE-8FC3-4EE9-BFE6-2F507B4DF65C}"/>
    <cellStyle name="20% - Accent4 13 3 3 2 2" xfId="27792" xr:uid="{D942BEA2-43CA-4D2A-980B-C2682A49CD01}"/>
    <cellStyle name="20% - Accent4 13 3 3 3" xfId="41546" xr:uid="{45E7D077-CD5C-43C8-B661-2868451DD955}"/>
    <cellStyle name="20% - Accent4 13 3 4" xfId="2730" xr:uid="{94366A9E-E60F-481B-BEB9-4D20FE268D98}"/>
    <cellStyle name="20% - Accent4 13 3 4 2" xfId="21117" xr:uid="{5EEE276B-8C66-4CAC-A338-98AF88846D4D}"/>
    <cellStyle name="20% - Accent4 13 3 4 2 2" xfId="46396" xr:uid="{1AE946C3-3392-4694-978B-483CD7880F96}"/>
    <cellStyle name="20% - Accent4 13 3 4 3" xfId="28183" xr:uid="{D77C2B88-FE26-4C2F-A779-4746C8C83EFE}"/>
    <cellStyle name="20% - Accent4 13 3 5" xfId="15538" xr:uid="{D369C2C0-C806-4256-A51B-0066C92EDEB2}"/>
    <cellStyle name="20% - Accent4 13 3 5 2" xfId="40865" xr:uid="{F8354D57-88FB-42BD-A1F7-3F29552FC8FE}"/>
    <cellStyle name="20% - Accent4 13 3 6" xfId="28866" xr:uid="{543DBB63-2D5E-481A-8342-3736D9A57497}"/>
    <cellStyle name="20% - Accent4 13 4" xfId="3490" xr:uid="{2490C1CC-A32C-4626-854C-97C20895B8CD}"/>
    <cellStyle name="20% - Accent4 13 4 2" xfId="16309" xr:uid="{3676FE25-390E-4DB6-8A40-D71344D5205B}"/>
    <cellStyle name="20% - Accent4 13 4 2 2" xfId="18923" xr:uid="{DAE78E71-317C-40C7-9475-1A14209B0C15}"/>
    <cellStyle name="20% - Accent4 13 4 2 2 2" xfId="44223" xr:uid="{061A66BE-EE55-45C6-BB4D-851319C9B245}"/>
    <cellStyle name="20% - Accent4 13 4 2 3" xfId="41625" xr:uid="{C9ED3A84-2EF5-491C-8791-89D9648701F9}"/>
    <cellStyle name="20% - Accent4 13 4 3" xfId="14375" xr:uid="{808DB7D7-A41F-4EEC-9A17-2EED8BCE865E}"/>
    <cellStyle name="20% - Accent4 13 4 3 2" xfId="12771" xr:uid="{23523304-989D-4013-A57F-35C9B005CC96}"/>
    <cellStyle name="20% - Accent4 13 4 3 2 2" xfId="38134" xr:uid="{6AB30531-9D0A-4F1B-BC17-31406EB6869A}"/>
    <cellStyle name="20% - Accent4 13 4 3 3" xfId="39714" xr:uid="{73EF4460-A33E-40AF-AD59-00CEBE24D1AB}"/>
    <cellStyle name="20% - Accent4 13 4 4" xfId="8220" xr:uid="{C1A068D4-A8F0-4BCB-AA5D-1A381C4F6CD9}"/>
    <cellStyle name="20% - Accent4 13 4 4 2" xfId="33627" xr:uid="{9572EA2D-5B38-4A36-8B9F-96E49ADD22DC}"/>
    <cellStyle name="20% - Accent4 13 4 5" xfId="28934" xr:uid="{6A90521C-1621-4833-828A-07C38FFC315E}"/>
    <cellStyle name="20% - Accent4 13 5" xfId="9906" xr:uid="{CFFD3E70-0423-4C99-A5AD-C5177B3F824F}"/>
    <cellStyle name="20% - Accent4 13 5 2" xfId="12851" xr:uid="{A7366257-8419-4DAA-B852-4B4A59C982BB}"/>
    <cellStyle name="20% - Accent4 13 5 2 2" xfId="38213" xr:uid="{E1BA68B9-666D-4740-8FD7-65DD3ABF1560}"/>
    <cellStyle name="20% - Accent4 13 5 3" xfId="35290" xr:uid="{CF94C4AD-E91F-441D-8CC7-EC18DE6C430C}"/>
    <cellStyle name="20% - Accent4 13 6" xfId="20606" xr:uid="{CFD6F6FA-E3C7-449B-867A-7A3B87B9BE73}"/>
    <cellStyle name="20% - Accent4 13 6 2" xfId="19015" xr:uid="{752E494B-796B-4B34-BA57-C8199E3C6E8E}"/>
    <cellStyle name="20% - Accent4 13 6 2 2" xfId="44315" xr:uid="{F0C96666-6D31-4BD4-9AFD-460C395FFE4E}"/>
    <cellStyle name="20% - Accent4 13 6 3" xfId="45885" xr:uid="{23704988-6EF2-4F82-99B2-56B52877B0FC}"/>
    <cellStyle name="20% - Accent4 13 7" xfId="9214" xr:uid="{20D474DA-249A-413C-8AB3-CF034C91CEF5}"/>
    <cellStyle name="20% - Accent4 13 7 2" xfId="34607" xr:uid="{F0210402-0288-48C1-AC91-61DCC1C8E746}"/>
    <cellStyle name="20% - Accent4 13 8" xfId="25763" xr:uid="{CFAD3E21-E3E2-428E-ADFD-4B3DD7EC599C}"/>
    <cellStyle name="20% - Accent4 14" xfId="9735" xr:uid="{67483F14-E1B2-4DCF-96BB-15DB43F6FFEF}"/>
    <cellStyle name="20% - Accent4 14 2" xfId="22372" xr:uid="{1349B58C-2481-4EE8-985B-270ADB177270}"/>
    <cellStyle name="20% - Accent4 14 2 2" xfId="5594" xr:uid="{79455AF9-819F-46A0-B1BA-4625F05AD9B2}"/>
    <cellStyle name="20% - Accent4 14 2 2 2" xfId="18413" xr:uid="{F6E075BF-8AAF-4269-AA83-E6B446E69A99}"/>
    <cellStyle name="20% - Accent4 14 2 2 2 2" xfId="3149" xr:uid="{B006531C-87B1-4332-A500-F56582805CE9}"/>
    <cellStyle name="20% - Accent4 14 2 2 2 2 2" xfId="28602" xr:uid="{CF54E1A1-71F8-490B-A8FB-15DAC346022C}"/>
    <cellStyle name="20% - Accent4 14 2 2 2 3" xfId="43713" xr:uid="{E821A521-B52D-4ACC-AC80-74A589D5EBE4}"/>
    <cellStyle name="20% - Accent4 14 2 2 3" xfId="15448" xr:uid="{5F5E3AFE-4C39-4E60-A4CE-3B99516326E5}"/>
    <cellStyle name="20% - Accent4 14 2 2 3 2" xfId="21197" xr:uid="{70287D7A-54F1-4446-ADFC-893476BCC4DB}"/>
    <cellStyle name="20% - Accent4 14 2 2 3 2 2" xfId="46476" xr:uid="{731DBE3C-A18E-469E-96E8-9B3A65B2FFD3}"/>
    <cellStyle name="20% - Accent4 14 2 2 3 3" xfId="40775" xr:uid="{0DCDFA36-D073-4575-88AC-DAA3B7EF2830}"/>
    <cellStyle name="20% - Accent4 14 2 2 4" xfId="9292" xr:uid="{3EEDF3AE-BA95-4DE5-921E-ACAE8740D932}"/>
    <cellStyle name="20% - Accent4 14 2 2 4 2" xfId="34685" xr:uid="{FEFED4E8-5EE5-4A6D-AAE4-01B8C881B60C}"/>
    <cellStyle name="20% - Accent4 14 2 2 5" xfId="31017" xr:uid="{A37CA77B-7F43-410C-95EB-D66DF7C52F52}"/>
    <cellStyle name="20% - Accent4 14 2 3" xfId="12010" xr:uid="{3BE393BC-EC35-4087-A9E0-5DB6FB8B5E83}"/>
    <cellStyle name="20% - Accent4 14 2 3 2" xfId="21270" xr:uid="{DA2FACD5-99CC-4484-BDA2-37C1937AEB67}"/>
    <cellStyle name="20% - Accent4 14 2 3 2 2" xfId="46548" xr:uid="{C6EB2DEC-3ADD-4B65-8183-3787ADF2DB1A}"/>
    <cellStyle name="20% - Accent4 14 2 3 3" xfId="37373" xr:uid="{D18A8249-9C99-49EB-8F00-76E9FAABBD56}"/>
    <cellStyle name="20% - Accent4 14 2 4" xfId="21679" xr:uid="{EC8A371E-8965-484D-AAA1-80C910F8A0C9}"/>
    <cellStyle name="20% - Accent4 14 2 4 2" xfId="3241" xr:uid="{6F8AF0B2-3F0C-4293-B012-83ECB75447B4}"/>
    <cellStyle name="20% - Accent4 14 2 4 2 2" xfId="28694" xr:uid="{F4B495D0-ED8B-41D1-B1E3-939ECD9DB4F7}"/>
    <cellStyle name="20% - Accent4 14 2 4 3" xfId="46947" xr:uid="{6FF6FC7F-B924-4E9D-AE9D-84239DB2C9BD}"/>
    <cellStyle name="20% - Accent4 14 2 5" xfId="11318" xr:uid="{483DEB12-2085-415D-BFCB-3F1721E4CDC5}"/>
    <cellStyle name="20% - Accent4 14 2 5 2" xfId="36689" xr:uid="{D7A1FC5D-7A3E-4879-99F9-91BC648346A6}"/>
    <cellStyle name="20% - Accent4 14 2 6" xfId="47629" xr:uid="{89F8A8EC-2B68-4EE3-A9B5-879380E6D5A1}"/>
    <cellStyle name="20% - Accent4 14 3" xfId="16059" xr:uid="{B0AB8476-2F45-4B8D-8AAC-1FFC9108A8C9}"/>
    <cellStyle name="20% - Accent4 14 3 2" xfId="11908" xr:uid="{3B2EE0DA-5D8A-4BA3-A97A-E26BD35F4F99}"/>
    <cellStyle name="20% - Accent4 14 3 2 2" xfId="7880" xr:uid="{471BDD30-4BD3-49DA-A117-3A2BCD830C9A}"/>
    <cellStyle name="20% - Accent4 14 3 2 2 2" xfId="9462" xr:uid="{C8063059-F82D-49BF-A312-12AA7E38A40E}"/>
    <cellStyle name="20% - Accent4 14 3 2 2 2 2" xfId="34855" xr:uid="{F1BE13E7-1993-439A-8394-85993C3BC260}"/>
    <cellStyle name="20% - Accent4 14 3 2 2 3" xfId="33287" xr:uid="{2C719A30-7BD2-4CDA-8515-0122872EFF00}"/>
    <cellStyle name="20% - Accent4 14 3 2 3" xfId="4915" xr:uid="{FC347BCA-D339-4A2E-B4DB-0F854309FA88}"/>
    <cellStyle name="20% - Accent4 14 3 2 3 2" xfId="14885" xr:uid="{B2FB44EF-174F-46A5-82EC-2C432CBA7403}"/>
    <cellStyle name="20% - Accent4 14 3 2 3 2 2" xfId="40224" xr:uid="{CDCFCEF2-919E-4EA0-964E-BCC3FE927801}"/>
    <cellStyle name="20% - Accent4 14 3 2 3 3" xfId="30346" xr:uid="{912C43D8-BCF6-4B16-B374-AB30C69C182F}"/>
    <cellStyle name="20% - Accent4 14 3 2 4" xfId="21928" xr:uid="{47CD6D45-B437-4741-BBC4-B39D231FDB2B}"/>
    <cellStyle name="20% - Accent4 14 3 2 4 2" xfId="47196" xr:uid="{68FE2F8D-E235-4D4F-82C3-F8E074401A3D}"/>
    <cellStyle name="20% - Accent4 14 3 2 5" xfId="37271" xr:uid="{7F43E36D-69D2-4ABC-A8BA-2793E813F74E}"/>
    <cellStyle name="20% - Accent4 14 3 3" xfId="24647" xr:uid="{801942F1-32DC-42DF-88CE-58DB3789340B}"/>
    <cellStyle name="20% - Accent4 14 3 3 2" xfId="14958" xr:uid="{27B40A6E-7115-4FC7-8017-81943E203DDC}"/>
    <cellStyle name="20% - Accent4 14 3 3 2 2" xfId="40296" xr:uid="{55DCFD4F-F2B6-4A8C-9E6A-01655E0B3228}"/>
    <cellStyle name="20% - Accent4 14 3 3 3" xfId="49881" xr:uid="{7ADBE4E9-F9B1-4987-93CF-C014AFB240CF}"/>
    <cellStyle name="20% - Accent4 14 3 4" xfId="15367" xr:uid="{CF746774-CE69-4D7D-817B-EB8CDB96801D}"/>
    <cellStyle name="20% - Accent4 14 3 4 2" xfId="9554" xr:uid="{2107DB52-E88F-4184-BE3C-DA51C8358405}"/>
    <cellStyle name="20% - Accent4 14 3 4 2 2" xfId="34947" xr:uid="{2A83D7DC-2EEE-4A62-976F-8EF9F0F3BACE}"/>
    <cellStyle name="20% - Accent4 14 3 4 3" xfId="40694" xr:uid="{2D3D4494-5562-44E5-A370-A1B9C4415EAD}"/>
    <cellStyle name="20% - Accent4 14 3 5" xfId="23955" xr:uid="{28B63180-BA5C-4CE7-A8A7-8D436E2F60FC}"/>
    <cellStyle name="20% - Accent4 14 3 5 2" xfId="49200" xr:uid="{AB1BB08A-3037-47E8-A300-ACE9DE965BDE}"/>
    <cellStyle name="20% - Accent4 14 3 6" xfId="41376" xr:uid="{1D065BEC-3F7E-47F7-AB07-24F05B77FA58}"/>
    <cellStyle name="20% - Accent4 14 4" xfId="16128" xr:uid="{0902DB85-AAE4-450E-A539-2CFA2F1547AF}"/>
    <cellStyle name="20% - Accent4 14 4 2" xfId="24726" xr:uid="{B0C9439D-76FD-4774-B956-22C15C253515}"/>
    <cellStyle name="20% - Accent4 14 4 2 2" xfId="14713" xr:uid="{9D82A007-609F-4351-B07D-2832019FDA45}"/>
    <cellStyle name="20% - Accent4 14 4 2 2 2" xfId="40052" xr:uid="{CD1A1C13-9B97-4544-983C-6212820AF088}"/>
    <cellStyle name="20% - Accent4 14 4 2 3" xfId="49960" xr:uid="{A962FF73-612A-4465-AFF6-73E8F0B4F9A8}"/>
    <cellStyle name="20% - Accent4 14 4 3" xfId="21760" xr:uid="{2E1070DB-4E7B-4CA4-8ED7-DB4F1ABC3E47}"/>
    <cellStyle name="20% - Accent4 14 4 3 2" xfId="8562" xr:uid="{C05DD7EB-B13C-474A-995C-83BD85410562}"/>
    <cellStyle name="20% - Accent4 14 4 3 2 2" xfId="33969" xr:uid="{63872EC5-07BC-4993-802D-B97004FA2ECE}"/>
    <cellStyle name="20% - Accent4 14 4 3 3" xfId="47028" xr:uid="{1C036D01-EEAD-4166-9014-073AB108AC53}"/>
    <cellStyle name="20% - Accent4 14 4 4" xfId="2979" xr:uid="{DF898F18-E1C9-40CD-A6F7-B8B99123FFA6}"/>
    <cellStyle name="20% - Accent4 14 4 4 2" xfId="28432" xr:uid="{EEFEC960-114F-4064-84A4-4290FDBC68B5}"/>
    <cellStyle name="20% - Accent4 14 4 5" xfId="41444" xr:uid="{37C41806-221E-4A07-B7BD-B8E5F04DCC61}"/>
    <cellStyle name="20% - Accent4 14 5" xfId="5696" xr:uid="{BFDDEFAE-DD9D-46FA-89E4-FAACFA375610}"/>
    <cellStyle name="20% - Accent4 14 5 2" xfId="8635" xr:uid="{1A09A501-35BE-49C8-9952-BD43F839C486}"/>
    <cellStyle name="20% - Accent4 14 5 2 2" xfId="34041" xr:uid="{A80C0D15-2BF8-4104-97E6-CDCA7193571C}"/>
    <cellStyle name="20% - Accent4 14 5 3" xfId="31119" xr:uid="{5A9D32C7-7A2B-4CFF-B544-0E4661CEF099}"/>
    <cellStyle name="20% - Accent4 14 6" xfId="9043" xr:uid="{52A2A328-5064-4A1C-A462-5C20D60E90A8}"/>
    <cellStyle name="20% - Accent4 14 6 2" xfId="14805" xr:uid="{1072CB32-2661-42A2-92B8-BFAC902CF194}"/>
    <cellStyle name="20% - Accent4 14 6 2 2" xfId="40144" xr:uid="{252998CE-ABDF-4583-A6A3-181C7B687004}"/>
    <cellStyle name="20% - Accent4 14 6 3" xfId="34436" xr:uid="{3B4BCAA2-EE96-469A-B7BA-961167E51F32}"/>
    <cellStyle name="20% - Accent4 14 7" xfId="5005" xr:uid="{3F724D10-0EAD-488A-919A-D97685800CE9}"/>
    <cellStyle name="20% - Accent4 14 7 2" xfId="30436" xr:uid="{4BC13761-E54B-4499-9567-22725D1030F7}"/>
    <cellStyle name="20% - Accent4 14 8" xfId="35119" xr:uid="{37603B1A-7420-44A2-A358-049139216315}"/>
    <cellStyle name="20% - Accent4 15" xfId="5525" xr:uid="{B3EA9CDE-7F05-4053-B10B-D5F4A6CAA153}"/>
    <cellStyle name="20% - Accent4 15 2" xfId="11839" xr:uid="{8C1A1FAE-9827-4512-ABC7-1E9571EED69B}"/>
    <cellStyle name="20% - Accent4 15 2 2" xfId="18232" xr:uid="{1CAB688F-3E9D-44E9-8115-91D5BC9BC465}"/>
    <cellStyle name="20% - Accent4 15 2 2 2" xfId="14203" xr:uid="{CCEBF289-ED6D-44E6-AEA9-152062504991}"/>
    <cellStyle name="20% - Accent4 15 2 2 2 2" xfId="15786" xr:uid="{FC372C04-2306-435D-B8C7-C56C7767FF66}"/>
    <cellStyle name="20% - Accent4 15 2 2 2 2 2" xfId="41113" xr:uid="{449BF466-FF49-433E-B57A-5D62F2258874}"/>
    <cellStyle name="20% - Accent4 15 2 2 2 3" xfId="39542" xr:uid="{C1EF3678-1CAA-4C3F-863C-6208A0F5F9EE}"/>
    <cellStyle name="20% - Accent4 15 2 2 3" xfId="23865" xr:uid="{EECCF015-89B0-4861-93A9-C10A11BD0973}"/>
    <cellStyle name="20% - Accent4 15 2 2 3 2" xfId="9634" xr:uid="{221D6EA9-3957-44D0-8598-A3D10E14BB6E}"/>
    <cellStyle name="20% - Accent4 15 2 2 3 2 2" xfId="35027" xr:uid="{A3484B29-3C02-44DB-8961-A048807FE041}"/>
    <cellStyle name="20% - Accent4 15 2 2 3 3" xfId="49110" xr:uid="{4137D55E-6003-4DA9-83CD-22C9015BA063}"/>
    <cellStyle name="20% - Accent4 15 2 2 4" xfId="5083" xr:uid="{AE24CA8E-B637-4533-AC73-D4DC201EBCF0}"/>
    <cellStyle name="20% - Accent4 15 2 2 4 2" xfId="30514" xr:uid="{F85D0BD3-31B4-4ECF-9F18-E2016F707949}"/>
    <cellStyle name="20% - Accent4 15 2 2 5" xfId="43532" xr:uid="{E2CF4659-2C7C-4636-AD80-D70A51C71A86}"/>
    <cellStyle name="20% - Accent4 15 2 3" xfId="7801" xr:uid="{D5FD9C2A-F113-441D-962C-C20BB419BE2A}"/>
    <cellStyle name="20% - Accent4 15 2 3 2" xfId="10740" xr:uid="{BCBAA692-3072-44C9-81E0-C5C0845A18A6}"/>
    <cellStyle name="20% - Accent4 15 2 3 2 2" xfId="36123" xr:uid="{8D74C551-F668-4C0A-BDA0-451CD81B1EC2}"/>
    <cellStyle name="20% - Accent4 15 2 3 3" xfId="33208" xr:uid="{A868510D-7C4D-4E76-9148-9911364B4AA8}"/>
    <cellStyle name="20% - Accent4 15 2 4" xfId="11147" xr:uid="{44C228D9-95CC-49F4-928A-6A2F144578EE}"/>
    <cellStyle name="20% - Accent4 15 2 4 2" xfId="15878" xr:uid="{D4FA5F9F-0484-4F2F-B17D-57D05BC61266}"/>
    <cellStyle name="20% - Accent4 15 2 4 2 2" xfId="41205" xr:uid="{696BB8FD-207D-42B5-B9BA-6CCD9955DDE4}"/>
    <cellStyle name="20% - Accent4 15 2 4 3" xfId="36518" xr:uid="{513E94C9-21C7-44DA-9F34-2034566BA113}"/>
    <cellStyle name="20% - Accent4 15 2 5" xfId="7110" xr:uid="{F94C5100-B285-4241-A99B-04C3184DA45F}"/>
    <cellStyle name="20% - Accent4 15 2 5 2" xfId="32524" xr:uid="{975F54A6-A596-4C7C-A034-3698913811F2}"/>
    <cellStyle name="20% - Accent4 15 2 6" xfId="37203" xr:uid="{2F4837C1-BECD-4924-B8AE-968E8ABAED23}"/>
    <cellStyle name="20% - Accent4 15 3" xfId="24476" xr:uid="{B274DFA0-8AEA-4525-AD64-1BB2ADA93026}"/>
    <cellStyle name="20% - Accent4 15 3 2" xfId="7699" xr:uid="{1ACC212B-9ACC-47B7-837A-6A75A340BD21}"/>
    <cellStyle name="20% - Accent4 15 3 2 2" xfId="2639" xr:uid="{38E9D463-FBCE-465C-8DC1-EE0387D65D96}"/>
    <cellStyle name="20% - Accent4 15 3 2 2 2" xfId="5253" xr:uid="{CC123D18-5BB2-48A5-B2F0-7907C0660878}"/>
    <cellStyle name="20% - Accent4 15 3 2 2 2 2" xfId="30684" xr:uid="{04829719-F71F-459E-8D72-FBF3B67491D2}"/>
    <cellStyle name="20% - Accent4 15 3 2 2 3" xfId="28092" xr:uid="{2D5331D8-3F45-4A02-B3C4-B43BA3B0B6EC}"/>
    <cellStyle name="20% - Accent4 15 3 2 3" xfId="17553" xr:uid="{8ADF170F-270D-45FC-BE31-89195C310ECA}"/>
    <cellStyle name="20% - Accent4 15 3 2 3 2" xfId="22270" xr:uid="{60FF69F9-8745-4149-AEDD-49A76173193C}"/>
    <cellStyle name="20% - Accent4 15 3 2 3 2 2" xfId="47538" xr:uid="{959A3BDA-72AA-4276-89D1-EBAA839F7551}"/>
    <cellStyle name="20% - Accent4 15 3 2 3 3" xfId="42861" xr:uid="{1275B4A2-5817-4230-B4A0-8DCD7108D275}"/>
    <cellStyle name="20% - Accent4 15 3 2 4" xfId="11396" xr:uid="{128762F1-6185-4E48-B06D-130836D0E131}"/>
    <cellStyle name="20% - Accent4 15 3 2 4 2" xfId="36767" xr:uid="{C5435CEE-7194-442F-B0B8-1DD459D5BA1D}"/>
    <cellStyle name="20% - Accent4 15 3 2 5" xfId="33106" xr:uid="{5C8A3EBB-098B-40D9-AB82-1C90826B80F2}"/>
    <cellStyle name="20% - Accent4 15 3 3" xfId="20436" xr:uid="{64F08997-A927-4535-8112-6569E80AB9A8}"/>
    <cellStyle name="20% - Accent4 15 3 3 2" xfId="23376" xr:uid="{13EDC975-A542-455E-94DC-05DCDF7B5358}"/>
    <cellStyle name="20% - Accent4 15 3 3 2 2" xfId="48631" xr:uid="{26E59902-3909-48CD-97E0-5E5C33FB87B5}"/>
    <cellStyle name="20% - Accent4 15 3 3 3" xfId="45715" xr:uid="{58C41A9E-3A70-4F08-B60D-F7D61A95D673}"/>
    <cellStyle name="20% - Accent4 15 3 4" xfId="23784" xr:uid="{500A82AF-EDA2-46EA-A170-CEE0F0ABD4F1}"/>
    <cellStyle name="20% - Accent4 15 3 4 2" xfId="5345" xr:uid="{786F3E91-40ED-404B-9675-4839B4AB524D}"/>
    <cellStyle name="20% - Accent4 15 3 4 2 2" xfId="30776" xr:uid="{B7024150-0806-4522-824F-DE4107FFFB80}"/>
    <cellStyle name="20% - Accent4 15 3 4 3" xfId="49029" xr:uid="{6A6DB518-1779-4A80-AEC0-5BF6D861FA23}"/>
    <cellStyle name="20% - Accent4 15 3 5" xfId="19746" xr:uid="{5CE14101-BC61-489E-A461-88F1EAA50E1A}"/>
    <cellStyle name="20% - Accent4 15 3 5 2" xfId="45034" xr:uid="{2DF675FA-25DE-4E89-AC99-0921E6762E86}"/>
    <cellStyle name="20% - Accent4 15 3 6" xfId="49712" xr:uid="{9A465897-E6A8-4AEA-B00D-73C5319F87B5}"/>
    <cellStyle name="20% - Accent4 15 4" xfId="24545" xr:uid="{974D4A2D-A46A-4530-B186-C69507949DD5}"/>
    <cellStyle name="20% - Accent4 15 4 2" xfId="20515" xr:uid="{1524A080-AF38-4759-9EAD-869F01F12A38}"/>
    <cellStyle name="20% - Accent4 15 4 2 2" xfId="22098" xr:uid="{77A47FA0-E87B-48E1-9F71-2EEE12B56AD6}"/>
    <cellStyle name="20% - Accent4 15 4 2 2 2" xfId="47366" xr:uid="{3EC96BCE-969E-468A-9097-C5521A365499}"/>
    <cellStyle name="20% - Accent4 15 4 2 3" xfId="45794" xr:uid="{8E5BB132-F97C-4CDA-B2D1-E4AB9CD51FBA}"/>
    <cellStyle name="20% - Accent4 15 4 3" xfId="11228" xr:uid="{6657D73D-85B4-4E91-B3F6-988DF9F9B49E}"/>
    <cellStyle name="20% - Accent4 15 4 3 2" xfId="3321" xr:uid="{801F41E6-6E56-47E8-8211-644C848E24E3}"/>
    <cellStyle name="20% - Accent4 15 4 3 2 2" xfId="28774" xr:uid="{6BBF5924-CEA2-4491-A1F8-4AB5924067F6}"/>
    <cellStyle name="20% - Accent4 15 4 3 3" xfId="36599" xr:uid="{7728A124-AB53-4961-BD3B-C7B4FDB41DE5}"/>
    <cellStyle name="20% - Accent4 15 4 4" xfId="15616" xr:uid="{77C2B2E4-3705-4D71-A6DA-1E1F7C0B9466}"/>
    <cellStyle name="20% - Accent4 15 4 4 2" xfId="40943" xr:uid="{BE887E7C-3726-4348-8078-8BDE7BFE9124}"/>
    <cellStyle name="20% - Accent4 15 4 5" xfId="49779" xr:uid="{A495D359-CAD0-470A-B5B4-758B8B693D38}"/>
    <cellStyle name="20% - Accent4 15 5" xfId="18334" xr:uid="{815631D2-5D32-4D57-AA75-63B73354DF4D}"/>
    <cellStyle name="20% - Accent4 15 5 2" xfId="4426" xr:uid="{C68D1A72-6AB1-4431-B14C-63B6B291F062}"/>
    <cellStyle name="20% - Accent4 15 5 2 2" xfId="29869" xr:uid="{042699DE-A9FC-415A-8693-0F1FF54F13BF}"/>
    <cellStyle name="20% - Accent4 15 5 3" xfId="43634" xr:uid="{90B6CB6C-FDB6-4650-A8F7-4892EA6E8C1C}"/>
    <cellStyle name="20% - Accent4 15 6" xfId="4834" xr:uid="{94BF8F2C-779C-4CDB-B265-7B583367BB51}"/>
    <cellStyle name="20% - Accent4 15 6 2" xfId="22190" xr:uid="{8C7D50C2-2646-4140-A466-147DD0B4F2E0}"/>
    <cellStyle name="20% - Accent4 15 6 2 2" xfId="47458" xr:uid="{D9A587B7-1DCC-4B89-BE28-7D3263F4EE82}"/>
    <cellStyle name="20% - Accent4 15 6 3" xfId="30265" xr:uid="{D48F6D0E-AE33-4596-B75F-32D4BD1A4A70}"/>
    <cellStyle name="20% - Accent4 15 7" xfId="17643" xr:uid="{69A51B02-79F0-435B-9D84-6451D0830003}"/>
    <cellStyle name="20% - Accent4 15 7 2" xfId="42951" xr:uid="{56E56046-C90D-45E5-8891-9D515E9A0DED}"/>
    <cellStyle name="20% - Accent4 15 8" xfId="30948" xr:uid="{9C12E1FA-6DD3-4ECF-A1ED-816D0BF56549}"/>
    <cellStyle name="20% - Accent4 16" xfId="18163" xr:uid="{297788EE-C0BD-41CE-92BA-E888F9E63206}"/>
    <cellStyle name="20% - Accent4 16 2" xfId="7630" xr:uid="{FB1A16E7-E380-4C06-A5EC-282EB7AC6858}"/>
    <cellStyle name="20% - Accent4 16 2 2" xfId="14022" xr:uid="{96D7A321-10AD-41CB-8F37-F1A97AFB2716}"/>
    <cellStyle name="20% - Accent4 16 2 2 2" xfId="21588" xr:uid="{AA46047C-AF2B-4EF9-9D50-C84BF7BD25A7}"/>
    <cellStyle name="20% - Accent4 16 2 2 2 2" xfId="24203" xr:uid="{290D0228-17DC-4D18-BA98-50534FF3650D}"/>
    <cellStyle name="20% - Accent4 16 2 2 2 2 2" xfId="49448" xr:uid="{CA3B820A-92F3-42B3-A170-7BEA93DA047F}"/>
    <cellStyle name="20% - Accent4 16 2 2 2 3" xfId="46856" xr:uid="{EAEC6AFD-3637-4831-8F2A-072E113570B3}"/>
    <cellStyle name="20% - Accent4 16 2 2 3" xfId="19656" xr:uid="{7206EBF0-674C-47FB-A732-AE3C9733655C}"/>
    <cellStyle name="20% - Accent4 16 2 2 3 2" xfId="5425" xr:uid="{5F8F47CF-17CB-4100-8870-6A4330226236}"/>
    <cellStyle name="20% - Accent4 16 2 2 3 2 2" xfId="30856" xr:uid="{A287FDD6-3F02-4C09-8079-74C3A2B3AB97}"/>
    <cellStyle name="20% - Accent4 16 2 2 3 3" xfId="44944" xr:uid="{1C8763A6-B4CE-4CB4-BC6E-280FD9AC2B9A}"/>
    <cellStyle name="20% - Accent4 16 2 2 4" xfId="17721" xr:uid="{5B7C39AE-F8DE-41E9-BD6D-95107B2B8D56}"/>
    <cellStyle name="20% - Accent4 16 2 2 4 2" xfId="43029" xr:uid="{EDA72D00-82C1-4B67-B9F0-0BA0AD555B9B}"/>
    <cellStyle name="20% - Accent4 16 2 2 5" xfId="39361" xr:uid="{97E8739A-9FBA-46ED-A380-CB5D6E93A645}"/>
    <cellStyle name="20% - Accent4 16 2 3" xfId="2560" xr:uid="{5FB15466-396E-47EB-BF3F-970B2C6C4DE8}"/>
    <cellStyle name="20% - Accent4 16 2 3 2" xfId="6530" xr:uid="{678BB8D7-4A82-47CB-AA8D-CDCA969B3BC7}"/>
    <cellStyle name="20% - Accent4 16 2 3 2 2" xfId="31952" xr:uid="{FE988626-DAAD-4546-9E05-9392AD35DD2A}"/>
    <cellStyle name="20% - Accent4 16 2 3 3" xfId="28013" xr:uid="{B68474C0-2B3F-4419-9ADE-32F62B406C34}"/>
    <cellStyle name="20% - Accent4 16 2 4" xfId="6939" xr:uid="{68CEA40D-06DB-410F-B67F-545C2CDC5AEB}"/>
    <cellStyle name="20% - Accent4 16 2 4 2" xfId="24295" xr:uid="{7E5A01DD-7318-4A54-AA11-BB9DE3E2CC4B}"/>
    <cellStyle name="20% - Accent4 16 2 4 2 2" xfId="49540" xr:uid="{B1DB25AF-0682-457C-A457-00275A88B009}"/>
    <cellStyle name="20% - Accent4 16 2 4 3" xfId="32353" xr:uid="{4BA5465E-02CA-4F36-BA10-BD9216420C9F}"/>
    <cellStyle name="20% - Accent4 16 2 5" xfId="793" xr:uid="{50F9CAAC-D67F-4C4C-8432-60AA5D62C5E2}"/>
    <cellStyle name="20% - Accent4 16 2 5 2" xfId="26277" xr:uid="{6132FAE2-E960-4E4E-8C4A-3915E8657456}"/>
    <cellStyle name="20% - Accent4 16 2 6" xfId="33038" xr:uid="{5544D01E-294C-4F70-9CB3-3E71001B06E9}"/>
    <cellStyle name="20% - Accent4 16 3" xfId="20265" xr:uid="{1D708A06-87F3-46B5-92B7-B93B2DC5C865}"/>
    <cellStyle name="20% - Accent4 16 3 2" xfId="2458" xr:uid="{20CD42B8-8DC9-4B88-9941-B2166EBEC2B9}"/>
    <cellStyle name="20% - Accent4 16 3 2 2" xfId="15276" xr:uid="{01DF9E5F-D119-41A5-A054-14B35711AB06}"/>
    <cellStyle name="20% - Accent4 16 3 2 2 2" xfId="17891" xr:uid="{9D14FFBE-B5EB-4936-BE00-65E6AD4DC4E0}"/>
    <cellStyle name="20% - Accent4 16 3 2 2 2 2" xfId="43199" xr:uid="{B932AB84-8575-4398-BAC4-345992C60EFD}"/>
    <cellStyle name="20% - Accent4 16 3 2 2 3" xfId="40603" xr:uid="{6F326708-E705-4B02-A2E7-2EF5D3E2C9C8}"/>
    <cellStyle name="20% - Accent4 16 3 2 3" xfId="13342" xr:uid="{04D4503E-5596-4774-9522-C57B64F35128}"/>
    <cellStyle name="20% - Accent4 16 3 2 3 2" xfId="11738" xr:uid="{FDFA3573-BBB1-4AE0-8E9D-149116657B53}"/>
    <cellStyle name="20% - Accent4 16 3 2 3 2 2" xfId="37109" xr:uid="{6B5115BF-BEC2-479A-BA02-DE4137E68FAF}"/>
    <cellStyle name="20% - Accent4 16 3 2 3 3" xfId="38693" xr:uid="{C9A4A420-BB8C-404A-BDB5-2D6BBD7EA1BE}"/>
    <cellStyle name="20% - Accent4 16 3 2 4" xfId="7188" xr:uid="{DBAEDEAA-614B-451F-BCFC-16D8BC6CF784}"/>
    <cellStyle name="20% - Accent4 16 3 2 4 2" xfId="32602" xr:uid="{25D4713E-3CD2-4E45-9D37-52EE458AA38C}"/>
    <cellStyle name="20% - Accent4 16 3 2 5" xfId="27911" xr:uid="{418D406B-E6C4-4A73-9FC9-CE57FBC944B4}"/>
    <cellStyle name="20% - Accent4 16 3 3" xfId="8873" xr:uid="{8E14A11E-463F-4D8F-9A98-AA4234BE5916}"/>
    <cellStyle name="20% - Accent4 16 3 3 2" xfId="19168" xr:uid="{5BEE5036-5E29-4F1C-8F83-DA684DB217CA}"/>
    <cellStyle name="20% - Accent4 16 3 3 2 2" xfId="44467" xr:uid="{86A83AAA-6474-45DC-B7FA-2343F1EDA909}"/>
    <cellStyle name="20% - Accent4 16 3 3 3" xfId="34266" xr:uid="{140E6C46-067F-43E1-AA43-0C5BBE1F8F61}"/>
    <cellStyle name="20% - Accent4 16 3 4" xfId="19575" xr:uid="{940F4303-E7E9-4635-9F51-34B21B798A97}"/>
    <cellStyle name="20% - Accent4 16 3 4 2" xfId="17983" xr:uid="{ED08D976-2435-4540-957E-A68DC90B8633}"/>
    <cellStyle name="20% - Accent4 16 3 4 2 2" xfId="43291" xr:uid="{D66A62E7-4056-4F41-9B06-28E31E5E2A20}"/>
    <cellStyle name="20% - Accent4 16 3 4 3" xfId="44863" xr:uid="{B9D1F398-D892-4001-AD95-8DFFFF834A83}"/>
    <cellStyle name="20% - Accent4 16 3 5" xfId="1830" xr:uid="{A3C647F4-9D14-489E-86D8-A28C8EC0E750}"/>
    <cellStyle name="20% - Accent4 16 3 5 2" xfId="27301" xr:uid="{D4B012E9-728E-4C39-8B8C-FE6CF2FF9786}"/>
    <cellStyle name="20% - Accent4 16 3 6" xfId="45546" xr:uid="{42E41F1C-AB6E-4636-9548-177953876439}"/>
    <cellStyle name="20% - Accent4 16 4" xfId="20334" xr:uid="{F2C31D67-B3F4-4034-96A2-5944EB95EAB8}"/>
    <cellStyle name="20% - Accent4 16 4 2" xfId="8952" xr:uid="{55202E86-A7C1-407E-9BF1-80C5D3022712}"/>
    <cellStyle name="20% - Accent4 16 4 2 2" xfId="11566" xr:uid="{A165C3C2-1579-4896-B183-E741C6B127D9}"/>
    <cellStyle name="20% - Accent4 16 4 2 2 2" xfId="36937" xr:uid="{F2C6D193-51B0-4CE4-B86A-33304884E791}"/>
    <cellStyle name="20% - Accent4 16 4 2 3" xfId="34345" xr:uid="{5A0A3EE3-C857-43CD-A676-B12A3D00ABB4}"/>
    <cellStyle name="20% - Accent4 16 4 3" xfId="7020" xr:uid="{C236557B-F727-4EC1-8A85-ADAB665331A4}"/>
    <cellStyle name="20% - Accent4 16 4 3 2" xfId="15958" xr:uid="{CAB141B1-F335-4CA0-BCC5-EFFB6BDABF8D}"/>
    <cellStyle name="20% - Accent4 16 4 3 2 2" xfId="41285" xr:uid="{BAB958C7-2158-4097-8610-21245875B16A}"/>
    <cellStyle name="20% - Accent4 16 4 3 3" xfId="32434" xr:uid="{7AB27FF3-894B-4307-83BA-BFDFA11BF267}"/>
    <cellStyle name="20% - Accent4 16 4 4" xfId="24033" xr:uid="{1622B5C5-F58F-4284-836E-5E564F87CFC4}"/>
    <cellStyle name="20% - Accent4 16 4 4 2" xfId="49278" xr:uid="{BC57FB30-7A97-44E5-9733-6296A6EA4DE3}"/>
    <cellStyle name="20% - Accent4 16 4 5" xfId="45613" xr:uid="{B92AADDA-F7CD-4D47-AF9E-4E7EF0FB6E21}"/>
    <cellStyle name="20% - Accent4 16 5" xfId="14124" xr:uid="{E706DA8F-CE6F-4C63-8320-F574A1A604CA}"/>
    <cellStyle name="20% - Accent4 16 5 2" xfId="17064" xr:uid="{E1DB69B3-5441-4AB8-9C2C-2C844623EAEB}"/>
    <cellStyle name="20% - Accent4 16 5 2 2" xfId="42379" xr:uid="{BC527509-3A54-4597-BF7D-91E661B961E8}"/>
    <cellStyle name="20% - Accent4 16 5 3" xfId="39463" xr:uid="{2D678678-154E-4627-8B41-B2B3E7A2C3AE}"/>
    <cellStyle name="20% - Accent4 16 6" xfId="17472" xr:uid="{3B22A262-4DEF-47FB-8BAD-B65A8942B853}"/>
    <cellStyle name="20% - Accent4 16 6 2" xfId="11658" xr:uid="{B7C263F1-25E9-4011-A049-12E64F3C47A6}"/>
    <cellStyle name="20% - Accent4 16 6 2 2" xfId="37029" xr:uid="{500B206F-F864-4FFA-8ECC-B380EFBA74AB}"/>
    <cellStyle name="20% - Accent4 16 6 3" xfId="42780" xr:uid="{69CEEE9A-36C4-4953-BA08-049B364EA343}"/>
    <cellStyle name="20% - Accent4 16 7" xfId="13432" xr:uid="{32DAB44E-2F63-44EB-87B5-43DA6B2CB06D}"/>
    <cellStyle name="20% - Accent4 16 7 2" xfId="38783" xr:uid="{9043368D-B7BD-4824-8249-1761E3842817}"/>
    <cellStyle name="20% - Accent4 16 8" xfId="43464" xr:uid="{5DDDAE93-FAA4-4E30-895F-8B48B69B1F91}"/>
    <cellStyle name="20% - Accent4 17" xfId="13953" xr:uid="{47265FD9-DF76-4C2F-9E34-86E06B4A095D}"/>
    <cellStyle name="20% - Accent4 17 2" xfId="8771" xr:uid="{83989E2E-3B94-4FB4-9DE0-8C184E7896BF}"/>
    <cellStyle name="20% - Accent4 17 2 2" xfId="4743" xr:uid="{EF1168F9-8B59-4CA2-B600-F1C15AD2014E}"/>
    <cellStyle name="20% - Accent4 17 2 2 2" xfId="7358" xr:uid="{E959F5DD-A899-4399-BC32-F3C8D28AD1F0}"/>
    <cellStyle name="20% - Accent4 17 2 2 2 2" xfId="32772" xr:uid="{0887A2DC-FDE7-4E8B-AC85-AD7417046D2F}"/>
    <cellStyle name="20% - Accent4 17 2 2 3" xfId="30174" xr:uid="{FBAAD24C-81C5-4401-9F41-DF292CE9E36D}"/>
    <cellStyle name="20% - Accent4 17 2 3" xfId="703" xr:uid="{A0FD11E8-290F-451F-AB3C-4CB169E707D7}"/>
    <cellStyle name="20% - Accent4 17 2 3 2" xfId="24375" xr:uid="{B87AC7B3-504A-45C3-993B-8D22D4DFE06E}"/>
    <cellStyle name="20% - Accent4 17 2 3 2 2" xfId="49620" xr:uid="{3CCC52AE-ABC2-4D8B-89A9-E7FF07B247CF}"/>
    <cellStyle name="20% - Accent4 17 2 3 3" xfId="26187" xr:uid="{D55388C7-AAFF-4E81-B964-335A78C7ACC5}"/>
    <cellStyle name="20% - Accent4 17 2 4" xfId="19824" xr:uid="{1B387C10-014F-4ACF-A349-DB95F835C8D0}"/>
    <cellStyle name="20% - Accent4 17 2 4 2" xfId="45112" xr:uid="{2567BBD3-5EDE-4B25-82E5-BD67A4FFDABA}"/>
    <cellStyle name="20% - Accent4 17 2 5" xfId="34164" xr:uid="{9AFE0CEB-2732-4A42-A39E-72CA70F15BF6}"/>
    <cellStyle name="20% - Accent4 17 3" xfId="21509" xr:uid="{62C030FC-2723-4184-B482-556A4D75C843}"/>
    <cellStyle name="20% - Accent4 17 3 2" xfId="12852" xr:uid="{505B729E-D898-48FC-8673-0D57CF43B1C5}"/>
    <cellStyle name="20% - Accent4 17 3 2 2" xfId="38214" xr:uid="{316D5176-D7A5-416A-8866-9B8E04683F89}"/>
    <cellStyle name="20% - Accent4 17 3 3" xfId="46777" xr:uid="{0838811E-9477-4408-B007-91F97C90741A}"/>
    <cellStyle name="20% - Accent4 17 4" xfId="13261" xr:uid="{3D23483E-FDC6-4B13-963D-53781CCCFF9B}"/>
    <cellStyle name="20% - Accent4 17 4 2" xfId="7450" xr:uid="{0AD523FC-6538-43D8-84C3-FD7B971FD499}"/>
    <cellStyle name="20% - Accent4 17 4 2 2" xfId="32864" xr:uid="{3F0A9D92-2438-460F-9B70-69D3F6A4E182}"/>
    <cellStyle name="20% - Accent4 17 4 3" xfId="38612" xr:uid="{FD7A1733-6260-4A87-A1C6-769367E9B774}"/>
    <cellStyle name="20% - Accent4 17 5" xfId="3934" xr:uid="{B19A0622-10B4-4251-9375-CFF21FD7AD9E}"/>
    <cellStyle name="20% - Accent4 17 5 2" xfId="29378" xr:uid="{9F545E6F-EB04-4B1F-9AE7-3D3A74D3A7D0}"/>
    <cellStyle name="20% - Accent4 17 6" xfId="39294" xr:uid="{15BCEB62-9A7E-4BCA-A586-2A6D33739944}"/>
    <cellStyle name="20% - Accent4 18" xfId="2389" xr:uid="{C7F351C0-1AC9-406E-BB3B-96DAC2E19345}"/>
    <cellStyle name="20% - Accent4 18 2" xfId="21407" xr:uid="{65E8BBA7-2855-44D2-B1A0-C238042945BE}"/>
    <cellStyle name="20% - Accent4 18 2 2" xfId="11056" xr:uid="{59DEE9ED-4D87-4014-8C58-5617E2F88ABD}"/>
    <cellStyle name="20% - Accent4 18 2 2 2" xfId="19994" xr:uid="{1719A605-581C-4F80-BC87-EBDAF06F80D2}"/>
    <cellStyle name="20% - Accent4 18 2 2 2 2" xfId="45282" xr:uid="{0F2587C3-A815-4D79-847A-6A8C0D86DFDC}"/>
    <cellStyle name="20% - Accent4 18 2 2 3" xfId="36427" xr:uid="{52364784-9AFE-4CAB-8730-B80975A10EAE}"/>
    <cellStyle name="20% - Accent4 18 2 3" xfId="1740" xr:uid="{34831578-E1C5-4241-A8C6-434A730E0E2C}"/>
    <cellStyle name="20% - Accent4 18 2 3 2" xfId="18063" xr:uid="{DA924355-7C6F-4066-B379-CA504B6302B6}"/>
    <cellStyle name="20% - Accent4 18 2 3 2 2" xfId="43371" xr:uid="{FFA77A42-E9D8-4520-8946-9A783AD16CED}"/>
    <cellStyle name="20% - Accent4 18 2 3 3" xfId="27211" xr:uid="{08C569AB-CF9C-4AEC-B7B7-08E1C5031078}"/>
    <cellStyle name="20% - Accent4 18 2 4" xfId="13510" xr:uid="{C24896B2-135B-40F4-AEE3-2FC5B70FACB1}"/>
    <cellStyle name="20% - Accent4 18 2 4 2" xfId="38861" xr:uid="{520B79D2-D676-41D9-8611-EEB383814E1D}"/>
    <cellStyle name="20% - Accent4 18 2 5" xfId="46675" xr:uid="{FCD71D6A-6E3D-4E4E-A7B7-CCB47DC36A1A}"/>
    <cellStyle name="20% - Accent4 18 3" xfId="15197" xr:uid="{5955886F-DF6C-4FBF-A4FD-A6486A3E65C6}"/>
    <cellStyle name="20% - Accent4 18 3 2" xfId="225" xr:uid="{68438E77-4C1F-42B0-A84E-C3123A1B3D88}"/>
    <cellStyle name="20% - Accent4 18 3 2 2" xfId="25719" xr:uid="{0B31A5EA-7D18-4975-A978-BC0394D99ED7}"/>
    <cellStyle name="20% - Accent4 18 3 3" xfId="40524" xr:uid="{0AFA9A26-C82A-4894-ABDA-3DFDD834305C}"/>
    <cellStyle name="20% - Accent4 18 4" xfId="621" xr:uid="{B486777B-0E0D-4CB7-9ADC-554157E21998}"/>
    <cellStyle name="20% - Accent4 18 4 2" xfId="20086" xr:uid="{4914FBEF-CB22-4801-AA8B-548AF0A059FE}"/>
    <cellStyle name="20% - Accent4 18 4 2 2" xfId="45374" xr:uid="{6357864A-A8EC-4170-B1E0-2D946C814EED}"/>
    <cellStyle name="20% - Accent4 18 4 3" xfId="26105" xr:uid="{91913146-D7F7-4971-9861-BFF66DEDAF8D}"/>
    <cellStyle name="20% - Accent4 18 5" xfId="10248" xr:uid="{1C65F64E-AD08-47FF-84AA-D9E5BB51E2B9}"/>
    <cellStyle name="20% - Accent4 18 5 2" xfId="35632" xr:uid="{333696CC-8034-4E6E-9B8B-F6BB8CC593C9}"/>
    <cellStyle name="20% - Accent4 18 6" xfId="27847" xr:uid="{7FC1D6DE-BEEA-4EE9-8D45-FDAA9D2FC0F6}"/>
    <cellStyle name="20% - Accent4 19" xfId="8701" xr:uid="{2D434288-F5BF-4372-8B56-A47E8D8E29DF}"/>
    <cellStyle name="20% - Accent4 19 2" xfId="4663" xr:uid="{1CBC484B-83EF-47EA-8BE9-FE0DD023B2E5}"/>
    <cellStyle name="20% - Accent4 19 2 2" xfId="21269" xr:uid="{73F6F46C-1445-4FCE-9C05-D3922AB32E75}"/>
    <cellStyle name="20% - Accent4 19 2 2 2" xfId="46547" xr:uid="{5298FF8D-1E83-4BBB-B35C-E45ABB2EF120}"/>
    <cellStyle name="20% - Accent4 19 2 3" xfId="30094" xr:uid="{357D74B8-C433-440E-AE64-45E017949592}"/>
    <cellStyle name="20% - Accent4 19 3" xfId="1658" xr:uid="{5B763057-515E-4DA1-844C-57AD6BC61A75}"/>
    <cellStyle name="20% - Accent4 19 3 2" xfId="13771" xr:uid="{7F8E8C6E-4BAE-4F4D-9E21-CA1A419C31F6}"/>
    <cellStyle name="20% - Accent4 19 3 2 2" xfId="39122" xr:uid="{86136BF7-DADE-4119-A85C-CF46A5F60E72}"/>
    <cellStyle name="20% - Accent4 19 3 3" xfId="27129" xr:uid="{FBAC7D14-2111-406B-BDDF-060DF61C0C65}"/>
    <cellStyle name="20% - Accent4 19 4" xfId="22884" xr:uid="{7BC83C57-527B-4BC9-B09C-739F8D8934FB}"/>
    <cellStyle name="20% - Accent4 19 4 2" xfId="48139" xr:uid="{AB1A4C67-CBBF-4DD2-9542-FD7EF4279636}"/>
    <cellStyle name="20% - Accent4 19 5" xfId="34099" xr:uid="{11E92646-B870-462D-9858-48B23CDAE723}"/>
    <cellStyle name="20% - Accent4 2" xfId="143" xr:uid="{0A3CFC7A-90D8-49B0-AC7A-66602508F9BB}"/>
    <cellStyle name="20% - Accent4 2 10" xfId="15095" xr:uid="{5B41D340-DF45-4E74-BEAE-DC32C5054555}"/>
    <cellStyle name="20% - Accent4 2 10 2" xfId="23693" xr:uid="{188036BE-7893-4286-A201-CC8DBE7C05A7}"/>
    <cellStyle name="20% - Accent4 2 10 2 2" xfId="13680" xr:uid="{A629F257-F0B7-4F8F-A2D1-CD914FC1A3E4}"/>
    <cellStyle name="20% - Accent4 2 10 2 2 2" xfId="39031" xr:uid="{C9E8E033-851C-4B29-A761-FD82BAEDBA3A}"/>
    <cellStyle name="20% - Accent4 2 10 2 3" xfId="48938" xr:uid="{591CE3D1-BCC3-424B-BF73-5E1BFE09E608}"/>
    <cellStyle name="20% - Accent4 2 10 3" xfId="3844" xr:uid="{735068D2-9926-4920-802B-36C811D4B02B}"/>
    <cellStyle name="20% - Accent4 2 10 3 2" xfId="7530" xr:uid="{575A1060-6E41-4E5F-A0B0-A85CE62D64E1}"/>
    <cellStyle name="20% - Accent4 2 10 3 2 2" xfId="32944" xr:uid="{7B64AC0B-EEE8-4259-8207-AADB208A3415}"/>
    <cellStyle name="20% - Accent4 2 10 3 3" xfId="29288" xr:uid="{2C1EB70F-176F-42F2-983D-F20C76669FA2}"/>
    <cellStyle name="20% - Accent4 2 10 4" xfId="874" xr:uid="{5507738C-5582-4095-9A2C-F05F4DA339A2}"/>
    <cellStyle name="20% - Accent4 2 10 4 2" xfId="26358" xr:uid="{72FC69CC-9E96-4EF2-A943-4093745F64AA}"/>
    <cellStyle name="20% - Accent4 2 10 5" xfId="40422" xr:uid="{FA44843F-9FD2-4DF5-AC64-758D5D5952D6}"/>
    <cellStyle name="20% - Accent4 2 11" xfId="17097" xr:uid="{32831E6F-A5B9-48B8-8669-DD28297A77CA}"/>
    <cellStyle name="20% - Accent4 2 12" xfId="25543" xr:uid="{9FDD7753-44FF-4EBA-B43A-6EBDD62A3473}"/>
    <cellStyle name="20% - Accent4 2 12 2" xfId="50766" xr:uid="{B55589AC-D76F-4595-A2B5-001C4C5039D4}"/>
    <cellStyle name="20% - Accent4 2 13" xfId="25638" xr:uid="{FC8839D7-F42F-4F58-8091-C28A9CC7D0FB}"/>
    <cellStyle name="20% - Accent4 2 2" xfId="21338" xr:uid="{97B09079-8B1D-4A37-8C0B-1F25D57E0E6B}"/>
    <cellStyle name="20% - Accent4 2 2 10" xfId="46607" xr:uid="{F028E537-6D8E-4F2F-B2F0-D745AE6C3BBE}"/>
    <cellStyle name="20% - Accent4 2 2 2" xfId="15026" xr:uid="{CEACD945-5481-45D8-8CE2-887B2E6B9DC9}"/>
    <cellStyle name="20% - Accent4 2 2 2 2" xfId="4493" xr:uid="{97270564-C3D4-4433-9082-055C42C93636}"/>
    <cellStyle name="20% - Accent4 2 2 2 2 2" xfId="23512" xr:uid="{E5DA5121-5CC6-4DDE-A7C9-3C327264DBC8}"/>
    <cellStyle name="20% - Accent4 2 2 2 2 2 2" xfId="19484" xr:uid="{3C30537B-939C-4C26-A8E7-BFC690F30283}"/>
    <cellStyle name="20% - Accent4 2 2 2 2 2 2 2" xfId="4184" xr:uid="{0ED3A612-E7C4-4370-BE23-2F25B21E8064}"/>
    <cellStyle name="20% - Accent4 2 2 2 2 2 2 2 2" xfId="29628" xr:uid="{D4AD74A8-44DD-4429-919B-A0166FBCE107}"/>
    <cellStyle name="20% - Accent4 2 2 2 2 2 2 3" xfId="44772" xr:uid="{B4A295EE-04F5-471B-902F-326AAFA6A0BB}"/>
    <cellStyle name="20% - Accent4 2 2 2 2 2 3" xfId="16482" xr:uid="{3239AB41-0DA2-4470-B78C-61598858CAFB}"/>
    <cellStyle name="20% - Accent4 2 2 2 2 2 3 2" xfId="1218" xr:uid="{DBAB25ED-B27C-47FB-98BC-1F3F79126491}"/>
    <cellStyle name="20% - Accent4 2 2 2 2 2 3 2 2" xfId="26702" xr:uid="{482950B8-9001-4A9B-9BCF-A29188FE0AC0}"/>
    <cellStyle name="20% - Accent4 2 2 2 2 2 3 3" xfId="41798" xr:uid="{906FDA91-85AA-424D-B644-DEA50FB6F3F4}"/>
    <cellStyle name="20% - Accent4 2 2 2 2 2 4" xfId="4015" xr:uid="{F4356491-3F7D-4B0D-B540-146D19EE6E55}"/>
    <cellStyle name="20% - Accent4 2 2 2 2 2 4 2" xfId="29459" xr:uid="{01E89321-BBF4-400D-B918-E89AB5351431}"/>
    <cellStyle name="20% - Accent4 2 2 2 2 2 5" xfId="48757" xr:uid="{19A9F587-32F0-41C3-BD5F-CFF1293FC691}"/>
    <cellStyle name="20% - Accent4 2 2 2 2 3" xfId="17302" xr:uid="{164AA17B-A148-444D-881A-D5A16B833DA1}"/>
    <cellStyle name="20% - Accent4 2 2 2 2 3 2" xfId="965" xr:uid="{55910960-9678-4CC5-BAB8-4195462398E7}"/>
    <cellStyle name="20% - Accent4 2 2 2 2 3 2 2" xfId="26449" xr:uid="{D9A3388C-9910-40CF-8217-E3CFDB0CB903}"/>
    <cellStyle name="20% - Accent4 2 2 2 2 3 3" xfId="42610" xr:uid="{BFB3AB8C-3045-4083-AA5A-8EF583270236}"/>
    <cellStyle name="20% - Accent4 2 2 2 2 4" xfId="22714" xr:uid="{E7E9132C-1FD6-43E6-BDDC-B4BDC33FC5D2}"/>
    <cellStyle name="20% - Accent4 2 2 2 2 4 2" xfId="10585" xr:uid="{6475A517-F3BD-43AC-9EDE-CA700597F2B9}"/>
    <cellStyle name="20% - Accent4 2 2 2 2 4 2 2" xfId="35969" xr:uid="{18CB673A-A83D-4FF0-BA32-6C1FD3DE366B}"/>
    <cellStyle name="20% - Accent4 2 2 2 2 4 3" xfId="47969" xr:uid="{07EC69D8-CD8A-4A12-A88E-A934E4B3F977}"/>
    <cellStyle name="20% - Accent4 2 2 2 2 5" xfId="12352" xr:uid="{B3821660-54DA-486E-8258-7167C7F82FD3}"/>
    <cellStyle name="20% - Accent4 2 2 2 2 5 2" xfId="37715" xr:uid="{B87EEF5F-1467-468F-8E5A-4957EC227A23}"/>
    <cellStyle name="20% - Accent4 2 2 2 2 6" xfId="29926" xr:uid="{D203B9A5-DE11-4309-A370-6BDE4EF78DFB}"/>
    <cellStyle name="20% - Accent4 2 2 2 3" xfId="10806" xr:uid="{9C0AE068-C80C-4612-8FFC-81B31F44359D}"/>
    <cellStyle name="20% - Accent4 2 2 2 3 2" xfId="17200" xr:uid="{D91E898D-896B-4F5B-92C0-250BC066A697}"/>
    <cellStyle name="20% - Accent4 2 2 2 3 2 2" xfId="13170" xr:uid="{3FB3FF29-3521-45BB-880D-DA902401AF2B}"/>
    <cellStyle name="20% - Accent4 2 2 2 3 2 2 2" xfId="10498" xr:uid="{5ED97AAA-E446-46DE-BD67-0C01519DB312}"/>
    <cellStyle name="20% - Accent4 2 2 2 3 2 2 2 2" xfId="35882" xr:uid="{443B4CBE-5B17-4CA1-A50A-E4868E756E97}"/>
    <cellStyle name="20% - Accent4 2 2 2 3 2 2 3" xfId="38521" xr:uid="{48268FCA-3C4B-4813-9912-D350C0DCF56C}"/>
    <cellStyle name="20% - Accent4 2 2 2 3 2 3" xfId="5948" xr:uid="{9A6CFA9B-C7FD-4943-8154-0CF2A188E248}"/>
    <cellStyle name="20% - Accent4 2 2 2 3 2 3 2" xfId="1219" xr:uid="{9E64A6B5-8896-475C-9C4A-FA85D197FFFD}"/>
    <cellStyle name="20% - Accent4 2 2 2 3 2 3 2 2" xfId="26703" xr:uid="{18FFD838-5C86-41CE-AB13-EE5BEC1FE08A}"/>
    <cellStyle name="20% - Accent4 2 2 2 3 2 3 3" xfId="31371" xr:uid="{F546E6E1-8A3B-4F94-963A-5A129B23A000}"/>
    <cellStyle name="20% - Accent4 2 2 2 3 2 4" xfId="10329" xr:uid="{CAF766EB-9387-40D6-8FA4-E945B67B4E83}"/>
    <cellStyle name="20% - Accent4 2 2 2 3 2 4 2" xfId="35713" xr:uid="{2A2080AA-6E82-450E-B70D-EA65D2B32083}"/>
    <cellStyle name="20% - Accent4 2 2 2 3 2 5" xfId="42508" xr:uid="{735E2941-41C5-4093-98FA-CDC4A984FC7B}"/>
    <cellStyle name="20% - Accent4 2 2 2 3 3" xfId="6769" xr:uid="{E22A0651-0648-453E-B7AE-E50CCA847FE7}"/>
    <cellStyle name="20% - Accent4 2 2 2 3 3 2" xfId="966" xr:uid="{D065D505-D64B-48F4-8ACD-EA9A9EF25D36}"/>
    <cellStyle name="20% - Accent4 2 2 2 3 3 2 2" xfId="26450" xr:uid="{B7F0DC29-3800-4AF9-B4B3-579D8015DA79}"/>
    <cellStyle name="20% - Accent4 2 2 2 3 3 3" xfId="32183" xr:uid="{5B511108-68F1-47CE-82E7-397E203F442E}"/>
    <cellStyle name="20% - Accent4 2 2 2 3 4" xfId="16401" xr:uid="{13E0535F-9696-4E02-9C7E-A0B0D7A90BC7}"/>
    <cellStyle name="20% - Accent4 2 2 2 3 4 2" xfId="23222" xr:uid="{C8D99CDB-4C08-40A3-A133-C3EE51E2C682}"/>
    <cellStyle name="20% - Accent4 2 2 2 3 4 2 2" xfId="48477" xr:uid="{A8C53F67-BB90-4306-9FB4-40DFC7DFFD8C}"/>
    <cellStyle name="20% - Accent4 2 2 2 3 4 3" xfId="41717" xr:uid="{8CA2142D-F4BD-4CA0-BA81-BE050B384D46}"/>
    <cellStyle name="20% - Accent4 2 2 2 3 5" xfId="24989" xr:uid="{636E08A2-E01A-41EE-9282-0884E8A33C91}"/>
    <cellStyle name="20% - Accent4 2 2 2 3 5 2" xfId="50223" xr:uid="{DB4DABEB-31EB-4255-B2DF-E5923D1E23A0}"/>
    <cellStyle name="20% - Accent4 2 2 2 3 6" xfId="36181" xr:uid="{5B77C5B0-3C93-45EE-8FDF-D802A50945A0}"/>
    <cellStyle name="20% - Accent4 2 2 2 4" xfId="10875" xr:uid="{1E838E9D-9BBD-4801-833C-CFA35ED7C37E}"/>
    <cellStyle name="20% - Accent4 2 2 2 4 2" xfId="6848" xr:uid="{9FF79011-43BE-4C82-8FC5-051B77C57108}"/>
    <cellStyle name="20% - Accent4 2 2 2 4 2 2" xfId="2080" xr:uid="{838F34BE-439D-4669-87B9-411AA0274261}"/>
    <cellStyle name="20% - Accent4 2 2 2 4 2 2 2" xfId="27551" xr:uid="{BF52ACAE-9E67-4449-B610-C863436CA301}"/>
    <cellStyle name="20% - Accent4 2 2 2 4 2 3" xfId="32262" xr:uid="{B766B95E-7814-4DC4-9945-50E9B003979F}"/>
    <cellStyle name="20% - Accent4 2 2 2 4 3" xfId="22795" xr:uid="{7CED4FED-040B-417F-BF90-9C297CF43F1F}"/>
    <cellStyle name="20% - Accent4 2 2 2 4 3 2" xfId="13852" xr:uid="{3D0BEC09-3151-4FD4-A013-1E03EDB171DE}"/>
    <cellStyle name="20% - Accent4 2 2 2 4 3 2 2" xfId="39203" xr:uid="{62316864-EA67-4993-835D-D91183E29DBB}"/>
    <cellStyle name="20% - Accent4 2 2 2 4 3 3" xfId="48050" xr:uid="{CF195C1B-E0E1-4834-9F9D-F17227BDFEB3}"/>
    <cellStyle name="20% - Accent4 2 2 2 4 4" xfId="1911" xr:uid="{C77C7DE8-9F60-4322-968B-354EF05FDBBF}"/>
    <cellStyle name="20% - Accent4 2 2 2 4 4 2" xfId="27382" xr:uid="{15AC9114-9754-40EC-B704-40319BBAC152}"/>
    <cellStyle name="20% - Accent4 2 2 2 4 5" xfId="36246" xr:uid="{04EEF4BA-661E-4376-A622-C107B68CBB54}"/>
    <cellStyle name="20% - Accent4 2 2 2 5" xfId="23614" xr:uid="{A41733D8-428C-4C76-A3A9-5E57BC13316B}"/>
    <cellStyle name="20% - Accent4 2 2 2 5 2" xfId="12868" xr:uid="{DACEAFF6-C77B-4C43-BCE4-4D19A1A4D22C}"/>
    <cellStyle name="20% - Accent4 2 2 2 5 2 2" xfId="38230" xr:uid="{DDA1E52B-C89D-4692-8148-C937915A5E1B}"/>
    <cellStyle name="20% - Accent4 2 2 2 5 3" xfId="48859" xr:uid="{BD5724B0-FFF6-437D-B768-BD946B2390D5}"/>
    <cellStyle name="20% - Accent4 2 2 2 6" xfId="10077" xr:uid="{FCE3E3A2-AE5C-4669-8C87-EE01AA02E191}"/>
    <cellStyle name="20% - Accent4 2 2 2 6 2" xfId="4271" xr:uid="{F836F25B-9311-49E3-804E-A9D956304E56}"/>
    <cellStyle name="20% - Accent4 2 2 2 6 2 2" xfId="29715" xr:uid="{680D0BCE-8B2E-418F-B66A-BDE4B972A606}"/>
    <cellStyle name="20% - Accent4 2 2 2 6 3" xfId="35461" xr:uid="{DD569EA3-D445-47EB-8D8C-C5BC93B176DE}"/>
    <cellStyle name="20% - Accent4 2 2 2 7" xfId="6038" xr:uid="{F657DAB7-8212-4743-ABA6-857B25528C29}"/>
    <cellStyle name="20% - Accent4 2 2 2 7 2" xfId="31461" xr:uid="{BEB9F7B0-436F-4861-AFBF-2C17CA467423}"/>
    <cellStyle name="20% - Accent4 2 2 2 8" xfId="40356" xr:uid="{FDCFAB74-3D89-4367-A3A4-3989FE6F607A}"/>
    <cellStyle name="20% - Accent4 2 2 3" xfId="23443" xr:uid="{714CF0F9-FEF4-434E-9EB0-60ECFE841AF3}"/>
    <cellStyle name="20% - Accent4 2 2 3 2" xfId="17131" xr:uid="{C0DE634D-06C7-4FD5-AF33-13A2C67FB1E1}"/>
    <cellStyle name="20% - Accent4 2 2 3 2 2" xfId="13001" xr:uid="{C4A0364B-BBD4-4BE3-B96E-01FCFAC61CB4}"/>
    <cellStyle name="20% - Accent4 2 2 3 2 2 2" xfId="1570" xr:uid="{57903A59-8B56-4118-B0A1-AA03CE67FD51}"/>
    <cellStyle name="20% - Accent4 2 2 3 2 2 2 2" xfId="16822" xr:uid="{4C11D7F8-D428-46EC-B772-4D89CAF5FE60}"/>
    <cellStyle name="20% - Accent4 2 2 3 2 2 2 2 2" xfId="42138" xr:uid="{7CB85393-25F8-434F-AD93-D3F1F93532F5}"/>
    <cellStyle name="20% - Accent4 2 2 3 2 2 2 3" xfId="27041" xr:uid="{E24F1ABA-F011-42E2-9ED7-4AE72B750CA3}"/>
    <cellStyle name="20% - Accent4 2 2 3 2 2 3" xfId="24899" xr:uid="{32205296-F53E-4729-8FEA-1BEA24D91FB0}"/>
    <cellStyle name="20% - Accent4 2 2 3 2 2 3 2" xfId="4357" xr:uid="{77BF2376-964F-4160-B5EE-9D32E01317C1}"/>
    <cellStyle name="20% - Accent4 2 2 3 2 2 3 2 2" xfId="29801" xr:uid="{94ED9407-A08E-4675-9D7A-54F49CD6D908}"/>
    <cellStyle name="20% - Accent4 2 2 3 2 2 3 3" xfId="50133" xr:uid="{710BD8F6-4F92-4E57-A8C9-32CD1277C275}"/>
    <cellStyle name="20% - Accent4 2 2 3 2 2 4" xfId="16653" xr:uid="{51D243B0-324E-4941-8A27-263878481170}"/>
    <cellStyle name="20% - Accent4 2 2 3 2 2 4 2" xfId="41969" xr:uid="{A3B6C822-5BCE-4307-ADAA-6BA1F983C3EE}"/>
    <cellStyle name="20% - Accent4 2 2 3 2 2 5" xfId="38352" xr:uid="{BCBAFB11-8405-436F-887C-B53E2D15DCAC}"/>
    <cellStyle name="20% - Accent4 2 2 3 2 3" xfId="13091" xr:uid="{7B785A7F-6A0C-4028-A524-EA41BA15FBD6}"/>
    <cellStyle name="20% - Accent4 2 2 3 2 3 2" xfId="4105" xr:uid="{CCE9A7DE-2F1D-418E-B3B5-16D74CE3E1EF}"/>
    <cellStyle name="20% - Accent4 2 2 3 2 3 2 2" xfId="29549" xr:uid="{9067660B-DB6B-45DD-9BFF-62F2AA04BBC0}"/>
    <cellStyle name="20% - Accent4 2 2 3 2 3 3" xfId="38442" xr:uid="{145CED6E-8266-4B9F-8F38-EA02810BA73D}"/>
    <cellStyle name="20% - Accent4 2 2 3 2 4" xfId="12181" xr:uid="{82B1EA70-BAE2-4795-98D9-3E481022D80C}"/>
    <cellStyle name="20% - Accent4 2 2 3 2 4 2" xfId="6375" xr:uid="{2EDC963C-83DD-4BDD-B40C-4AD6955836E6}"/>
    <cellStyle name="20% - Accent4 2 2 3 2 4 2 2" xfId="31798" xr:uid="{951DF076-C522-48DA-9A7C-DFBC384A2D9C}"/>
    <cellStyle name="20% - Accent4 2 2 3 2 4 3" xfId="37544" xr:uid="{C5904236-7104-4782-9C69-EC8CD38D2F79}"/>
    <cellStyle name="20% - Accent4 2 2 3 2 5" xfId="8143" xr:uid="{1F405127-A9A9-42F4-8E91-0564CF830AA3}"/>
    <cellStyle name="20% - Accent4 2 2 3 2 5 2" xfId="33550" xr:uid="{64CFAE23-897B-42E4-9E01-875D85210726}"/>
    <cellStyle name="20% - Accent4 2 2 3 2 6" xfId="42440" xr:uid="{D8A941E9-B32F-4377-A64E-BF5C630465D2}"/>
    <cellStyle name="20% - Accent4 2 2 3 3" xfId="6598" xr:uid="{41E89148-8C28-4D9C-BD84-CAC441B83E6A}"/>
    <cellStyle name="20% - Accent4 2 2 3 3 2" xfId="359" xr:uid="{1572861D-ED2D-4D6A-AA8D-97FCBEF1C4A3}"/>
    <cellStyle name="20% - Accent4 2 2 3 3 2 2" xfId="3674" xr:uid="{94A6F21A-6F33-4B5D-9456-FE0DEF374260}"/>
    <cellStyle name="20% - Accent4 2 2 3 3 2 2 2" xfId="6288" xr:uid="{FDFB4FA5-7618-4454-9ED2-C1A0952132E2}"/>
    <cellStyle name="20% - Accent4 2 2 3 3 2 2 2 2" xfId="31711" xr:uid="{D67784C9-B8CC-4EC3-9D10-EE0BFC0F0959}"/>
    <cellStyle name="20% - Accent4 2 2 3 3 2 2 3" xfId="29118" xr:uid="{9B3C5C44-6398-40D4-89B4-9E35A88AE942}"/>
    <cellStyle name="20% - Accent4 2 2 3 3 2 3" xfId="18586" xr:uid="{DA31C450-7CDD-4A2F-BD61-F67C09A7C42A}"/>
    <cellStyle name="20% - Accent4 2 2 3 3 2 3 2" xfId="10671" xr:uid="{CDFA4607-878D-4FE2-9032-9004C4FC274E}"/>
    <cellStyle name="20% - Accent4 2 2 3 3 2 3 2 2" xfId="36055" xr:uid="{74A54D6C-E05C-41A9-B07C-4195049A1D51}"/>
    <cellStyle name="20% - Accent4 2 2 3 3 2 3 3" xfId="43886" xr:uid="{94EEA63F-6916-4A9C-B156-FB0AFE48FA95}"/>
    <cellStyle name="20% - Accent4 2 2 3 3 2 4" xfId="6119" xr:uid="{3C7EADA6-9460-4D29-B8CB-2A7B9E6BA68F}"/>
    <cellStyle name="20% - Accent4 2 2 3 3 2 4 2" xfId="31542" xr:uid="{7C9234C5-4B9A-40F8-A70D-8A08954217C6}"/>
    <cellStyle name="20% - Accent4 2 2 3 3 2 5" xfId="25843" xr:uid="{156ED031-914D-497A-857D-2788118C8A46}"/>
    <cellStyle name="20% - Accent4 2 2 3 3 3" xfId="1480" xr:uid="{74544510-1674-4D75-9968-EB24D66FF896}"/>
    <cellStyle name="20% - Accent4 2 2 3 3 3 2" xfId="10419" xr:uid="{1BBA5E19-85F4-4DA4-83BF-8B45E8E43345}"/>
    <cellStyle name="20% - Accent4 2 2 3 3 3 2 2" xfId="35803" xr:uid="{F81FFA90-3841-4D6D-B432-7DA8B3988D93}"/>
    <cellStyle name="20% - Accent4 2 2 3 3 3 3" xfId="26951" xr:uid="{744B09DB-E9F8-4348-911B-7A32E605CCB0}"/>
    <cellStyle name="20% - Accent4 2 2 3 3 4" xfId="24818" xr:uid="{E3A511BB-008D-4ABD-B39E-89773306094D}"/>
    <cellStyle name="20% - Accent4 2 2 3 3 4 2" xfId="12689" xr:uid="{5C65EA2A-B728-4F35-98A9-526DDA77CBDA}"/>
    <cellStyle name="20% - Accent4 2 2 3 3 4 2 2" xfId="38052" xr:uid="{AE732C06-59E5-4D32-984F-B5132BF5D123}"/>
    <cellStyle name="20% - Accent4 2 2 3 3 4 3" xfId="50052" xr:uid="{553C126F-E8C0-4249-8BAE-7AACB5EDCC21}"/>
    <cellStyle name="20% - Accent4 2 2 3 3 5" xfId="20778" xr:uid="{AB35AF98-FE8F-4BF4-AAD0-C6E89154558D}"/>
    <cellStyle name="20% - Accent4 2 2 3 3 5 2" xfId="46057" xr:uid="{CB374B62-055F-4FC4-9950-D9A4C8DBAE0C}"/>
    <cellStyle name="20% - Accent4 2 2 3 3 6" xfId="32012" xr:uid="{01EA2C29-6FDB-48F8-8037-5145EBD8D933}"/>
    <cellStyle name="20% - Accent4 2 2 3 4" xfId="358" xr:uid="{F0515164-1B77-4301-9D3D-32FF5B59C774}"/>
    <cellStyle name="20% - Accent4 2 2 3 4 2" xfId="531" xr:uid="{BB62F6CA-8740-4589-A4EA-CAF407728328}"/>
    <cellStyle name="20% - Accent4 2 2 3 4 2 2" xfId="23135" xr:uid="{D1A082B9-A202-4CFD-9CD8-F481E928FF1E}"/>
    <cellStyle name="20% - Accent4 2 2 3 4 2 2 2" xfId="48390" xr:uid="{0C97B474-E4D4-47F1-A17E-9C835E6CEA02}"/>
    <cellStyle name="20% - Accent4 2 2 3 4 2 3" xfId="26015" xr:uid="{93BF938B-E310-469C-9FB0-7DA2CE05AE79}"/>
    <cellStyle name="20% - Accent4 2 2 3 4 3" xfId="12262" xr:uid="{F5BA4CEB-2251-413B-A07E-92609B150E00}"/>
    <cellStyle name="20% - Accent4 2 2 3 4 3 2" xfId="2253" xr:uid="{49143BEA-F221-47DD-9B24-241A7C57F52D}"/>
    <cellStyle name="20% - Accent4 2 2 3 4 3 2 2" xfId="27724" xr:uid="{47AEE021-8CD6-491F-8DDB-591AEDB42B9B}"/>
    <cellStyle name="20% - Accent4 2 2 3 4 3 3" xfId="37625" xr:uid="{9651403E-74EF-4045-A989-BE8C565AC128}"/>
    <cellStyle name="20% - Accent4 2 2 3 4 4" xfId="22966" xr:uid="{D0E81886-1360-4C82-BA26-05936DC6B0BD}"/>
    <cellStyle name="20% - Accent4 2 2 3 4 4 2" xfId="48221" xr:uid="{0351AB50-810F-407D-ACB3-9CCC25821997}"/>
    <cellStyle name="20% - Accent4 2 2 3 4 5" xfId="25842" xr:uid="{3798C345-F3DD-4695-ADCF-DE0C4379372C}"/>
    <cellStyle name="20% - Accent4 2 2 3 5" xfId="19405" xr:uid="{21B54B07-8A46-4CEF-B2E8-93BB676CE7A2}"/>
    <cellStyle name="20% - Accent4 2 2 3 5 2" xfId="2001" xr:uid="{786729A0-C54E-41F4-A0AF-3317D19A1D8C}"/>
    <cellStyle name="20% - Accent4 2 2 3 5 2 2" xfId="27472" xr:uid="{AC453237-F87C-455A-A003-6112836F0816}"/>
    <cellStyle name="20% - Accent4 2 2 3 5 3" xfId="44693" xr:uid="{BBD21E94-B233-4CD3-884A-5AC12E7DE247}"/>
    <cellStyle name="20% - Accent4 2 2 3 6" xfId="5867" xr:uid="{4378E566-A89B-404F-9D9C-2D098C277B78}"/>
    <cellStyle name="20% - Accent4 2 2 3 6 2" xfId="16909" xr:uid="{490F4D66-BAF4-458F-81F4-5307074B63C9}"/>
    <cellStyle name="20% - Accent4 2 2 3 6 2 2" xfId="42225" xr:uid="{2F64EFC5-58B3-4A85-83FF-5790AF9BBDD8}"/>
    <cellStyle name="20% - Accent4 2 2 3 6 3" xfId="31290" xr:uid="{28E4CE3E-8B58-42B3-BE0B-F509F090AB6F}"/>
    <cellStyle name="20% - Accent4 2 2 3 7" xfId="18676" xr:uid="{6EBDE3E8-E2C4-4356-9029-5B45B51ABCBB}"/>
    <cellStyle name="20% - Accent4 2 2 3 7 2" xfId="43976" xr:uid="{DF412AE3-F336-47A4-8FF6-1E9C3EC8EBB6}"/>
    <cellStyle name="20% - Accent4 2 2 3 8" xfId="48690" xr:uid="{86498BF3-72D3-408A-9F2D-5F40DEAD0756}"/>
    <cellStyle name="20% - Accent4 2 2 4" xfId="19234" xr:uid="{44A2FC4D-6C2A-4A0E-B5E5-BC94EB08D9CC}"/>
    <cellStyle name="20% - Accent4 2 2 4 2" xfId="360" xr:uid="{D8604151-4AA7-4362-8577-BF65FC124ECD}"/>
    <cellStyle name="20% - Accent4 2 2 4 2 2" xfId="9988" xr:uid="{47F6B4CA-233A-4AF7-A8C5-3314B2D4979C}"/>
    <cellStyle name="20% - Accent4 2 2 4 2 2 2" xfId="12602" xr:uid="{0ED8811E-928C-43E0-BEDC-C1365414CB95}"/>
    <cellStyle name="20% - Accent4 2 2 4 2 2 2 2" xfId="37965" xr:uid="{DBDF6E83-3809-4D53-B2FA-77A27BA49BA4}"/>
    <cellStyle name="20% - Accent4 2 2 4 2 2 3" xfId="35372" xr:uid="{B5099D38-548C-4AD8-88C7-D3761017309A}"/>
    <cellStyle name="20% - Accent4 2 2 4 2 3" xfId="8053" xr:uid="{77A7F832-808E-445A-944D-B2C30AFF8E0D}"/>
    <cellStyle name="20% - Accent4 2 2 4 2 3 2" xfId="23308" xr:uid="{95D1EDC5-D6FB-4668-BF6E-945D8EB1E659}"/>
    <cellStyle name="20% - Accent4 2 2 4 2 3 2 2" xfId="48563" xr:uid="{3346107D-A8D6-4E53-A8E1-ED229A5CEDD6}"/>
    <cellStyle name="20% - Accent4 2 2 4 2 3 3" xfId="33460" xr:uid="{8B7B5DC4-227F-41AA-AC8A-0C94712BA06E}"/>
    <cellStyle name="20% - Accent4 2 2 4 2 4" xfId="12433" xr:uid="{C7AF5574-29AE-4911-B4B0-7E2571A27488}"/>
    <cellStyle name="20% - Accent4 2 2 4 2 4 2" xfId="37796" xr:uid="{A8369B19-CE58-4544-B2EB-349B4DB1FCA3}"/>
    <cellStyle name="20% - Accent4 2 2 4 2 5" xfId="25844" xr:uid="{54ED04B8-14EE-41F4-94DC-8A0311A55172}"/>
    <cellStyle name="20% - Accent4 2 2 4 3" xfId="3584" xr:uid="{F0B87650-887C-4849-8075-7FB84A24E508}"/>
    <cellStyle name="20% - Accent4 2 2 4 3 2" xfId="23056" xr:uid="{7E707098-508C-44CF-9AA9-98127076F294}"/>
    <cellStyle name="20% - Accent4 2 2 4 3 2 2" xfId="48311" xr:uid="{F4227360-FD5E-48A6-AB7B-23ED79529054}"/>
    <cellStyle name="20% - Accent4 2 2 4 3 3" xfId="29028" xr:uid="{122285B1-DB9A-41E2-A82F-5294F62F13AD}"/>
    <cellStyle name="20% - Accent4 2 2 4 4" xfId="18505" xr:uid="{C82D936B-5134-41AA-B65F-2E3F0C407F42}"/>
    <cellStyle name="20% - Accent4 2 2 4 4 2" xfId="25326" xr:uid="{9B4EBDF8-5A30-43B6-A298-EB8DC9488F12}"/>
    <cellStyle name="20% - Accent4 2 2 4 4 2 2" xfId="50560" xr:uid="{A1481EDF-E75B-4BBA-9DB0-CEEC8B3CFF78}"/>
    <cellStyle name="20% - Accent4 2 2 4 4 3" xfId="43805" xr:uid="{82BCEE7D-D5A0-4575-BE13-872CED27BE25}"/>
    <cellStyle name="20% - Accent4 2 2 4 5" xfId="14466" xr:uid="{5A9BADC7-6934-4C24-B090-5242825F6ED9}"/>
    <cellStyle name="20% - Accent4 2 2 4 5 2" xfId="39805" xr:uid="{8A751769-B161-4E0A-9627-158F72994283}"/>
    <cellStyle name="20% - Accent4 2 2 4 6" xfId="44525" xr:uid="{F50F50F8-4E04-47E0-A6A0-C0CBF5A772F7}"/>
    <cellStyle name="20% - Accent4 2 2 5" xfId="12920" xr:uid="{33F70857-720C-45A2-A863-68532E5469B0}"/>
    <cellStyle name="20% - Accent4 2 2 5 2" xfId="1400" xr:uid="{1917F2D7-9B4A-41C5-8C35-35F75A85ED43}"/>
    <cellStyle name="20% - Accent4 2 2 5 2 2" xfId="22625" xr:uid="{3F779088-DCBE-4848-A2E6-CFA4AEDCD7CE}"/>
    <cellStyle name="20% - Accent4 2 2 5 2 2 2" xfId="25239" xr:uid="{C97E4510-9A36-414E-AF6C-7F1D0DE8E239}"/>
    <cellStyle name="20% - Accent4 2 2 5 2 2 2 2" xfId="50473" xr:uid="{CFDB237C-B05A-4212-8508-DF797087C408}"/>
    <cellStyle name="20% - Accent4 2 2 5 2 2 3" xfId="47880" xr:uid="{8931E038-94E1-4652-BC57-9D097633F7B6}"/>
    <cellStyle name="20% - Accent4 2 2 5 2 3" xfId="20688" xr:uid="{56FBCE2B-0E2E-40E0-8D2A-50ECE8437752}"/>
    <cellStyle name="20% - Accent4 2 2 5 2 3 2" xfId="16995" xr:uid="{D00BB203-81B9-4A27-96D8-EA2CA510B893}"/>
    <cellStyle name="20% - Accent4 2 2 5 2 3 2 2" xfId="42311" xr:uid="{05DF6A95-EB95-4639-A034-375DCFCEA38F}"/>
    <cellStyle name="20% - Accent4 2 2 5 2 3 3" xfId="45967" xr:uid="{D7ABDE5D-4BEC-4B55-AAA2-24A53B05E13A}"/>
    <cellStyle name="20% - Accent4 2 2 5 2 4" xfId="25070" xr:uid="{9B394FE6-167A-44C4-8EF3-AFC5ACE31D1B}"/>
    <cellStyle name="20% - Accent4 2 2 5 2 4 2" xfId="50304" xr:uid="{4B7E26B9-1DA0-4A6E-A4FC-4F1F9ABA34C7}"/>
    <cellStyle name="20% - Accent4 2 2 5 2 5" xfId="26871" xr:uid="{389E2556-75D5-4584-B649-5998C73B122F}"/>
    <cellStyle name="20% - Accent4 2 2 5 3" xfId="9898" xr:uid="{7580AF50-B2ED-4375-8372-94B90E368545}"/>
    <cellStyle name="20% - Accent4 2 2 5 3 2" xfId="16743" xr:uid="{0D4A5267-A9E4-465C-B2E3-CACAD3FB12DF}"/>
    <cellStyle name="20% - Accent4 2 2 5 3 2 2" xfId="42059" xr:uid="{C219859C-1539-47DF-9500-0F6BDC0B88D5}"/>
    <cellStyle name="20% - Accent4 2 2 5 3 3" xfId="35282" xr:uid="{33662FD9-64A8-488D-B639-AA4C7FB210CE}"/>
    <cellStyle name="20% - Accent4 2 2 5 4" xfId="7972" xr:uid="{CB279C03-A55F-46B2-A6BD-838BE1A5B4A1}"/>
    <cellStyle name="20% - Accent4 2 2 5 4 2" xfId="19013" xr:uid="{7EE0BA5D-A8AE-427F-833E-34B022C523C2}"/>
    <cellStyle name="20% - Accent4 2 2 5 4 2 2" xfId="44313" xr:uid="{8B269DC1-F68F-4A44-BDA1-A5EB844AD7C1}"/>
    <cellStyle name="20% - Accent4 2 2 5 4 3" xfId="33379" xr:uid="{0FD4827F-BC10-4E7C-B671-D76D91A6EBC3}"/>
    <cellStyle name="20% - Accent4 2 2 5 5" xfId="2902" xr:uid="{EA6CB044-7266-4E11-911F-3E4C41AE9D7A}"/>
    <cellStyle name="20% - Accent4 2 2 5 5 2" xfId="28355" xr:uid="{658233EE-82E5-411C-BCBF-BA657AF815A3}"/>
    <cellStyle name="20% - Accent4 2 2 5 6" xfId="38274" xr:uid="{E5EE54C8-BBB0-4C38-8A38-3C2065279CCB}"/>
    <cellStyle name="20% - Accent4 2 2 6" xfId="4562" xr:uid="{DBABF4CB-04A2-4F46-BDDD-F3DDF3C11D6D}"/>
    <cellStyle name="20% - Accent4 2 2 6 2" xfId="17381" xr:uid="{02D609EB-4A47-44F2-9588-D259FF06024B}"/>
    <cellStyle name="20% - Accent4 2 2 6 2 2" xfId="1045" xr:uid="{CFA1FE6F-6AE3-4ADF-970D-842B8BBCDBCF}"/>
    <cellStyle name="20% - Accent4 2 2 6 2 2 2" xfId="26529" xr:uid="{675BBB86-D9D6-4028-B3E8-0F97E5C659C3}"/>
    <cellStyle name="20% - Accent4 2 2 6 2 3" xfId="42689" xr:uid="{8267C26A-D719-4D40-9B57-579C786C779B}"/>
    <cellStyle name="20% - Accent4 2 2 6 3" xfId="10158" xr:uid="{484E8338-C4CE-439B-9B64-9D9FEA056B38}"/>
    <cellStyle name="20% - Accent4 2 2 6 3 2" xfId="20166" xr:uid="{AC10AB74-E28F-4590-B698-589B603F020A}"/>
    <cellStyle name="20% - Accent4 2 2 6 3 2 2" xfId="45454" xr:uid="{35E60266-EDB0-4C79-8425-A5DB05829053}"/>
    <cellStyle name="20% - Accent4 2 2 6 3 3" xfId="35542" xr:uid="{4BE98955-E0DB-49DF-9C27-28C062D870AE}"/>
    <cellStyle name="20% - Accent4 2 2 6 4" xfId="875" xr:uid="{52374A1E-C4D2-49ED-9515-C24313C1613D}"/>
    <cellStyle name="20% - Accent4 2 2 6 4 2" xfId="26359" xr:uid="{76757210-5E5A-4A8D-A382-608E15551F3C}"/>
    <cellStyle name="20% - Accent4 2 2 6 5" xfId="29993" xr:uid="{3FD9CB89-7F4B-4889-A40B-BEC2612BE929}"/>
    <cellStyle name="20% - Accent4 2 2 7" xfId="10977" xr:uid="{D88226B9-52EC-4549-8FFA-4EE8D8C7B48B}"/>
    <cellStyle name="20% - Accent4 2 2 7 2" xfId="19184" xr:uid="{EF26E4AC-EA18-4FC6-B53E-D11ABD35FC44}"/>
    <cellStyle name="20% - Accent4 2 2 7 2 2" xfId="44483" xr:uid="{BB6B71E4-57ED-451A-B55A-AF3C693A301E}"/>
    <cellStyle name="20% - Accent4 2 2 7 3" xfId="36348" xr:uid="{A4656F45-1E69-45ED-A059-294A9B845CB5}"/>
    <cellStyle name="20% - Accent4 2 2 8" xfId="3763" xr:uid="{A25A8058-04BB-4DE6-95BC-AA4C2A3F985C}"/>
    <cellStyle name="20% - Accent4 2 2 8 2" xfId="2167" xr:uid="{8DEBA4E5-79EF-47D5-BBD1-F248D0FAAAC5}"/>
    <cellStyle name="20% - Accent4 2 2 8 2 2" xfId="27638" xr:uid="{8613C68E-1178-460F-B421-03C2BF26E368}"/>
    <cellStyle name="20% - Accent4 2 2 8 3" xfId="29207" xr:uid="{47E06EA0-B02E-41FB-A4C5-CD86D672A33F}"/>
    <cellStyle name="20% - Accent4 2 2 9" xfId="16572" xr:uid="{CBF40586-E9D0-4870-A547-D90A317A96FB}"/>
    <cellStyle name="20% - Accent4 2 2 9 2" xfId="41888" xr:uid="{03565DBD-20AD-41C5-A286-F39D789889DB}"/>
    <cellStyle name="20% - Accent4 2 3" xfId="1315" xr:uid="{23D3755F-BFB0-43B4-928A-A15D0AA0FF2C}"/>
    <cellStyle name="20% - Accent4 2 3 2" xfId="3419" xr:uid="{748163E6-51FA-41B1-AC3C-4D8E0B8C4778}"/>
    <cellStyle name="20% - Accent4 2 3 2 2" xfId="9818" xr:uid="{C2B5B42A-76AF-4067-999F-272BAC2EDF60}"/>
    <cellStyle name="20% - Accent4 2 3 2 2 2" xfId="5778" xr:uid="{5DCA8CF0-B7F0-4D0F-9C9F-02CCEB88E3D1}"/>
    <cellStyle name="20% - Accent4 2 3 2 2 2 2" xfId="8393" xr:uid="{966E9A82-1A76-42BD-A818-06035B900FCC}"/>
    <cellStyle name="20% - Accent4 2 3 2 2 2 2 2" xfId="33800" xr:uid="{63FB5F60-9DE7-45CB-80A1-E3E8784A0714}"/>
    <cellStyle name="20% - Accent4 2 3 2 2 2 3" xfId="31201" xr:uid="{AEA8D316-4B8B-43E7-AF27-E99D15DBF349}"/>
    <cellStyle name="20% - Accent4 2 3 2 2 3" xfId="2812" xr:uid="{7FB24B70-DFC0-438B-9165-99644C976C7B}"/>
    <cellStyle name="20% - Accent4 2 3 2 2 3 2" xfId="12775" xr:uid="{7581A32B-4339-4712-AD96-A2F11A8B3BA2}"/>
    <cellStyle name="20% - Accent4 2 3 2 2 3 2 2" xfId="38138" xr:uid="{7F11B6CC-25C0-4CF3-8F04-613429BCB856}"/>
    <cellStyle name="20% - Accent4 2 3 2 2 3 3" xfId="28265" xr:uid="{E7BCBE46-F327-441A-B59E-006D383B6557}"/>
    <cellStyle name="20% - Accent4 2 3 2 2 4" xfId="8224" xr:uid="{3ABE2E10-E72D-427E-8113-D2769E72FFA0}"/>
    <cellStyle name="20% - Accent4 2 3 2 2 4 2" xfId="33631" xr:uid="{5914702C-04BE-4274-8921-5D5023400421}"/>
    <cellStyle name="20% - Accent4 2 3 2 2 5" xfId="35202" xr:uid="{683E70A3-3E16-4C2C-B3C7-2842FCDF13A5}"/>
    <cellStyle name="20% - Accent4 2 3 2 3" xfId="16222" xr:uid="{B109F3A4-4506-42C1-8EC9-CBB116D3E0D1}"/>
    <cellStyle name="20% - Accent4 2 3 2 3 2" xfId="12523" xr:uid="{B2EF437E-B572-4A82-8706-68157E26CF6C}"/>
    <cellStyle name="20% - Accent4 2 3 2 3 2 2" xfId="37886" xr:uid="{EA7AB2C9-03DF-4B24-BE39-709B3286FCF4}"/>
    <cellStyle name="20% - Accent4 2 3 2 3 3" xfId="41538" xr:uid="{C4F72760-58CA-44F4-BC71-E9C544080CC5}"/>
    <cellStyle name="20% - Accent4 2 3 2 4" xfId="14295" xr:uid="{24711BA1-3DA7-49D0-9A15-08170448BE7C}"/>
    <cellStyle name="20% - Accent4 2 3 2 4 2" xfId="21115" xr:uid="{E2163EE3-D85F-4CC6-95C5-8E1B280C2DD4}"/>
    <cellStyle name="20% - Accent4 2 3 2 4 2 2" xfId="46394" xr:uid="{0FD6DD08-DE63-4097-8740-98FF64AE9863}"/>
    <cellStyle name="20% - Accent4 2 3 2 4 3" xfId="39634" xr:uid="{7DE06125-6543-4DBB-9818-C4E6531FA2C2}"/>
    <cellStyle name="20% - Accent4 2 3 2 5" xfId="21851" xr:uid="{B674F751-DC10-4989-BC6F-78E988A0655F}"/>
    <cellStyle name="20% - Accent4 2 3 2 5 2" xfId="47119" xr:uid="{71FF2A60-5000-423D-895D-53443D9DFD8D}"/>
    <cellStyle name="20% - Accent4 2 3 2 6" xfId="28864" xr:uid="{FB00CACE-6E97-439B-AD1B-B527EE859A30}"/>
    <cellStyle name="20% - Accent4 2 3 3" xfId="9733" xr:uid="{D74DD5B5-2286-477C-A81B-63019F701D76}"/>
    <cellStyle name="20% - Accent4 2 3 3 2" xfId="22455" xr:uid="{D368B1ED-BB82-4E27-A2C9-80815AEC2FC3}"/>
    <cellStyle name="20% - Accent4 2 3 3 2 2" xfId="12092" xr:uid="{4DB601EC-F1AE-4FE3-A6EC-6F62228BF78D}"/>
    <cellStyle name="20% - Accent4 2 3 3 2 2 2" xfId="21028" xr:uid="{8722812B-5C38-45C8-82E7-A49BFA69A4FF}"/>
    <cellStyle name="20% - Accent4 2 3 3 2 2 2 2" xfId="46307" xr:uid="{E9134E7D-B497-44D5-B7E4-B3CCEDD25B4D}"/>
    <cellStyle name="20% - Accent4 2 3 3 2 2 3" xfId="37455" xr:uid="{08DA993A-6DD9-4BBC-B8D8-AD2B88103AC2}"/>
    <cellStyle name="20% - Accent4 2 3 3 2 3" xfId="9125" xr:uid="{D3F0C1D1-7E51-4385-BAB4-C3789501D5E4}"/>
    <cellStyle name="20% - Accent4 2 3 3 2 3 2" xfId="25412" xr:uid="{55827E7A-2BD9-4B4A-A577-D49BD4D28CE9}"/>
    <cellStyle name="20% - Accent4 2 3 3 2 3 2 2" xfId="50646" xr:uid="{FA5AE0AA-3EAE-4167-B57D-727209A46B3C}"/>
    <cellStyle name="20% - Accent4 2 3 3 2 3 3" xfId="34518" xr:uid="{2E94B087-4BBF-4EA5-B7A5-8C7C30D0F470}"/>
    <cellStyle name="20% - Accent4 2 3 3 2 4" xfId="20859" xr:uid="{FE020F12-1093-44C5-8096-B6DB7101F9C8}"/>
    <cellStyle name="20% - Accent4 2 3 3 2 4 2" xfId="46138" xr:uid="{01A86933-AE46-4321-A635-34D1972DB491}"/>
    <cellStyle name="20% - Accent4 2 3 3 2 5" xfId="47711" xr:uid="{732A0610-E7D6-482F-9C10-9ED2F59A83A6}"/>
    <cellStyle name="20% - Accent4 2 3 3 3" xfId="5688" xr:uid="{27D947AE-D78F-4734-A617-414B3DE9CE43}"/>
    <cellStyle name="20% - Accent4 2 3 3 3 2" xfId="25160" xr:uid="{9FAEDAE7-9A7F-4DC4-90C5-A9F9FC1E5468}"/>
    <cellStyle name="20% - Accent4 2 3 3 3 2 2" xfId="50394" xr:uid="{C00B2FF0-013B-4AFF-A8C7-1A51843A4360}"/>
    <cellStyle name="20% - Accent4 2 3 3 3 3" xfId="31111" xr:uid="{56A1F67E-8514-4BB4-8607-B8C5C15C66C2}"/>
    <cellStyle name="20% - Accent4 2 3 3 4" xfId="2731" xr:uid="{6CBB17FC-2237-4BD6-95AE-CC0621752FFE}"/>
    <cellStyle name="20% - Accent4 2 3 3 4 2" xfId="14803" xr:uid="{F7EAACBC-A735-474B-9C5C-827C18B00615}"/>
    <cellStyle name="20% - Accent4 2 3 3 4 2 2" xfId="40142" xr:uid="{D011EFAF-96B2-408F-8F7A-572DF87F3054}"/>
    <cellStyle name="20% - Accent4 2 3 3 4 3" xfId="28184" xr:uid="{832A2BDE-5601-4FF3-92FB-B3F13A8286BE}"/>
    <cellStyle name="20% - Accent4 2 3 3 5" xfId="15539" xr:uid="{992A6F36-A96C-408F-9FC0-B62AF4EF2589}"/>
    <cellStyle name="20% - Accent4 2 3 3 5 2" xfId="40866" xr:uid="{8FFEA9BC-EDA8-4E3C-A46D-453E488B4EE0}"/>
    <cellStyle name="20% - Accent4 2 3 3 6" xfId="35117" xr:uid="{BC2B113F-AE85-4D8C-A4A1-FD6B4EFF9CB7}"/>
    <cellStyle name="20% - Accent4 2 3 4" xfId="3504" xr:uid="{02A492ED-B431-46F7-BCFC-841CC27A2AD7}"/>
    <cellStyle name="20% - Accent4 2 3 4 2" xfId="16312" xr:uid="{8430872B-BEC6-4F94-8AF5-7A8879D21D2E}"/>
    <cellStyle name="20% - Accent4 2 3 4 2 2" xfId="18926" xr:uid="{36BE0E86-23AD-420F-ACF0-34D0E610D0DF}"/>
    <cellStyle name="20% - Accent4 2 3 4 2 2 2" xfId="44226" xr:uid="{7B26DA5E-06E7-4535-9187-CC29E7ABC2CB}"/>
    <cellStyle name="20% - Accent4 2 3 4 2 3" xfId="41628" xr:uid="{1F76F378-7954-46FF-80BB-7107E27DD30A}"/>
    <cellStyle name="20% - Accent4 2 3 4 3" xfId="14376" xr:uid="{8CA77659-C985-484B-8830-AC935782CF55}"/>
    <cellStyle name="20% - Accent4 2 3 4 3 2" xfId="6461" xr:uid="{2409EF53-1BC1-4BE6-B83B-F1B28F8240BF}"/>
    <cellStyle name="20% - Accent4 2 3 4 3 2 2" xfId="31884" xr:uid="{6B687445-E507-4FCA-A7C4-F3D874953CB8}"/>
    <cellStyle name="20% - Accent4 2 3 4 3 3" xfId="39715" xr:uid="{6C4E1099-3DB6-4E8F-A797-DB1D1C553EDB}"/>
    <cellStyle name="20% - Accent4 2 3 4 4" xfId="18757" xr:uid="{0B71F9FC-6AFD-4B8B-A92D-7D5E0C5D30E2}"/>
    <cellStyle name="20% - Accent4 2 3 4 4 2" xfId="44057" xr:uid="{6A0C780F-F1B8-483D-8BF5-C93828F5C014}"/>
    <cellStyle name="20% - Accent4 2 3 4 5" xfId="28948" xr:uid="{4DD6EC92-F183-4C13-8AD0-5BAB8739DE47}"/>
    <cellStyle name="20% - Accent4 2 3 5" xfId="22535" xr:uid="{3404A983-54EA-4B89-AC85-CBDE08FD7F9F}"/>
    <cellStyle name="20% - Accent4 2 3 5 2" xfId="6209" xr:uid="{3B3988ED-E9C3-4021-B99E-59E9362003DE}"/>
    <cellStyle name="20% - Accent4 2 3 5 2 2" xfId="31632" xr:uid="{03124E4C-B143-4BC3-9C48-CF6050D8FAB7}"/>
    <cellStyle name="20% - Accent4 2 3 5 3" xfId="47790" xr:uid="{5722C809-3526-434B-BE4A-055A2F9CC552}"/>
    <cellStyle name="20% - Accent4 2 3 6" xfId="20607" xr:uid="{F8F93DC9-CE56-4412-B3E5-8FE16E29CDF1}"/>
    <cellStyle name="20% - Accent4 2 3 6 2" xfId="8480" xr:uid="{52040885-72E3-42B9-BC66-4E9E960E9C2C}"/>
    <cellStyle name="20% - Accent4 2 3 6 2 2" xfId="33887" xr:uid="{ACB9C9A1-0562-4A29-B4AB-B0C5BD02D845}"/>
    <cellStyle name="20% - Accent4 2 3 6 3" xfId="45886" xr:uid="{1B70B774-02B2-4E0C-9BAB-B7B6A6E2173A}"/>
    <cellStyle name="20% - Accent4 2 3 7" xfId="9215" xr:uid="{208603A5-3308-4338-8D97-76441129C9CC}"/>
    <cellStyle name="20% - Accent4 2 3 7 2" xfId="34608" xr:uid="{7A2FC598-9791-4456-9B36-BBB574D63C0B}"/>
    <cellStyle name="20% - Accent4 2 3 8" xfId="26788" xr:uid="{B9CC6709-187F-4688-ABF8-28A5B166D069}"/>
    <cellStyle name="20% - Accent4 2 4" xfId="22370" xr:uid="{E00FF023-F6CC-46C0-8A68-157A275A8706}"/>
    <cellStyle name="20% - Accent4 2 4 2" xfId="16057" xr:uid="{8E97FF57-8349-457F-B225-1CC4A2E6E5C5}"/>
    <cellStyle name="20% - Accent4 2 4 2 2" xfId="5608" xr:uid="{111E1B6A-E8E9-45D2-A473-5038F5BA8811}"/>
    <cellStyle name="20% - Accent4 2 4 2 2 2" xfId="18416" xr:uid="{CFF5327D-EC97-46BB-9214-CD8A29FD2B21}"/>
    <cellStyle name="20% - Accent4 2 4 2 2 2 2" xfId="3152" xr:uid="{382F869B-3A89-41F2-9BA6-9DAFCDB036BC}"/>
    <cellStyle name="20% - Accent4 2 4 2 2 2 2 2" xfId="28605" xr:uid="{4FD4A35E-3364-4647-95E8-057E4C3B1765}"/>
    <cellStyle name="20% - Accent4 2 4 2 2 2 3" xfId="43716" xr:uid="{8C552274-ECF6-4D80-8584-69A5C2292F93}"/>
    <cellStyle name="20% - Accent4 2 4 2 2 3" xfId="15449" xr:uid="{10030AA6-E7FC-4619-A6D1-9680AC675D21}"/>
    <cellStyle name="20% - Accent4 2 4 2 2 3 2" xfId="8566" xr:uid="{6C880D23-4424-49C7-A4C0-2554CC11FD99}"/>
    <cellStyle name="20% - Accent4 2 4 2 2 3 2 2" xfId="33973" xr:uid="{47CC7078-1FB3-4AF8-968E-F93B60646088}"/>
    <cellStyle name="20% - Accent4 2 4 2 2 3 3" xfId="40776" xr:uid="{F496C94A-7BBF-43C9-9908-FAB24EF1BD3E}"/>
    <cellStyle name="20% - Accent4 2 4 2 2 4" xfId="2983" xr:uid="{FEFE2EFC-17E5-47DD-9FEA-D70DEACBB0D2}"/>
    <cellStyle name="20% - Accent4 2 4 2 2 4 2" xfId="28436" xr:uid="{D387ADEC-1122-4406-A4C9-C9878B7EF2F6}"/>
    <cellStyle name="20% - Accent4 2 4 2 2 5" xfId="31031" xr:uid="{5A519FF1-4891-44C8-B83D-F9D4B78B38F6}"/>
    <cellStyle name="20% - Accent4 2 4 2 3" xfId="24639" xr:uid="{5278FE57-06FC-4F27-8313-7D83580D1711}"/>
    <cellStyle name="20% - Accent4 2 4 2 3 2" xfId="8314" xr:uid="{463C6885-0EA0-481E-96C1-15CBDCFB2780}"/>
    <cellStyle name="20% - Accent4 2 4 2 3 2 2" xfId="33721" xr:uid="{2835A068-5F33-477F-A32C-9EC10DD279BE}"/>
    <cellStyle name="20% - Accent4 2 4 2 3 3" xfId="49873" xr:uid="{228AFBF9-B264-49CF-9A06-3BDB3A17E7C0}"/>
    <cellStyle name="20% - Accent4 2 4 2 4" xfId="21680" xr:uid="{EF8AD87B-C483-4CB4-93A2-DAB21845CC56}"/>
    <cellStyle name="20% - Accent4 2 4 2 4 2" xfId="9552" xr:uid="{4A04EA21-443F-47CD-8BF1-AB25C92BD2F4}"/>
    <cellStyle name="20% - Accent4 2 4 2 4 2 2" xfId="34945" xr:uid="{08D00352-37CE-4F3D-BD8C-71AD53DA5B4D}"/>
    <cellStyle name="20% - Accent4 2 4 2 4 3" xfId="46948" xr:uid="{3B62B0E9-DE9E-4DF7-BEE1-4E33AD749488}"/>
    <cellStyle name="20% - Accent4 2 4 2 5" xfId="11319" xr:uid="{B3345409-6762-4EA3-B49F-646517EBBD9C}"/>
    <cellStyle name="20% - Accent4 2 4 2 5 2" xfId="36690" xr:uid="{E2A71A92-FAC7-4E39-AE6B-33607C4DA601}"/>
    <cellStyle name="20% - Accent4 2 4 2 6" xfId="41374" xr:uid="{74CE74F3-A875-4697-AF76-9A6BD198DDDF}"/>
    <cellStyle name="20% - Accent4 2 4 3" xfId="5523" xr:uid="{661028EC-287D-4B2E-A3EA-C39FCF7FCAD4}"/>
    <cellStyle name="20% - Accent4 2 4 3 2" xfId="11922" xr:uid="{2CF86663-67FE-4A0D-836B-31C54A5033C1}"/>
    <cellStyle name="20% - Accent4 2 4 3 2 2" xfId="7883" xr:uid="{95A2D26B-09F3-4647-8BD7-3A7C0AB2888A}"/>
    <cellStyle name="20% - Accent4 2 4 3 2 2 2" xfId="9465" xr:uid="{D76CDBA6-3BD6-4142-BAB3-3CC78D38C91E}"/>
    <cellStyle name="20% - Accent4 2 4 3 2 2 2 2" xfId="34858" xr:uid="{6784B685-3DB3-4449-8BB5-B515FE452598}"/>
    <cellStyle name="20% - Accent4 2 4 3 2 2 3" xfId="33290" xr:uid="{14BBE4D6-BB40-409A-8063-663286A8E05F}"/>
    <cellStyle name="20% - Accent4 2 4 3 2 3" xfId="4916" xr:uid="{94B33BFC-B6CC-4023-ABEA-E35E9DE983BB}"/>
    <cellStyle name="20% - Accent4 2 4 3 2 3 2" xfId="21201" xr:uid="{7C0C6B32-7E0D-49AA-861E-4E108FB17A42}"/>
    <cellStyle name="20% - Accent4 2 4 3 2 3 2 2" xfId="46480" xr:uid="{A105B976-0574-4495-B974-B861E8A77C51}"/>
    <cellStyle name="20% - Accent4 2 4 3 2 3 3" xfId="30347" xr:uid="{829368E3-8AFF-42EE-87C1-4854DE807FB5}"/>
    <cellStyle name="20% - Accent4 2 4 3 2 4" xfId="9296" xr:uid="{E98EE4A1-8036-4FC8-8942-3B0AD3E8770B}"/>
    <cellStyle name="20% - Accent4 2 4 3 2 4 2" xfId="34689" xr:uid="{6DAF63E0-C339-41F4-B342-6006016B18AE}"/>
    <cellStyle name="20% - Accent4 2 4 3 2 5" xfId="37285" xr:uid="{48365FA8-ECBD-4B13-BB44-9D0444007F07}"/>
    <cellStyle name="20% - Accent4 2 4 3 3" xfId="18326" xr:uid="{44738286-0CE0-404D-9B7D-8C363BF3A8A2}"/>
    <cellStyle name="20% - Accent4 2 4 3 3 2" xfId="20949" xr:uid="{AB31FC0C-2356-4498-AF49-2DCDA5657C29}"/>
    <cellStyle name="20% - Accent4 2 4 3 3 2 2" xfId="46228" xr:uid="{BB89FD6C-3E1B-4FE8-8DCF-3E3FF298B45D}"/>
    <cellStyle name="20% - Accent4 2 4 3 3 3" xfId="43626" xr:uid="{2458C05C-4C29-4F27-A5C9-33C89F548406}"/>
    <cellStyle name="20% - Accent4 2 4 3 4" xfId="15368" xr:uid="{0030D437-2586-4A7E-8958-41E23DE19916}"/>
    <cellStyle name="20% - Accent4 2 4 3 4 2" xfId="22188" xr:uid="{009BB331-E1BF-4747-ADD2-50993E259144}"/>
    <cellStyle name="20% - Accent4 2 4 3 4 2 2" xfId="47456" xr:uid="{6E9034B5-3021-4274-A834-FC374B82FA32}"/>
    <cellStyle name="20% - Accent4 2 4 3 4 3" xfId="40695" xr:uid="{AEC4541C-DC67-4699-B84C-9BBBF29AE935}"/>
    <cellStyle name="20% - Accent4 2 4 3 5" xfId="23956" xr:uid="{882759C4-6FDF-4D86-BAA5-A9B36E5D5C79}"/>
    <cellStyle name="20% - Accent4 2 4 3 5 2" xfId="49201" xr:uid="{EE3A5430-B137-4D94-8CCE-7924F53D6FC5}"/>
    <cellStyle name="20% - Accent4 2 4 3 6" xfId="30946" xr:uid="{BD31A8A4-FFAB-40BB-A121-A09687CDB6CF}"/>
    <cellStyle name="20% - Accent4 2 4 4" xfId="16142" xr:uid="{CCFE96C9-8CB4-4640-A882-3C6803E983E5}"/>
    <cellStyle name="20% - Accent4 2 4 4 2" xfId="24729" xr:uid="{EA6CF2DF-D1BE-4C9B-A9B8-08BAA15F6338}"/>
    <cellStyle name="20% - Accent4 2 4 4 2 2" xfId="14716" xr:uid="{6C188C79-12D4-4F20-B856-BB151DFE7FEC}"/>
    <cellStyle name="20% - Accent4 2 4 4 2 2 2" xfId="40055" xr:uid="{1A98A087-E114-42F2-9E32-9B7538106E69}"/>
    <cellStyle name="20% - Accent4 2 4 4 2 3" xfId="49963" xr:uid="{41438841-7FA5-4022-A317-0FB71E26E9CA}"/>
    <cellStyle name="20% - Accent4 2 4 4 3" xfId="21761" xr:uid="{79E52960-D08A-46A9-9548-A70372578236}"/>
    <cellStyle name="20% - Accent4 2 4 4 3 2" xfId="19099" xr:uid="{161C2522-5093-43FB-BAA9-5253E933891F}"/>
    <cellStyle name="20% - Accent4 2 4 4 3 2 2" xfId="44399" xr:uid="{627ECC9C-E9D0-461F-97D7-CAE5E5EE1D23}"/>
    <cellStyle name="20% - Accent4 2 4 4 3 3" xfId="47029" xr:uid="{7859FE42-02F7-421E-BD1D-1DC17F2CE3B7}"/>
    <cellStyle name="20% - Accent4 2 4 4 4" xfId="14547" xr:uid="{B5177CA8-7058-41A4-8BB7-75421497CF9A}"/>
    <cellStyle name="20% - Accent4 2 4 4 4 2" xfId="39886" xr:uid="{248BABC8-8561-4804-9DB3-D7D9676C0AFA}"/>
    <cellStyle name="20% - Accent4 2 4 4 5" xfId="41458" xr:uid="{8D82042A-7B50-42F2-95A4-79BEEF6792B4}"/>
    <cellStyle name="20% - Accent4 2 4 5" xfId="12002" xr:uid="{D31E9AE6-5748-4167-90FD-EAD7F0D8A47E}"/>
    <cellStyle name="20% - Accent4 2 4 5 2" xfId="18847" xr:uid="{C4FB6DBF-FF45-47DA-B2C3-027FB2FACF7E}"/>
    <cellStyle name="20% - Accent4 2 4 5 2 2" xfId="44147" xr:uid="{4F660F17-16B4-453F-98A6-F1B783FF4BF1}"/>
    <cellStyle name="20% - Accent4 2 4 5 3" xfId="37365" xr:uid="{B43E8649-13F1-4798-B784-8B82F01E9EC1}"/>
    <cellStyle name="20% - Accent4 2 4 6" xfId="9044" xr:uid="{D93ADE4D-634B-4E26-B703-BC4BEED702E1}"/>
    <cellStyle name="20% - Accent4 2 4 6 2" xfId="3239" xr:uid="{8BD0645C-2D28-4A81-8A25-391D54814529}"/>
    <cellStyle name="20% - Accent4 2 4 6 2 2" xfId="28692" xr:uid="{3E1F1BD7-07F3-4AC6-BA34-DF2CB3D2FFCF}"/>
    <cellStyle name="20% - Accent4 2 4 6 3" xfId="34437" xr:uid="{C4A4D71A-5536-4A16-BDCE-CB3876507BA0}"/>
    <cellStyle name="20% - Accent4 2 4 7" xfId="5006" xr:uid="{55BCD8B4-DA3A-4C61-9BF6-BFEBAEA22877}"/>
    <cellStyle name="20% - Accent4 2 4 7 2" xfId="30437" xr:uid="{8318014B-D246-44EB-B88E-EA2D6648CE28}"/>
    <cellStyle name="20% - Accent4 2 4 8" xfId="47627" xr:uid="{1AFD838B-A533-4738-A050-0CA1242295A7}"/>
    <cellStyle name="20% - Accent4 2 5" xfId="11837" xr:uid="{894E3EFE-8C1E-4111-8826-01B52679F729}"/>
    <cellStyle name="20% - Accent4 2 5 2" xfId="24474" xr:uid="{21BD45F0-30D3-4C48-8159-801A927FBFFC}"/>
    <cellStyle name="20% - Accent4 2 5 2 2" xfId="18246" xr:uid="{417CCAA5-B051-48AB-9124-5D5306FACD3D}"/>
    <cellStyle name="20% - Accent4 2 5 2 2 2" xfId="14206" xr:uid="{675E47AC-999E-44CD-92F1-6F9E1432A1CA}"/>
    <cellStyle name="20% - Accent4 2 5 2 2 2 2" xfId="15789" xr:uid="{FC1773D4-58D3-43EF-A595-EE7F6C3F5C3A}"/>
    <cellStyle name="20% - Accent4 2 5 2 2 2 2 2" xfId="41116" xr:uid="{A2D64DAF-C550-46A8-9FA2-C2ABEE13A971}"/>
    <cellStyle name="20% - Accent4 2 5 2 2 2 3" xfId="39545" xr:uid="{0F88AFE6-191B-41E6-AA65-6E70FA980FEA}"/>
    <cellStyle name="20% - Accent4 2 5 2 2 3" xfId="23866" xr:uid="{F1047D95-CA93-44E1-9909-A77198737D40}"/>
    <cellStyle name="20% - Accent4 2 5 2 2 3 2" xfId="3325" xr:uid="{DA767E8A-4CC6-4378-BD0B-8373E444FF0C}"/>
    <cellStyle name="20% - Accent4 2 5 2 2 3 2 2" xfId="28778" xr:uid="{F966A0A6-E493-4670-9282-0B2035C5D4F0}"/>
    <cellStyle name="20% - Accent4 2 5 2 2 3 3" xfId="49111" xr:uid="{D1560A6C-597A-42D4-88EF-6A83AC33C006}"/>
    <cellStyle name="20% - Accent4 2 5 2 2 4" xfId="15620" xr:uid="{116C6FDF-FC6E-4A2D-BCB2-8633C4BFC5CE}"/>
    <cellStyle name="20% - Accent4 2 5 2 2 4 2" xfId="40947" xr:uid="{9C8B17F1-4187-456F-9368-CEEA2741B7CB}"/>
    <cellStyle name="20% - Accent4 2 5 2 2 5" xfId="43546" xr:uid="{9B2651AA-F9AD-4AF2-9102-15F62D2EF407}"/>
    <cellStyle name="20% - Accent4 2 5 2 3" xfId="20428" xr:uid="{684E6909-BF7C-4B4E-86EA-41C1B89579B1}"/>
    <cellStyle name="20% - Accent4 2 5 2 3 2" xfId="3073" xr:uid="{6EABA848-A3CE-4E58-9653-31BD9665491E}"/>
    <cellStyle name="20% - Accent4 2 5 2 3 2 2" xfId="28526" xr:uid="{3A778336-2607-4B13-A745-FC8ED6C90FEC}"/>
    <cellStyle name="20% - Accent4 2 5 2 3 3" xfId="45707" xr:uid="{DDE5EC2A-7B3C-4431-AEAD-CDFFF800793A}"/>
    <cellStyle name="20% - Accent4 2 5 2 4" xfId="11148" xr:uid="{729CCA48-3623-4AE9-A3B3-EB8DB4324F32}"/>
    <cellStyle name="20% - Accent4 2 5 2 4 2" xfId="5343" xr:uid="{0B9FB1D1-9C19-4629-9606-68E7115814F7}"/>
    <cellStyle name="20% - Accent4 2 5 2 4 2 2" xfId="30774" xr:uid="{8BFA8982-6EF4-4F4D-AA98-8A537B8147C5}"/>
    <cellStyle name="20% - Accent4 2 5 2 4 3" xfId="36519" xr:uid="{4657D09F-0AD4-4AF4-87D6-8E7DE7C049E7}"/>
    <cellStyle name="20% - Accent4 2 5 2 5" xfId="7111" xr:uid="{52E1CBB9-EE5C-4B2D-8CC4-74F9D4F14758}"/>
    <cellStyle name="20% - Accent4 2 5 2 5 2" xfId="32525" xr:uid="{1D454A1B-E9DF-45BA-9D66-6AF0092544E5}"/>
    <cellStyle name="20% - Accent4 2 5 2 6" xfId="49710" xr:uid="{F91D86D3-79EE-47D4-87BE-98C93E63124F}"/>
    <cellStyle name="20% - Accent4 2 5 3" xfId="18161" xr:uid="{24711F11-E2A6-4475-B2A2-1B00F0847C03}"/>
    <cellStyle name="20% - Accent4 2 5 3 2" xfId="7713" xr:uid="{EFB815C3-CCDD-4714-8D60-F150E8ADB2FD}"/>
    <cellStyle name="20% - Accent4 2 5 3 2 2" xfId="2642" xr:uid="{7F643006-1309-4E91-8584-D3933F9FB36F}"/>
    <cellStyle name="20% - Accent4 2 5 3 2 2 2" xfId="5256" xr:uid="{9B7D68C4-DCAC-4A9F-9E9A-1F27E7A2297C}"/>
    <cellStyle name="20% - Accent4 2 5 3 2 2 2 2" xfId="30687" xr:uid="{4C14A550-0E2B-4B03-8A81-0203459756C1}"/>
    <cellStyle name="20% - Accent4 2 5 3 2 2 3" xfId="28095" xr:uid="{F839719E-8C07-47F5-A98A-1D46A76C5808}"/>
    <cellStyle name="20% - Accent4 2 5 3 2 3" xfId="17554" xr:uid="{F40B398F-1F12-46DA-97B5-50C3CE5BD699}"/>
    <cellStyle name="20% - Accent4 2 5 3 2 3 2" xfId="9638" xr:uid="{3B1DC8B3-82BD-446D-BD5C-328190BD276D}"/>
    <cellStyle name="20% - Accent4 2 5 3 2 3 2 2" xfId="35031" xr:uid="{DE0055F5-4830-4135-B455-EAE4E8081050}"/>
    <cellStyle name="20% - Accent4 2 5 3 2 3 3" xfId="42862" xr:uid="{9C576B89-0998-45F6-AD5C-8549D6124A91}"/>
    <cellStyle name="20% - Accent4 2 5 3 2 4" xfId="5087" xr:uid="{E9383776-0B32-412E-A7F3-ED15CFC3AC61}"/>
    <cellStyle name="20% - Accent4 2 5 3 2 4 2" xfId="30518" xr:uid="{42A5BB7D-AD4A-451E-9BD1-3A5168E878E1}"/>
    <cellStyle name="20% - Accent4 2 5 3 2 5" xfId="33120" xr:uid="{A19CA902-EC66-4FE1-A6CE-7D8A3F03988C}"/>
    <cellStyle name="20% - Accent4 2 5 3 3" xfId="14116" xr:uid="{7B91770C-0AD5-4A6E-A4E1-A4BD39A53E3E}"/>
    <cellStyle name="20% - Accent4 2 5 3 3 2" xfId="9386" xr:uid="{395F89AA-ADDB-4B49-93EC-E1CCB89E5038}"/>
    <cellStyle name="20% - Accent4 2 5 3 3 2 2" xfId="34779" xr:uid="{98179326-25F8-4559-9F52-1CC99FFA93BC}"/>
    <cellStyle name="20% - Accent4 2 5 3 3 3" xfId="39455" xr:uid="{0F20E183-0D05-44B5-9972-33858007337C}"/>
    <cellStyle name="20% - Accent4 2 5 3 4" xfId="23785" xr:uid="{413AAB73-767C-42EA-AA8C-E96614D64A47}"/>
    <cellStyle name="20% - Accent4 2 5 3 4 2" xfId="11656" xr:uid="{1DAAEA00-8A6A-4381-A4F6-6E91FE9D3398}"/>
    <cellStyle name="20% - Accent4 2 5 3 4 2 2" xfId="37027" xr:uid="{65359CB1-E607-4D05-AC1A-58113963D345}"/>
    <cellStyle name="20% - Accent4 2 5 3 4 3" xfId="49030" xr:uid="{D57FC21F-A4A9-4946-A3EE-FF1841C19F10}"/>
    <cellStyle name="20% - Accent4 2 5 3 5" xfId="19747" xr:uid="{48800870-86FD-4502-BFB2-6171D2CFB3E3}"/>
    <cellStyle name="20% - Accent4 2 5 3 5 2" xfId="45035" xr:uid="{FA1CB72E-236F-40E7-8B55-69FCAC8C30C6}"/>
    <cellStyle name="20% - Accent4 2 5 3 6" xfId="43462" xr:uid="{8F7CE97B-2138-4CAA-907F-3F8BC80B7600}"/>
    <cellStyle name="20% - Accent4 2 5 4" xfId="24559" xr:uid="{274B988F-8BBF-41A5-ABE0-33EC5C2B42F9}"/>
    <cellStyle name="20% - Accent4 2 5 4 2" xfId="20518" xr:uid="{B19DD6F1-4D75-47CF-98DB-015F740CB248}"/>
    <cellStyle name="20% - Accent4 2 5 4 2 2" xfId="22101" xr:uid="{8AC3BD8F-C9D1-4C90-A649-ECDF7B829CBA}"/>
    <cellStyle name="20% - Accent4 2 5 4 2 2 2" xfId="47369" xr:uid="{8C43CC24-9043-4D86-9A85-02FF34DA1341}"/>
    <cellStyle name="20% - Accent4 2 5 4 2 3" xfId="45797" xr:uid="{E57DE0F9-3418-40F7-850D-174D3A77EF6B}"/>
    <cellStyle name="20% - Accent4 2 5 4 3" xfId="11229" xr:uid="{A70116CE-575A-4EDC-91E9-0D2D9592314F}"/>
    <cellStyle name="20% - Accent4 2 5 4 3 2" xfId="14889" xr:uid="{5FB74B5B-833A-4C7D-840E-139F2467A75F}"/>
    <cellStyle name="20% - Accent4 2 5 4 3 2 2" xfId="40228" xr:uid="{170CEF3B-3BA9-4E3F-AF68-E0727363783E}"/>
    <cellStyle name="20% - Accent4 2 5 4 3 3" xfId="36600" xr:uid="{CAD86D51-1D45-480E-8503-93D72357EB1E}"/>
    <cellStyle name="20% - Accent4 2 5 4 4" xfId="21932" xr:uid="{B3FF4F51-5598-4D23-8FC9-211B872727CE}"/>
    <cellStyle name="20% - Accent4 2 5 4 4 2" xfId="47200" xr:uid="{0C993243-93D9-4122-BA50-6121A96325CF}"/>
    <cellStyle name="20% - Accent4 2 5 4 5" xfId="49793" xr:uid="{B489947F-F982-4A80-A3EF-E954512893D4}"/>
    <cellStyle name="20% - Accent4 2 5 5" xfId="7793" xr:uid="{A89F0C60-03B9-4643-8D5A-3BCCF8A3F9AA}"/>
    <cellStyle name="20% - Accent4 2 5 5 2" xfId="14637" xr:uid="{7778A082-7986-4296-A954-D8511CD2AAA4}"/>
    <cellStyle name="20% - Accent4 2 5 5 2 2" xfId="39976" xr:uid="{3986B2AC-84B2-415B-9AD2-94F16CA7B9ED}"/>
    <cellStyle name="20% - Accent4 2 5 5 3" xfId="33200" xr:uid="{05FDAC5D-BECB-499B-8F2A-3BD4A0FCB312}"/>
    <cellStyle name="20% - Accent4 2 5 6" xfId="4835" xr:uid="{A7BA44EE-E86F-4BBE-9EE0-15D9C8E1AC88}"/>
    <cellStyle name="20% - Accent4 2 5 6 2" xfId="15876" xr:uid="{54F1C964-8034-4C26-B6E3-DF525E04E1D9}"/>
    <cellStyle name="20% - Accent4 2 5 6 2 2" xfId="41203" xr:uid="{334B8A00-6B8D-479E-B112-A910FFAD2974}"/>
    <cellStyle name="20% - Accent4 2 5 6 3" xfId="30266" xr:uid="{43E1F382-59B6-46B5-968C-429CA27D6A12}"/>
    <cellStyle name="20% - Accent4 2 5 7" xfId="17644" xr:uid="{0B40E4E0-FD3C-452E-B4B2-CAA6B655038E}"/>
    <cellStyle name="20% - Accent4 2 5 7 2" xfId="42952" xr:uid="{EA4CA10E-89BA-4FA3-83FD-51C1A7A96C5F}"/>
    <cellStyle name="20% - Accent4 2 5 8" xfId="37201" xr:uid="{1EFB5D7E-D248-44C3-A007-577B521FF1DB}"/>
    <cellStyle name="20% - Accent4 2 6" xfId="7628" xr:uid="{31AB3845-D908-4A2A-A8F7-E32BB37979C1}"/>
    <cellStyle name="20% - Accent4 2 6 2" xfId="20348" xr:uid="{B3AA54C6-8D52-44D0-B190-A1286F6C0243}"/>
    <cellStyle name="20% - Accent4 2 6 2 2" xfId="8955" xr:uid="{CED5DAD7-F75E-4E18-B9B4-B2BE52E4AD13}"/>
    <cellStyle name="20% - Accent4 2 6 2 2 2" xfId="11569" xr:uid="{01B91485-5355-4A0A-9197-D1CA53152B50}"/>
    <cellStyle name="20% - Accent4 2 6 2 2 2 2" xfId="36940" xr:uid="{249EF4A6-8CF2-4349-9883-B0A7DC7CE632}"/>
    <cellStyle name="20% - Accent4 2 6 2 2 3" xfId="34348" xr:uid="{B1CA96A8-93A7-4FCE-8F99-6A4743BF38C7}"/>
    <cellStyle name="20% - Accent4 2 6 2 3" xfId="7021" xr:uid="{94F66CF8-6EFA-4C75-BC63-64CE971D956C}"/>
    <cellStyle name="20% - Accent4 2 6 2 3 2" xfId="22274" xr:uid="{A2F8C4D9-BF8C-4C62-90A6-CB78223A1C65}"/>
    <cellStyle name="20% - Accent4 2 6 2 3 2 2" xfId="47542" xr:uid="{F60D3E69-4E13-4249-BE8F-AC242C30EB88}"/>
    <cellStyle name="20% - Accent4 2 6 2 3 3" xfId="32435" xr:uid="{3EE2E889-801E-47BB-A1D7-CBD3438AA777}"/>
    <cellStyle name="20% - Accent4 2 6 2 4" xfId="11400" xr:uid="{EBE9F04E-DA29-49DD-8883-700AA05D5883}"/>
    <cellStyle name="20% - Accent4 2 6 2 4 2" xfId="36771" xr:uid="{2A461CDB-CEA9-41E7-A5FA-0FC51936DD60}"/>
    <cellStyle name="20% - Accent4 2 6 2 5" xfId="45627" xr:uid="{B73816F1-C9CC-419D-B410-9FA07483C103}"/>
    <cellStyle name="20% - Accent4 2 6 3" xfId="2552" xr:uid="{F133A5E6-7DF9-48A8-AABB-B5E5E2B59E60}"/>
    <cellStyle name="20% - Accent4 2 6 3 2" xfId="22022" xr:uid="{8640AA34-0E2C-422E-8166-A5815C3ABFE3}"/>
    <cellStyle name="20% - Accent4 2 6 3 2 2" xfId="47290" xr:uid="{BD0A30B6-1CE2-4B94-9098-C6DF05C31C41}"/>
    <cellStyle name="20% - Accent4 2 6 3 3" xfId="28005" xr:uid="{39004CAD-1869-44B0-B54E-315162857BAD}"/>
    <cellStyle name="20% - Accent4 2 6 4" xfId="17473" xr:uid="{053D22D8-0D60-4199-80F4-86FF2D9A9EB2}"/>
    <cellStyle name="20% - Accent4 2 6 4 2" xfId="24293" xr:uid="{E35F79E6-9D5E-45BE-8486-B3AE82AFB80D}"/>
    <cellStyle name="20% - Accent4 2 6 4 2 2" xfId="49538" xr:uid="{4AB50F23-F6AB-4347-959B-3C9EADFE7FB1}"/>
    <cellStyle name="20% - Accent4 2 6 4 3" xfId="42781" xr:uid="{AFC1FAB3-731E-4DAC-9C01-CF3E44BB4634}"/>
    <cellStyle name="20% - Accent4 2 6 5" xfId="13433" xr:uid="{CC5B2120-118C-4DE3-92FC-097BB2896EB6}"/>
    <cellStyle name="20% - Accent4 2 6 5 2" xfId="38784" xr:uid="{89110395-4475-4542-A3CD-73AE50AC7C9F}"/>
    <cellStyle name="20% - Accent4 2 6 6" xfId="33036" xr:uid="{9C62BAF6-64A0-443C-86CE-9CAACA42E293}"/>
    <cellStyle name="20% - Accent4 2 7" xfId="20263" xr:uid="{7F20B57E-2E32-427F-810B-D5E0F53A497A}"/>
    <cellStyle name="20% - Accent4 2 7 2" xfId="14036" xr:uid="{CC11AE49-1ED8-4152-9769-3FD8A71B70DE}"/>
    <cellStyle name="20% - Accent4 2 7 2 2" xfId="21591" xr:uid="{37A6593E-30B7-4D76-84C3-1C44A164F6C5}"/>
    <cellStyle name="20% - Accent4 2 7 2 2 2" xfId="24206" xr:uid="{FB132486-AFF2-4870-A84D-B472423D879E}"/>
    <cellStyle name="20% - Accent4 2 7 2 2 2 2" xfId="49451" xr:uid="{C741BFA4-07C9-46EC-B939-9B40595DA6AD}"/>
    <cellStyle name="20% - Accent4 2 7 2 2 3" xfId="46859" xr:uid="{103F4456-F937-4C3C-B587-1996D47BE304}"/>
    <cellStyle name="20% - Accent4 2 7 2 3" xfId="19657" xr:uid="{191CCA23-01A3-4774-80DE-B4C6326E0A9C}"/>
    <cellStyle name="20% - Accent4 2 7 2 3 2" xfId="15962" xr:uid="{27CE4C90-FBA9-426C-8880-F300D2318549}"/>
    <cellStyle name="20% - Accent4 2 7 2 3 2 2" xfId="41289" xr:uid="{E077AD91-E70B-496E-96B1-C6293C1423FB}"/>
    <cellStyle name="20% - Accent4 2 7 2 3 3" xfId="44945" xr:uid="{D631024C-8AAB-4405-AA42-E6C0613E067D}"/>
    <cellStyle name="20% - Accent4 2 7 2 4" xfId="24037" xr:uid="{167E388E-67AF-42D8-BD8C-A77208D586D0}"/>
    <cellStyle name="20% - Accent4 2 7 2 4 2" xfId="49282" xr:uid="{05BF9098-A378-4131-946A-FDD9742FCDAB}"/>
    <cellStyle name="20% - Accent4 2 7 2 5" xfId="39375" xr:uid="{059DBCD2-CA85-4AE8-8BE3-049053E8075B}"/>
    <cellStyle name="20% - Accent4 2 7 3" xfId="8865" xr:uid="{D3F3DFCB-462A-42CC-98A7-D3A70A5995CE}"/>
    <cellStyle name="20% - Accent4 2 7 3 2" xfId="15710" xr:uid="{FD819C57-ED8F-4495-8E52-7FD802F955F1}"/>
    <cellStyle name="20% - Accent4 2 7 3 2 2" xfId="41037" xr:uid="{C57CAFD8-BAB5-4D21-BEA3-BF1FCC17364D}"/>
    <cellStyle name="20% - Accent4 2 7 3 3" xfId="34258" xr:uid="{D0922BF0-B2CD-478C-A139-18991821D2E4}"/>
    <cellStyle name="20% - Accent4 2 7 4" xfId="6940" xr:uid="{C4412BEE-BAEA-4336-AEF9-BCE61F9290C7}"/>
    <cellStyle name="20% - Accent4 2 7 4 2" xfId="17981" xr:uid="{95FAF05B-CE0A-4E2F-83CD-2F25CF447B79}"/>
    <cellStyle name="20% - Accent4 2 7 4 2 2" xfId="43289" xr:uid="{161E90FA-DCD7-4546-A7BA-3817040AFE4A}"/>
    <cellStyle name="20% - Accent4 2 7 4 3" xfId="32354" xr:uid="{F34D4F2D-6458-4C31-9AF7-0FDCCC66B392}"/>
    <cellStyle name="20% - Accent4 2 7 5" xfId="1828" xr:uid="{5A3D00C6-355D-4AC3-8126-767AE863AA0A}"/>
    <cellStyle name="20% - Accent4 2 7 5 2" xfId="27299" xr:uid="{7CB15547-86C6-4853-B0B8-4C1BD15FB293}"/>
    <cellStyle name="20% - Accent4 2 7 6" xfId="45544" xr:uid="{52556891-CFC4-40FB-A547-5B01B22433F9}"/>
    <cellStyle name="20% - Accent4 2 8" xfId="13951" xr:uid="{92D5550B-F06C-4E58-A316-0C312FE08516}"/>
    <cellStyle name="20% - Accent4 2 9" xfId="8702" xr:uid="{D47945C0-E371-47CD-B02C-22C03A44E3EE}"/>
    <cellStyle name="20% - Accent4 2 9 2" xfId="4664" xr:uid="{EC4D0585-73CB-4CD5-B593-4E3B031AC528}"/>
    <cellStyle name="20% - Accent4 2 9 2 2" xfId="6546" xr:uid="{025BA218-C403-4BCE-8215-3F7E02E928B3}"/>
    <cellStyle name="20% - Accent4 2 9 2 2 2" xfId="31968" xr:uid="{408B3518-08A2-4D6E-95C8-780205E5A926}"/>
    <cellStyle name="20% - Accent4 2 9 2 3" xfId="30095" xr:uid="{A344A25A-F757-4F27-85EC-232DB570B559}"/>
    <cellStyle name="20% - Accent4 2 9 3" xfId="1659" xr:uid="{97D90361-6DA8-4D03-BB4E-9DF277E03796}"/>
    <cellStyle name="20% - Accent4 2 9 3 2" xfId="13772" xr:uid="{33B62C8D-30C1-4088-8897-38CFCA410A71}"/>
    <cellStyle name="20% - Accent4 2 9 3 2 2" xfId="39123" xr:uid="{A93214D2-637F-43F8-B50A-830D25DB6B21}"/>
    <cellStyle name="20% - Accent4 2 9 3 3" xfId="27130" xr:uid="{A33207FF-C1D8-4049-AAA8-D92A1E1E4E62}"/>
    <cellStyle name="20% - Accent4 2 9 4" xfId="22885" xr:uid="{AD66BA66-0B2A-42A2-9BA5-F99095F2D4FA}"/>
    <cellStyle name="20% - Accent4 2 9 4 2" xfId="48140" xr:uid="{BE4E2A10-8945-423F-BFF2-105E78E216DD}"/>
    <cellStyle name="20% - Accent4 2 9 5" xfId="34100" xr:uid="{060719E5-0433-4E25-9517-4787215C88BA}"/>
    <cellStyle name="20% - Accent4 20" xfId="21418" xr:uid="{9A7C849F-B910-4F10-A203-D1549A358B38}"/>
    <cellStyle name="20% - Accent4 20 2" xfId="11058" xr:uid="{2F460C78-AF04-44DF-AE14-BE6DF4216293}"/>
    <cellStyle name="20% - Accent4 20 2 2" xfId="19996" xr:uid="{97BAF367-AB27-4D0D-86E8-A28EF99AB039}"/>
    <cellStyle name="20% - Accent4 20 2 2 2" xfId="45284" xr:uid="{4CECF0AE-7508-4342-9A6F-B03FFFB0238D}"/>
    <cellStyle name="20% - Accent4 20 2 3" xfId="36429" xr:uid="{5F044B7E-FAEF-4FB9-978E-4E35428326F3}"/>
    <cellStyle name="20% - Accent4 20 3" xfId="3843" xr:uid="{063D4E99-6D88-4FB6-87B8-95690F824636}"/>
    <cellStyle name="20% - Accent4 20 3 2" xfId="18065" xr:uid="{F993A6EC-B9DD-43B4-B39F-0723DDAF1411}"/>
    <cellStyle name="20% - Accent4 20 3 2 2" xfId="43373" xr:uid="{A35B58D6-895E-4395-981A-60EBAE8D5671}"/>
    <cellStyle name="20% - Accent4 20 3 3" xfId="29287" xr:uid="{AD2E3C6D-5D02-4D31-9627-E2FB70299B30}"/>
    <cellStyle name="20% - Accent4 20 4" xfId="13512" xr:uid="{F02DDCCB-2DA0-4758-B4FA-647F763BA528}"/>
    <cellStyle name="20% - Accent4 20 4 2" xfId="38863" xr:uid="{51AF940C-B5B4-45B0-B6A1-79B2454E66FB}"/>
    <cellStyle name="20% - Accent4 20 5" xfId="46686" xr:uid="{62A3D9E9-33BC-4542-B651-41515FF201A8}"/>
    <cellStyle name="20% - Accent4 21" xfId="20412" xr:uid="{6F24FE0D-B4D6-4012-9B71-AEC1F5325802}"/>
    <cellStyle name="20% - Accent4 21 2" xfId="1972" xr:uid="{360A5272-B8E7-4C11-BF83-C112EE81A034}"/>
    <cellStyle name="20% - Accent4 21 2 2" xfId="27443" xr:uid="{2127D943-DE0E-4262-A637-F8B35AC6F6AB}"/>
    <cellStyle name="20% - Accent4 21 3" xfId="45691" xr:uid="{4087C9CC-7A91-4A6C-A33B-F5A68BAFB449}"/>
    <cellStyle name="20% - Accent4 22" xfId="21651" xr:uid="{C046BA0B-60E9-4504-8C8D-7C698B10BF72}"/>
    <cellStyle name="20% - Accent4 22 2" xfId="25303" xr:uid="{83E06A53-DA26-4659-B49B-24475911F1E6}"/>
    <cellStyle name="20% - Accent4 22 2 2" xfId="50537" xr:uid="{30D10E4B-A9D3-4564-A685-E1968B4F0562}"/>
    <cellStyle name="20% - Accent4 22 3" xfId="46919" xr:uid="{571A404F-5200-4F02-AC72-9145530B7490}"/>
    <cellStyle name="20% - Accent4 23" xfId="19719" xr:uid="{ED5CEDE7-F903-4DF6-80C7-4196A72D9E50}"/>
    <cellStyle name="20% - Accent4 23 2" xfId="45007" xr:uid="{6D33A4DE-E2FC-4E61-B14B-33608FF8A31B}"/>
    <cellStyle name="20% - Accent4 24" xfId="25469" xr:uid="{5244C388-173C-4267-B271-B3CFEE977454}"/>
    <cellStyle name="20% - Accent4 24 2" xfId="50703" xr:uid="{1E71AB9F-7C06-4E3A-84FE-069A747B2722}"/>
    <cellStyle name="20% - Accent4 25" xfId="21304" xr:uid="{033935D8-6273-4895-95F1-395D961EC59C}"/>
    <cellStyle name="20% - Accent4 25 2" xfId="46581" xr:uid="{7CA45031-5D9C-431E-9F06-B2CDA80C6222}"/>
    <cellStyle name="20% - Accent4 26" xfId="195" xr:uid="{FDF1467F-A5F4-4957-BA6F-53D4A0B19CDA}"/>
    <cellStyle name="20% - Accent4 26 2" xfId="25689" xr:uid="{2122BA74-5CA8-452E-A8BE-0C3BBD5CD543}"/>
    <cellStyle name="20% - Accent4 27" xfId="25496" xr:uid="{1E1F8FC9-D119-44C1-84F5-20F35DE8D602}"/>
    <cellStyle name="20% - Accent4 27 2" xfId="50726" xr:uid="{21D25CFD-E538-41A7-A39C-F0FC3D4379F1}"/>
    <cellStyle name="20% - Accent4 28" xfId="25517" xr:uid="{F825AB73-C682-4613-8AA5-4B6BE1FD06BD}"/>
    <cellStyle name="20% - Accent4 28 2" xfId="50740" xr:uid="{00881889-5BBC-418B-9250-D62C729D9C6C}"/>
    <cellStyle name="20% - Accent4 29" xfId="25615" xr:uid="{4E8C8AEC-6FDF-49D3-B13F-BA08E6FD68BA}"/>
    <cellStyle name="20% - Accent4 3" xfId="171" xr:uid="{4344F60D-7EEB-45B3-A905-6DEE59B90AB1}"/>
    <cellStyle name="20% - Accent4 3 10" xfId="22520" xr:uid="{270CD94B-EDE1-4127-98A6-4706D2B11F5E}"/>
    <cellStyle name="20% - Accent4 3 10 2" xfId="11461" xr:uid="{EEA5B2CE-8C6C-4142-86A0-6FD36EB64131}"/>
    <cellStyle name="20% - Accent4 3 10 2 2" xfId="36832" xr:uid="{AD85D86D-456A-4DA7-A0C9-23669705F97B}"/>
    <cellStyle name="20% - Accent4 3 10 3" xfId="47775" xr:uid="{586C0077-15EA-4A79-A675-3DB60B5D3427}"/>
    <cellStyle name="20% - Accent4 3 11" xfId="24792" xr:uid="{20976E73-AE39-4B66-883E-7BEC8D59A2CE}"/>
    <cellStyle name="20% - Accent4 3 11 2" xfId="2145" xr:uid="{EA08E29E-1DD7-4553-97AC-3820EB43D912}"/>
    <cellStyle name="20% - Accent4 3 11 2 2" xfId="27616" xr:uid="{570AB9E5-51BB-49C2-8F71-353D24E4F8E6}"/>
    <cellStyle name="20% - Accent4 3 11 3" xfId="50026" xr:uid="{B84EB4ED-2AFE-4D9E-B3F1-B2459E363B5E}"/>
    <cellStyle name="20% - Accent4 3 12" xfId="15500" xr:uid="{A035C2F4-6F0D-4355-85EA-17633D733446}"/>
    <cellStyle name="20% - Accent4 3 12 2" xfId="40827" xr:uid="{C0EE6E80-4808-4C3F-9B09-2BED467821FB}"/>
    <cellStyle name="20% - Accent4 3 13" xfId="10776" xr:uid="{4ABFF803-E2DC-470D-BA26-FE6ABF93B2BE}"/>
    <cellStyle name="20% - Accent4 3 13 2" xfId="36156" xr:uid="{2A220612-7BDE-43E3-A6FB-C7DF1C324F60}"/>
    <cellStyle name="20% - Accent4 3 14" xfId="25571" xr:uid="{73B8C62F-DD92-4383-B8E1-5388837B9894}"/>
    <cellStyle name="20% - Accent4 3 14 2" xfId="50794" xr:uid="{563F72C8-7D6F-4C5A-A969-E3243F09A6B6}"/>
    <cellStyle name="20% - Accent4 3 15" xfId="25666" xr:uid="{3676F5E3-DF82-4B99-B396-779B4C6A64ED}"/>
    <cellStyle name="20% - Accent4 3 2" xfId="24451" xr:uid="{38D9E8A3-B3A3-4EAE-994C-D7F041F2B6DC}"/>
    <cellStyle name="20% - Accent4 3 2 10" xfId="9189" xr:uid="{AA19F1B8-B1E0-4D67-B20A-9FAE1429492F}"/>
    <cellStyle name="20% - Accent4 3 2 10 2" xfId="34582" xr:uid="{AC19BBE6-C268-44E6-9F6E-FA6A480B8217}"/>
    <cellStyle name="20% - Accent4 3 2 11" xfId="49690" xr:uid="{7556BB0E-104F-41E4-9387-046ECA6D0B2D}"/>
    <cellStyle name="20% - Accent4 3 2 2" xfId="21336" xr:uid="{8BCCA769-9E28-4358-A8E8-2922E1A76737}"/>
    <cellStyle name="20% - Accent4 3 2 2 2" xfId="15024" xr:uid="{8F7DC01C-C122-4F58-A2C1-F768292E4012}"/>
    <cellStyle name="20% - Accent4 3 2 2 2 2" xfId="15109" xr:uid="{3793CBB8-F006-4F2A-99B0-92B66D370E7E}"/>
    <cellStyle name="20% - Accent4 3 2 2 2 2 2" xfId="23696" xr:uid="{A9DA6F0C-7667-42C8-A278-8BED15685455}"/>
    <cellStyle name="20% - Accent4 3 2 2 2 2 2 2" xfId="13683" xr:uid="{FB6A5A68-72C0-4768-B261-3C3873A7C147}"/>
    <cellStyle name="20% - Accent4 3 2 2 2 2 2 2 2" xfId="39034" xr:uid="{7FB570B0-60A4-40D1-A791-AA5FC0CCB7EB}"/>
    <cellStyle name="20% - Accent4 3 2 2 2 2 2 3" xfId="48941" xr:uid="{1C47E09B-E284-4CE2-B7DF-6E0436CAD25E}"/>
    <cellStyle name="20% - Accent4 3 2 2 2 2 3" xfId="10156" xr:uid="{C00B78DF-FECC-4588-ADC1-62A8431DCE23}"/>
    <cellStyle name="20% - Accent4 3 2 2 2 2 3 2" xfId="18067" xr:uid="{A6BBEA32-560C-48FD-8C6F-2597C076EEC7}"/>
    <cellStyle name="20% - Accent4 3 2 2 2 2 3 2 2" xfId="43375" xr:uid="{B8788B64-D7CE-433D-9CF7-9B391CC2AEC3}"/>
    <cellStyle name="20% - Accent4 3 2 2 2 2 3 3" xfId="35540" xr:uid="{244A5016-16AA-4229-ADA4-3924493F0617}"/>
    <cellStyle name="20% - Accent4 3 2 2 2 2 4" xfId="13514" xr:uid="{1EF36F8C-EFF2-4F71-9698-2217041D59C5}"/>
    <cellStyle name="20% - Accent4 3 2 2 2 2 4 2" xfId="38865" xr:uid="{958653F7-1591-4E28-B5C5-365B871980CF}"/>
    <cellStyle name="20% - Accent4 3 2 2 2 2 5" xfId="40436" xr:uid="{AFF024C1-6E51-4239-8848-E0033CA586DD}"/>
    <cellStyle name="20% - Accent4 3 2 2 2 3" xfId="10969" xr:uid="{A70FB642-D917-4E71-94E5-550DFD59BEDF}"/>
    <cellStyle name="20% - Accent4 3 2 2 2 3 2" xfId="17815" xr:uid="{841E676C-18C4-44E2-98DC-DCE27020EB68}"/>
    <cellStyle name="20% - Accent4 3 2 2 2 3 2 2" xfId="43123" xr:uid="{422E3E79-EFE1-4072-8C50-E074A1BCD5EF}"/>
    <cellStyle name="20% - Accent4 3 2 2 2 3 3" xfId="36340" xr:uid="{9639D0EF-CF0B-4C64-8605-AB00D5F39184}"/>
    <cellStyle name="20% - Accent4 3 2 2 2 4" xfId="3761" xr:uid="{85712D48-C47D-4A18-87D7-472B58E997EC}"/>
    <cellStyle name="20% - Accent4 3 2 2 2 4 2" xfId="1136" xr:uid="{69775E94-0DE0-42FF-AE32-1E0382F253F5}"/>
    <cellStyle name="20% - Accent4 3 2 2 2 4 2 2" xfId="26620" xr:uid="{EEA58913-DFC9-4043-BD57-BA8439D9BC38}"/>
    <cellStyle name="20% - Accent4 3 2 2 2 4 3" xfId="29205" xr:uid="{9476D712-79BD-4577-8648-8E88924F07A1}"/>
    <cellStyle name="20% - Accent4 3 2 2 2 5" xfId="16570" xr:uid="{3118758C-74F0-4EEA-BABE-14BA35392B98}"/>
    <cellStyle name="20% - Accent4 3 2 2 2 5 2" xfId="41886" xr:uid="{C117489C-CE20-4372-82F7-FC936D9A0674}"/>
    <cellStyle name="20% - Accent4 3 2 2 2 6" xfId="40354" xr:uid="{34D42BAF-EE47-412A-9077-6635C54995D3}"/>
    <cellStyle name="20% - Accent4 3 2 2 3" xfId="4491" xr:uid="{7FF65497-494C-40A3-B106-B849152DB83E}"/>
    <cellStyle name="20% - Accent4 3 2 2 3 2" xfId="4576" xr:uid="{0B65B495-3EE4-4C79-8E1E-8563639E4230}"/>
    <cellStyle name="20% - Accent4 3 2 2 3 2 2" xfId="17384" xr:uid="{8A3A2D5C-9F82-467C-BE44-BA186FE1C8C5}"/>
    <cellStyle name="20% - Accent4 3 2 2 3 2 2 2" xfId="1046" xr:uid="{8C70CE37-16B0-4427-BB0B-51E6F126F672}"/>
    <cellStyle name="20% - Accent4 3 2 2 3 2 2 2 2" xfId="26530" xr:uid="{2D0C7DA5-EA7E-4C21-9EB5-DB1A00C0A60D}"/>
    <cellStyle name="20% - Accent4 3 2 2 3 2 2 3" xfId="42692" xr:uid="{115111A8-2AA1-4F68-ACDE-5B4735AA2044}"/>
    <cellStyle name="20% - Accent4 3 2 2 3 2 3" xfId="22793" xr:uid="{0445FA0B-6E31-40A8-BFE8-B415A53885BC}"/>
    <cellStyle name="20% - Accent4 3 2 2 3 2 3 2" xfId="7534" xr:uid="{4C324CB3-3816-4DC8-81BF-A7AD4555AB12}"/>
    <cellStyle name="20% - Accent4 3 2 2 3 2 3 2 2" xfId="32948" xr:uid="{E3D5B1FF-5D89-404A-A8E4-D7B6EF445815}"/>
    <cellStyle name="20% - Accent4 3 2 2 3 2 3 3" xfId="48048" xr:uid="{505F1C9A-51CB-4E6A-B76E-73D5302E5AFE}"/>
    <cellStyle name="20% - Accent4 3 2 2 3 2 4" xfId="876" xr:uid="{55862A78-B665-4010-8538-0CAFD3F47CC4}"/>
    <cellStyle name="20% - Accent4 3 2 2 3 2 4 2" xfId="26360" xr:uid="{5A5B30B5-FC1E-4638-8B43-3E500ACC4B94}"/>
    <cellStyle name="20% - Accent4 3 2 2 3 2 5" xfId="30007" xr:uid="{F1A19EBF-4B7C-41D9-9F27-34E99D03396F}"/>
    <cellStyle name="20% - Accent4 3 2 2 3 3" xfId="23606" xr:uid="{902C0D4B-1286-471C-89E0-C505F7A2D0A7}"/>
    <cellStyle name="20% - Accent4 3 2 2 3 3 2" xfId="7282" xr:uid="{C624FA58-1D95-4F5C-AE21-726BB562EF49}"/>
    <cellStyle name="20% - Accent4 3 2 2 3 3 2 2" xfId="32696" xr:uid="{A877FA7C-A7D9-45FA-B78F-BA7FBC3FF91F}"/>
    <cellStyle name="20% - Accent4 3 2 2 3 3 3" xfId="48851" xr:uid="{01C162F1-826B-43D1-B80D-8D13739F3FFC}"/>
    <cellStyle name="20% - Accent4 3 2 2 3 4" xfId="10075" xr:uid="{10EDE9CE-3575-4B55-8664-7745CF9D6318}"/>
    <cellStyle name="20% - Accent4 3 2 2 3 4 2" xfId="1137" xr:uid="{3F5535B5-0622-4CF1-ACBF-36772D758DAF}"/>
    <cellStyle name="20% - Accent4 3 2 2 3 4 2 2" xfId="26621" xr:uid="{AA1ABE49-5C78-492A-84DA-7575FEDB30D2}"/>
    <cellStyle name="20% - Accent4 3 2 2 3 4 3" xfId="35459" xr:uid="{E48E7CCB-A278-4A87-A5B2-EE53B49209CE}"/>
    <cellStyle name="20% - Accent4 3 2 2 3 5" xfId="6036" xr:uid="{CAD26E8D-F844-4540-8BC5-DFCAF5B8F1C0}"/>
    <cellStyle name="20% - Accent4 3 2 2 3 5 2" xfId="31459" xr:uid="{BFE23C69-40BD-4B91-ACC2-84F85A53C0EE}"/>
    <cellStyle name="20% - Accent4 3 2 2 3 6" xfId="29924" xr:uid="{332CBA35-3A34-4680-A501-85FE5504F734}"/>
    <cellStyle name="20% - Accent4 3 2 2 4" xfId="21421" xr:uid="{A8D9E10C-88B8-4AE7-A56B-D6F03E3B5EEC}"/>
    <cellStyle name="20% - Accent4 3 2 2 4 2" xfId="11059" xr:uid="{FA7483B0-80C3-4E71-BF26-7BB7BADCD9D7}"/>
    <cellStyle name="20% - Accent4 3 2 2 4 2 2" xfId="19997" xr:uid="{BEE6E900-537A-4A14-8900-3DDF091E046C}"/>
    <cellStyle name="20% - Accent4 3 2 2 4 2 2 2" xfId="45285" xr:uid="{EB88C7F8-9400-4C37-9AEB-D4C1384C2803}"/>
    <cellStyle name="20% - Accent4 3 2 2 4 2 3" xfId="36430" xr:uid="{DB95E30C-DBAE-4041-B10A-49C4B3499FFB}"/>
    <cellStyle name="20% - Accent4 3 2 2 4 3" xfId="3842" xr:uid="{1595BB23-9915-4A21-8C61-6D7D9CC94AEB}"/>
    <cellStyle name="20% - Accent4 3 2 2 4 3 2" xfId="24379" xr:uid="{5786E7BD-9A01-4306-8426-34D239E65353}"/>
    <cellStyle name="20% - Accent4 3 2 2 4 3 2 2" xfId="49624" xr:uid="{64583BCB-AEFC-454F-BF68-43D8F69AE008}"/>
    <cellStyle name="20% - Accent4 3 2 2 4 3 3" xfId="29286" xr:uid="{92420E8F-75A4-4524-9CCA-4948E9097307}"/>
    <cellStyle name="20% - Accent4 3 2 2 4 4" xfId="19828" xr:uid="{A678DAF7-6905-40D8-9427-98DBDBE391B0}"/>
    <cellStyle name="20% - Accent4 3 2 2 4 4 2" xfId="45116" xr:uid="{8601EFAB-E571-42BF-9CD8-A85BA8300165}"/>
    <cellStyle name="20% - Accent4 3 2 2 4 5" xfId="46689" xr:uid="{EC635AB6-B309-4D7F-B050-4CC0B9BEEF9B}"/>
    <cellStyle name="20% - Accent4 3 2 2 5" xfId="4656" xr:uid="{A26BD6F8-76E3-4ABC-BE7D-63A14861966E}"/>
    <cellStyle name="20% - Accent4 3 2 2 5 2" xfId="24127" xr:uid="{92DD790A-B36D-4128-976B-BF5C399721C0}"/>
    <cellStyle name="20% - Accent4 3 2 2 5 2 2" xfId="49372" xr:uid="{ED7BE1D5-660A-490B-A570-189F71E296E1}"/>
    <cellStyle name="20% - Accent4 3 2 2 5 3" xfId="30087" xr:uid="{1D8B3433-6636-4D22-9C82-636A5FDC6B1F}"/>
    <cellStyle name="20% - Accent4 3 2 2 6" xfId="1657" xr:uid="{9A2BAD37-1BD4-4BAD-9AA0-F930F7C80BCE}"/>
    <cellStyle name="20% - Accent4 3 2 2 6 2" xfId="13770" xr:uid="{A0A5C900-9427-4EA7-AECE-BB46ECFBC808}"/>
    <cellStyle name="20% - Accent4 3 2 2 6 2 2" xfId="39121" xr:uid="{2A7EB051-C0F8-4636-964B-F1C4CCCAC867}"/>
    <cellStyle name="20% - Accent4 3 2 2 6 3" xfId="27128" xr:uid="{FD0924CD-766F-43C3-A15F-694154D5F2B6}"/>
    <cellStyle name="20% - Accent4 3 2 2 7" xfId="22883" xr:uid="{A4AE0329-679C-4608-878E-55AEBDA5DF64}"/>
    <cellStyle name="20% - Accent4 3 2 2 7 2" xfId="48138" xr:uid="{476F5858-C310-42EB-90AF-A028EE408EE9}"/>
    <cellStyle name="20% - Accent4 3 2 2 8" xfId="46605" xr:uid="{E20A21A5-6745-42C5-B9D5-4AD7000340ED}"/>
    <cellStyle name="20% - Accent4 3 2 3" xfId="10804" xr:uid="{D631AF3F-7608-424C-987F-C27E4611F14B}"/>
    <cellStyle name="20% - Accent4 3 2 3 2" xfId="23441" xr:uid="{15234AD7-BB5E-4B87-94D8-DF2C93CB07B3}"/>
    <cellStyle name="20% - Accent4 3 2 3 2 2" xfId="23526" xr:uid="{8FD09C1F-5CED-4687-8BB9-352A5C77DB13}"/>
    <cellStyle name="20% - Accent4 3 2 3 2 2 2" xfId="19487" xr:uid="{3051E7E0-1B0B-4913-82BD-D657032D0E5A}"/>
    <cellStyle name="20% - Accent4 3 2 3 2 2 2 2" xfId="4185" xr:uid="{EA9BDECB-5966-403D-8365-AAA85F83E9D7}"/>
    <cellStyle name="20% - Accent4 3 2 3 2 2 2 2 2" xfId="29629" xr:uid="{BE8A8B4D-A11E-46A9-9031-DB1DFB5B8C9C}"/>
    <cellStyle name="20% - Accent4 3 2 3 2 2 2 3" xfId="44775" xr:uid="{4C70AB80-E0BA-4C6A-8AFD-F4D17EBDE306}"/>
    <cellStyle name="20% - Accent4 3 2 3 2 2 3" xfId="5946" xr:uid="{7EE3D0A9-B5FE-409B-BDAB-1CCDE79F6EA2}"/>
    <cellStyle name="20% - Accent4 3 2 3 2 2 3 2" xfId="13856" xr:uid="{FF1EF5F3-F26A-429C-AA65-C224EB7BE140}"/>
    <cellStyle name="20% - Accent4 3 2 3 2 2 3 2 2" xfId="39207" xr:uid="{6BEB992E-A705-4CBE-93B5-72A75FDEBD8C}"/>
    <cellStyle name="20% - Accent4 3 2 3 2 2 3 3" xfId="31369" xr:uid="{0966AC0F-B13A-47F7-9DDF-D822743259A4}"/>
    <cellStyle name="20% - Accent4 3 2 3 2 2 4" xfId="4016" xr:uid="{67A4789C-09A2-447F-A57F-E3BD158CC395}"/>
    <cellStyle name="20% - Accent4 3 2 3 2 2 4 2" xfId="29460" xr:uid="{F1307729-3BEF-47CB-AD79-BE5888A2285A}"/>
    <cellStyle name="20% - Accent4 3 2 3 2 2 5" xfId="48771" xr:uid="{AB12A4E9-F004-4641-94DF-8234F7B487B4}"/>
    <cellStyle name="20% - Accent4 3 2 3 2 3" xfId="6761" xr:uid="{0D350D06-83D3-4697-B82E-0964067E0C50}"/>
    <cellStyle name="20% - Accent4 3 2 3 2 3 2" xfId="13604" xr:uid="{FA7D3075-B6AE-401F-AD8C-3A354E3B50FA}"/>
    <cellStyle name="20% - Accent4 3 2 3 2 3 2 2" xfId="38955" xr:uid="{45379037-BAAB-42D7-94B4-449E9CABEA59}"/>
    <cellStyle name="20% - Accent4 3 2 3 2 3 3" xfId="32175" xr:uid="{F5860EB5-A14C-4978-8016-B5FC72088046}"/>
    <cellStyle name="20% - Accent4 3 2 3 2 4" xfId="16399" xr:uid="{645B8B0D-C356-48AE-B129-DFA88141181B}"/>
    <cellStyle name="20% - Accent4 3 2 3 2 4 2" xfId="4275" xr:uid="{61952A9B-111D-4BD7-80F2-6FFDF70AA591}"/>
    <cellStyle name="20% - Accent4 3 2 3 2 4 2 2" xfId="29719" xr:uid="{C1B4EA1E-C595-4DAA-99FF-0D965B356345}"/>
    <cellStyle name="20% - Accent4 3 2 3 2 4 3" xfId="41715" xr:uid="{CDCB1E9E-6533-441C-BFEE-6EF38451F505}"/>
    <cellStyle name="20% - Accent4 3 2 3 2 5" xfId="24987" xr:uid="{971D80EE-DFF4-4F33-8F51-654A7A18A7A2}"/>
    <cellStyle name="20% - Accent4 3 2 3 2 5 2" xfId="50221" xr:uid="{FCD2C165-83FC-4534-81C8-0B318577C51A}"/>
    <cellStyle name="20% - Accent4 3 2 3 2 6" xfId="48688" xr:uid="{B5A5E31C-C15A-4876-9C9D-0D83399A2205}"/>
    <cellStyle name="20% - Accent4 3 2 3 3" xfId="17129" xr:uid="{2889729B-0655-4906-AF0E-52133C8F70B2}"/>
    <cellStyle name="20% - Accent4 3 2 3 3 2" xfId="17214" xr:uid="{367A23A2-01D4-45E1-93C1-B7D194AD5A70}"/>
    <cellStyle name="20% - Accent4 3 2 3 3 2 2" xfId="13173" xr:uid="{AEE36DDA-EF99-40B1-AAF2-1149EA833517}"/>
    <cellStyle name="20% - Accent4 3 2 3 3 2 2 2" xfId="10499" xr:uid="{298EE8EF-A09C-4215-96B2-6D8B0ECDF407}"/>
    <cellStyle name="20% - Accent4 3 2 3 3 2 2 2 2" xfId="35883" xr:uid="{5F7C1F57-0CFC-4F08-954B-B4075BF53A30}"/>
    <cellStyle name="20% - Accent4 3 2 3 3 2 2 3" xfId="38524" xr:uid="{29593F1C-A2AC-4CED-B394-91BD29811AB6}"/>
    <cellStyle name="20% - Accent4 3 2 3 3 2 3" xfId="12260" xr:uid="{1E0D3EDD-2AC6-43BD-97C1-5BE9290E273F}"/>
    <cellStyle name="20% - Accent4 3 2 3 3 2 3 2" xfId="1220" xr:uid="{0C10B7D7-638D-416E-9AF7-A440BA05BB97}"/>
    <cellStyle name="20% - Accent4 3 2 3 3 2 3 2 2" xfId="26704" xr:uid="{550E6184-C59B-478F-AE78-6FE04BD13440}"/>
    <cellStyle name="20% - Accent4 3 2 3 3 2 3 3" xfId="37623" xr:uid="{5C008CCD-D19D-470B-AC5B-9517641C558B}"/>
    <cellStyle name="20% - Accent4 3 2 3 3 2 4" xfId="10330" xr:uid="{38B45539-C5AA-4DE2-8FF0-E21E403C9846}"/>
    <cellStyle name="20% - Accent4 3 2 3 3 2 4 2" xfId="35714" xr:uid="{79FA46D0-1218-43C8-8B84-61B22FB15AE9}"/>
    <cellStyle name="20% - Accent4 3 2 3 3 2 5" xfId="42522" xr:uid="{7B498DB4-7BC7-45D4-92D2-D19C737F903C}"/>
    <cellStyle name="20% - Accent4 3 2 3 3 3" xfId="19397" xr:uid="{879710B7-FE8A-4B03-AFB6-AB330C9744F1}"/>
    <cellStyle name="20% - Accent4 3 2 3 3 3 2" xfId="967" xr:uid="{01DA383A-03CE-4BA2-AC68-87997007B4EF}"/>
    <cellStyle name="20% - Accent4 3 2 3 3 3 2 2" xfId="26451" xr:uid="{9A3D1ABC-1F12-46B1-A74B-B7E84CBBDF4B}"/>
    <cellStyle name="20% - Accent4 3 2 3 3 3 3" xfId="44685" xr:uid="{9FE0E52B-3C82-4F18-9324-845C493D3272}"/>
    <cellStyle name="20% - Accent4 3 2 3 3 4" xfId="5865" xr:uid="{9DADB9A1-3E33-4A53-B2B8-49ECC525EF7C}"/>
    <cellStyle name="20% - Accent4 3 2 3 3 4 2" xfId="10589" xr:uid="{87E23A84-0505-4318-8D13-23618A0E9317}"/>
    <cellStyle name="20% - Accent4 3 2 3 3 4 2 2" xfId="35973" xr:uid="{76061F3B-1507-4B6A-9D69-D9AFCA4DFE8C}"/>
    <cellStyle name="20% - Accent4 3 2 3 3 4 3" xfId="31288" xr:uid="{9AF955A4-AA78-4048-A9A6-9EADA7562F23}"/>
    <cellStyle name="20% - Accent4 3 2 3 3 5" xfId="18674" xr:uid="{3094A191-4F44-43E0-84B8-726884344691}"/>
    <cellStyle name="20% - Accent4 3 2 3 3 5 2" xfId="43974" xr:uid="{8B799FCD-4BD6-46FE-93FC-693BD84E956F}"/>
    <cellStyle name="20% - Accent4 3 2 3 3 6" xfId="42438" xr:uid="{F32E1966-0474-4A0D-8A18-385B41E95E65}"/>
    <cellStyle name="20% - Accent4 3 2 3 4" xfId="10889" xr:uid="{E4342E1F-F0AA-418A-BE17-C3B7330551B3}"/>
    <cellStyle name="20% - Accent4 3 2 3 4 2" xfId="6851" xr:uid="{E2DDC065-99F5-45EC-A269-14158B963A50}"/>
    <cellStyle name="20% - Accent4 3 2 3 4 2 2" xfId="2081" xr:uid="{90ECE1C9-E858-4073-8A78-0F8A1E94AC69}"/>
    <cellStyle name="20% - Accent4 3 2 3 4 2 2 2" xfId="27552" xr:uid="{37C67B79-5DD7-4685-9566-AEB9D5617067}"/>
    <cellStyle name="20% - Accent4 3 2 3 4 2 3" xfId="32265" xr:uid="{0DA52282-5852-46EF-97D9-CBD93D5206CD}"/>
    <cellStyle name="20% - Accent4 3 2 3 4 3" xfId="16480" xr:uid="{85DD2F99-2A63-47F7-BD4F-731B5193BABE}"/>
    <cellStyle name="20% - Accent4 3 2 3 4 3 2" xfId="20170" xr:uid="{5C9DEB43-E630-49BE-898B-4ACA90879E5F}"/>
    <cellStyle name="20% - Accent4 3 2 3 4 3 2 2" xfId="45458" xr:uid="{1A8B1F6E-3043-4B16-B7BF-AC871C6E80F2}"/>
    <cellStyle name="20% - Accent4 3 2 3 4 3 3" xfId="41796" xr:uid="{98F3BFB7-38CE-4095-A05C-B6370B8E108B}"/>
    <cellStyle name="20% - Accent4 3 2 3 4 4" xfId="1912" xr:uid="{29F6B118-2B38-4F45-BF3B-1388E070236F}"/>
    <cellStyle name="20% - Accent4 3 2 3 4 4 2" xfId="27383" xr:uid="{793BA936-B874-43C6-ACD4-019959905866}"/>
    <cellStyle name="20% - Accent4 3 2 3 4 5" xfId="36260" xr:uid="{6960AE7F-99BB-4FA4-9387-8C7B66219875}"/>
    <cellStyle name="20% - Accent4 3 2 3 5" xfId="17294" xr:uid="{2B8961C3-8B60-4F9B-A690-8B0A9D797D3F}"/>
    <cellStyle name="20% - Accent4 3 2 3 5 2" xfId="19918" xr:uid="{F53502A3-4C07-4BFA-BFCD-B9381B7DBEE9}"/>
    <cellStyle name="20% - Accent4 3 2 3 5 2 2" xfId="45206" xr:uid="{5D38A6FF-4A7B-4835-BE5D-3020C1AAA152}"/>
    <cellStyle name="20% - Accent4 3 2 3 5 3" xfId="42602" xr:uid="{867389F5-AA68-413F-A7CE-8F5F5A2AFCB1}"/>
    <cellStyle name="20% - Accent4 3 2 3 6" xfId="22712" xr:uid="{0E07014D-320A-4115-96CD-9A52BD0B10DD}"/>
    <cellStyle name="20% - Accent4 3 2 3 6 2" xfId="2171" xr:uid="{B579A4D8-0C30-4970-8FDE-04D2E44F8DBD}"/>
    <cellStyle name="20% - Accent4 3 2 3 6 2 2" xfId="27642" xr:uid="{8BA82BB5-60D9-465F-BF74-9BCE28637B34}"/>
    <cellStyle name="20% - Accent4 3 2 3 6 3" xfId="47967" xr:uid="{675C1481-CAD2-4B68-8786-3F25950595AE}"/>
    <cellStyle name="20% - Accent4 3 2 3 7" xfId="12350" xr:uid="{3D64DA5D-654E-40B8-AE62-810F159D71CC}"/>
    <cellStyle name="20% - Accent4 3 2 3 7 2" xfId="37713" xr:uid="{79D83CB7-FD1A-4A54-8E2C-E2A3AA2B18B1}"/>
    <cellStyle name="20% - Accent4 3 2 3 8" xfId="36179" xr:uid="{98D96F2B-C1B7-49E9-B3E2-233F6EFD5FB0}"/>
    <cellStyle name="20% - Accent4 3 2 4" xfId="6596" xr:uid="{FEBFEE66-3C87-423A-9E34-559AEA13E46D}"/>
    <cellStyle name="20% - Accent4 3 2 4 2" xfId="6681" xr:uid="{B7A2463F-E4F7-43F9-A8BF-EE4D1DDF7891}"/>
    <cellStyle name="20% - Accent4 3 2 4 2 2" xfId="532" xr:uid="{F1E46E3C-8335-4748-B457-43874825677E}"/>
    <cellStyle name="20% - Accent4 3 2 4 2 2 2" xfId="23136" xr:uid="{E78AD6B1-C831-474A-8EF1-FC4396F927FF}"/>
    <cellStyle name="20% - Accent4 3 2 4 2 2 2 2" xfId="48391" xr:uid="{FA325254-C5E0-49C7-85EB-793DC2478B88}"/>
    <cellStyle name="20% - Accent4 3 2 4 2 2 3" xfId="26016" xr:uid="{91E228E5-9C3B-4B9B-A818-1A443A60AB07}"/>
    <cellStyle name="20% - Accent4 3 2 4 2 3" xfId="24897" xr:uid="{52D80236-3B20-4273-85B9-6A6E63D2A0C0}"/>
    <cellStyle name="20% - Accent4 3 2 4 2 3 2" xfId="2254" xr:uid="{12444A5A-133A-43EE-97E4-61DE598C8950}"/>
    <cellStyle name="20% - Accent4 3 2 4 2 3 2 2" xfId="27725" xr:uid="{543ED96E-55BF-47D8-9696-004426FD2256}"/>
    <cellStyle name="20% - Accent4 3 2 4 2 3 3" xfId="50131" xr:uid="{4D8AA163-C7BE-402D-9BC0-1C15AF3F1AA8}"/>
    <cellStyle name="20% - Accent4 3 2 4 2 4" xfId="22967" xr:uid="{2B827468-A823-466D-B5B1-F8AB592FF144}"/>
    <cellStyle name="20% - Accent4 3 2 4 2 4 2" xfId="48222" xr:uid="{19292F32-561D-4145-85DF-C61B443D81FD}"/>
    <cellStyle name="20% - Accent4 3 2 4 2 5" xfId="32095" xr:uid="{6CA0F829-A221-48DC-9877-B9391FA81C74}"/>
    <cellStyle name="20% - Accent4 3 2 4 3" xfId="450" xr:uid="{6819D9E4-3CF2-4038-B298-E85FC9FF3E26}"/>
    <cellStyle name="20% - Accent4 3 2 4 3 2" xfId="2002" xr:uid="{512875B0-E4D0-4D12-B646-AB1E4528E917}"/>
    <cellStyle name="20% - Accent4 3 2 4 3 2 2" xfId="27473" xr:uid="{701A6C6E-D94B-49B4-8488-CE22CF899ED4}"/>
    <cellStyle name="20% - Accent4 3 2 4 3 3" xfId="25934" xr:uid="{F90413B9-33DC-46F2-80EA-197C3AFF1EC5}"/>
    <cellStyle name="20% - Accent4 3 2 4 4" xfId="12179" xr:uid="{BE9160D9-C902-45E7-AA8E-6BA827C794E9}"/>
    <cellStyle name="20% - Accent4 3 2 4 4 2" xfId="23226" xr:uid="{7A763F24-2ACE-475D-AF4B-382DBCDE0A5B}"/>
    <cellStyle name="20% - Accent4 3 2 4 4 2 2" xfId="48481" xr:uid="{A96EE504-4045-478C-89EE-5CCEFC073CF6}"/>
    <cellStyle name="20% - Accent4 3 2 4 4 3" xfId="37542" xr:uid="{FE847D98-071E-4E7C-BEFA-1F361DBD8AFA}"/>
    <cellStyle name="20% - Accent4 3 2 4 5" xfId="8141" xr:uid="{C246131E-3F1D-4685-8F75-4A2F90193B2F}"/>
    <cellStyle name="20% - Accent4 3 2 4 5 2" xfId="33548" xr:uid="{849F1FF8-2020-4A57-A2C1-4149A81B63B9}"/>
    <cellStyle name="20% - Accent4 3 2 4 6" xfId="32010" xr:uid="{F7B7EFA6-0966-46DE-BA58-767C16095D07}"/>
    <cellStyle name="20% - Accent4 3 2 5" xfId="19232" xr:uid="{758DEAFD-2C5D-4C8D-93EE-0D06AD5CE7C6}"/>
    <cellStyle name="20% - Accent4 3 2 5 2" xfId="19317" xr:uid="{B9D27158-8F3D-4EBE-A2FC-72D86CB2DA74}"/>
    <cellStyle name="20% - Accent4 3 2 5 2 2" xfId="1571" xr:uid="{D595BCDC-8603-4684-8466-23C3FB9B1915}"/>
    <cellStyle name="20% - Accent4 3 2 5 2 2 2" xfId="16823" xr:uid="{8D15FF43-F770-4FEC-AD54-C91F1DE254F8}"/>
    <cellStyle name="20% - Accent4 3 2 5 2 2 2 2" xfId="42139" xr:uid="{8FFC3A49-FCB2-47CA-B9D6-50B7CB83566F}"/>
    <cellStyle name="20% - Accent4 3 2 5 2 2 3" xfId="27042" xr:uid="{8119F286-6C2E-44A9-A328-A72F00265507}"/>
    <cellStyle name="20% - Accent4 3 2 5 2 3" xfId="18584" xr:uid="{FF30B2FE-15FE-4AB3-83E6-9E535F37DF1F}"/>
    <cellStyle name="20% - Accent4 3 2 5 2 3 2" xfId="4358" xr:uid="{63512074-BE7F-47D9-A341-935C6DDBF25A}"/>
    <cellStyle name="20% - Accent4 3 2 5 2 3 2 2" xfId="29802" xr:uid="{14CEEFC6-3FAE-40B7-AA7E-6D94CFCF669F}"/>
    <cellStyle name="20% - Accent4 3 2 5 2 3 3" xfId="43884" xr:uid="{AFC29683-C692-467F-AA73-FFDBB2044965}"/>
    <cellStyle name="20% - Accent4 3 2 5 2 4" xfId="16654" xr:uid="{C55E884F-4819-480A-A025-95739D44E0D1}"/>
    <cellStyle name="20% - Accent4 3 2 5 2 4 2" xfId="41970" xr:uid="{CB989555-C3E5-45FC-9850-FF693971F4CB}"/>
    <cellStyle name="20% - Accent4 3 2 5 2 5" xfId="44605" xr:uid="{C465C111-170C-4F8E-B8C6-2158CC932B5E}"/>
    <cellStyle name="20% - Accent4 3 2 5 3" xfId="451" xr:uid="{196DA47F-A99D-418D-9592-F19A16348840}"/>
    <cellStyle name="20% - Accent4 3 2 5 3 2" xfId="4106" xr:uid="{335FE749-7BB3-44DA-8E50-52B73B7D133B}"/>
    <cellStyle name="20% - Accent4 3 2 5 3 2 2" xfId="29550" xr:uid="{1715C0F3-BACC-4608-9CA9-7EE3E5495D55}"/>
    <cellStyle name="20% - Accent4 3 2 5 3 3" xfId="25935" xr:uid="{B3346458-D9DE-4960-BB19-D165D89FD1CF}"/>
    <cellStyle name="20% - Accent4 3 2 5 4" xfId="24816" xr:uid="{B40F0C65-3C44-4788-A943-D601CB04CF34}"/>
    <cellStyle name="20% - Accent4 3 2 5 4 2" xfId="16913" xr:uid="{E4290412-2479-439D-9124-025B993ADEF2}"/>
    <cellStyle name="20% - Accent4 3 2 5 4 2 2" xfId="42229" xr:uid="{97EA392F-9D3C-4D2A-BC2C-3957E95CEA15}"/>
    <cellStyle name="20% - Accent4 3 2 5 4 3" xfId="50050" xr:uid="{2389A1F7-87FE-43DF-BEF9-C1CDEA4A8DBD}"/>
    <cellStyle name="20% - Accent4 3 2 5 5" xfId="20776" xr:uid="{F4477CE5-4F4E-4B51-836B-4866EFC75CFF}"/>
    <cellStyle name="20% - Accent4 3 2 5 5 2" xfId="46055" xr:uid="{B0D9D21C-DE0A-4D44-973A-805680AA43A5}"/>
    <cellStyle name="20% - Accent4 3 2 5 6" xfId="44523" xr:uid="{6D966423-930C-4751-8657-53A4EDD6BC34}"/>
    <cellStyle name="20% - Accent4 3 2 6" xfId="8700" xr:uid="{DAFB4E9E-4AC9-4775-AD4A-0FC6A6745CC1}"/>
    <cellStyle name="20% - Accent4 3 2 6 2" xfId="15189" xr:uid="{2DC50241-E376-42A0-A892-1BA0B61C0333}"/>
    <cellStyle name="20% - Accent4 3 2 6 2 2" xfId="11490" xr:uid="{4B4DEC76-C7E0-4D85-8665-594B7789D3E4}"/>
    <cellStyle name="20% - Accent4 3 2 6 2 2 2" xfId="36861" xr:uid="{E1AB8894-7547-42DD-ADD1-6208B2D4F01F}"/>
    <cellStyle name="20% - Accent4 3 2 6 2 3" xfId="40516" xr:uid="{D1C23683-E2A9-49A5-964F-F953BC21FB24}"/>
    <cellStyle name="20% - Accent4 3 2 6 3" xfId="13262" xr:uid="{80E8EE62-1E8C-4467-90EF-30FFE6DC02C6}"/>
    <cellStyle name="20% - Accent4 3 2 6 3 2" xfId="20084" xr:uid="{C8840E1F-5C02-488C-9591-5FB9167309A1}"/>
    <cellStyle name="20% - Accent4 3 2 6 3 2 2" xfId="45372" xr:uid="{50957DA9-F035-477A-9910-A8EBBE9E4B3F}"/>
    <cellStyle name="20% - Accent4 3 2 6 3 3" xfId="38613" xr:uid="{718A79EE-A06C-4BBA-9615-1F2915AC9514}"/>
    <cellStyle name="20% - Accent4 3 2 6 4" xfId="10246" xr:uid="{5B2F9232-FE6B-480A-98F2-60BAFEECE368}"/>
    <cellStyle name="20% - Accent4 3 2 6 4 2" xfId="35630" xr:uid="{16431634-F79B-41CE-9ED0-89D0FAE6EF90}"/>
    <cellStyle name="20% - Accent4 3 2 6 5" xfId="34098" xr:uid="{1D51FB97-ED3E-41A2-A1EA-9360D2B075E1}"/>
    <cellStyle name="20% - Accent4 3 2 7" xfId="8785" xr:uid="{37092C6E-B9D4-4186-AFB9-70330AA1A0E4}"/>
    <cellStyle name="20% - Accent4 3 2 7 2" xfId="4746" xr:uid="{09362CC3-728A-44E5-9D95-DE0B8AFBAA09}"/>
    <cellStyle name="20% - Accent4 3 2 7 2 2" xfId="7361" xr:uid="{0E529DFE-9CBC-4130-88FB-15382A2D0C97}"/>
    <cellStyle name="20% - Accent4 3 2 7 2 2 2" xfId="32775" xr:uid="{B2FCC223-63FA-4C56-8DFF-FB684596E242}"/>
    <cellStyle name="20% - Accent4 3 2 7 2 3" xfId="30177" xr:uid="{E47F757A-F93A-46E2-8C1C-FD9C8D796BEF}"/>
    <cellStyle name="20% - Accent4 3 2 7 3" xfId="1738" xr:uid="{52DA468D-D6DB-459A-B274-9C99BC96F94E}"/>
    <cellStyle name="20% - Accent4 3 2 7 3 2" xfId="11742" xr:uid="{75CD35F9-5BF7-40F5-8226-A5A54B43A471}"/>
    <cellStyle name="20% - Accent4 3 2 7 3 2 2" xfId="37113" xr:uid="{64100676-17CC-4FF7-B4AC-4C1DC882739B}"/>
    <cellStyle name="20% - Accent4 3 2 7 3 3" xfId="27209" xr:uid="{38F2A9CB-41F1-49F6-9532-992570567561}"/>
    <cellStyle name="20% - Accent4 3 2 7 4" xfId="7192" xr:uid="{D1B269CF-BA83-4E01-9466-348D820B0ED3}"/>
    <cellStyle name="20% - Accent4 3 2 7 4 2" xfId="32606" xr:uid="{A359CB2E-A2A2-4428-8275-949AB252234D}"/>
    <cellStyle name="20% - Accent4 3 2 7 5" xfId="34178" xr:uid="{8F9978CF-EA07-4998-9B08-99E3F01D84FF}"/>
    <cellStyle name="20% - Accent4 3 2 8" xfId="3571" xr:uid="{3985310B-6C05-44F7-B6BD-C7D139E21CF3}"/>
    <cellStyle name="20% - Accent4 3 2 8 2" xfId="10395" xr:uid="{0C4E3D11-4BC6-4A77-BB6E-3AA44014FE8A}"/>
    <cellStyle name="20% - Accent4 3 2 8 2 2" xfId="35779" xr:uid="{C2930107-AF04-4310-A259-BE157D7BC1AD}"/>
    <cellStyle name="20% - Accent4 3 2 8 3" xfId="29015" xr:uid="{C26BDCDC-B17D-4802-B64E-DF19DD3D5A4D}"/>
    <cellStyle name="20% - Accent4 3 2 9" xfId="4452" xr:uid="{00477A0C-6F7E-43DA-B48D-CE047D67317B}"/>
    <cellStyle name="20% - Accent4 3 2 9 2" xfId="20064" xr:uid="{3890B06F-400A-407B-813A-88F1A44A4A3E}"/>
    <cellStyle name="20% - Accent4 3 2 9 2 2" xfId="45352" xr:uid="{4F85B618-1AB6-469D-895F-2A2BCCD7A84D}"/>
    <cellStyle name="20% - Accent4 3 2 9 3" xfId="29894" xr:uid="{3A0B9DED-3242-4145-9AFE-6E8DCE780737}"/>
    <cellStyle name="20% - Accent4 3 3" xfId="12918" xr:uid="{5B1AF423-07AD-4B15-B49A-84402FE32C0E}"/>
    <cellStyle name="20% - Accent4 3 3 2" xfId="277" xr:uid="{A005A396-ADDF-4EA7-AA2B-AE3887FF923A}"/>
    <cellStyle name="20% - Accent4 3 3 2 2" xfId="361" xr:uid="{730F326F-A62D-4B9C-BBF6-38221511B007}"/>
    <cellStyle name="20% - Accent4 3 3 2 2 2" xfId="9989" xr:uid="{6A9B7F2C-62D6-4010-B14B-87226697ED38}"/>
    <cellStyle name="20% - Accent4 3 3 2 2 2 2" xfId="12603" xr:uid="{F7C88935-FEE1-410F-99A3-BB1995514244}"/>
    <cellStyle name="20% - Accent4 3 3 2 2 2 2 2" xfId="37966" xr:uid="{98C982E9-6E17-4A7C-99BD-EB89DAF6AB38}"/>
    <cellStyle name="20% - Accent4 3 3 2 2 2 3" xfId="35373" xr:uid="{789A5303-C7EF-4690-8FF5-1BECFEE43656}"/>
    <cellStyle name="20% - Accent4 3 3 2 2 3" xfId="20686" xr:uid="{58859641-92A7-42FE-961A-0DDF0DD61173}"/>
    <cellStyle name="20% - Accent4 3 3 2 2 3 2" xfId="23309" xr:uid="{3128B406-D2BA-489A-945B-456688EE2DC9}"/>
    <cellStyle name="20% - Accent4 3 3 2 2 3 2 2" xfId="48564" xr:uid="{5E26A7B8-BDEF-4A22-92CA-54ADC352BBE9}"/>
    <cellStyle name="20% - Accent4 3 3 2 2 3 3" xfId="45965" xr:uid="{9D8BB162-EFDD-402D-81B9-7ACD30818110}"/>
    <cellStyle name="20% - Accent4 3 3 2 2 4" xfId="12434" xr:uid="{CE0FFEFD-52BB-4505-89FC-84AF73C74354}"/>
    <cellStyle name="20% - Accent4 3 3 2 2 4 2" xfId="37797" xr:uid="{04E538B3-9E32-4208-AE47-BB2BE43FDC84}"/>
    <cellStyle name="20% - Accent4 3 3 2 2 5" xfId="25845" xr:uid="{0649B973-DC5F-4E2A-B5BD-D90F7E4B649D}"/>
    <cellStyle name="20% - Accent4 3 3 2 3" xfId="3594" xr:uid="{737ABF3F-B448-411A-BF02-57FC9506482C}"/>
    <cellStyle name="20% - Accent4 3 3 2 3 2" xfId="23057" xr:uid="{926A1066-D676-4825-9275-E84B35818206}"/>
    <cellStyle name="20% - Accent4 3 3 2 3 2 2" xfId="48312" xr:uid="{D255AB7F-97E0-4E1E-8E76-B9F68E3B2558}"/>
    <cellStyle name="20% - Accent4 3 3 2 3 3" xfId="29038" xr:uid="{0AE46122-23F0-4DC4-861D-CE04D5D3086E}"/>
    <cellStyle name="20% - Accent4 3 3 2 4" xfId="7970" xr:uid="{F4DF9B53-4F1B-4E2C-AE04-CB541A2B0C3D}"/>
    <cellStyle name="20% - Accent4 3 3 2 4 2" xfId="12693" xr:uid="{917790BD-7796-4BDC-AB7C-087FC3C371AC}"/>
    <cellStyle name="20% - Accent4 3 3 2 4 2 2" xfId="38056" xr:uid="{9691AB9F-DFAB-45DF-ACE1-31E2E1B35A37}"/>
    <cellStyle name="20% - Accent4 3 3 2 4 3" xfId="33377" xr:uid="{BF770FDF-784D-459E-872E-B4A8398B9673}"/>
    <cellStyle name="20% - Accent4 3 3 2 5" xfId="2900" xr:uid="{7BD60A68-129F-45F6-A6BC-D35D0C8DDA35}"/>
    <cellStyle name="20% - Accent4 3 3 2 5 2" xfId="28353" xr:uid="{8A8C9B0E-EDEB-4048-A7E7-423036B9EEDD}"/>
    <cellStyle name="20% - Accent4 3 3 2 6" xfId="25764" xr:uid="{120CA38D-4176-42CC-A71F-12102D27D689}"/>
    <cellStyle name="20% - Accent4 3 3 3" xfId="278" xr:uid="{85372F8B-9A45-42A0-9876-955012BFE640}"/>
    <cellStyle name="20% - Accent4 3 3 3 2" xfId="1401" xr:uid="{AABFFBA4-9EA1-43BB-A473-58E309984AE8}"/>
    <cellStyle name="20% - Accent4 3 3 3 2 2" xfId="22626" xr:uid="{F884A00C-D199-4FB9-97C2-CDB5DC6CA80C}"/>
    <cellStyle name="20% - Accent4 3 3 3 2 2 2" xfId="25240" xr:uid="{BE75A0D8-6D67-4C62-AD1A-968BB4B268B3}"/>
    <cellStyle name="20% - Accent4 3 3 3 2 2 2 2" xfId="50474" xr:uid="{FA9FFF3B-1B8F-43F6-A743-C4CA04D8EB33}"/>
    <cellStyle name="20% - Accent4 3 3 3 2 2 3" xfId="47881" xr:uid="{8FE4B78A-B578-40CC-A668-DF9900BC0245}"/>
    <cellStyle name="20% - Accent4 3 3 3 2 3" xfId="14374" xr:uid="{1535CA61-9AAF-4A3B-A3E1-1CA9EE4DC90A}"/>
    <cellStyle name="20% - Accent4 3 3 3 2 3 2" xfId="16996" xr:uid="{8588214B-A5F5-4E94-A95B-BB11600BAB3F}"/>
    <cellStyle name="20% - Accent4 3 3 3 2 3 2 2" xfId="42312" xr:uid="{BF66D1CF-05BF-4323-BFF6-C86FF1FF33DE}"/>
    <cellStyle name="20% - Accent4 3 3 3 2 3 3" xfId="39713" xr:uid="{1016AF4A-2020-4F5C-8FAC-61C5AC4FEC64}"/>
    <cellStyle name="20% - Accent4 3 3 3 2 4" xfId="25071" xr:uid="{3BE0C1D6-E22E-4F36-A098-F265EC04AE4A}"/>
    <cellStyle name="20% - Accent4 3 3 3 2 4 2" xfId="50305" xr:uid="{CAB8093C-E187-4776-9565-52DEA1C20829}"/>
    <cellStyle name="20% - Accent4 3 3 3 2 5" xfId="26872" xr:uid="{C0205860-6D13-41FB-AB59-1217C9D5FA87}"/>
    <cellStyle name="20% - Accent4 3 3 3 3" xfId="9908" xr:uid="{E1E0BEAE-A9E3-45F5-B30B-DC5C3582D457}"/>
    <cellStyle name="20% - Accent4 3 3 3 3 2" xfId="16744" xr:uid="{54DBEA82-9ED7-41B6-8E13-4ED97C4D9A4B}"/>
    <cellStyle name="20% - Accent4 3 3 3 3 2 2" xfId="42060" xr:uid="{094FEB34-9E7B-415C-A9B9-D6A3757666A7}"/>
    <cellStyle name="20% - Accent4 3 3 3 3 3" xfId="35292" xr:uid="{F3110D8F-FAC8-4391-86D3-C30F7D5228F3}"/>
    <cellStyle name="20% - Accent4 3 3 3 4" xfId="20605" xr:uid="{CDDCE3EE-87B0-4DA9-8C51-CC52841C3353}"/>
    <cellStyle name="20% - Accent4 3 3 3 4 2" xfId="25330" xr:uid="{49A6B2EE-66E3-43B0-B66B-149CB427B1AA}"/>
    <cellStyle name="20% - Accent4 3 3 3 4 2 2" xfId="50564" xr:uid="{ECAF31C0-7983-43C2-9F00-CCD64748C3C9}"/>
    <cellStyle name="20% - Accent4 3 3 3 4 3" xfId="45884" xr:uid="{3BD62813-663B-4DD8-95F8-F6DE4AC5CED3}"/>
    <cellStyle name="20% - Accent4 3 3 3 5" xfId="9213" xr:uid="{970EC412-FFCD-428F-AB15-FB0FE393A274}"/>
    <cellStyle name="20% - Accent4 3 3 3 5 2" xfId="34606" xr:uid="{961019AF-FD47-49F4-895F-B65FF6598616}"/>
    <cellStyle name="20% - Accent4 3 3 3 6" xfId="25765" xr:uid="{B8AD2815-3FB5-49FF-9C1B-2B3A7520DCA3}"/>
    <cellStyle name="20% - Accent4 3 3 4" xfId="13003" xr:uid="{A7E8A7B8-A88B-4BA7-9952-C4BA6D9EC697}"/>
    <cellStyle name="20% - Accent4 3 3 4 2" xfId="3675" xr:uid="{4BD128EE-093B-488F-82F3-FB2FD304E571}"/>
    <cellStyle name="20% - Accent4 3 3 4 2 2" xfId="6289" xr:uid="{B9D37EC3-019A-43FE-86EE-09DBCF42A931}"/>
    <cellStyle name="20% - Accent4 3 3 4 2 2 2" xfId="31712" xr:uid="{8CA7B5B2-C6B4-4172-B485-C261511495F5}"/>
    <cellStyle name="20% - Accent4 3 3 4 2 3" xfId="29119" xr:uid="{22A57AFC-69FF-4095-97D6-DDA217412E36}"/>
    <cellStyle name="20% - Accent4 3 3 4 3" xfId="8051" xr:uid="{3E856A2A-BD4C-467D-B794-CA8BBA9D66DE}"/>
    <cellStyle name="20% - Accent4 3 3 4 3 2" xfId="10672" xr:uid="{2CD342F6-E520-46B8-AC77-F1A1913AA808}"/>
    <cellStyle name="20% - Accent4 3 3 4 3 2 2" xfId="36056" xr:uid="{509DE047-482F-4D77-94D3-36D4C5F731AF}"/>
    <cellStyle name="20% - Accent4 3 3 4 3 3" xfId="33458" xr:uid="{AE3FB8FB-6A40-4E7C-B31B-F0168B320FDA}"/>
    <cellStyle name="20% - Accent4 3 3 4 4" xfId="6120" xr:uid="{4DD588FE-3422-417E-969C-93CABA285FDA}"/>
    <cellStyle name="20% - Accent4 3 3 4 4 2" xfId="31543" xr:uid="{ECE082FA-B69C-471B-8C35-89E7D4609510}"/>
    <cellStyle name="20% - Accent4 3 3 4 5" xfId="38354" xr:uid="{A3BFABB9-9AB6-41C5-B4AE-30CA065C4A23}"/>
    <cellStyle name="20% - Accent4 3 3 5" xfId="1490" xr:uid="{3A456812-540E-4C9B-A364-D360D1EE76F4}"/>
    <cellStyle name="20% - Accent4 3 3 5 2" xfId="10420" xr:uid="{6F358849-404C-4208-A4CD-F315F74D8F60}"/>
    <cellStyle name="20% - Accent4 3 3 5 2 2" xfId="35804" xr:uid="{2AE7FB66-DA5D-47BE-BFC5-138FFFA31D2C}"/>
    <cellStyle name="20% - Accent4 3 3 5 3" xfId="26961" xr:uid="{540302ED-F96E-4DF8-A3F1-F6644924293B}"/>
    <cellStyle name="20% - Accent4 3 3 6" xfId="18503" xr:uid="{562BDF70-5160-41A3-910F-C0F759C4610A}"/>
    <cellStyle name="20% - Accent4 3 3 6 2" xfId="6379" xr:uid="{905BECFB-0889-439A-8B1E-9C0AB60B3DE7}"/>
    <cellStyle name="20% - Accent4 3 3 6 2 2" xfId="31802" xr:uid="{4501BFC9-788C-4364-AD32-B6B8F63101B6}"/>
    <cellStyle name="20% - Accent4 3 3 6 3" xfId="43803" xr:uid="{8E41A454-A542-4B05-9D10-9E85F1F2C3DF}"/>
    <cellStyle name="20% - Accent4 3 3 7" xfId="14464" xr:uid="{293DB567-F544-42E2-B435-35AE8DD95E9D}"/>
    <cellStyle name="20% - Accent4 3 3 7 2" xfId="39803" xr:uid="{ED335418-8E02-49DC-801F-3727028E2BF1}"/>
    <cellStyle name="20% - Accent4 3 3 8" xfId="38272" xr:uid="{F09823FD-0F06-43BC-82DD-24A6BC1A49E1}"/>
    <cellStyle name="20% - Accent4 3 4" xfId="1319" xr:uid="{1B701E08-A7CF-4500-B5B4-509A08829256}"/>
    <cellStyle name="20% - Accent4 3 4 2" xfId="3423" xr:uid="{AFBEC1BC-DC49-42AD-8F0B-7055374B8711}"/>
    <cellStyle name="20% - Accent4 3 4 2 2" xfId="9819" xr:uid="{69E3522F-4F49-4B19-88A1-DEF3DDC7AD71}"/>
    <cellStyle name="20% - Accent4 3 4 2 2 2" xfId="5779" xr:uid="{1D6E0F67-E9DF-4DF8-90C8-F15F906F863D}"/>
    <cellStyle name="20% - Accent4 3 4 2 2 2 2" xfId="8394" xr:uid="{94CEF885-40CD-497E-A41D-DEA664C0E8FE}"/>
    <cellStyle name="20% - Accent4 3 4 2 2 2 2 2" xfId="33801" xr:uid="{33C7AA2F-C159-40C7-8F01-683371F46A9E}"/>
    <cellStyle name="20% - Accent4 3 4 2 2 2 3" xfId="31202" xr:uid="{58BFF534-70C0-45E7-BCB6-C009387970F3}"/>
    <cellStyle name="20% - Accent4 3 4 2 2 3" xfId="9123" xr:uid="{3D84E6A2-8006-4991-A97B-915263909ECF}"/>
    <cellStyle name="20% - Accent4 3 4 2 2 3 2" xfId="12776" xr:uid="{41DACFF7-8EB1-49D5-897F-B81650CF9DCE}"/>
    <cellStyle name="20% - Accent4 3 4 2 2 3 2 2" xfId="38139" xr:uid="{D9B99354-0169-41FB-A091-FDE3BD074064}"/>
    <cellStyle name="20% - Accent4 3 4 2 2 3 3" xfId="34516" xr:uid="{F6E3C239-7477-4922-ACF7-63E7DE779FDE}"/>
    <cellStyle name="20% - Accent4 3 4 2 2 4" xfId="8225" xr:uid="{F853C8C3-CB10-46EE-A585-297A41E910A1}"/>
    <cellStyle name="20% - Accent4 3 4 2 2 4 2" xfId="33632" xr:uid="{57CCF31F-85AB-441E-AA59-A66966641D01}"/>
    <cellStyle name="20% - Accent4 3 4 2 2 5" xfId="35203" xr:uid="{E6C8F193-EAA7-455A-B1D0-AD9260445155}"/>
    <cellStyle name="20% - Accent4 3 4 2 3" xfId="16232" xr:uid="{4450F90D-CEE9-42AE-AC89-FF002E6535B2}"/>
    <cellStyle name="20% - Accent4 3 4 2 3 2" xfId="12524" xr:uid="{890C5219-7C4A-4702-B24C-F7F55D62EFC0}"/>
    <cellStyle name="20% - Accent4 3 4 2 3 2 2" xfId="37887" xr:uid="{457A7553-98E9-42BC-9A60-178F691AE653}"/>
    <cellStyle name="20% - Accent4 3 4 2 3 3" xfId="41548" xr:uid="{0E5E15F4-A811-46F6-9AAF-DDC1AF0B7458}"/>
    <cellStyle name="20% - Accent4 3 4 2 4" xfId="2729" xr:uid="{972804C2-4A16-4E3B-AD40-B96F477CE650}"/>
    <cellStyle name="20% - Accent4 3 4 2 4 2" xfId="8484" xr:uid="{2BDFA003-05E3-4D1A-B297-37D3F58333DC}"/>
    <cellStyle name="20% - Accent4 3 4 2 4 2 2" xfId="33891" xr:uid="{4E1EDEFA-B859-4D27-93D6-481E02DDB33A}"/>
    <cellStyle name="20% - Accent4 3 4 2 4 3" xfId="28182" xr:uid="{DBFA352E-D463-4171-98AE-2B8B53300ED9}"/>
    <cellStyle name="20% - Accent4 3 4 2 5" xfId="15537" xr:uid="{8C3B5B44-1B44-445A-A4FC-B482D3EA41E9}"/>
    <cellStyle name="20% - Accent4 3 4 2 5 2" xfId="40864" xr:uid="{BC383905-9644-4161-9555-759EC9F77720}"/>
    <cellStyle name="20% - Accent4 3 4 2 6" xfId="28868" xr:uid="{71D8210A-4A47-495B-BA0A-29E62C25142C}"/>
    <cellStyle name="20% - Accent4 3 4 3" xfId="9737" xr:uid="{F18C80BA-67AE-41C8-8278-3FACC0B8DAA0}"/>
    <cellStyle name="20% - Accent4 3 4 3 2" xfId="22456" xr:uid="{F97FFC77-565C-4AC2-8552-5AA2384C9C05}"/>
    <cellStyle name="20% - Accent4 3 4 3 2 2" xfId="12093" xr:uid="{65D0CEA3-7B61-41EC-80F3-9D0143A06653}"/>
    <cellStyle name="20% - Accent4 3 4 3 2 2 2" xfId="21029" xr:uid="{BB391358-E1A6-4293-B3AC-E9A4EE99060A}"/>
    <cellStyle name="20% - Accent4 3 4 3 2 2 2 2" xfId="46308" xr:uid="{914C9EC9-ADDF-4549-9A4D-5A53F011061C}"/>
    <cellStyle name="20% - Accent4 3 4 3 2 2 3" xfId="37456" xr:uid="{A06E6F0D-CB79-460D-8231-701B8CDBBB6A}"/>
    <cellStyle name="20% - Accent4 3 4 3 2 3" xfId="21759" xr:uid="{6379EE26-6237-4256-A573-3DC1E5918B51}"/>
    <cellStyle name="20% - Accent4 3 4 3 2 3 2" xfId="25413" xr:uid="{7E9694E0-31D8-4102-BA86-EB8E0CDAA536}"/>
    <cellStyle name="20% - Accent4 3 4 3 2 3 2 2" xfId="50647" xr:uid="{E4CBB39D-10B1-4904-88B7-212304C3779F}"/>
    <cellStyle name="20% - Accent4 3 4 3 2 3 3" xfId="47027" xr:uid="{39EC2062-88EC-4569-870C-64EEA463731A}"/>
    <cellStyle name="20% - Accent4 3 4 3 2 4" xfId="20860" xr:uid="{AFB684F0-7EC6-4DDC-BBF9-7852F916AC34}"/>
    <cellStyle name="20% - Accent4 3 4 3 2 4 2" xfId="46139" xr:uid="{7DE1B594-9D59-43AA-802A-15D9A8DD36D7}"/>
    <cellStyle name="20% - Accent4 3 4 3 2 5" xfId="47712" xr:uid="{0AB1B7CD-8898-4279-AE19-F62F38347053}"/>
    <cellStyle name="20% - Accent4 3 4 3 3" xfId="5698" xr:uid="{D46D5548-1933-42BA-99C1-F2E45EAA2E43}"/>
    <cellStyle name="20% - Accent4 3 4 3 3 2" xfId="25161" xr:uid="{1E24D834-325A-4288-9AB1-A871624CD9A6}"/>
    <cellStyle name="20% - Accent4 3 4 3 3 2 2" xfId="50395" xr:uid="{B4ED27BC-9D4B-4FF7-A10C-F31DF01F90FC}"/>
    <cellStyle name="20% - Accent4 3 4 3 3 3" xfId="31121" xr:uid="{9B9D76CD-4B42-44E8-90E3-C4B2208EA24C}"/>
    <cellStyle name="20% - Accent4 3 4 3 4" xfId="9042" xr:uid="{BB0BC1F9-B81B-4CB3-90EE-3615CD6D9586}"/>
    <cellStyle name="20% - Accent4 3 4 3 4 2" xfId="21119" xr:uid="{5E188D47-A520-40E1-826C-D6E79A61E527}"/>
    <cellStyle name="20% - Accent4 3 4 3 4 2 2" xfId="46398" xr:uid="{8A5A80F9-5D92-4A7B-B61C-044256CF8C3C}"/>
    <cellStyle name="20% - Accent4 3 4 3 4 3" xfId="34435" xr:uid="{77EDBDA3-90B7-4717-87C0-59E5100E675F}"/>
    <cellStyle name="20% - Accent4 3 4 3 5" xfId="5004" xr:uid="{6E526F81-A2D6-4DD0-AD0F-0C2B6320F00B}"/>
    <cellStyle name="20% - Accent4 3 4 3 5 2" xfId="30435" xr:uid="{602DC0F9-A806-4E8B-BB78-BF6302BD951A}"/>
    <cellStyle name="20% - Accent4 3 4 3 6" xfId="35121" xr:uid="{C4DFD648-AA3E-4672-A4D2-1F4A63D0528D}"/>
    <cellStyle name="20% - Accent4 3 4 4" xfId="3505" xr:uid="{1615A96A-4A05-4DAF-ADCE-86BFC955EB02}"/>
    <cellStyle name="20% - Accent4 3 4 4 2" xfId="16313" xr:uid="{4BE82B47-E87C-4406-940B-4F4854DEAE66}"/>
    <cellStyle name="20% - Accent4 3 4 4 2 2" xfId="18927" xr:uid="{537B29C3-610A-4D38-AE7A-98A27FD1FE55}"/>
    <cellStyle name="20% - Accent4 3 4 4 2 2 2" xfId="44227" xr:uid="{23506F64-CC2A-44BE-A031-B72C0EB36C05}"/>
    <cellStyle name="20% - Accent4 3 4 4 2 3" xfId="41629" xr:uid="{36C3DB60-F620-4191-82F4-33CD58A540F7}"/>
    <cellStyle name="20% - Accent4 3 4 4 3" xfId="2810" xr:uid="{57E1340D-E59A-4BE7-BFCA-2FE864E16026}"/>
    <cellStyle name="20% - Accent4 3 4 4 3 2" xfId="6462" xr:uid="{B524B6D8-B144-4B93-A992-29EB6A544937}"/>
    <cellStyle name="20% - Accent4 3 4 4 3 2 2" xfId="31885" xr:uid="{F8B886F6-75E0-466D-9BF8-8C39331B6556}"/>
    <cellStyle name="20% - Accent4 3 4 4 3 3" xfId="28263" xr:uid="{926E126E-91A1-4917-81FC-571462611392}"/>
    <cellStyle name="20% - Accent4 3 4 4 4" xfId="18758" xr:uid="{93B43F9F-F569-4FA2-B104-D0008DF47C11}"/>
    <cellStyle name="20% - Accent4 3 4 4 4 2" xfId="44058" xr:uid="{20CFF574-2319-4C60-9433-3E5147F7298B}"/>
    <cellStyle name="20% - Accent4 3 4 4 5" xfId="28949" xr:uid="{79C930BD-9D59-469A-BBE9-8C70EB8A01A6}"/>
    <cellStyle name="20% - Accent4 3 4 5" xfId="22545" xr:uid="{B1FE1AA9-8802-4CE2-BBD8-DA0DA851DC5E}"/>
    <cellStyle name="20% - Accent4 3 4 5 2" xfId="6210" xr:uid="{41E80ACC-AA08-45C7-8194-E8C813F9B4B4}"/>
    <cellStyle name="20% - Accent4 3 4 5 2 2" xfId="31633" xr:uid="{59381E23-630E-4E9D-921D-265035773940}"/>
    <cellStyle name="20% - Accent4 3 4 5 3" xfId="47800" xr:uid="{955BA117-752F-4E2F-B39A-3668FCEC22EA}"/>
    <cellStyle name="20% - Accent4 3 4 6" xfId="14293" xr:uid="{6D3B0B77-8263-4151-902E-6226468963E6}"/>
    <cellStyle name="20% - Accent4 3 4 6 2" xfId="19017" xr:uid="{7C08E082-294F-4D40-AE83-9BF0291A8D61}"/>
    <cellStyle name="20% - Accent4 3 4 6 2 2" xfId="44317" xr:uid="{172B3486-FDE2-44B8-82B8-F33F118678C2}"/>
    <cellStyle name="20% - Accent4 3 4 6 3" xfId="39632" xr:uid="{237F0183-6AEA-491A-8E5B-492C4C4C5994}"/>
    <cellStyle name="20% - Accent4 3 4 7" xfId="21849" xr:uid="{9B5AC9FF-5812-4925-A2D0-92D2BCEC9DFA}"/>
    <cellStyle name="20% - Accent4 3 4 7 2" xfId="47117" xr:uid="{BBAA56CB-5564-4062-8804-F7A33015F08E}"/>
    <cellStyle name="20% - Accent4 3 4 8" xfId="26792" xr:uid="{5398E353-A19E-4098-BE8C-62E753ADBF5A}"/>
    <cellStyle name="20% - Accent4 3 5" xfId="22374" xr:uid="{ED173116-D5D8-43DB-BCE2-DCF4ABF4314D}"/>
    <cellStyle name="20% - Accent4 3 5 2" xfId="16061" xr:uid="{67BE5563-75A5-4406-A043-C5DA6172CE14}"/>
    <cellStyle name="20% - Accent4 3 5 2 2" xfId="5609" xr:uid="{9211AE95-69BF-4CDF-A707-0C650F2FCDB7}"/>
    <cellStyle name="20% - Accent4 3 5 2 2 2" xfId="18417" xr:uid="{4FF1EF05-B255-4FA0-B593-2518FF68D2C1}"/>
    <cellStyle name="20% - Accent4 3 5 2 2 2 2" xfId="3153" xr:uid="{7A6BCB2F-8EE6-47F9-B2BC-63DD5AA30268}"/>
    <cellStyle name="20% - Accent4 3 5 2 2 2 2 2" xfId="28606" xr:uid="{37C91AB6-721C-4B00-820C-82F9ABA1A37B}"/>
    <cellStyle name="20% - Accent4 3 5 2 2 2 3" xfId="43717" xr:uid="{77094CB3-409E-4521-9E01-BBE890D44FA2}"/>
    <cellStyle name="20% - Accent4 3 5 2 2 3" xfId="4914" xr:uid="{0C6618C1-6B75-4A14-9D86-2AA60946E8D1}"/>
    <cellStyle name="20% - Accent4 3 5 2 2 3 2" xfId="8567" xr:uid="{30BCAFE4-2D01-4853-A609-3862D9027584}"/>
    <cellStyle name="20% - Accent4 3 5 2 2 3 2 2" xfId="33974" xr:uid="{AAAAC3C1-B180-47A8-981D-B8E98676FC58}"/>
    <cellStyle name="20% - Accent4 3 5 2 2 3 3" xfId="30345" xr:uid="{816F69E9-EB7A-4E96-84A5-1CF17561A515}"/>
    <cellStyle name="20% - Accent4 3 5 2 2 4" xfId="2984" xr:uid="{CFF3BF14-8852-4F4E-B0F0-B1C41FB23BE4}"/>
    <cellStyle name="20% - Accent4 3 5 2 2 4 2" xfId="28437" xr:uid="{C14ACEBB-72E4-40B0-AD38-231FB643E348}"/>
    <cellStyle name="20% - Accent4 3 5 2 2 5" xfId="31032" xr:uid="{A145CE55-8537-49C3-9407-31BE79361CCB}"/>
    <cellStyle name="20% - Accent4 3 5 2 3" xfId="24649" xr:uid="{17FA0E2F-F50A-4A15-80F9-D5A1683F668C}"/>
    <cellStyle name="20% - Accent4 3 5 2 3 2" xfId="8315" xr:uid="{B973423C-65DD-4F4C-9AFB-2F5DE5EEBEC8}"/>
    <cellStyle name="20% - Accent4 3 5 2 3 2 2" xfId="33722" xr:uid="{3B7B7D0C-AA9E-434D-A0C7-4752A0D4FD5E}"/>
    <cellStyle name="20% - Accent4 3 5 2 3 3" xfId="49883" xr:uid="{CCDB7F62-9C73-4919-B435-2743E78C536E}"/>
    <cellStyle name="20% - Accent4 3 5 2 4" xfId="15366" xr:uid="{0C878DB4-1B5C-48C2-B9FE-6CBBF6C3FE0D}"/>
    <cellStyle name="20% - Accent4 3 5 2 4 2" xfId="3243" xr:uid="{24838CFC-B7B0-476D-A0CA-481E2B4268B7}"/>
    <cellStyle name="20% - Accent4 3 5 2 4 2 2" xfId="28696" xr:uid="{BDB18CA5-C3AD-47A5-A3D3-38ECA19DE40E}"/>
    <cellStyle name="20% - Accent4 3 5 2 4 3" xfId="40693" xr:uid="{8790C23B-A9D5-4F96-8B47-033BAE11D63E}"/>
    <cellStyle name="20% - Accent4 3 5 2 5" xfId="23954" xr:uid="{9F92D83D-3AF4-4C9A-A342-19043B2D4182}"/>
    <cellStyle name="20% - Accent4 3 5 2 5 2" xfId="49199" xr:uid="{87BD5DD2-61CF-4240-AE80-FD69F97D1239}"/>
    <cellStyle name="20% - Accent4 3 5 2 6" xfId="41378" xr:uid="{86277863-980F-4AD0-BE30-B5F9A7D4695B}"/>
    <cellStyle name="20% - Accent4 3 5 3" xfId="5527" xr:uid="{6BF79BA0-1DC7-48F6-90A7-83AA43435F81}"/>
    <cellStyle name="20% - Accent4 3 5 3 2" xfId="11923" xr:uid="{52A0C133-E80A-4B33-950B-239ACBE114F0}"/>
    <cellStyle name="20% - Accent4 3 5 3 2 2" xfId="7884" xr:uid="{ED0B3020-B164-4B2E-A4F8-291E3FF52EA9}"/>
    <cellStyle name="20% - Accent4 3 5 3 2 2 2" xfId="9466" xr:uid="{8E8BD62A-6194-4F9B-87B2-1ADB6A1BDFE5}"/>
    <cellStyle name="20% - Accent4 3 5 3 2 2 2 2" xfId="34859" xr:uid="{5CECB04D-7919-44CF-9250-E2CF94C19FA4}"/>
    <cellStyle name="20% - Accent4 3 5 3 2 2 3" xfId="33291" xr:uid="{AB9BB85F-3CEC-43AE-830D-CBCFAABB6D54}"/>
    <cellStyle name="20% - Accent4 3 5 3 2 3" xfId="11227" xr:uid="{41E74BC6-1B30-4BC9-A5B7-047A6B6ABEA2}"/>
    <cellStyle name="20% - Accent4 3 5 3 2 3 2" xfId="21202" xr:uid="{D367C1C6-373D-4B68-8194-CE696B7B1837}"/>
    <cellStyle name="20% - Accent4 3 5 3 2 3 2 2" xfId="46481" xr:uid="{44777AF5-3380-4CD1-943A-CBA293981166}"/>
    <cellStyle name="20% - Accent4 3 5 3 2 3 3" xfId="36598" xr:uid="{D09F7D66-6F7A-432E-8BA5-5F9ABDF55466}"/>
    <cellStyle name="20% - Accent4 3 5 3 2 4" xfId="9297" xr:uid="{94498DC0-F040-401B-99D2-3E3C2525338B}"/>
    <cellStyle name="20% - Accent4 3 5 3 2 4 2" xfId="34690" xr:uid="{5DBCA27B-FA38-4B8C-98AF-25E1961D38AB}"/>
    <cellStyle name="20% - Accent4 3 5 3 2 5" xfId="37286" xr:uid="{098BC18C-CFE8-4D94-BFDF-07946A401F7B}"/>
    <cellStyle name="20% - Accent4 3 5 3 3" xfId="18336" xr:uid="{6D6E2F59-6EBD-4792-A79B-74BCC3F985D3}"/>
    <cellStyle name="20% - Accent4 3 5 3 3 2" xfId="20950" xr:uid="{01CDC4B9-3489-44E3-8C7A-184E8B67D7F3}"/>
    <cellStyle name="20% - Accent4 3 5 3 3 2 2" xfId="46229" xr:uid="{77F6D0AC-E1A1-46FE-9F21-5A4BFCFFA3C2}"/>
    <cellStyle name="20% - Accent4 3 5 3 3 3" xfId="43636" xr:uid="{B37EB090-E1DB-42D5-95B0-76B10375F927}"/>
    <cellStyle name="20% - Accent4 3 5 3 4" xfId="4833" xr:uid="{0B1F5904-1429-4A75-BA15-38E3784C7834}"/>
    <cellStyle name="20% - Accent4 3 5 3 4 2" xfId="9556" xr:uid="{5D6702CE-E345-435E-9D4E-8C2C5D720BB3}"/>
    <cellStyle name="20% - Accent4 3 5 3 4 2 2" xfId="34949" xr:uid="{9B10BBF2-FD75-4EE0-8766-5456F744BC06}"/>
    <cellStyle name="20% - Accent4 3 5 3 4 3" xfId="30264" xr:uid="{93E1DEE7-1D77-45A6-A31E-EA22E8CA0F4B}"/>
    <cellStyle name="20% - Accent4 3 5 3 5" xfId="17642" xr:uid="{8AD36A50-F403-43E5-8CBA-4A51C773D6BE}"/>
    <cellStyle name="20% - Accent4 3 5 3 5 2" xfId="42950" xr:uid="{B11BF440-1510-4F8C-9F43-68AC6607691E}"/>
    <cellStyle name="20% - Accent4 3 5 3 6" xfId="30950" xr:uid="{2EFECA2D-5C97-4013-978D-C187A7F14F67}"/>
    <cellStyle name="20% - Accent4 3 5 4" xfId="16143" xr:uid="{92DAB7CF-C3A5-4762-82EE-D640E96FADB7}"/>
    <cellStyle name="20% - Accent4 3 5 4 2" xfId="24730" xr:uid="{8CA06B70-B05A-4810-8BE8-F02B5B7C78DF}"/>
    <cellStyle name="20% - Accent4 3 5 4 2 2" xfId="14717" xr:uid="{98446F1A-224A-45AF-ACCB-B896FED45BCD}"/>
    <cellStyle name="20% - Accent4 3 5 4 2 2 2" xfId="40056" xr:uid="{481E29FA-FD42-4917-AA50-157F9AD1B43D}"/>
    <cellStyle name="20% - Accent4 3 5 4 2 3" xfId="49964" xr:uid="{76E79449-3F09-4937-A5B5-F602B42CB40F}"/>
    <cellStyle name="20% - Accent4 3 5 4 3" xfId="15447" xr:uid="{F45B657A-69E7-435E-A993-2CA65E96DAC2}"/>
    <cellStyle name="20% - Accent4 3 5 4 3 2" xfId="19100" xr:uid="{4E52F30D-D161-423F-AEF2-1E2792A15C09}"/>
    <cellStyle name="20% - Accent4 3 5 4 3 2 2" xfId="44400" xr:uid="{C4A7D612-5D16-4A63-88AD-DA5C4AE039E6}"/>
    <cellStyle name="20% - Accent4 3 5 4 3 3" xfId="40774" xr:uid="{17E2C0E2-9B6D-440B-B2BE-D4502B27CB80}"/>
    <cellStyle name="20% - Accent4 3 5 4 4" xfId="14548" xr:uid="{C96BAED2-7E0B-4C2B-ACFB-BEC6B0AEA261}"/>
    <cellStyle name="20% - Accent4 3 5 4 4 2" xfId="39887" xr:uid="{22BB1740-FE86-421E-87BB-C5586AE4697C}"/>
    <cellStyle name="20% - Accent4 3 5 4 5" xfId="41459" xr:uid="{0E83CA0C-6764-4D83-96F7-1CE3D5626D62}"/>
    <cellStyle name="20% - Accent4 3 5 5" xfId="12012" xr:uid="{8154290C-D9FB-445B-829A-E88359DCB131}"/>
    <cellStyle name="20% - Accent4 3 5 5 2" xfId="18848" xr:uid="{99F73324-3837-4576-BED6-D9227724EC0B}"/>
    <cellStyle name="20% - Accent4 3 5 5 2 2" xfId="44148" xr:uid="{99CF6996-5E88-45C0-A990-2EEF50F47581}"/>
    <cellStyle name="20% - Accent4 3 5 5 3" xfId="37375" xr:uid="{E2F4C772-0E35-46DB-9DB6-6DFE2802A12C}"/>
    <cellStyle name="20% - Accent4 3 5 6" xfId="21678" xr:uid="{E3B56472-469C-43F0-9AC0-D2EE22F05B62}"/>
    <cellStyle name="20% - Accent4 3 5 6 2" xfId="14807" xr:uid="{9028367D-5FE9-4130-B4BB-D9CA7C6B2C3C}"/>
    <cellStyle name="20% - Accent4 3 5 6 2 2" xfId="40146" xr:uid="{852EECFD-7F16-403C-A810-806545D98DED}"/>
    <cellStyle name="20% - Accent4 3 5 6 3" xfId="46946" xr:uid="{4A9F190F-5208-4E32-A147-B5121F32C70B}"/>
    <cellStyle name="20% - Accent4 3 5 7" xfId="11317" xr:uid="{57DF1011-BEF1-4D17-9B3F-7179BACECB2B}"/>
    <cellStyle name="20% - Accent4 3 5 7 2" xfId="36688" xr:uid="{9C26632E-1668-402A-9DE5-D2F32482896B}"/>
    <cellStyle name="20% - Accent4 3 5 8" xfId="47631" xr:uid="{0E4C9A8E-7A07-4F71-BC2E-43F85C77E9BB}"/>
    <cellStyle name="20% - Accent4 3 6" xfId="11841" xr:uid="{59461853-D03D-4AB8-A302-6F62E8F7216F}"/>
    <cellStyle name="20% - Accent4 3 6 2" xfId="24560" xr:uid="{80A714AA-A8E1-4936-B89B-955DA21007BA}"/>
    <cellStyle name="20% - Accent4 3 6 2 2" xfId="20519" xr:uid="{795181B9-01FC-4D7D-8D80-C4042DBEA019}"/>
    <cellStyle name="20% - Accent4 3 6 2 2 2" xfId="22102" xr:uid="{25F89CBF-9082-4D13-8A77-42219C97B34F}"/>
    <cellStyle name="20% - Accent4 3 6 2 2 2 2" xfId="47370" xr:uid="{CE26AFEA-8B43-4D4A-9A2E-B09740B7A432}"/>
    <cellStyle name="20% - Accent4 3 6 2 2 3" xfId="45798" xr:uid="{F53340B1-CC53-4DF4-A154-726626ABBF09}"/>
    <cellStyle name="20% - Accent4 3 6 2 3" xfId="23864" xr:uid="{490FE127-25D7-4095-A6E2-CD69E9EC7525}"/>
    <cellStyle name="20% - Accent4 3 6 2 3 2" xfId="14890" xr:uid="{526B3A41-FA1C-4D83-977D-F88507693F3B}"/>
    <cellStyle name="20% - Accent4 3 6 2 3 2 2" xfId="40229" xr:uid="{5BE82B08-7EBF-400C-89D4-5200315EFA00}"/>
    <cellStyle name="20% - Accent4 3 6 2 3 3" xfId="49109" xr:uid="{E9B1B7D3-7A77-4211-9BD3-84BF8484C828}"/>
    <cellStyle name="20% - Accent4 3 6 2 4" xfId="21933" xr:uid="{817F12AB-FA64-4985-A62B-F19FDE661D27}"/>
    <cellStyle name="20% - Accent4 3 6 2 4 2" xfId="47201" xr:uid="{41A3C622-C473-42EF-832C-74ABD6CA01F2}"/>
    <cellStyle name="20% - Accent4 3 6 2 5" xfId="49794" xr:uid="{4BBB408B-4664-49BA-AA24-024F9BD52DE6}"/>
    <cellStyle name="20% - Accent4 3 6 3" xfId="7803" xr:uid="{6930B380-97D6-4B40-8F16-BD69CF719989}"/>
    <cellStyle name="20% - Accent4 3 6 3 2" xfId="14638" xr:uid="{15A17D9D-93CA-4BE7-814D-512DE1354D2B}"/>
    <cellStyle name="20% - Accent4 3 6 3 2 2" xfId="39977" xr:uid="{30FD30E1-896D-486B-88A6-CF3F1D6D3198}"/>
    <cellStyle name="20% - Accent4 3 6 3 3" xfId="33210" xr:uid="{4873C53B-8893-4D38-834C-E3866D901476}"/>
    <cellStyle name="20% - Accent4 3 6 4" xfId="11146" xr:uid="{004E09D1-D07B-47C6-8AF4-C604111769B6}"/>
    <cellStyle name="20% - Accent4 3 6 4 2" xfId="22192" xr:uid="{CC0DD2B3-D357-4746-A0F3-713C361585C3}"/>
    <cellStyle name="20% - Accent4 3 6 4 2 2" xfId="47460" xr:uid="{3FAE82DC-42A5-4946-BA76-BB3A22899656}"/>
    <cellStyle name="20% - Accent4 3 6 4 3" xfId="36517" xr:uid="{39ABECEC-5B97-4298-96AA-E977B14D134C}"/>
    <cellStyle name="20% - Accent4 3 6 5" xfId="7109" xr:uid="{5D436AA9-9413-43FD-8213-8B0CE29513EA}"/>
    <cellStyle name="20% - Accent4 3 6 5 2" xfId="32523" xr:uid="{D659A0BF-956C-410F-B48A-714AF2C3BE6C}"/>
    <cellStyle name="20% - Accent4 3 6 6" xfId="37205" xr:uid="{28D3925B-5851-4E5C-9B46-6AD3DC4E8DBD}"/>
    <cellStyle name="20% - Accent4 3 7" xfId="24478" xr:uid="{97C834F8-79F4-4858-A360-B8AC81B2E267}"/>
    <cellStyle name="20% - Accent4 3 7 2" xfId="18247" xr:uid="{E34A917E-AC46-4D9F-98E9-6D0AC1D97374}"/>
    <cellStyle name="20% - Accent4 3 7 2 2" xfId="14207" xr:uid="{EB04E350-1DF5-4E65-9950-9C9470813574}"/>
    <cellStyle name="20% - Accent4 3 7 2 2 2" xfId="15790" xr:uid="{6AD78615-7C86-4CF4-ACB0-0C5E5CFA9FAF}"/>
    <cellStyle name="20% - Accent4 3 7 2 2 2 2" xfId="41117" xr:uid="{A29FB7BB-B7B7-408A-B357-DEC8C1F81239}"/>
    <cellStyle name="20% - Accent4 3 7 2 2 3" xfId="39546" xr:uid="{B762F33D-8232-40B3-B4D9-388F75F04D8F}"/>
    <cellStyle name="20% - Accent4 3 7 2 3" xfId="17552" xr:uid="{941892E0-5F01-4401-8FCA-078598764419}"/>
    <cellStyle name="20% - Accent4 3 7 2 3 2" xfId="3326" xr:uid="{C9928FEC-B8DD-429B-A871-257CB966EDA8}"/>
    <cellStyle name="20% - Accent4 3 7 2 3 2 2" xfId="28779" xr:uid="{B8BE19F2-927A-4F41-A2A8-0BD874D3263F}"/>
    <cellStyle name="20% - Accent4 3 7 2 3 3" xfId="42860" xr:uid="{C214C7E9-D682-4AED-98E0-FEF2274469D9}"/>
    <cellStyle name="20% - Accent4 3 7 2 4" xfId="15621" xr:uid="{FF8657C0-5CD5-47AB-8730-2DB849C86D31}"/>
    <cellStyle name="20% - Accent4 3 7 2 4 2" xfId="40948" xr:uid="{3A0D6B4C-FE45-4F41-8D89-A0E10271DB14}"/>
    <cellStyle name="20% - Accent4 3 7 2 5" xfId="43547" xr:uid="{953EF5C1-D94F-4BB2-B782-7A94A605C055}"/>
    <cellStyle name="20% - Accent4 3 7 3" xfId="20438" xr:uid="{3C8ACC3F-CA66-4A02-9E1D-A16E1CB6F1E8}"/>
    <cellStyle name="20% - Accent4 3 7 3 2" xfId="3074" xr:uid="{3C813091-2F49-46AD-B2F0-B66D5AF4FC14}"/>
    <cellStyle name="20% - Accent4 3 7 3 2 2" xfId="28527" xr:uid="{590CE275-D98A-4372-9478-08C4ACEE178C}"/>
    <cellStyle name="20% - Accent4 3 7 3 3" xfId="45717" xr:uid="{C37C0AE8-33D7-428E-A259-5D7058D1D9D5}"/>
    <cellStyle name="20% - Accent4 3 7 4" xfId="23783" xr:uid="{0F6F6D98-CC59-45D8-8AC2-BEC916D2342B}"/>
    <cellStyle name="20% - Accent4 3 7 4 2" xfId="15880" xr:uid="{13C0B73B-7843-44B9-9D67-D1387FBC4C96}"/>
    <cellStyle name="20% - Accent4 3 7 4 2 2" xfId="41207" xr:uid="{647E315E-9433-4883-96AA-1DF628A8E761}"/>
    <cellStyle name="20% - Accent4 3 7 4 3" xfId="49028" xr:uid="{93AE2C34-C375-4B9A-A8B0-6CA3150C61D9}"/>
    <cellStyle name="20% - Accent4 3 7 5" xfId="19745" xr:uid="{C277A1CB-7980-43B7-9EAC-8F41AF90C4B8}"/>
    <cellStyle name="20% - Accent4 3 7 5 2" xfId="45033" xr:uid="{89F2FB5D-D367-446E-BD45-77254D13817E}"/>
    <cellStyle name="20% - Accent4 3 7 6" xfId="49714" xr:uid="{70BAAF93-64E5-4FDE-ADBA-8D3B940E498E}"/>
    <cellStyle name="20% - Accent4 3 8" xfId="2387" xr:uid="{E8BC7ECC-5392-4BCB-8780-10E5AFC4CB89}"/>
    <cellStyle name="20% - Accent4 3 8 2" xfId="21501" xr:uid="{699C059A-5540-42C4-8C64-0FD7EFA9F80B}"/>
    <cellStyle name="20% - Accent4 3 8 2 2" xfId="5177" xr:uid="{9A4FFAAB-4788-4D6A-8A31-A99E9AB8EBFA}"/>
    <cellStyle name="20% - Accent4 3 8 2 2 2" xfId="30608" xr:uid="{B044D2DB-3923-4252-84A2-1C30647C166C}"/>
    <cellStyle name="20% - Accent4 3 8 2 3" xfId="46769" xr:uid="{CF86B75D-5E87-4F7A-B60C-DBA487025E90}"/>
    <cellStyle name="20% - Accent4 3 8 3" xfId="19576" xr:uid="{1A121FD1-8B9C-44D9-B021-0FEDABE4CDEC}"/>
    <cellStyle name="20% - Accent4 3 8 3 2" xfId="7448" xr:uid="{78CFF467-CA59-4C23-A001-3EB4EF1C4AD4}"/>
    <cellStyle name="20% - Accent4 3 8 3 2 2" xfId="32862" xr:uid="{B83DC551-5815-409F-A177-9E8450C9427E}"/>
    <cellStyle name="20% - Accent4 3 8 3 3" xfId="44864" xr:uid="{28090CC4-44E0-48D0-9E59-6AD309CCC7B1}"/>
    <cellStyle name="20% - Accent4 3 8 4" xfId="3932" xr:uid="{8180748F-36D8-411B-809A-7FE0C4856BA0}"/>
    <cellStyle name="20% - Accent4 3 8 4 2" xfId="29376" xr:uid="{51BBEBC3-A3B3-487A-B167-F261CCB17C07}"/>
    <cellStyle name="20% - Accent4 3 8 5" xfId="27845" xr:uid="{13B18E08-A390-4973-997D-C9B5C1D21E4D}"/>
    <cellStyle name="20% - Accent4 3 9" xfId="2472" xr:uid="{BEFEB292-DB3C-4C73-A8E0-649A00DAFDAD}"/>
    <cellStyle name="20% - Accent4 3 9 2" xfId="15279" xr:uid="{74380B27-A600-4600-AC5D-CC29BE3DD7BE}"/>
    <cellStyle name="20% - Accent4 3 9 2 2" xfId="17894" xr:uid="{917B3E18-7F10-4D25-B531-B9940D0F413D}"/>
    <cellStyle name="20% - Accent4 3 9 2 2 2" xfId="43202" xr:uid="{7B8A3479-31DC-4CC7-9D07-4AAD89748D67}"/>
    <cellStyle name="20% - Accent4 3 9 2 3" xfId="40606" xr:uid="{0531035B-086F-4EE0-BAEA-019B44A2ECAC}"/>
    <cellStyle name="20% - Accent4 3 9 3" xfId="13343" xr:uid="{B99FA976-4D6F-4580-BAD4-4895F5A795DE}"/>
    <cellStyle name="20% - Accent4 3 9 3 2" xfId="5429" xr:uid="{F4844EE3-0407-4D0E-803D-70836CCB3C65}"/>
    <cellStyle name="20% - Accent4 3 9 3 2 2" xfId="30860" xr:uid="{E37FBE72-AE20-47C9-9E63-225AEA52F5CC}"/>
    <cellStyle name="20% - Accent4 3 9 3 3" xfId="38694" xr:uid="{4030F370-EF21-44BF-B879-C3607F485DCD}"/>
    <cellStyle name="20% - Accent4 3 9 4" xfId="17725" xr:uid="{B7197BE4-0542-419F-8DA5-E13EF0B15D80}"/>
    <cellStyle name="20% - Accent4 3 9 4 2" xfId="43033" xr:uid="{7553F7AE-8054-483C-A251-3077D5CCAA4B}"/>
    <cellStyle name="20% - Accent4 3 9 5" xfId="27925" xr:uid="{3A4F1A4D-0037-4008-B4B5-AF6BAEBB5D3A}"/>
    <cellStyle name="20% - Accent4 4" xfId="14997" xr:uid="{4B6E03CC-949C-430F-9C31-0C245054D61C}"/>
    <cellStyle name="20% - Accent4 4 10" xfId="18312" xr:uid="{8BD57B1B-E25F-4EE1-B6B0-19C56010E031}"/>
    <cellStyle name="20% - Accent4 4 10 2" xfId="19893" xr:uid="{082289B6-A862-4497-8816-951B003E73F0}"/>
    <cellStyle name="20% - Accent4 4 10 2 2" xfId="45181" xr:uid="{FE9BCDF7-EC8B-4319-AB84-41380C7BA49C}"/>
    <cellStyle name="20% - Accent4 4 10 3" xfId="43612" xr:uid="{2B482B65-DB32-4E9C-A52F-FCB1F4B3D2A1}"/>
    <cellStyle name="20% - Accent4 4 11" xfId="1614" xr:uid="{F76AAF65-8D32-408E-AD34-3AEBFF9BF13A}"/>
    <cellStyle name="20% - Accent4 4 11 2" xfId="16889" xr:uid="{D76D0906-BA41-4107-8AA1-39BE23974746}"/>
    <cellStyle name="20% - Accent4 4 11 2 2" xfId="42205" xr:uid="{7580DD17-EBAF-4908-8D69-3089ECE2E6C7}"/>
    <cellStyle name="20% - Accent4 4 11 3" xfId="27085" xr:uid="{C903A21B-76A7-444F-A0C8-59C087536C61}"/>
    <cellStyle name="20% - Accent4 4 12" xfId="17620" xr:uid="{936F7C3E-EA19-4E12-91A9-54295F13BBC7}"/>
    <cellStyle name="20% - Accent4 4 12 2" xfId="42928" xr:uid="{B9E678CD-6151-45B8-8441-1334814653AD}"/>
    <cellStyle name="20% - Accent4 4 13" xfId="25591" xr:uid="{5E10A9F9-2226-4E91-B23E-A7B7B2D8931C}"/>
    <cellStyle name="20% - Accent4 4 13 2" xfId="50814" xr:uid="{56DA3390-558B-4481-9940-798C97A71282}"/>
    <cellStyle name="20% - Accent4 4 14" xfId="40331" xr:uid="{0003DC34-EFD5-4377-869B-93496CA09A8B}"/>
    <cellStyle name="20% - Accent4 4 2" xfId="7632" xr:uid="{33CD311A-9EDD-4EF9-85FD-37ED7BE9FF42}"/>
    <cellStyle name="20% - Accent4 4 2 10" xfId="33040" xr:uid="{DF81CFB8-C330-4764-8FE7-865FA330CD7B}"/>
    <cellStyle name="20% - Accent4 4 2 2" xfId="20267" xr:uid="{FE927737-039F-4E20-A3E5-1D0D828AD740}"/>
    <cellStyle name="20% - Accent4 4 2 2 2" xfId="13955" xr:uid="{10109014-47B9-4CBF-A935-555CAC1B6D16}"/>
    <cellStyle name="20% - Accent4 4 2 2 2 2" xfId="2473" xr:uid="{6F9D23B9-5F60-4E6A-876D-480F8FF841C0}"/>
    <cellStyle name="20% - Accent4 4 2 2 2 2 2" xfId="15280" xr:uid="{5C758232-FEF5-4BAF-9357-84BAF286DB2A}"/>
    <cellStyle name="20% - Accent4 4 2 2 2 2 2 2" xfId="17895" xr:uid="{EB6A72A6-C82E-474F-82BD-390245D704EB}"/>
    <cellStyle name="20% - Accent4 4 2 2 2 2 2 2 2" xfId="43203" xr:uid="{E86697AF-C234-46AB-AAD1-11CFC7280103}"/>
    <cellStyle name="20% - Accent4 4 2 2 2 2 2 3" xfId="40607" xr:uid="{B033EE47-EE4D-48A4-AF9B-9C702E6129E4}"/>
    <cellStyle name="20% - Accent4 4 2 2 2 2 3" xfId="704" xr:uid="{B4759A84-3912-476F-A451-4B7302A4A84A}"/>
    <cellStyle name="20% - Accent4 4 2 2 2 2 3 2" xfId="5430" xr:uid="{E879C0F6-FB5D-457B-BAC3-EA58C6FABAE5}"/>
    <cellStyle name="20% - Accent4 4 2 2 2 2 3 2 2" xfId="30861" xr:uid="{7DCD31A6-CC2A-4784-BC84-369A78344DC1}"/>
    <cellStyle name="20% - Accent4 4 2 2 2 2 3 3" xfId="26188" xr:uid="{0792AB61-E505-424C-ACB6-DEE64AC73682}"/>
    <cellStyle name="20% - Accent4 4 2 2 2 2 4" xfId="17726" xr:uid="{40010299-8191-4A20-86D9-D4BE9936839F}"/>
    <cellStyle name="20% - Accent4 4 2 2 2 2 4 2" xfId="43034" xr:uid="{5AA38D98-00EB-482C-AE65-7B430700EE18}"/>
    <cellStyle name="20% - Accent4 4 2 2 2 2 5" xfId="27926" xr:uid="{8B7DF09B-1444-46C7-A338-31FB72F48D7D}"/>
    <cellStyle name="20% - Accent4 4 2 2 2 3" xfId="21511" xr:uid="{1D45F0E5-3D23-4202-AF04-DCB1BB806147}"/>
    <cellStyle name="20% - Accent4 4 2 2 2 3 2" xfId="5178" xr:uid="{CC2D23DC-66B1-4F1E-904E-5E6B509603A5}"/>
    <cellStyle name="20% - Accent4 4 2 2 2 3 2 2" xfId="30609" xr:uid="{02BB6862-07F5-4FB6-8678-762D9A8E37B3}"/>
    <cellStyle name="20% - Accent4 4 2 2 2 3 3" xfId="46779" xr:uid="{8551E2B1-3E17-40EA-A07C-DFB9EAD1CB5E}"/>
    <cellStyle name="20% - Accent4 4 2 2 2 4" xfId="13260" xr:uid="{EFA3D44C-0FE0-44BB-B5A6-EBA2D01EC74F}"/>
    <cellStyle name="20% - Accent4 4 2 2 2 4 2" xfId="17985" xr:uid="{AE75695A-0567-4578-9AA4-2F06BB39CD5B}"/>
    <cellStyle name="20% - Accent4 4 2 2 2 4 2 2" xfId="43293" xr:uid="{BDDABF19-1707-4BEE-AF70-2F05BFC0181A}"/>
    <cellStyle name="20% - Accent4 4 2 2 2 4 3" xfId="38611" xr:uid="{5E3E0392-A17B-4519-ABE6-8F45A69B5EC0}"/>
    <cellStyle name="20% - Accent4 4 2 2 2 5" xfId="1832" xr:uid="{A3AA22BE-5837-4F11-974D-A5EA2482DC9F}"/>
    <cellStyle name="20% - Accent4 4 2 2 2 5 2" xfId="27303" xr:uid="{E36A5F3A-98A4-47EE-AAD7-50171457A9B9}"/>
    <cellStyle name="20% - Accent4 4 2 2 2 6" xfId="39296" xr:uid="{A8278E31-7394-4B45-A5AA-8B2CA032E839}"/>
    <cellStyle name="20% - Accent4 4 2 2 3" xfId="2391" xr:uid="{856EF7F6-FEFD-4081-9F09-549A2D2913DA}"/>
    <cellStyle name="20% - Accent4 4 2 2 3 2" xfId="8786" xr:uid="{1FEA82FE-6478-47BF-8262-48BA62FEFE83}"/>
    <cellStyle name="20% - Accent4 4 2 2 3 2 2" xfId="4747" xr:uid="{965415F6-C23B-477D-A30E-83C834343776}"/>
    <cellStyle name="20% - Accent4 4 2 2 3 2 2 2" xfId="7362" xr:uid="{F105FB71-DE8E-4A78-8AAD-E6DCB62DCAD9}"/>
    <cellStyle name="20% - Accent4 4 2 2 3 2 2 2 2" xfId="32776" xr:uid="{12FE1BE4-10EB-4DB7-80E2-77F174E8CAD0}"/>
    <cellStyle name="20% - Accent4 4 2 2 3 2 2 3" xfId="30178" xr:uid="{E40D5473-3C28-4F26-9E67-57EB18E45A99}"/>
    <cellStyle name="20% - Accent4 4 2 2 3 2 3" xfId="705" xr:uid="{B93024CC-0982-4D49-8BCB-C5660FD4582E}"/>
    <cellStyle name="20% - Accent4 4 2 2 3 2 3 2" xfId="11743" xr:uid="{0686E516-5970-43ED-813D-F5C0D9A147D1}"/>
    <cellStyle name="20% - Accent4 4 2 2 3 2 3 2 2" xfId="37114" xr:uid="{DE4A4FBF-A351-4A78-BD9B-1AF39D538392}"/>
    <cellStyle name="20% - Accent4 4 2 2 3 2 3 3" xfId="26189" xr:uid="{BF4114E4-EF7A-4771-B8E0-6BE545FB4C1F}"/>
    <cellStyle name="20% - Accent4 4 2 2 3 2 4" xfId="7193" xr:uid="{29EBEC8B-E777-4DEB-9A28-43F4AB317027}"/>
    <cellStyle name="20% - Accent4 4 2 2 3 2 4 2" xfId="32607" xr:uid="{DDC71055-36BF-41B3-951D-DFC964367290}"/>
    <cellStyle name="20% - Accent4 4 2 2 3 2 5" xfId="34179" xr:uid="{96F14BEF-3140-45BB-957C-EB98F4888999}"/>
    <cellStyle name="20% - Accent4 4 2 2 3 3" xfId="15199" xr:uid="{DB9253A6-E573-4227-B1A2-49A21BC67AB8}"/>
    <cellStyle name="20% - Accent4 4 2 2 3 3 2" xfId="11491" xr:uid="{24C01013-8853-431E-94CA-FB5689B6CE55}"/>
    <cellStyle name="20% - Accent4 4 2 2 3 3 2 2" xfId="36862" xr:uid="{06363C60-4E9D-4720-B795-946157BD4F7B}"/>
    <cellStyle name="20% - Accent4 4 2 2 3 3 3" xfId="40526" xr:uid="{BD0E9E01-DD3A-418C-8662-E322F29D82DC}"/>
    <cellStyle name="20% - Accent4 4 2 2 3 4" xfId="622" xr:uid="{24507B6C-C90D-4EFB-9477-3D64E2281243}"/>
    <cellStyle name="20% - Accent4 4 2 2 3 4 2" xfId="7452" xr:uid="{F32C5B5D-7E61-4921-99DA-C7E48608528B}"/>
    <cellStyle name="20% - Accent4 4 2 2 3 4 2 2" xfId="32866" xr:uid="{5F474C4E-3D8E-4154-81F3-38E990210637}"/>
    <cellStyle name="20% - Accent4 4 2 2 3 4 3" xfId="26106" xr:uid="{B79C3C4D-58D9-46D1-8052-72CB7A16B997}"/>
    <cellStyle name="20% - Accent4 4 2 2 3 5" xfId="3936" xr:uid="{66242ED9-0E4B-4E98-8197-DCEBBE4EE176}"/>
    <cellStyle name="20% - Accent4 4 2 2 3 5 2" xfId="29380" xr:uid="{B40F370F-211F-46B2-B1D3-4EEE9A9BC3DA}"/>
    <cellStyle name="20% - Accent4 4 2 2 3 6" xfId="27849" xr:uid="{70ECBDBF-4E40-4D29-AFB1-42E6A71745FE}"/>
    <cellStyle name="20% - Accent4 4 2 2 4" xfId="14037" xr:uid="{3EE5629F-F5E5-4916-AFE3-225FA6FCE916}"/>
    <cellStyle name="20% - Accent4 4 2 2 4 2" xfId="21592" xr:uid="{1E194033-8056-4580-9F8B-5115C5BCB61A}"/>
    <cellStyle name="20% - Accent4 4 2 2 4 2 2" xfId="24207" xr:uid="{273E9EA3-0C0E-4F87-83F6-270843C3F226}"/>
    <cellStyle name="20% - Accent4 4 2 2 4 2 2 2" xfId="49452" xr:uid="{4C370E10-FF05-4B83-BD87-CD92C24E6232}"/>
    <cellStyle name="20% - Accent4 4 2 2 4 2 3" xfId="46860" xr:uid="{57B49DF1-FB33-4CCF-9303-7A6D9400E86F}"/>
    <cellStyle name="20% - Accent4 4 2 2 4 3" xfId="13341" xr:uid="{332E2122-369A-42A0-817C-859B47080622}"/>
    <cellStyle name="20% - Accent4 4 2 2 4 3 2" xfId="15963" xr:uid="{091C24E0-ED69-411F-AEBB-F3DC74460811}"/>
    <cellStyle name="20% - Accent4 4 2 2 4 3 2 2" xfId="41290" xr:uid="{BFBE0568-2E16-41A8-84CA-989664EC5F33}"/>
    <cellStyle name="20% - Accent4 4 2 2 4 3 3" xfId="38692" xr:uid="{2328A92B-077B-4F47-8B58-4416E125610C}"/>
    <cellStyle name="20% - Accent4 4 2 2 4 4" xfId="24038" xr:uid="{9C3B8A6B-9398-413C-A6A8-F06CD7DF93F4}"/>
    <cellStyle name="20% - Accent4 4 2 2 4 4 2" xfId="49283" xr:uid="{A1A30D09-0312-4843-B4EF-4FC1A3A82423}"/>
    <cellStyle name="20% - Accent4 4 2 2 4 5" xfId="39376" xr:uid="{B23282FE-B98D-48A1-BE6B-EED2A73AAA3C}"/>
    <cellStyle name="20% - Accent4 4 2 2 5" xfId="8875" xr:uid="{3D71B2B5-3828-4427-8E69-C2E4B09A22D8}"/>
    <cellStyle name="20% - Accent4 4 2 2 5 2" xfId="15711" xr:uid="{481F3A25-5561-4CA1-8E2A-E42E1477F562}"/>
    <cellStyle name="20% - Accent4 4 2 2 5 2 2" xfId="41038" xr:uid="{5AA7D764-5B55-4DB4-A783-BB5AA95D251D}"/>
    <cellStyle name="20% - Accent4 4 2 2 5 3" xfId="34268" xr:uid="{5BD40FC3-7C04-4ECA-9A6E-06BEEE734093}"/>
    <cellStyle name="20% - Accent4 4 2 2 6" xfId="19574" xr:uid="{8955F5C8-D3F7-4AA1-BDBF-1CFE808D8A90}"/>
    <cellStyle name="20% - Accent4 4 2 2 6 2" xfId="24297" xr:uid="{BAA3F252-6BBC-4DB5-BF6B-D9C27B8EC71D}"/>
    <cellStyle name="20% - Accent4 4 2 2 6 2 2" xfId="49542" xr:uid="{1A93D399-7D29-48E9-91DA-BA911D25C112}"/>
    <cellStyle name="20% - Accent4 4 2 2 6 3" xfId="44862" xr:uid="{11B590DA-0BE4-4F1D-8E25-AC791FEF4FB6}"/>
    <cellStyle name="20% - Accent4 4 2 2 7" xfId="795" xr:uid="{EC46469B-51A3-4245-BC52-738A4A0D7224}"/>
    <cellStyle name="20% - Accent4 4 2 2 7 2" xfId="26279" xr:uid="{E8CF0122-CDB5-4A9B-9F7A-8DFFB2EAD7AF}"/>
    <cellStyle name="20% - Accent4 4 2 2 8" xfId="45548" xr:uid="{9ABF9693-F252-44CA-BE90-2D05D9C291E8}"/>
    <cellStyle name="20% - Accent4 4 2 3" xfId="8704" xr:uid="{0182352D-E933-4487-A21E-CA09099CF9CE}"/>
    <cellStyle name="20% - Accent4 4 2 3 2" xfId="21340" xr:uid="{27390CC5-1DE4-4300-ADEE-E144AAA4A9D3}"/>
    <cellStyle name="20% - Accent4 4 2 3 2 2" xfId="15110" xr:uid="{E848FCF8-3F19-421F-A146-35713B8FBBD9}"/>
    <cellStyle name="20% - Accent4 4 2 3 2 2 2" xfId="23697" xr:uid="{EF03B9EB-5256-4150-8510-3F4CB7F677DD}"/>
    <cellStyle name="20% - Accent4 4 2 3 2 2 2 2" xfId="13684" xr:uid="{77E55592-8795-4A6F-B3CA-7ED7250F4E43}"/>
    <cellStyle name="20% - Accent4 4 2 3 2 2 2 2 2" xfId="39035" xr:uid="{66409FBB-2D6B-49DE-B1FB-0F57FA61AE9C}"/>
    <cellStyle name="20% - Accent4 4 2 3 2 2 2 3" xfId="48942" xr:uid="{BA791246-32E4-4EC7-8B93-65E2DE81AD9E}"/>
    <cellStyle name="20% - Accent4 4 2 3 2 2 3" xfId="3846" xr:uid="{9645799B-AC0E-420A-84B5-20E057097DD5}"/>
    <cellStyle name="20% - Accent4 4 2 3 2 2 3 2" xfId="18068" xr:uid="{3FC0FB2D-3A13-43A8-AA08-EC5D54D62F70}"/>
    <cellStyle name="20% - Accent4 4 2 3 2 2 3 2 2" xfId="43376" xr:uid="{C6F55328-E765-49C5-AE40-0A9CC9764D19}"/>
    <cellStyle name="20% - Accent4 4 2 3 2 2 3 3" xfId="29290" xr:uid="{3389232A-870C-4D06-8D53-1F1280746B65}"/>
    <cellStyle name="20% - Accent4 4 2 3 2 2 4" xfId="13515" xr:uid="{BB0D65E1-E419-40AB-BDE8-B1EC39CDEE8D}"/>
    <cellStyle name="20% - Accent4 4 2 3 2 2 4 2" xfId="38866" xr:uid="{6B0FBE9A-AFB5-499C-B329-68EF9F24C8A2}"/>
    <cellStyle name="20% - Accent4 4 2 3 2 2 5" xfId="40437" xr:uid="{3B989E2C-CF16-4BB9-B7F3-A0834BF159E4}"/>
    <cellStyle name="20% - Accent4 4 2 3 2 3" xfId="10979" xr:uid="{2C6581A2-03A6-474A-981B-D029DB6F81AA}"/>
    <cellStyle name="20% - Accent4 4 2 3 2 3 2" xfId="17816" xr:uid="{3DEAFA85-42D1-433B-8274-89059A578F1C}"/>
    <cellStyle name="20% - Accent4 4 2 3 2 3 2 2" xfId="43124" xr:uid="{74ADE6FC-3532-40E2-9BC5-7A68965ABA8C}"/>
    <cellStyle name="20% - Accent4 4 2 3 2 3 3" xfId="36350" xr:uid="{38140DD4-799C-4D1B-8D2E-221CF21C171B}"/>
    <cellStyle name="20% - Accent4 4 2 3 2 4" xfId="1661" xr:uid="{65AA8DEF-CB25-4BBB-81FC-A197A3B6F945}"/>
    <cellStyle name="20% - Accent4 4 2 3 2 4 2" xfId="13774" xr:uid="{F19F07AC-E91D-45B0-A723-C2A923D682A8}"/>
    <cellStyle name="20% - Accent4 4 2 3 2 4 2 2" xfId="39125" xr:uid="{B98D94AD-DDF1-4866-B758-5274DCFA7A11}"/>
    <cellStyle name="20% - Accent4 4 2 3 2 4 3" xfId="27132" xr:uid="{0451C77B-5E93-4CA0-8B44-48E4929CAA87}"/>
    <cellStyle name="20% - Accent4 4 2 3 2 5" xfId="22887" xr:uid="{FCAF276A-2383-4C22-8749-7C676D9B5361}"/>
    <cellStyle name="20% - Accent4 4 2 3 2 5 2" xfId="48142" xr:uid="{78C8E402-1861-4851-93FC-8E29076BC2E1}"/>
    <cellStyle name="20% - Accent4 4 2 3 2 6" xfId="46609" xr:uid="{A772EED5-D58A-4AFB-9610-7D811DE82910}"/>
    <cellStyle name="20% - Accent4 4 2 3 3" xfId="15028" xr:uid="{59C9B4FB-A1A8-4A7A-A407-AD5A2BC4C579}"/>
    <cellStyle name="20% - Accent4 4 2 3 3 2" xfId="4577" xr:uid="{636AA97A-5458-46B6-B9E7-A30DB68D969B}"/>
    <cellStyle name="20% - Accent4 4 2 3 3 2 2" xfId="17385" xr:uid="{E0437F62-3234-4B55-BA9C-0FA1ABD441A9}"/>
    <cellStyle name="20% - Accent4 4 2 3 3 2 2 2" xfId="2073" xr:uid="{6AACC0F2-1D60-43DF-B508-EDB952C2B703}"/>
    <cellStyle name="20% - Accent4 4 2 3 3 2 2 2 2" xfId="27544" xr:uid="{F8147317-2453-4B3B-A43D-C458DDE9A443}"/>
    <cellStyle name="20% - Accent4 4 2 3 3 2 2 3" xfId="42693" xr:uid="{EF2920EC-89AC-4823-BB6D-68163738887D}"/>
    <cellStyle name="20% - Accent4 4 2 3 3 2 3" xfId="10160" xr:uid="{F7A7E47C-F21A-4AFC-BCEC-3EF7DB12326D}"/>
    <cellStyle name="20% - Accent4 4 2 3 3 2 3 2" xfId="7535" xr:uid="{61734FF9-919C-40EC-BC01-4053CDB85456}"/>
    <cellStyle name="20% - Accent4 4 2 3 3 2 3 2 2" xfId="32949" xr:uid="{F8FE3D58-2580-474C-8B97-22E4F8BA417F}"/>
    <cellStyle name="20% - Accent4 4 2 3 3 2 3 3" xfId="35544" xr:uid="{1923F632-D63B-4DB4-845A-D0BD11DAD537}"/>
    <cellStyle name="20% - Accent4 4 2 3 3 2 4" xfId="1910" xr:uid="{63AFBCB5-71DD-4425-83C4-AE86C17F92EF}"/>
    <cellStyle name="20% - Accent4 4 2 3 3 2 4 2" xfId="27381" xr:uid="{EF73CBB8-D6C3-4DF4-A195-A25F5542EC16}"/>
    <cellStyle name="20% - Accent4 4 2 3 3 2 5" xfId="30008" xr:uid="{7CB9F4C9-6174-4B9E-83C4-7ADA2358C86F}"/>
    <cellStyle name="20% - Accent4 4 2 3 3 3" xfId="23616" xr:uid="{84CB0D72-4429-49E5-B2AF-EC0D25D54C02}"/>
    <cellStyle name="20% - Accent4 4 2 3 3 3 2" xfId="7283" xr:uid="{8B3AD341-B909-4A75-AFB8-45EA1B37BE09}"/>
    <cellStyle name="20% - Accent4 4 2 3 3 3 2 2" xfId="32697" xr:uid="{DDC48278-E8AC-4503-A54D-544BB63A9C44}"/>
    <cellStyle name="20% - Accent4 4 2 3 3 3 3" xfId="48861" xr:uid="{468CF91C-AD79-41A8-9530-50F520FB8C60}"/>
    <cellStyle name="20% - Accent4 4 2 3 3 4" xfId="3765" xr:uid="{DC96DE87-D1A9-4A12-A5F2-148FFD3AE22E}"/>
    <cellStyle name="20% - Accent4 4 2 3 3 4 2" xfId="1138" xr:uid="{C9B7EC29-9BFE-40DE-8280-AF5DB7438E55}"/>
    <cellStyle name="20% - Accent4 4 2 3 3 4 2 2" xfId="26622" xr:uid="{11B12B42-F5F5-478C-8CF1-8BFF06550FE4}"/>
    <cellStyle name="20% - Accent4 4 2 3 3 4 3" xfId="29209" xr:uid="{6730B132-0294-4822-9C8C-526E4C0CC35B}"/>
    <cellStyle name="20% - Accent4 4 2 3 3 5" xfId="16574" xr:uid="{8E758825-260C-4250-BC51-DFA60AD511F4}"/>
    <cellStyle name="20% - Accent4 4 2 3 3 5 2" xfId="41890" xr:uid="{A686D68B-007C-4EFE-A3E2-360D51540528}"/>
    <cellStyle name="20% - Accent4 4 2 3 3 6" xfId="40358" xr:uid="{2D97E0E7-7951-48BD-A74D-8F06A2C98F1B}"/>
    <cellStyle name="20% - Accent4 4 2 3 4" xfId="21422" xr:uid="{667F8A26-1B1C-47AD-98A3-3508545DB884}"/>
    <cellStyle name="20% - Accent4 4 2 3 4 2" xfId="11060" xr:uid="{2DF8720B-63C0-4DB2-BBBB-C1F68235FFB9}"/>
    <cellStyle name="20% - Accent4 4 2 3 4 2 2" xfId="19998" xr:uid="{58D0BF82-D627-400E-A397-FCA3F4817B76}"/>
    <cellStyle name="20% - Accent4 4 2 3 4 2 2 2" xfId="45286" xr:uid="{237132E1-704C-4BA2-AE1E-BB3AECD32BDB}"/>
    <cellStyle name="20% - Accent4 4 2 3 4 2 3" xfId="36431" xr:uid="{AAFE034E-33F3-46D0-838C-406DF60172EE}"/>
    <cellStyle name="20% - Accent4 4 2 3 4 3" xfId="1742" xr:uid="{5721ADDA-E0BF-4347-B371-6896B0956B4C}"/>
    <cellStyle name="20% - Accent4 4 2 3 4 3 2" xfId="24380" xr:uid="{D5FD93C7-789B-4349-A774-0A63ABFA9C52}"/>
    <cellStyle name="20% - Accent4 4 2 3 4 3 2 2" xfId="49625" xr:uid="{9368E365-A054-41A3-B2A5-0D050DF1993B}"/>
    <cellStyle name="20% - Accent4 4 2 3 4 3 3" xfId="27213" xr:uid="{7A9266F9-CAF7-41A6-834B-DA1F230C8389}"/>
    <cellStyle name="20% - Accent4 4 2 3 4 4" xfId="19829" xr:uid="{10FBC2C7-FC39-4EBA-8F89-3CB7FB8CF178}"/>
    <cellStyle name="20% - Accent4 4 2 3 4 4 2" xfId="45117" xr:uid="{C96B005F-4F29-40BE-944C-D420FEF356D6}"/>
    <cellStyle name="20% - Accent4 4 2 3 4 5" xfId="46690" xr:uid="{E4C1EA74-997C-45E2-89B7-84CDDF4BE302}"/>
    <cellStyle name="20% - Accent4 4 2 3 5" xfId="4666" xr:uid="{638CC454-0FB4-4518-898A-23D4C6CBEFB3}"/>
    <cellStyle name="20% - Accent4 4 2 3 5 2" xfId="24128" xr:uid="{92F9F770-6974-4092-86EE-510D713C09BD}"/>
    <cellStyle name="20% - Accent4 4 2 3 5 2 2" xfId="49373" xr:uid="{CD745CE0-7FBF-4C7F-BDCC-67BFC095179C}"/>
    <cellStyle name="20% - Accent4 4 2 3 5 3" xfId="30097" xr:uid="{1892FE90-742E-4CFB-BA1F-30704DBEA773}"/>
    <cellStyle name="20% - Accent4 4 2 3 6" xfId="623" xr:uid="{0E0D1BFA-F3A4-4863-99F4-71265D6C62A2}"/>
    <cellStyle name="20% - Accent4 4 2 3 6 2" xfId="20088" xr:uid="{892563C5-E82B-4099-94E8-9E78EBBA8AE7}"/>
    <cellStyle name="20% - Accent4 4 2 3 6 2 2" xfId="45376" xr:uid="{86353787-6D6D-4DB5-89C2-7F27B4E6DD20}"/>
    <cellStyle name="20% - Accent4 4 2 3 6 3" xfId="26107" xr:uid="{40CD7EC3-3E05-47D3-8F30-45947F9E8D97}"/>
    <cellStyle name="20% - Accent4 4 2 3 7" xfId="10250" xr:uid="{E7D5BCFE-D4E5-414A-8520-1B1E2A82B2C6}"/>
    <cellStyle name="20% - Accent4 4 2 3 7 2" xfId="35634" xr:uid="{EF99F83F-9EB1-4D5D-A9DD-B2F85B0752D7}"/>
    <cellStyle name="20% - Accent4 4 2 3 8" xfId="34102" xr:uid="{617FB462-EF0D-4E1A-89AE-385458C14253}"/>
    <cellStyle name="20% - Accent4 4 2 4" xfId="4495" xr:uid="{33797D9E-F249-4C20-AE2E-0F8070DE65A7}"/>
    <cellStyle name="20% - Accent4 4 2 4 2" xfId="10890" xr:uid="{91333B0B-D3B5-40D7-8E8D-3EB7A12977F9}"/>
    <cellStyle name="20% - Accent4 4 2 4 2 2" xfId="6852" xr:uid="{4EC28A45-F9CB-40D7-9A1F-8437D0D60861}"/>
    <cellStyle name="20% - Accent4 4 2 4 2 2 2" xfId="4177" xr:uid="{0B646DFB-E4D0-45EB-BA7D-87CB9E32546B}"/>
    <cellStyle name="20% - Accent4 4 2 4 2 2 2 2" xfId="29621" xr:uid="{56604608-999D-430D-81E6-3A974CC937B5}"/>
    <cellStyle name="20% - Accent4 4 2 4 2 2 3" xfId="32266" xr:uid="{B47295AC-D68A-4324-9520-34AF0726C921}"/>
    <cellStyle name="20% - Accent4 4 2 4 2 3" xfId="22797" xr:uid="{29C35EDE-D07A-47D7-8544-4A5B18F8DB3D}"/>
    <cellStyle name="20% - Accent4 4 2 4 2 3 2" xfId="20171" xr:uid="{52B860F1-139C-425A-9704-3A225801F0F1}"/>
    <cellStyle name="20% - Accent4 4 2 4 2 3 2 2" xfId="45459" xr:uid="{BBE49BC8-B25C-4EB7-A875-7A9F068BC434}"/>
    <cellStyle name="20% - Accent4 4 2 4 2 3 3" xfId="48052" xr:uid="{D8F0F871-B46E-4BA3-BA35-5A9F90F5DD24}"/>
    <cellStyle name="20% - Accent4 4 2 4 2 4" xfId="4014" xr:uid="{DA20763B-3D3B-4172-B87F-A0EC2E447FAA}"/>
    <cellStyle name="20% - Accent4 4 2 4 2 4 2" xfId="29458" xr:uid="{95040CB8-5CA4-46CA-8550-6864621D45DD}"/>
    <cellStyle name="20% - Accent4 4 2 4 2 5" xfId="36261" xr:uid="{B88B90DF-32D4-4663-8547-4B3FD41BA0E6}"/>
    <cellStyle name="20% - Accent4 4 2 4 3" xfId="17304" xr:uid="{E81DD2AF-822E-4389-A0B6-C9135189D512}"/>
    <cellStyle name="20% - Accent4 4 2 4 3 2" xfId="19919" xr:uid="{62A09D0A-58BB-4981-A0BA-37341546FE95}"/>
    <cellStyle name="20% - Accent4 4 2 4 3 2 2" xfId="45207" xr:uid="{3CBA313E-1AF0-4D9A-A46D-2CEF3D973A06}"/>
    <cellStyle name="20% - Accent4 4 2 4 3 3" xfId="42612" xr:uid="{C03B5C20-9D38-4E4E-8F7F-71EA7CE0E17A}"/>
    <cellStyle name="20% - Accent4 4 2 4 4" xfId="10079" xr:uid="{B33AF47A-F5BB-4772-A3FC-F50B084C9380}"/>
    <cellStyle name="20% - Accent4 4 2 4 4 2" xfId="2172" xr:uid="{0360FE44-64CB-430A-A7A6-6D5A27BF44F6}"/>
    <cellStyle name="20% - Accent4 4 2 4 4 2 2" xfId="27643" xr:uid="{1F16763D-0BB7-43D7-8161-A4205C5CEAF1}"/>
    <cellStyle name="20% - Accent4 4 2 4 4 3" xfId="35463" xr:uid="{1DF7B363-0B13-4B66-A75A-84CB67893928}"/>
    <cellStyle name="20% - Accent4 4 2 4 5" xfId="6040" xr:uid="{CCA43D7B-4C0E-4C84-979D-911391EC83B7}"/>
    <cellStyle name="20% - Accent4 4 2 4 5 2" xfId="31463" xr:uid="{A9BE9754-AEA5-415C-9167-CBD7083521BD}"/>
    <cellStyle name="20% - Accent4 4 2 4 6" xfId="29928" xr:uid="{53C8F024-1ECC-46E8-B776-A759C69EAA54}"/>
    <cellStyle name="20% - Accent4 4 2 5" xfId="10808" xr:uid="{10FA644F-6382-4DCA-A320-4582D9C92693}"/>
    <cellStyle name="20% - Accent4 4 2 5 2" xfId="23527" xr:uid="{13F83687-058E-4A4D-9805-37251D51DC5F}"/>
    <cellStyle name="20% - Accent4 4 2 5 2 2" xfId="19488" xr:uid="{49766788-F24E-4F31-96D4-E2F43E7E007E}"/>
    <cellStyle name="20% - Accent4 4 2 5 2 2 2" xfId="10491" xr:uid="{EECB966D-3A57-4581-828C-18794117377B}"/>
    <cellStyle name="20% - Accent4 4 2 5 2 2 2 2" xfId="35875" xr:uid="{5B9FE281-A756-42B4-AB06-E900792C138B}"/>
    <cellStyle name="20% - Accent4 4 2 5 2 2 3" xfId="44776" xr:uid="{8CB2190A-5471-4141-B420-E59EA49FBA3D}"/>
    <cellStyle name="20% - Accent4 4 2 5 2 3" xfId="16484" xr:uid="{97B16CF2-8E45-4091-BFE8-87E1D91D05D8}"/>
    <cellStyle name="20% - Accent4 4 2 5 2 3 2" xfId="13857" xr:uid="{3446CA18-ABA6-4317-95B3-54EAD39E3DD8}"/>
    <cellStyle name="20% - Accent4 4 2 5 2 3 2 2" xfId="39208" xr:uid="{BD52CCF6-28DE-4560-A495-38B731A00245}"/>
    <cellStyle name="20% - Accent4 4 2 5 2 3 3" xfId="41800" xr:uid="{8EC52FF6-CF5D-46C5-B6CC-1DC5FB024B8F}"/>
    <cellStyle name="20% - Accent4 4 2 5 2 4" xfId="10328" xr:uid="{CD0A59D8-831E-4B88-AED9-E7876A4F379A}"/>
    <cellStyle name="20% - Accent4 4 2 5 2 4 2" xfId="35712" xr:uid="{9E6395BF-40DC-4211-AAC5-3004DD73B21F}"/>
    <cellStyle name="20% - Accent4 4 2 5 2 5" xfId="48772" xr:uid="{53440B38-5A9C-4CFB-8DB0-C9782D024592}"/>
    <cellStyle name="20% - Accent4 4 2 5 3" xfId="6771" xr:uid="{2AA5309F-97A2-4984-B1DC-3A488DF3C796}"/>
    <cellStyle name="20% - Accent4 4 2 5 3 2" xfId="13605" xr:uid="{0FEC40A5-AD03-46B3-AA04-84C1742F442E}"/>
    <cellStyle name="20% - Accent4 4 2 5 3 2 2" xfId="38956" xr:uid="{5E9ACAE7-F993-4D1A-B384-79C0C3CDF591}"/>
    <cellStyle name="20% - Accent4 4 2 5 3 3" xfId="32185" xr:uid="{5532CD45-9AE4-4037-BDDE-BD8241839703}"/>
    <cellStyle name="20% - Accent4 4 2 5 4" xfId="22716" xr:uid="{37A4956E-FE97-48A6-A92C-E19F73EAE48C}"/>
    <cellStyle name="20% - Accent4 4 2 5 4 2" xfId="4276" xr:uid="{C28D6FAE-5653-409B-8B3F-67739F8A72A7}"/>
    <cellStyle name="20% - Accent4 4 2 5 4 2 2" xfId="29720" xr:uid="{150F688F-A9A2-4531-8A7A-6B7AC71E5250}"/>
    <cellStyle name="20% - Accent4 4 2 5 4 3" xfId="47971" xr:uid="{17DEBEBE-2F4A-4344-B5FE-8BFFC5131C84}"/>
    <cellStyle name="20% - Accent4 4 2 5 5" xfId="12354" xr:uid="{59C936DC-A37D-4173-A01A-633022B04B51}"/>
    <cellStyle name="20% - Accent4 4 2 5 5 2" xfId="37717" xr:uid="{827C80E5-EFD0-43D0-97F8-248B273C8EFC}"/>
    <cellStyle name="20% - Accent4 4 2 5 6" xfId="36183" xr:uid="{64F3B862-DDB9-40A1-84C4-67D1C2F53C9D}"/>
    <cellStyle name="20% - Accent4 4 2 6" xfId="20349" xr:uid="{4D28038F-05A9-488D-81CB-E918699BE37D}"/>
    <cellStyle name="20% - Accent4 4 2 6 2" xfId="8956" xr:uid="{CE9BBD8C-54C6-4CE9-91D8-4FDA6627E3E8}"/>
    <cellStyle name="20% - Accent4 4 2 6 2 2" xfId="11570" xr:uid="{721E2CD9-6BAC-4C74-84A4-95B571538DA5}"/>
    <cellStyle name="20% - Accent4 4 2 6 2 2 2" xfId="36941" xr:uid="{902B5D9D-7EF2-4A7B-AF3D-C44F89914D36}"/>
    <cellStyle name="20% - Accent4 4 2 6 2 3" xfId="34349" xr:uid="{4810E037-F1E7-4D83-8762-EAE9D80FE864}"/>
    <cellStyle name="20% - Accent4 4 2 6 3" xfId="19655" xr:uid="{968B4797-1213-45E8-A59D-0B9DDDA9B28F}"/>
    <cellStyle name="20% - Accent4 4 2 6 3 2" xfId="22275" xr:uid="{A8535E37-9D9E-4613-A647-161329940907}"/>
    <cellStyle name="20% - Accent4 4 2 6 3 2 2" xfId="47543" xr:uid="{91BDB973-CECF-478F-B581-69ED1E2C3E4B}"/>
    <cellStyle name="20% - Accent4 4 2 6 3 3" xfId="44943" xr:uid="{4B8FFB2D-539B-4CE8-A3EE-8242FEFBD4F8}"/>
    <cellStyle name="20% - Accent4 4 2 6 4" xfId="11401" xr:uid="{73EA006F-3A5C-4337-871A-E488EB1731A6}"/>
    <cellStyle name="20% - Accent4 4 2 6 4 2" xfId="36772" xr:uid="{702280D0-BBBB-4BAA-AB3C-A7A8CEE299CC}"/>
    <cellStyle name="20% - Accent4 4 2 6 5" xfId="45628" xr:uid="{75476D1B-C009-4CDB-8145-3A87BCCA7D73}"/>
    <cellStyle name="20% - Accent4 4 2 7" xfId="2562" xr:uid="{3F5AC495-6639-403C-ABB7-5EAAD220FF87}"/>
    <cellStyle name="20% - Accent4 4 2 7 2" xfId="22023" xr:uid="{1F2B808A-B7BF-449B-BA63-3FDE563BDBB1}"/>
    <cellStyle name="20% - Accent4 4 2 7 2 2" xfId="47291" xr:uid="{DE248C01-4086-4BA1-A9E6-5FA2B1CDADB9}"/>
    <cellStyle name="20% - Accent4 4 2 7 3" xfId="28015" xr:uid="{C78310A7-76BB-43E8-A842-DC6F6143CAE9}"/>
    <cellStyle name="20% - Accent4 4 2 8" xfId="6938" xr:uid="{94598E28-06EA-4507-A6AB-24C69D28E0A8}"/>
    <cellStyle name="20% - Accent4 4 2 8 2" xfId="11660" xr:uid="{210FEB53-8C06-4668-BE92-670518F55DD3}"/>
    <cellStyle name="20% - Accent4 4 2 8 2 2" xfId="37031" xr:uid="{549D3E91-5412-4232-A3BD-00326F8FA4D2}"/>
    <cellStyle name="20% - Accent4 4 2 8 3" xfId="32352" xr:uid="{070B8C9B-7718-418E-B983-7960721217FA}"/>
    <cellStyle name="20% - Accent4 4 2 9" xfId="794" xr:uid="{50757903-B381-46E5-907D-361557843A32}"/>
    <cellStyle name="20% - Accent4 4 2 9 2" xfId="26278" xr:uid="{AA37DE4C-8E38-439C-BA48-BD3E4E644206}"/>
    <cellStyle name="20% - Accent4 4 3" xfId="23445" xr:uid="{066A5B04-EFC7-448F-8D2F-FFC83DA9CF85}"/>
    <cellStyle name="20% - Accent4 4 3 2" xfId="17133" xr:uid="{1D557860-2C52-4EA1-949D-8AF6C8A1D740}"/>
    <cellStyle name="20% - Accent4 4 3 2 2" xfId="6682" xr:uid="{96C82EEA-215D-4334-BCD1-515439FFFE3E}"/>
    <cellStyle name="20% - Accent4 4 3 2 2 2" xfId="509" xr:uid="{C0E53BD9-FBCE-4267-8EBE-72601970A95A}"/>
    <cellStyle name="20% - Accent4 4 3 2 2 2 2" xfId="16815" xr:uid="{CE152DED-F26B-4167-91FA-467D9C8E875F}"/>
    <cellStyle name="20% - Accent4 4 3 2 2 2 2 2" xfId="42131" xr:uid="{D4450CC8-6DD8-4DE5-91AD-D7478708D655}"/>
    <cellStyle name="20% - Accent4 4 3 2 2 2 3" xfId="25993" xr:uid="{33EF0F42-3C73-4D68-92E5-F9DA95C3F9A0}"/>
    <cellStyle name="20% - Accent4 4 3 2 2 3" xfId="12264" xr:uid="{720F83C9-56CD-4D87-BD23-7E224B9151F4}"/>
    <cellStyle name="20% - Accent4 4 3 2 2 3 2" xfId="4356" xr:uid="{168A9C6B-D24C-4E5C-9450-4D48D8078648}"/>
    <cellStyle name="20% - Accent4 4 3 2 2 3 2 2" xfId="29800" xr:uid="{339B8063-CEFA-4E9A-B66D-BB92996E5990}"/>
    <cellStyle name="20% - Accent4 4 3 2 2 3 3" xfId="37627" xr:uid="{C3E00C2C-559C-4B48-A085-EFF59EF58C92}"/>
    <cellStyle name="20% - Accent4 4 3 2 2 4" xfId="16652" xr:uid="{CB44BC84-099E-41B4-9A86-780957FDF879}"/>
    <cellStyle name="20% - Accent4 4 3 2 2 4 2" xfId="41968" xr:uid="{2CFDADA5-8609-48BF-BB6B-FEF603D172B9}"/>
    <cellStyle name="20% - Accent4 4 3 2 2 5" xfId="32096" xr:uid="{7CB06595-AC2A-4F7E-BB49-02581ADECB43}"/>
    <cellStyle name="20% - Accent4 4 3 2 3" xfId="13093" xr:uid="{E85BDBD1-ACA6-41C6-8961-0729A885EC69}"/>
    <cellStyle name="20% - Accent4 4 3 2 3 2" xfId="4104" xr:uid="{2CF3266E-F04D-4A12-9B5C-1839A1E62D9B}"/>
    <cellStyle name="20% - Accent4 4 3 2 3 2 2" xfId="29548" xr:uid="{B9AB0B95-5839-49F7-8B49-7CC042A07325}"/>
    <cellStyle name="20% - Accent4 4 3 2 3 3" xfId="38444" xr:uid="{E32A7461-AF54-42AA-9A06-7C34B2E77D7A}"/>
    <cellStyle name="20% - Accent4 4 3 2 4" xfId="5869" xr:uid="{E2A7D3A5-C326-410A-B23F-10676BCB8C0A}"/>
    <cellStyle name="20% - Accent4 4 3 2 4 2" xfId="23227" xr:uid="{3449C847-42B9-4704-BDD6-91F8F5CDB627}"/>
    <cellStyle name="20% - Accent4 4 3 2 4 2 2" xfId="48482" xr:uid="{C2026CAA-5F55-4B23-ADD5-8AF8A35DC9B7}"/>
    <cellStyle name="20% - Accent4 4 3 2 4 3" xfId="31292" xr:uid="{FDC56BD2-09F0-40EE-BDE8-F5C0F8C4B17D}"/>
    <cellStyle name="20% - Accent4 4 3 2 5" xfId="18678" xr:uid="{F9CFDDB6-4A35-4ADA-9DF3-0CADE0832501}"/>
    <cellStyle name="20% - Accent4 4 3 2 5 2" xfId="43978" xr:uid="{BD30001C-BF82-480E-B179-9261D01146F4}"/>
    <cellStyle name="20% - Accent4 4 3 2 6" xfId="42442" xr:uid="{1D441265-EB45-4A62-AE6C-8DD1107CA79D}"/>
    <cellStyle name="20% - Accent4 4 3 3" xfId="6600" xr:uid="{A746A76E-5CAC-4328-81F5-F1392734797A}"/>
    <cellStyle name="20% - Accent4 4 3 3 2" xfId="19318" xr:uid="{E6F429DF-E4E1-4DAB-8C06-D2DBB41B48EB}"/>
    <cellStyle name="20% - Accent4 4 3 3 2 2" xfId="2620" xr:uid="{F41E4398-69D7-4B8A-B9F5-F7C6E369CD9D}"/>
    <cellStyle name="20% - Accent4 4 3 3 2 2 2" xfId="6281" xr:uid="{2244097A-09F6-4105-82C6-B1A1E7E781EA}"/>
    <cellStyle name="20% - Accent4 4 3 3 2 2 2 2" xfId="31704" xr:uid="{9FAEED1E-5686-449D-B601-F9B94C23DF3C}"/>
    <cellStyle name="20% - Accent4 4 3 3 2 2 3" xfId="28073" xr:uid="{541269B8-A1AB-4B84-80D8-5A178025102C}"/>
    <cellStyle name="20% - Accent4 4 3 3 2 3" xfId="24901" xr:uid="{58DB7E97-A9BC-49CA-A786-AB6F33203103}"/>
    <cellStyle name="20% - Accent4 4 3 3 2 3 2" xfId="10670" xr:uid="{963481C7-CC6C-4696-AE2A-6E9A95F8FB7F}"/>
    <cellStyle name="20% - Accent4 4 3 3 2 3 2 2" xfId="36054" xr:uid="{393219B1-CD29-443D-AA17-0475AB30FAF8}"/>
    <cellStyle name="20% - Accent4 4 3 3 2 3 3" xfId="50135" xr:uid="{5B7B91B1-4A2E-4C4B-AEE9-98ABBA6B8E5C}"/>
    <cellStyle name="20% - Accent4 4 3 3 2 4" xfId="6118" xr:uid="{5DD66A32-56F3-4CC0-AD64-7B4B7FB890AF}"/>
    <cellStyle name="20% - Accent4 4 3 3 2 4 2" xfId="31541" xr:uid="{567A78EE-5A81-4219-B2AC-6C02EF02C097}"/>
    <cellStyle name="20% - Accent4 4 3 3 2 5" xfId="44606" xr:uid="{AAF905B4-2432-4272-9DD8-D9C135BB76F8}"/>
    <cellStyle name="20% - Accent4 4 3 3 3" xfId="452" xr:uid="{28D7B517-5BC7-4CCF-AD87-803FD9174ADA}"/>
    <cellStyle name="20% - Accent4 4 3 3 3 2" xfId="10418" xr:uid="{E27D7F68-23E1-454B-A251-4E9D08A0C522}"/>
    <cellStyle name="20% - Accent4 4 3 3 3 2 2" xfId="35802" xr:uid="{23C52E16-D2BC-4F1D-8DAE-717A744418F1}"/>
    <cellStyle name="20% - Accent4 4 3 3 3 3" xfId="25936" xr:uid="{818D19F4-550D-4F0F-A21D-960F3D909F5B}"/>
    <cellStyle name="20% - Accent4 4 3 3 4" xfId="12183" xr:uid="{6D4CC4F6-8633-4002-B7F4-A3CA4B8CD7C8}"/>
    <cellStyle name="20% - Accent4 4 3 3 4 2" xfId="16914" xr:uid="{DA6B0AE7-9CDB-4693-9915-ED1660C5D9EC}"/>
    <cellStyle name="20% - Accent4 4 3 3 4 2 2" xfId="42230" xr:uid="{E928B631-E1A5-4B2C-BA61-FA2F8341A310}"/>
    <cellStyle name="20% - Accent4 4 3 3 4 3" xfId="37546" xr:uid="{5DD662FE-AA19-4578-8508-FFF744D8CA56}"/>
    <cellStyle name="20% - Accent4 4 3 3 5" xfId="8145" xr:uid="{1E388DD2-044A-4298-A956-D37260742955}"/>
    <cellStyle name="20% - Accent4 4 3 3 5 2" xfId="33552" xr:uid="{2D5CAD35-7935-4C3B-BD21-2E2B32947F43}"/>
    <cellStyle name="20% - Accent4 4 3 3 6" xfId="32014" xr:uid="{A29F95BB-BEA9-452B-9ED3-BA901E848040}"/>
    <cellStyle name="20% - Accent4 4 3 4" xfId="17215" xr:uid="{7D9CFA70-9A58-415C-8486-156996CD9292}"/>
    <cellStyle name="20% - Accent4 4 3 4 2" xfId="13174" xr:uid="{8F0A2678-A71F-42F9-BDBD-4ABCA2D2021A}"/>
    <cellStyle name="20% - Accent4 4 3 4 2 2" xfId="23128" xr:uid="{3E9F7B37-08C0-46A6-A3D4-C1C79C399399}"/>
    <cellStyle name="20% - Accent4 4 3 4 2 2 2" xfId="48383" xr:uid="{20C12600-ED07-4E56-A9CB-2BA56DB3541B}"/>
    <cellStyle name="20% - Accent4 4 3 4 2 3" xfId="38525" xr:uid="{90101701-D892-419D-BA60-6895DA634D0B}"/>
    <cellStyle name="20% - Accent4 4 3 4 3" xfId="5950" xr:uid="{51E5FAB0-956C-47FF-A9F1-FAD9DF7DA4CD}"/>
    <cellStyle name="20% - Accent4 4 3 4 3 2" xfId="2252" xr:uid="{C6351BBD-80E2-4D6B-AB6C-B1A82BB17627}"/>
    <cellStyle name="20% - Accent4 4 3 4 3 2 2" xfId="27723" xr:uid="{F532CAA3-B62D-4D23-B950-0CA07F6F12DF}"/>
    <cellStyle name="20% - Accent4 4 3 4 3 3" xfId="31373" xr:uid="{4282196B-0C92-4C40-9AD9-549B3FB71A59}"/>
    <cellStyle name="20% - Accent4 4 3 4 4" xfId="22965" xr:uid="{E17653C0-7A32-43EF-898A-1B1356E6E7C3}"/>
    <cellStyle name="20% - Accent4 4 3 4 4 2" xfId="48220" xr:uid="{E280E95C-55EC-4938-BC21-FC4E8E77A092}"/>
    <cellStyle name="20% - Accent4 4 3 4 5" xfId="42523" xr:uid="{8FEFDA4F-4446-495E-AC7A-A8FFB9351B36}"/>
    <cellStyle name="20% - Accent4 4 3 5" xfId="19407" xr:uid="{CA197960-CD13-4DA2-A9DC-2D99FBADBAD5}"/>
    <cellStyle name="20% - Accent4 4 3 5 2" xfId="2000" xr:uid="{25F495B1-51D0-47AC-94B7-040F87066B6F}"/>
    <cellStyle name="20% - Accent4 4 3 5 2 2" xfId="27471" xr:uid="{DFD2C1EA-F196-436C-8650-5014FF52E35A}"/>
    <cellStyle name="20% - Accent4 4 3 5 3" xfId="44695" xr:uid="{91B3DB6E-C24B-4AB4-AF71-534B4EAFACB3}"/>
    <cellStyle name="20% - Accent4 4 3 6" xfId="16403" xr:uid="{32236784-681D-4716-9FC6-2B2ED66760C7}"/>
    <cellStyle name="20% - Accent4 4 3 6 2" xfId="10590" xr:uid="{1AD0AD77-F704-49A6-979D-46F188278140}"/>
    <cellStyle name="20% - Accent4 4 3 6 2 2" xfId="35974" xr:uid="{502E0C05-D2C8-4E2F-BBFC-CBAD0E97D306}"/>
    <cellStyle name="20% - Accent4 4 3 6 3" xfId="41719" xr:uid="{E300F064-01C3-4840-9232-DB18B4067C56}"/>
    <cellStyle name="20% - Accent4 4 3 7" xfId="24991" xr:uid="{AAF3F1B3-F628-4905-824F-3B7BF7C3E48E}"/>
    <cellStyle name="20% - Accent4 4 3 7 2" xfId="50225" xr:uid="{FFF249CF-3CDD-4FE8-9208-CA22709B473F}"/>
    <cellStyle name="20% - Accent4 4 3 8" xfId="48692" xr:uid="{E4DF969F-E5E7-4AD2-A319-316B034D41F9}"/>
    <cellStyle name="20% - Accent4 4 4" xfId="19236" xr:uid="{059B2D90-AD53-41B4-B804-726FF91EB396}"/>
    <cellStyle name="20% - Accent4 4 4 2" xfId="12922" xr:uid="{5CBB8DDE-1362-43CB-8B0B-736B03FDDF18}"/>
    <cellStyle name="20% - Accent4 4 4 2 2" xfId="1399" xr:uid="{D7985799-1793-42EF-968F-84166ED84FB0}"/>
    <cellStyle name="20% - Accent4 4 4 2 2 2" xfId="21569" xr:uid="{39F39CB0-02A0-41C4-8529-51FFE6287563}"/>
    <cellStyle name="20% - Accent4 4 4 2 2 2 2" xfId="25232" xr:uid="{502D8705-C31D-42A9-B4CB-D365A9EB3BCE}"/>
    <cellStyle name="20% - Accent4 4 4 2 2 2 2 2" xfId="50466" xr:uid="{94A8E007-3227-4901-9575-A04DFCAE197B}"/>
    <cellStyle name="20% - Accent4 4 4 2 2 2 3" xfId="46837" xr:uid="{1A26A73D-EAC7-45B6-A2DC-77930515E5BD}"/>
    <cellStyle name="20% - Accent4 4 4 2 2 3" xfId="8055" xr:uid="{006ED1AB-7916-4F86-964B-55FEA998B0DD}"/>
    <cellStyle name="20% - Accent4 4 4 2 2 3 2" xfId="16994" xr:uid="{EB659A73-314D-499E-82A9-8045FF8E884D}"/>
    <cellStyle name="20% - Accent4 4 4 2 2 3 2 2" xfId="42310" xr:uid="{CA5BDB09-882F-4B90-9659-846139910F2C}"/>
    <cellStyle name="20% - Accent4 4 4 2 2 3 3" xfId="33462" xr:uid="{2FB72736-CF03-4855-9A62-2743D0890EF0}"/>
    <cellStyle name="20% - Accent4 4 4 2 2 4" xfId="25069" xr:uid="{623EDC40-A684-4E7D-B4B2-5BEBA838BF32}"/>
    <cellStyle name="20% - Accent4 4 4 2 2 4 2" xfId="50303" xr:uid="{062A356A-3354-4378-8FC3-EAAA520DBAEA}"/>
    <cellStyle name="20% - Accent4 4 4 2 2 5" xfId="26870" xr:uid="{A0A4C9CA-970C-4FE8-8756-86DA4931E1A0}"/>
    <cellStyle name="20% - Accent4 4 4 2 3" xfId="3595" xr:uid="{7D9512DA-D12F-4FCF-A64F-102557C27733}"/>
    <cellStyle name="20% - Accent4 4 4 2 3 2" xfId="16742" xr:uid="{5EB0FF2C-58CC-4445-A3BF-0C30198FE3B1}"/>
    <cellStyle name="20% - Accent4 4 4 2 3 2 2" xfId="42058" xr:uid="{A89B7AB9-AE87-4874-BBF0-DDDF254294C8}"/>
    <cellStyle name="20% - Accent4 4 4 2 3 3" xfId="29039" xr:uid="{5E658069-26CC-4051-9277-0068EE69555E}"/>
    <cellStyle name="20% - Accent4 4 4 2 4" xfId="18507" xr:uid="{6BC7CEEF-4130-4E15-B145-A90906F5F2FB}"/>
    <cellStyle name="20% - Accent4 4 4 2 4 2" xfId="12694" xr:uid="{A6CA7935-7CA7-45EF-81A3-786891E734FE}"/>
    <cellStyle name="20% - Accent4 4 4 2 4 2 2" xfId="38057" xr:uid="{14DF8124-9662-418D-B28D-34DD7FC60A20}"/>
    <cellStyle name="20% - Accent4 4 4 2 4 3" xfId="43807" xr:uid="{6E9FE960-5BEB-4B9B-8949-B1C6B5601F68}"/>
    <cellStyle name="20% - Accent4 4 4 2 5" xfId="14468" xr:uid="{85675246-6562-4A61-8DF6-BF01CD9AB0D4}"/>
    <cellStyle name="20% - Accent4 4 4 2 5 2" xfId="39807" xr:uid="{CF5D708E-B977-4184-B9C7-4A5EAB61D70F}"/>
    <cellStyle name="20% - Accent4 4 4 2 6" xfId="38276" xr:uid="{BF6F0415-9825-406F-816C-CBDF540B1056}"/>
    <cellStyle name="20% - Accent4 4 4 3" xfId="279" xr:uid="{D897D296-D9C9-4C40-A9AE-4052F3D17E24}"/>
    <cellStyle name="20% - Accent4 4 4 3 2" xfId="3503" xr:uid="{2CD65B57-F8D9-40BD-9E5D-47CDAFF89D5B}"/>
    <cellStyle name="20% - Accent4 4 4 3 2 2" xfId="15257" xr:uid="{9E4EE0D4-08E2-4078-8B75-D51974F094AA}"/>
    <cellStyle name="20% - Accent4 4 4 3 2 2 2" xfId="18919" xr:uid="{B0C57AE8-0C68-4B95-BBF1-9489F88CA220}"/>
    <cellStyle name="20% - Accent4 4 4 3 2 2 2 2" xfId="44219" xr:uid="{C1CCE501-C829-42C9-9D39-402C0AFF8EDF}"/>
    <cellStyle name="20% - Accent4 4 4 3 2 2 3" xfId="40584" xr:uid="{9AE5E396-CD2E-4702-BFB9-9B60250BCFF3}"/>
    <cellStyle name="20% - Accent4 4 4 3 2 3" xfId="20690" xr:uid="{53DD2F32-CA2A-43B7-AA2A-16433A7ADB61}"/>
    <cellStyle name="20% - Accent4 4 4 3 2 3 2" xfId="6460" xr:uid="{71F6D82F-BB4B-4112-8692-7363E9725DA8}"/>
    <cellStyle name="20% - Accent4 4 4 3 2 3 2 2" xfId="31883" xr:uid="{A64AFFA3-A9D6-4184-97B5-66035846B94F}"/>
    <cellStyle name="20% - Accent4 4 4 3 2 3 3" xfId="45969" xr:uid="{5B6679C1-2BDC-4A2A-8CB1-D522593C4B36}"/>
    <cellStyle name="20% - Accent4 4 4 3 2 4" xfId="18756" xr:uid="{44CDD98D-6379-4677-8E49-862F816062BC}"/>
    <cellStyle name="20% - Accent4 4 4 3 2 4 2" xfId="44056" xr:uid="{16999D38-65DB-4A5B-A656-FFF8FC4B3D7D}"/>
    <cellStyle name="20% - Accent4 4 4 3 2 5" xfId="28947" xr:uid="{EC48A04E-5FA9-4F1E-B9FD-0769B3934A3D}"/>
    <cellStyle name="20% - Accent4 4 4 3 3" xfId="9909" xr:uid="{A97919C6-2984-4AF5-B93E-19D02C9924C1}"/>
    <cellStyle name="20% - Accent4 4 4 3 3 2" xfId="6208" xr:uid="{D37DA162-4EFE-48A8-A504-DD9A8DF75B04}"/>
    <cellStyle name="20% - Accent4 4 4 3 3 2 2" xfId="31631" xr:uid="{D88E85FB-E9AE-4837-B539-9A497268436D}"/>
    <cellStyle name="20% - Accent4 4 4 3 3 3" xfId="35293" xr:uid="{DBD96177-9618-4BF3-B7FB-7F3A4766BA02}"/>
    <cellStyle name="20% - Accent4 4 4 3 4" xfId="7974" xr:uid="{E26DC588-3826-4189-BED2-F5F20F69E7CE}"/>
    <cellStyle name="20% - Accent4 4 4 3 4 2" xfId="25331" xr:uid="{5611644E-F35C-4BA8-9FCD-781D60E03DBB}"/>
    <cellStyle name="20% - Accent4 4 4 3 4 2 2" xfId="50565" xr:uid="{74EDB574-91DA-4C67-8F23-D3ACFBE9CE28}"/>
    <cellStyle name="20% - Accent4 4 4 3 4 3" xfId="33381" xr:uid="{9BE7EBAE-E405-47B4-92E6-6D7C83C9546C}"/>
    <cellStyle name="20% - Accent4 4 4 3 5" xfId="2904" xr:uid="{938EA77F-9531-4FEA-9D01-CC0A860F3C03}"/>
    <cellStyle name="20% - Accent4 4 4 3 5 2" xfId="28357" xr:uid="{C30F6E38-D34C-49D0-A3F2-72115E443B9D}"/>
    <cellStyle name="20% - Accent4 4 4 3 6" xfId="25766" xr:uid="{C10B72AC-DF0A-4481-B03F-54909D33B712}"/>
    <cellStyle name="20% - Accent4 4 4 4" xfId="13004" xr:uid="{B136DA11-E175-42D6-80F7-C127D5628689}"/>
    <cellStyle name="20% - Accent4 4 4 4 2" xfId="8933" xr:uid="{C9A7B192-6BF6-4B70-8531-089CC68AC44A}"/>
    <cellStyle name="20% - Accent4 4 4 4 2 2" xfId="12595" xr:uid="{1D640937-E5FC-4023-91E3-84C01DE89756}"/>
    <cellStyle name="20% - Accent4 4 4 4 2 2 2" xfId="37958" xr:uid="{91D33B2E-326E-4049-8037-40E9EFEEF861}"/>
    <cellStyle name="20% - Accent4 4 4 4 2 3" xfId="34326" xr:uid="{C0B04B83-F2AD-43FA-A677-65FA38F8E4FF}"/>
    <cellStyle name="20% - Accent4 4 4 4 3" xfId="18588" xr:uid="{D47F3CA1-FE3D-4D90-8E1D-5FA7C9075BDD}"/>
    <cellStyle name="20% - Accent4 4 4 4 3 2" xfId="23307" xr:uid="{1F08A598-3E7D-4715-A53B-1275E8C09F04}"/>
    <cellStyle name="20% - Accent4 4 4 4 3 2 2" xfId="48562" xr:uid="{91C32C21-9B0C-47DD-81E2-BCB7F6518D70}"/>
    <cellStyle name="20% - Accent4 4 4 4 3 3" xfId="43888" xr:uid="{8AA4C6BD-87BB-4795-9A28-11768C7BE401}"/>
    <cellStyle name="20% - Accent4 4 4 4 4" xfId="12432" xr:uid="{42F33721-DFC9-4534-B747-82AE04C946B6}"/>
    <cellStyle name="20% - Accent4 4 4 4 4 2" xfId="37795" xr:uid="{1A9BF356-FC32-40B1-8570-D2E6CBF594D8}"/>
    <cellStyle name="20% - Accent4 4 4 4 5" xfId="38355" xr:uid="{688DC0FA-751F-4D95-99F9-1344A98DD8A2}"/>
    <cellStyle name="20% - Accent4 4 4 5" xfId="1491" xr:uid="{3CC4139A-B3ED-4F7E-AECD-EAC4D1E545A5}"/>
    <cellStyle name="20% - Accent4 4 4 5 2" xfId="23055" xr:uid="{E07A3F21-98CE-437E-8036-728F1D59218C}"/>
    <cellStyle name="20% - Accent4 4 4 5 2 2" xfId="48310" xr:uid="{8D65D67F-3C28-4F5D-876C-5D825BFCE3E8}"/>
    <cellStyle name="20% - Accent4 4 4 5 3" xfId="26962" xr:uid="{327D901F-D8CA-4BC8-9D6D-66A4228E2513}"/>
    <cellStyle name="20% - Accent4 4 4 6" xfId="24820" xr:uid="{BE0FA836-585C-4DCC-9428-FCDD79653DD1}"/>
    <cellStyle name="20% - Accent4 4 4 6 2" xfId="6380" xr:uid="{A419D3DA-F71E-4F25-BC77-73883D35A232}"/>
    <cellStyle name="20% - Accent4 4 4 6 2 2" xfId="31803" xr:uid="{03DFE7C4-2C9C-4E2F-99CD-A7259CBACAC3}"/>
    <cellStyle name="20% - Accent4 4 4 6 3" xfId="50054" xr:uid="{482A67A2-B2E6-4E4B-9941-7E884D123733}"/>
    <cellStyle name="20% - Accent4 4 4 7" xfId="20780" xr:uid="{7AB2AD66-610E-4ECC-B638-455300DF4B10}"/>
    <cellStyle name="20% - Accent4 4 4 7 2" xfId="46059" xr:uid="{D970B7E4-B142-449B-86FD-496A510D095A}"/>
    <cellStyle name="20% - Accent4 4 4 8" xfId="44527" xr:uid="{8AAF8BCE-5F42-4B04-AD58-CBDB3143ED6E}"/>
    <cellStyle name="20% - Accent4 4 5" xfId="1320" xr:uid="{D305A756-6AEB-4F24-BFE2-5E13FC9947D6}"/>
    <cellStyle name="20% - Accent4 4 5 2" xfId="3424" xr:uid="{0B829BE7-7268-4120-B4B9-8C343579C9F0}"/>
    <cellStyle name="20% - Accent4 4 5 2 2" xfId="22454" xr:uid="{62F685E3-FA16-49B7-A9D8-9E38AE309CF5}"/>
    <cellStyle name="20% - Accent4 4 5 2 2 2" xfId="11037" xr:uid="{6402DA61-8E92-4389-8EC4-33CFC8308B21}"/>
    <cellStyle name="20% - Accent4 4 5 2 2 2 2" xfId="21021" xr:uid="{B93D8153-AF56-440C-B331-3931BF01667C}"/>
    <cellStyle name="20% - Accent4 4 5 2 2 2 2 2" xfId="46300" xr:uid="{1E101B1C-A323-4F11-91B4-906563C9D5DF}"/>
    <cellStyle name="20% - Accent4 4 5 2 2 2 3" xfId="36408" xr:uid="{47E4B4B2-3568-4D10-8426-61405EA9E896}"/>
    <cellStyle name="20% - Accent4 4 5 2 2 3" xfId="2814" xr:uid="{4BC20C89-4FC3-4EB3-9BF4-075FC84D113C}"/>
    <cellStyle name="20% - Accent4 4 5 2 2 3 2" xfId="25411" xr:uid="{1622E395-E589-4954-A50D-CEC7860E1FF2}"/>
    <cellStyle name="20% - Accent4 4 5 2 2 3 2 2" xfId="50645" xr:uid="{2CC6CB1D-F641-40AC-88A0-FC51D3F3D662}"/>
    <cellStyle name="20% - Accent4 4 5 2 2 3 3" xfId="28267" xr:uid="{9D467A99-BA35-427F-A869-029FAF318EAC}"/>
    <cellStyle name="20% - Accent4 4 5 2 2 4" xfId="20858" xr:uid="{62304348-55CF-48B4-85CD-7C7D2C6280FA}"/>
    <cellStyle name="20% - Accent4 4 5 2 2 4 2" xfId="46137" xr:uid="{47ED6B27-02E2-4C84-990F-333005909B23}"/>
    <cellStyle name="20% - Accent4 4 5 2 2 5" xfId="47710" xr:uid="{073C7829-4B9D-4010-BE72-97A56CA6D3BE}"/>
    <cellStyle name="20% - Accent4 4 5 2 3" xfId="16233" xr:uid="{A2A35FE2-806E-405A-A31C-4F768431170D}"/>
    <cellStyle name="20% - Accent4 4 5 2 3 2" xfId="25159" xr:uid="{9CA2BA3B-6DC4-4A21-9106-ECBE862CD402}"/>
    <cellStyle name="20% - Accent4 4 5 2 3 2 2" xfId="50393" xr:uid="{82797626-FDB7-4697-B403-F67530045E1A}"/>
    <cellStyle name="20% - Accent4 4 5 2 3 3" xfId="41549" xr:uid="{498F953E-2621-43D4-BD04-59EA43297146}"/>
    <cellStyle name="20% - Accent4 4 5 2 4" xfId="14297" xr:uid="{1D3DE9D4-5967-4E3E-B456-4494FDED211C}"/>
    <cellStyle name="20% - Accent4 4 5 2 4 2" xfId="8485" xr:uid="{ADEC4B6F-F137-46E7-A77D-E71C5E843E87}"/>
    <cellStyle name="20% - Accent4 4 5 2 4 2 2" xfId="33892" xr:uid="{52D67851-691D-46EB-81B4-2277B541481E}"/>
    <cellStyle name="20% - Accent4 4 5 2 4 3" xfId="39636" xr:uid="{D9C2F73B-48B3-41E7-8CB0-94279C4418EF}"/>
    <cellStyle name="20% - Accent4 4 5 2 5" xfId="21853" xr:uid="{BAC47AD7-4F36-4975-B378-8C9BF078B7B5}"/>
    <cellStyle name="20% - Accent4 4 5 2 5 2" xfId="47121" xr:uid="{8DA91ADB-9E7E-4212-8533-D7B10389BEB9}"/>
    <cellStyle name="20% - Accent4 4 5 2 6" xfId="28869" xr:uid="{579869A5-2CE9-4E90-B3A3-3706F695A020}"/>
    <cellStyle name="20% - Accent4 4 5 3" xfId="9738" xr:uid="{5C1C8DDD-F431-40E7-AFF6-2C6CEEDE9A4A}"/>
    <cellStyle name="20% - Accent4 4 5 3 2" xfId="16141" xr:uid="{DFD72D69-FA90-45FC-8377-A8481F0560E6}"/>
    <cellStyle name="20% - Accent4 4 5 3 2 2" xfId="23674" xr:uid="{7AA22C10-3ABC-4AF8-91D2-13E9959CC28C}"/>
    <cellStyle name="20% - Accent4 4 5 3 2 2 2" xfId="14709" xr:uid="{D1679447-4CBF-47A5-AEB6-C4B70E2A6A4E}"/>
    <cellStyle name="20% - Accent4 4 5 3 2 2 2 2" xfId="40048" xr:uid="{D647C312-E8BA-4A1B-BD51-7539132B1DB2}"/>
    <cellStyle name="20% - Accent4 4 5 3 2 2 3" xfId="48919" xr:uid="{F3F4F495-2C11-4FD2-83DE-35A80570EEE3}"/>
    <cellStyle name="20% - Accent4 4 5 3 2 3" xfId="9127" xr:uid="{F1B8EFEB-D252-48D1-84E0-D476A670A7CD}"/>
    <cellStyle name="20% - Accent4 4 5 3 2 3 2" xfId="19098" xr:uid="{10135092-2022-42A0-B395-7147C8EB4043}"/>
    <cellStyle name="20% - Accent4 4 5 3 2 3 2 2" xfId="44398" xr:uid="{D0709A58-6CAB-4C98-834E-D9261034A90F}"/>
    <cellStyle name="20% - Accent4 4 5 3 2 3 3" xfId="34520" xr:uid="{8C6D4B39-AF54-44E1-B839-886737C1B7B9}"/>
    <cellStyle name="20% - Accent4 4 5 3 2 4" xfId="14546" xr:uid="{1A2DF508-9262-43A9-9F87-9548015F43E8}"/>
    <cellStyle name="20% - Accent4 4 5 3 2 4 2" xfId="39885" xr:uid="{B417A652-2229-46DD-8D5C-51B71B3BA99D}"/>
    <cellStyle name="20% - Accent4 4 5 3 2 5" xfId="41457" xr:uid="{75BE2ABD-8ED9-4C43-BFA2-F8C4262096B7}"/>
    <cellStyle name="20% - Accent4 4 5 3 3" xfId="5699" xr:uid="{21B45FA5-7A8C-4F27-93FF-4C31D20F8EA7}"/>
    <cellStyle name="20% - Accent4 4 5 3 3 2" xfId="18846" xr:uid="{2FAEFA0C-5FE6-4EF8-95C0-64B30804581B}"/>
    <cellStyle name="20% - Accent4 4 5 3 3 2 2" xfId="44146" xr:uid="{29B749AC-7D80-4384-B80A-4710DEF06653}"/>
    <cellStyle name="20% - Accent4 4 5 3 3 3" xfId="31122" xr:uid="{48008687-A3F3-4E93-834F-EA1B1AC5E695}"/>
    <cellStyle name="20% - Accent4 4 5 3 4" xfId="2733" xr:uid="{D63BBCC9-C816-41D8-9E72-302EC4338F8D}"/>
    <cellStyle name="20% - Accent4 4 5 3 4 2" xfId="21120" xr:uid="{895E4908-F893-4BD3-AEA2-D74FB3AA16F6}"/>
    <cellStyle name="20% - Accent4 4 5 3 4 2 2" xfId="46399" xr:uid="{D6AF4171-CD7F-4F11-93DC-CF9E7B46A64B}"/>
    <cellStyle name="20% - Accent4 4 5 3 4 3" xfId="28186" xr:uid="{DF78225F-BB4E-43BC-BCF3-CC9BEE26B841}"/>
    <cellStyle name="20% - Accent4 4 5 3 5" xfId="15541" xr:uid="{42C0491F-6723-42C7-B013-D490E3449021}"/>
    <cellStyle name="20% - Accent4 4 5 3 5 2" xfId="40868" xr:uid="{45F1355D-3000-476F-AACC-801A48EE8661}"/>
    <cellStyle name="20% - Accent4 4 5 3 6" xfId="35122" xr:uid="{7EAC5690-037F-4CDA-80BE-82491119B8A3}"/>
    <cellStyle name="20% - Accent4 4 5 4" xfId="9817" xr:uid="{25D6D19F-6B2A-4824-B3B3-8A5B94A3D5DC}"/>
    <cellStyle name="20% - Accent4 4 5 4 2" xfId="4724" xr:uid="{2AC6E382-4D45-456C-BA0E-A4105F17BAF6}"/>
    <cellStyle name="20% - Accent4 4 5 4 2 2" xfId="8386" xr:uid="{D6006E29-B6A3-405D-8A95-F7301E0B3171}"/>
    <cellStyle name="20% - Accent4 4 5 4 2 2 2" xfId="33793" xr:uid="{120465F3-98DB-4400-AF80-4AAB6612D549}"/>
    <cellStyle name="20% - Accent4 4 5 4 2 3" xfId="30155" xr:uid="{D0E865E6-47C4-4BEF-B2DF-C425671144BB}"/>
    <cellStyle name="20% - Accent4 4 5 4 3" xfId="14378" xr:uid="{264C97AE-2127-466C-A779-9E72084B6E46}"/>
    <cellStyle name="20% - Accent4 4 5 4 3 2" xfId="12774" xr:uid="{1442DCBF-D0BE-4C0E-9D97-D63B0B701B1A}"/>
    <cellStyle name="20% - Accent4 4 5 4 3 2 2" xfId="38137" xr:uid="{68D69904-4D4A-4AC1-9A38-4408C8F4B6A0}"/>
    <cellStyle name="20% - Accent4 4 5 4 3 3" xfId="39717" xr:uid="{80E63A7A-76EB-4A2B-ADD9-657FE00BA452}"/>
    <cellStyle name="20% - Accent4 4 5 4 4" xfId="8223" xr:uid="{AD7382BD-00B2-43F2-8493-BCD0D81DA5C8}"/>
    <cellStyle name="20% - Accent4 4 5 4 4 2" xfId="33630" xr:uid="{033D993D-83D2-4969-991B-537BFFAF55BC}"/>
    <cellStyle name="20% - Accent4 4 5 4 5" xfId="35201" xr:uid="{70FD776F-15B7-4403-BB80-D8BD5C577404}"/>
    <cellStyle name="20% - Accent4 4 5 5" xfId="22546" xr:uid="{591BFB52-F6E3-4855-90FB-F99ADF1175F4}"/>
    <cellStyle name="20% - Accent4 4 5 5 2" xfId="12522" xr:uid="{5B454F65-FA0D-4C9B-9C32-F54266DE5A66}"/>
    <cellStyle name="20% - Accent4 4 5 5 2 2" xfId="37885" xr:uid="{CDA888C8-362A-4B74-8B52-7DCAAA93C542}"/>
    <cellStyle name="20% - Accent4 4 5 5 3" xfId="47801" xr:uid="{3F03166F-1A9C-408C-B01B-2B4678F31935}"/>
    <cellStyle name="20% - Accent4 4 5 6" xfId="20609" xr:uid="{D9C57DC7-9E3A-457A-87B2-68D10D79971E}"/>
    <cellStyle name="20% - Accent4 4 5 6 2" xfId="19018" xr:uid="{D78A2DA6-8CBE-4F83-92BF-A0A8924CEE1A}"/>
    <cellStyle name="20% - Accent4 4 5 6 2 2" xfId="44318" xr:uid="{F39D5E67-3F64-4118-B8EC-77E2B7CB9D98}"/>
    <cellStyle name="20% - Accent4 4 5 6 3" xfId="45888" xr:uid="{519A0E71-E411-4D46-B235-4D6AE861582E}"/>
    <cellStyle name="20% - Accent4 4 5 7" xfId="9217" xr:uid="{7ABD5D3E-A752-45C5-AE12-00E2DC37A6FC}"/>
    <cellStyle name="20% - Accent4 4 5 7 2" xfId="34610" xr:uid="{7A6E34B0-950B-4420-9AD1-191D80D66170}"/>
    <cellStyle name="20% - Accent4 4 5 8" xfId="26793" xr:uid="{289A9D01-0D05-4D49-8377-CF6E14E522BE}"/>
    <cellStyle name="20% - Accent4 4 6" xfId="22375" xr:uid="{42FAE042-15D8-429A-93E3-3BD653FCE9D2}"/>
    <cellStyle name="20% - Accent4 4 6 2" xfId="5607" xr:uid="{818317A7-4B95-44D3-A7C0-2CC72F70F8C9}"/>
    <cellStyle name="20% - Accent4 4 6 2 2" xfId="17362" xr:uid="{0A10DB27-C8C1-4326-91E2-47531D6F0E23}"/>
    <cellStyle name="20% - Accent4 4 6 2 2 2" xfId="3145" xr:uid="{8FB97982-9154-45BB-9777-034BAEF6274E}"/>
    <cellStyle name="20% - Accent4 4 6 2 2 2 2" xfId="28598" xr:uid="{C1C32349-913F-46A8-8C50-0A998BB418BC}"/>
    <cellStyle name="20% - Accent4 4 6 2 2 3" xfId="42670" xr:uid="{87D1A8F6-E1F7-4105-9C7D-2B179B94EB23}"/>
    <cellStyle name="20% - Accent4 4 6 2 3" xfId="21763" xr:uid="{64B0269B-C949-4104-A3BD-9780190B6B79}"/>
    <cellStyle name="20% - Accent4 4 6 2 3 2" xfId="8565" xr:uid="{7FDB1092-DCED-4825-AF87-8F94CA2F586B}"/>
    <cellStyle name="20% - Accent4 4 6 2 3 2 2" xfId="33972" xr:uid="{3B387D2C-0542-46C5-BE1C-6A896B1ED068}"/>
    <cellStyle name="20% - Accent4 4 6 2 3 3" xfId="47031" xr:uid="{35BFA679-945E-4F1F-A7C7-B96FFB0449C9}"/>
    <cellStyle name="20% - Accent4 4 6 2 4" xfId="2982" xr:uid="{05D72BDB-3172-4B0B-9AF5-C4108B351CB5}"/>
    <cellStyle name="20% - Accent4 4 6 2 4 2" xfId="28435" xr:uid="{581C263E-9733-4036-B8E9-A34FB80880AB}"/>
    <cellStyle name="20% - Accent4 4 6 2 5" xfId="31030" xr:uid="{A268B029-5689-43F2-9C4C-A250CC1BBDD0}"/>
    <cellStyle name="20% - Accent4 4 6 3" xfId="12013" xr:uid="{CDA770FC-FA9E-4772-95F8-8F5FDBC54852}"/>
    <cellStyle name="20% - Accent4 4 6 3 2" xfId="8313" xr:uid="{1D6C77F4-27E1-4556-805B-C92F9E338D9C}"/>
    <cellStyle name="20% - Accent4 4 6 3 2 2" xfId="33720" xr:uid="{19749DA5-8930-41BD-B6CF-F63D291AF5C0}"/>
    <cellStyle name="20% - Accent4 4 6 3 3" xfId="37376" xr:uid="{E603689F-6313-4B78-BB72-1863C853373F}"/>
    <cellStyle name="20% - Accent4 4 6 4" xfId="9046" xr:uid="{DFC0421D-F73B-4C42-BFB0-C86A05FB49D1}"/>
    <cellStyle name="20% - Accent4 4 6 4 2" xfId="14808" xr:uid="{D311A5C4-D57C-4C97-A9FB-7AA56E395605}"/>
    <cellStyle name="20% - Accent4 4 6 4 2 2" xfId="40147" xr:uid="{89B545F7-8104-4CB5-9445-CA40F9947003}"/>
    <cellStyle name="20% - Accent4 4 6 4 3" xfId="34439" xr:uid="{F66CCF9F-DED5-489C-A14A-F98048A1A586}"/>
    <cellStyle name="20% - Accent4 4 6 5" xfId="5008" xr:uid="{296702D7-1CB6-4AC2-A94F-6BF856C6F8C1}"/>
    <cellStyle name="20% - Accent4 4 6 5 2" xfId="30439" xr:uid="{D513517E-309D-46A2-9B18-A8E74D790B8A}"/>
    <cellStyle name="20% - Accent4 4 6 6" xfId="47632" xr:uid="{FC758A9E-4FBE-4606-A9EE-01A4299D4872}"/>
    <cellStyle name="20% - Accent4 4 7" xfId="16062" xr:uid="{B2DB38CF-224B-4063-949B-1A24F92FCEFC}"/>
    <cellStyle name="20% - Accent4 4 7 2" xfId="11921" xr:uid="{34532ED2-CC8D-4B2A-B676-446917829BFB}"/>
    <cellStyle name="20% - Accent4 4 7 2 2" xfId="6829" xr:uid="{A48AF70A-1E28-4F22-B8A9-C08DE6FF4988}"/>
    <cellStyle name="20% - Accent4 4 7 2 2 2" xfId="9458" xr:uid="{D79DBB9C-E5D7-43DF-9B03-18B2A5A96782}"/>
    <cellStyle name="20% - Accent4 4 7 2 2 2 2" xfId="34851" xr:uid="{EA608C9C-108B-4258-AF7B-63CA1219B21D}"/>
    <cellStyle name="20% - Accent4 4 7 2 2 3" xfId="32243" xr:uid="{1FEFFE96-246D-49E8-9295-F8C4DA1E6EF9}"/>
    <cellStyle name="20% - Accent4 4 7 2 3" xfId="15451" xr:uid="{DCCCD912-4F9C-41BC-A613-E057ED3EFACD}"/>
    <cellStyle name="20% - Accent4 4 7 2 3 2" xfId="21200" xr:uid="{B92DA414-2F68-4CD8-8227-04E081397C31}"/>
    <cellStyle name="20% - Accent4 4 7 2 3 2 2" xfId="46479" xr:uid="{04425103-BF02-4B85-9FF9-013C1B2CD5F2}"/>
    <cellStyle name="20% - Accent4 4 7 2 3 3" xfId="40778" xr:uid="{B29E0631-F527-4562-91D7-F4E175B90306}"/>
    <cellStyle name="20% - Accent4 4 7 2 4" xfId="9295" xr:uid="{3FE91A55-31D1-47F3-AE5F-2A7AF8306A4C}"/>
    <cellStyle name="20% - Accent4 4 7 2 4 2" xfId="34688" xr:uid="{14A1DB36-6B88-4C96-8B13-947D53AE1C0A}"/>
    <cellStyle name="20% - Accent4 4 7 2 5" xfId="37284" xr:uid="{64E20095-B03C-47F5-8EEC-67FF7283D2B4}"/>
    <cellStyle name="20% - Accent4 4 7 3" xfId="24650" xr:uid="{B6D74627-30CD-40A3-885A-2FCEDA8C7C8C}"/>
    <cellStyle name="20% - Accent4 4 7 3 2" xfId="20948" xr:uid="{DD5D7586-A4A8-4B06-B9BD-864E5890490A}"/>
    <cellStyle name="20% - Accent4 4 7 3 2 2" xfId="46227" xr:uid="{F97D74E0-0677-43FC-A74F-0DD4A4544F47}"/>
    <cellStyle name="20% - Accent4 4 7 3 3" xfId="49884" xr:uid="{1A1C9277-67D2-45A6-B20A-F2C4532F5AE1}"/>
    <cellStyle name="20% - Accent4 4 7 4" xfId="21682" xr:uid="{27BD1417-725F-4727-B416-D0B69CE772E6}"/>
    <cellStyle name="20% - Accent4 4 7 4 2" xfId="3244" xr:uid="{00086A1D-FCE0-4D81-A07D-AC4DE8BAA4C1}"/>
    <cellStyle name="20% - Accent4 4 7 4 2 2" xfId="28697" xr:uid="{B5B6D535-36BF-486A-9FC0-054408B82D76}"/>
    <cellStyle name="20% - Accent4 4 7 4 3" xfId="46950" xr:uid="{EE4D0E68-A34A-4E28-853F-9AAC7BAFCBA8}"/>
    <cellStyle name="20% - Accent4 4 7 5" xfId="11321" xr:uid="{31E47F2F-6C2E-48DA-A5F2-4B237CC2F553}"/>
    <cellStyle name="20% - Accent4 4 7 5 2" xfId="36692" xr:uid="{FA9171B6-262F-4875-9ABD-DF361C32CD3F}"/>
    <cellStyle name="20% - Accent4 4 7 6" xfId="41379" xr:uid="{B075887C-37F2-4603-9D81-7491F7998B1F}"/>
    <cellStyle name="20% - Accent4 4 8" xfId="18165" xr:uid="{866B7E5E-16CB-47C8-B736-23A56EE30200}"/>
    <cellStyle name="20% - Accent4 4 8 2" xfId="14126" xr:uid="{73EB3A3F-E0F3-4C0F-A8B6-841C74783408}"/>
    <cellStyle name="20% - Accent4 4 8 2 2" xfId="9387" xr:uid="{19F519A3-0F4C-48A6-A2E1-ABF34CBCF827}"/>
    <cellStyle name="20% - Accent4 4 8 2 2 2" xfId="34780" xr:uid="{9FE32B0F-6D6F-4249-B43A-3A337BE1EECD}"/>
    <cellStyle name="20% - Accent4 4 8 2 3" xfId="39465" xr:uid="{F3ABBAC5-6E54-433F-9A4E-460EF49F1002}"/>
    <cellStyle name="20% - Accent4 4 8 3" xfId="17471" xr:uid="{438B54C8-DF7C-40F7-AD55-2EB129BD2B31}"/>
    <cellStyle name="20% - Accent4 4 8 3 2" xfId="5347" xr:uid="{6A570CE9-9D83-414E-A717-94A218AE12C6}"/>
    <cellStyle name="20% - Accent4 4 8 3 2 2" xfId="30778" xr:uid="{4D601280-DACB-4784-A037-2BD1BD847DBD}"/>
    <cellStyle name="20% - Accent4 4 8 3 3" xfId="42779" xr:uid="{3EAF6B03-D265-4919-BE8E-008386657124}"/>
    <cellStyle name="20% - Accent4 4 8 4" xfId="13431" xr:uid="{BBEF0026-D665-4F90-B95B-55E7D157016B}"/>
    <cellStyle name="20% - Accent4 4 8 4 2" xfId="38782" xr:uid="{A358C0CE-1E61-4CEB-B280-FAA333A5ACB7}"/>
    <cellStyle name="20% - Accent4 4 8 5" xfId="43466" xr:uid="{78AF3E4D-9646-47E6-862C-B7FA5F234A0C}"/>
    <cellStyle name="20% - Accent4 4 9" xfId="7714" xr:uid="{6533D045-5538-4730-BA65-92FB5FDB1275}"/>
    <cellStyle name="20% - Accent4 4 9 2" xfId="2643" xr:uid="{4810674E-9D86-4EDB-B96D-ECEDD70798DE}"/>
    <cellStyle name="20% - Accent4 4 9 2 2" xfId="5257" xr:uid="{A4F19A20-9B28-4891-BCFA-9994DF347E91}"/>
    <cellStyle name="20% - Accent4 4 9 2 2 2" xfId="30688" xr:uid="{FC2AC121-F4D8-4D5E-82F5-C538F0E25D75}"/>
    <cellStyle name="20% - Accent4 4 9 2 3" xfId="28096" xr:uid="{057C6B89-C4F4-4C8F-ACB4-61F5C03CC1E7}"/>
    <cellStyle name="20% - Accent4 4 9 3" xfId="7019" xr:uid="{22CCE94C-8C36-4F6E-823A-BDAB5445ED23}"/>
    <cellStyle name="20% - Accent4 4 9 3 2" xfId="9639" xr:uid="{F047EE78-1051-4900-873E-9E82C2601D4E}"/>
    <cellStyle name="20% - Accent4 4 9 3 2 2" xfId="35032" xr:uid="{539EC2DD-1644-4EFE-BA78-044E48177309}"/>
    <cellStyle name="20% - Accent4 4 9 3 3" xfId="32433" xr:uid="{96CC84D3-43F1-426C-AA67-F9D9289CFDF4}"/>
    <cellStyle name="20% - Accent4 4 9 4" xfId="5088" xr:uid="{B9517D75-E334-472D-BB34-957B85AB006E}"/>
    <cellStyle name="20% - Accent4 4 9 4 2" xfId="30519" xr:uid="{768EF64E-8F9E-4FD7-8877-8D87281FC116}"/>
    <cellStyle name="20% - Accent4 4 9 5" xfId="33121" xr:uid="{F2FF1564-E778-4C5C-A5E7-BCAC4CE084EF}"/>
    <cellStyle name="20% - Accent4 5" xfId="1295" xr:uid="{401B401A-6459-4029-9DC5-20F7A015ABA6}"/>
    <cellStyle name="20% - Accent4 5 10" xfId="3573" xr:uid="{DE28B694-803B-4B66-A017-A230982EAA77}"/>
    <cellStyle name="20% - Accent4 5 10 2" xfId="17795" xr:uid="{2BF9B0BE-8728-4907-AA0B-3A0277E40343}"/>
    <cellStyle name="20% - Accent4 5 10 2 2" xfId="43103" xr:uid="{B6F5C75D-D58B-4CAD-BDA4-DEDAA1A7BF31}"/>
    <cellStyle name="20% - Accent4 5 10 3" xfId="29017" xr:uid="{48B89643-2DC5-447C-9AED-69396E837AA6}"/>
    <cellStyle name="20% - Accent4 5 11" xfId="13242" xr:uid="{6A507B2E-276B-4F9C-8755-B3A403151858}"/>
    <cellStyle name="20% - Accent4 5 11 2" xfId="12672" xr:uid="{9FDD8DA8-8C85-47FF-BF88-E3483FF4297A}"/>
    <cellStyle name="20% - Accent4 5 11 2 2" xfId="38035" xr:uid="{25844E78-2A2C-4C16-96A3-7B4956438645}"/>
    <cellStyle name="20% - Accent4 5 11 3" xfId="38593" xr:uid="{CEF9ABE0-F8B5-4651-8420-D2060DF8DCDD}"/>
    <cellStyle name="20% - Accent4 5 12" xfId="19726" xr:uid="{716506E5-77DA-4B91-B618-D3ECBDD61E31}"/>
    <cellStyle name="20% - Accent4 5 12 2" xfId="45014" xr:uid="{40CDE8D8-5238-46B4-A0EF-D51D858596DC}"/>
    <cellStyle name="20% - Accent4 5 13" xfId="26771" xr:uid="{A69D1D3E-88B3-4DAB-B1B2-E747D4D4E92A}"/>
    <cellStyle name="20% - Accent4 5 2" xfId="11842" xr:uid="{F01079D6-E3AF-45A6-AB69-809D198357A9}"/>
    <cellStyle name="20% - Accent4 5 2 10" xfId="37206" xr:uid="{4208E726-2979-4137-A3F7-80C0C75C637F}"/>
    <cellStyle name="20% - Accent4 5 2 2" xfId="24479" xr:uid="{DF780FE3-648F-4889-9693-29478E0CDE5F}"/>
    <cellStyle name="20% - Accent4 5 2 2 2" xfId="18166" xr:uid="{96DB0F8D-EDB2-485E-8DA7-5857F20B2D92}"/>
    <cellStyle name="20% - Accent4 5 2 2 2 2" xfId="20347" xr:uid="{F06C2A2F-A5BA-4DD2-8CB5-E1113CC839FC}"/>
    <cellStyle name="20% - Accent4 5 2 2 2 2 2" xfId="1572" xr:uid="{CF6482E1-29A1-4436-B6D5-53353409DF93}"/>
    <cellStyle name="20% - Accent4 5 2 2 2 2 2 2" xfId="11562" xr:uid="{CBF67ED5-B67D-4AB8-A081-45C02141B580}"/>
    <cellStyle name="20% - Accent4 5 2 2 2 2 2 2 2" xfId="36933" xr:uid="{633424AF-B84F-4369-8454-9E7CFE294826}"/>
    <cellStyle name="20% - Accent4 5 2 2 2 2 2 3" xfId="27043" xr:uid="{AB22837B-9659-4573-BBC6-F9AE433CA4E8}"/>
    <cellStyle name="20% - Accent4 5 2 2 2 2 3" xfId="17556" xr:uid="{471A1F97-BA49-4CF3-9704-34E10503A641}"/>
    <cellStyle name="20% - Accent4 5 2 2 2 2 3 2" xfId="22273" xr:uid="{57F7955C-07DB-4403-89D5-A2F4D68E1620}"/>
    <cellStyle name="20% - Accent4 5 2 2 2 2 3 2 2" xfId="47541" xr:uid="{736F3CDF-F1DF-4F14-BE04-14527025494F}"/>
    <cellStyle name="20% - Accent4 5 2 2 2 2 3 3" xfId="42864" xr:uid="{9B038B14-13C7-481B-AE29-C6A1D9702DE0}"/>
    <cellStyle name="20% - Accent4 5 2 2 2 2 4" xfId="11399" xr:uid="{677955A5-B69D-4BA2-B71B-C6EDED778DC0}"/>
    <cellStyle name="20% - Accent4 5 2 2 2 2 4 2" xfId="36770" xr:uid="{CE1B8557-1C1E-4EFF-A44D-41F79B3DEFB4}"/>
    <cellStyle name="20% - Accent4 5 2 2 2 2 5" xfId="45626" xr:uid="{D1505C86-F982-43AF-88F2-4363344E41AD}"/>
    <cellStyle name="20% - Accent4 5 2 2 2 3" xfId="14127" xr:uid="{4C128C4A-92F6-47D6-AD09-6673EEAEC78E}"/>
    <cellStyle name="20% - Accent4 5 2 2 2 3 2" xfId="22021" xr:uid="{5451EA20-1B7A-462B-8589-A4FF188939D1}"/>
    <cellStyle name="20% - Accent4 5 2 2 2 3 2 2" xfId="47289" xr:uid="{A5C3055E-D3DC-4EC1-8BDF-BBF14FA2F6D1}"/>
    <cellStyle name="20% - Accent4 5 2 2 2 3 3" xfId="39466" xr:uid="{A4E96699-9B65-4F3F-B3A6-83598752181E}"/>
    <cellStyle name="20% - Accent4 5 2 2 2 4" xfId="23787" xr:uid="{1FBAD9FA-B4A5-459A-95FF-AA0C7B1FFA01}"/>
    <cellStyle name="20% - Accent4 5 2 2 2 4 2" xfId="5348" xr:uid="{6F545EF3-BDF0-47EE-A93B-12E9D95E6F7F}"/>
    <cellStyle name="20% - Accent4 5 2 2 2 4 2 2" xfId="30779" xr:uid="{90CFD1BA-2174-48F5-AD78-793D195C392A}"/>
    <cellStyle name="20% - Accent4 5 2 2 2 4 3" xfId="49032" xr:uid="{B4D23685-CD2C-4B4C-96B9-76BAAB2AD661}"/>
    <cellStyle name="20% - Accent4 5 2 2 2 5" xfId="19749" xr:uid="{65094250-D77C-448B-9A49-A4120A1C231A}"/>
    <cellStyle name="20% - Accent4 5 2 2 2 5 2" xfId="45037" xr:uid="{342E1960-F31A-4972-B882-A7AE3BEC283A}"/>
    <cellStyle name="20% - Accent4 5 2 2 2 6" xfId="43467" xr:uid="{1B533948-8C82-42D0-83D7-69110F335DD3}"/>
    <cellStyle name="20% - Accent4 5 2 2 3" xfId="7633" xr:uid="{71CC6499-C2C5-4ADB-A81B-AF3F2FA67C9B}"/>
    <cellStyle name="20% - Accent4 5 2 2 3 2" xfId="14035" xr:uid="{559C17F5-056D-45A4-96A7-6981F26892B0}"/>
    <cellStyle name="20% - Accent4 5 2 2 3 2 2" xfId="3676" xr:uid="{36CBBB13-AB26-48C3-9428-6B73F84CFBC0}"/>
    <cellStyle name="20% - Accent4 5 2 2 3 2 2 2" xfId="24199" xr:uid="{5D287F13-2F3A-4F74-8806-5E05138130C2}"/>
    <cellStyle name="20% - Accent4 5 2 2 3 2 2 2 2" xfId="49444" xr:uid="{94A1FD1F-E6A2-4667-96D9-066169CA1272}"/>
    <cellStyle name="20% - Accent4 5 2 2 3 2 2 3" xfId="29120" xr:uid="{0D207D68-DDE6-4A4D-B26A-C7C2CE75FAF1}"/>
    <cellStyle name="20% - Accent4 5 2 2 3 2 3" xfId="7023" xr:uid="{6CC43281-FBCB-491B-8067-32A3124EC73D}"/>
    <cellStyle name="20% - Accent4 5 2 2 3 2 3 2" xfId="15961" xr:uid="{68CED160-1DD0-4DAF-B5D1-731B85B256FC}"/>
    <cellStyle name="20% - Accent4 5 2 2 3 2 3 2 2" xfId="41288" xr:uid="{A892C13A-EDDB-454D-914C-4239693BA466}"/>
    <cellStyle name="20% - Accent4 5 2 2 3 2 3 3" xfId="32437" xr:uid="{CD07489F-4217-482B-85CB-92B7B3D5BA89}"/>
    <cellStyle name="20% - Accent4 5 2 2 3 2 4" xfId="24036" xr:uid="{B4298253-1112-4A25-AE4D-5B2467FE74C8}"/>
    <cellStyle name="20% - Accent4 5 2 2 3 2 4 2" xfId="49281" xr:uid="{2177672E-298B-4F6E-8E31-0F609C1E3826}"/>
    <cellStyle name="20% - Accent4 5 2 2 3 2 5" xfId="39374" xr:uid="{BB6FBC43-D5A0-444A-AFEF-F5E330697481}"/>
    <cellStyle name="20% - Accent4 5 2 2 3 3" xfId="2563" xr:uid="{EDC42405-E8C9-4A13-910A-4ED3FAF97B68}"/>
    <cellStyle name="20% - Accent4 5 2 2 3 3 2" xfId="15709" xr:uid="{C8DEA7E9-D597-49FC-ABED-7EAB3F4510FA}"/>
    <cellStyle name="20% - Accent4 5 2 2 3 3 2 2" xfId="41036" xr:uid="{990F2E8A-E53C-41A7-B0B7-4FECE6B06255}"/>
    <cellStyle name="20% - Accent4 5 2 2 3 3 3" xfId="28016" xr:uid="{8F337527-50ED-4FA5-96F7-F0688D45AEB2}"/>
    <cellStyle name="20% - Accent4 5 2 2 3 4" xfId="17475" xr:uid="{69BF6760-3DAA-495A-8869-91AF1F44B07F}"/>
    <cellStyle name="20% - Accent4 5 2 2 3 4 2" xfId="11661" xr:uid="{7F90FE2D-E515-4C2F-8264-F2C4DD299D4C}"/>
    <cellStyle name="20% - Accent4 5 2 2 3 4 2 2" xfId="37032" xr:uid="{E39AB63D-BEC4-4A2F-AB59-3B2084CA0CE3}"/>
    <cellStyle name="20% - Accent4 5 2 2 3 4 3" xfId="42783" xr:uid="{4EA0EE0D-40F6-4965-83AD-7925103AE209}"/>
    <cellStyle name="20% - Accent4 5 2 2 3 5" xfId="13435" xr:uid="{C07FDC85-CB68-4AC8-B3FC-91583A3C991A}"/>
    <cellStyle name="20% - Accent4 5 2 2 3 5 2" xfId="38786" xr:uid="{7A11ADB0-F045-4DB2-93F8-36DD0CA1961F}"/>
    <cellStyle name="20% - Accent4 5 2 2 3 6" xfId="33041" xr:uid="{A1BF6B31-A69E-44EC-81AF-ADCBE81000DF}"/>
    <cellStyle name="20% - Accent4 5 2 2 4" xfId="7712" xr:uid="{E735A43B-DABC-44EF-B774-0DF5527BBBC8}"/>
    <cellStyle name="20% - Accent4 5 2 2 4 2" xfId="205" xr:uid="{26FC4F2C-5507-446F-928C-3EA667D735DF}"/>
    <cellStyle name="20% - Accent4 5 2 2 4 2 2" xfId="5249" xr:uid="{311A041A-CBB9-40DB-A13E-D58083045B2E}"/>
    <cellStyle name="20% - Accent4 5 2 2 4 2 2 2" xfId="30680" xr:uid="{4921401C-C2A9-4CD7-95B5-4FAEAE1F1550}"/>
    <cellStyle name="20% - Accent4 5 2 2 4 2 3" xfId="25699" xr:uid="{D2523A8E-C656-4200-8F80-5B12A6123C36}"/>
    <cellStyle name="20% - Accent4 5 2 2 4 3" xfId="23868" xr:uid="{5283BC95-9231-466C-9CB0-1610F135FA71}"/>
    <cellStyle name="20% - Accent4 5 2 2 4 3 2" xfId="9637" xr:uid="{C218B7A1-93CE-4C82-9973-FA84C0EEF13F}"/>
    <cellStyle name="20% - Accent4 5 2 2 4 3 2 2" xfId="35030" xr:uid="{2AE81AF2-9953-41F6-9D69-6EEA41A34DF0}"/>
    <cellStyle name="20% - Accent4 5 2 2 4 3 3" xfId="49113" xr:uid="{4D13E7D8-99A7-42D2-9040-F1FA3DF8D2D2}"/>
    <cellStyle name="20% - Accent4 5 2 2 4 4" xfId="5086" xr:uid="{23046D7A-8498-4162-B1DA-0785632346B9}"/>
    <cellStyle name="20% - Accent4 5 2 2 4 4 2" xfId="30517" xr:uid="{7404EE1B-A184-42C5-B2F2-63AACD2A69B5}"/>
    <cellStyle name="20% - Accent4 5 2 2 4 5" xfId="33119" xr:uid="{7EDCBD40-D0EE-413A-BC14-37EA77573D98}"/>
    <cellStyle name="20% - Accent4 5 2 2 5" xfId="20439" xr:uid="{B84D8B25-391F-4359-B251-CAB00D77EDF1}"/>
    <cellStyle name="20% - Accent4 5 2 2 5 2" xfId="9385" xr:uid="{74254307-2FD0-4871-9B0C-E00867A562CC}"/>
    <cellStyle name="20% - Accent4 5 2 2 5 2 2" xfId="34778" xr:uid="{9516A3B3-5A20-43B8-9000-67B0CD2180AA}"/>
    <cellStyle name="20% - Accent4 5 2 2 5 3" xfId="45718" xr:uid="{BCC1BB80-4070-4736-B139-F2ED66A0FADC}"/>
    <cellStyle name="20% - Accent4 5 2 2 6" xfId="11150" xr:uid="{D858BF76-4118-4A25-B5EC-8176176B7BA5}"/>
    <cellStyle name="20% - Accent4 5 2 2 6 2" xfId="15881" xr:uid="{E26CE129-C4A8-405B-8DDD-C95C16F6463A}"/>
    <cellStyle name="20% - Accent4 5 2 2 6 2 2" xfId="41208" xr:uid="{6B2F8B3B-9A16-4B5D-BBCC-F1B43A880119}"/>
    <cellStyle name="20% - Accent4 5 2 2 6 3" xfId="36521" xr:uid="{1B62EBEA-67C3-43AA-84F5-33BE80E8693D}"/>
    <cellStyle name="20% - Accent4 5 2 2 7" xfId="7113" xr:uid="{2315E959-3898-4C00-8929-851BA185A93B}"/>
    <cellStyle name="20% - Accent4 5 2 2 7 2" xfId="32527" xr:uid="{DF467562-2065-4793-B906-D620D1D98D14}"/>
    <cellStyle name="20% - Accent4 5 2 2 8" xfId="49715" xr:uid="{78B15403-9363-4265-A0B0-884107664069}"/>
    <cellStyle name="20% - Accent4 5 2 3" xfId="20268" xr:uid="{9EB2FB94-78A3-4271-9B3B-F7BB669E0471}"/>
    <cellStyle name="20% - Accent4 5 2 3 2" xfId="13956" xr:uid="{1E53687F-557D-4C27-BE5C-3AB93417C6FE}"/>
    <cellStyle name="20% - Accent4 5 2 3 2 2" xfId="8784" xr:uid="{9F14A12E-B912-47E5-AED5-C69FA9F4D517}"/>
    <cellStyle name="20% - Accent4 5 2 3 2 2 2" xfId="22627" xr:uid="{B4F71EE0-C0A8-4B4D-986F-194C2DBDE8C2}"/>
    <cellStyle name="20% - Accent4 5 2 3 2 2 2 2" xfId="7354" xr:uid="{407C4D34-D96D-4778-B07E-19A63B12334A}"/>
    <cellStyle name="20% - Accent4 5 2 3 2 2 2 2 2" xfId="32768" xr:uid="{FD653993-5D05-4C9E-9F25-9212B28C7894}"/>
    <cellStyle name="20% - Accent4 5 2 3 2 2 2 3" xfId="47882" xr:uid="{D649F2FD-65E7-40B0-B700-0BE9310C0192}"/>
    <cellStyle name="20% - Accent4 5 2 3 2 2 3" xfId="13345" xr:uid="{4742A112-CA39-40BA-B2D3-EBA7F9BBA07E}"/>
    <cellStyle name="20% - Accent4 5 2 3 2 2 3 2" xfId="11741" xr:uid="{38254E98-8297-4FAB-AF48-44EE25D9DD9F}"/>
    <cellStyle name="20% - Accent4 5 2 3 2 2 3 2 2" xfId="37112" xr:uid="{9E706735-A47F-4FE7-9FBA-9CF22374D710}"/>
    <cellStyle name="20% - Accent4 5 2 3 2 2 3 3" xfId="38696" xr:uid="{8E1B94A7-C67A-4FE4-A660-543EDF41DA52}"/>
    <cellStyle name="20% - Accent4 5 2 3 2 2 4" xfId="7191" xr:uid="{68E897BB-FEED-44A4-A215-99AF48697F45}"/>
    <cellStyle name="20% - Accent4 5 2 3 2 2 4 2" xfId="32605" xr:uid="{187AA6CE-6B27-4824-B05D-051F1C4318EC}"/>
    <cellStyle name="20% - Accent4 5 2 3 2 2 5" xfId="34177" xr:uid="{19E9A8E4-A8F6-42F8-AD43-ED5A26DA61C0}"/>
    <cellStyle name="20% - Accent4 5 2 3 2 3" xfId="21512" xr:uid="{DB14D9ED-0889-4085-99F2-2048AC6276A3}"/>
    <cellStyle name="20% - Accent4 5 2 3 2 3 2" xfId="11489" xr:uid="{9FEC67A0-4D24-4097-9718-1BF8369829C1}"/>
    <cellStyle name="20% - Accent4 5 2 3 2 3 2 2" xfId="36860" xr:uid="{9551213A-AC64-40C9-83F7-8B5A9E42FC66}"/>
    <cellStyle name="20% - Accent4 5 2 3 2 3 3" xfId="46780" xr:uid="{C3427F97-FC41-4B24-B9CB-50CEB7B2274B}"/>
    <cellStyle name="20% - Accent4 5 2 3 2 4" xfId="19578" xr:uid="{3D077A0F-A206-4634-B6A4-534A4A241275}"/>
    <cellStyle name="20% - Accent4 5 2 3 2 4 2" xfId="17986" xr:uid="{AF7C37C7-AE3C-42E5-AE79-988B01C0F74D}"/>
    <cellStyle name="20% - Accent4 5 2 3 2 4 2 2" xfId="43294" xr:uid="{0F86DE4B-B93E-4C34-9392-06B3F4F5EFA9}"/>
    <cellStyle name="20% - Accent4 5 2 3 2 4 3" xfId="44866" xr:uid="{AA3A3F36-A25B-45C3-A858-5962462561D6}"/>
    <cellStyle name="20% - Accent4 5 2 3 2 5" xfId="1833" xr:uid="{BDF90A2D-E3E8-446F-AC5D-FAC7AF0EE193}"/>
    <cellStyle name="20% - Accent4 5 2 3 2 5 2" xfId="27304" xr:uid="{D550DFE7-D3FD-476E-AA30-0A0002F9116B}"/>
    <cellStyle name="20% - Accent4 5 2 3 2 6" xfId="39297" xr:uid="{5AAF1EFE-D69E-48DB-B080-1EFEDA9EC6CD}"/>
    <cellStyle name="20% - Accent4 5 2 3 3" xfId="2392" xr:uid="{3988B3D3-B6EA-4DAC-881B-2A114B04F0A4}"/>
    <cellStyle name="20% - Accent4 5 2 3 3 2" xfId="21420" xr:uid="{8C73D50B-3A63-429F-B8B9-F1743F6D0457}"/>
    <cellStyle name="20% - Accent4 5 2 3 3 2 2" xfId="16314" xr:uid="{2A83414F-FF5D-406E-8C67-D07750601DEC}"/>
    <cellStyle name="20% - Accent4 5 2 3 3 2 2 2" xfId="19990" xr:uid="{BF63D6C4-E166-482D-ADFB-CE4796E58F04}"/>
    <cellStyle name="20% - Accent4 5 2 3 3 2 2 2 2" xfId="45278" xr:uid="{6479F3A2-6B90-40C1-AB2D-D72A7231E3BE}"/>
    <cellStyle name="20% - Accent4 5 2 3 3 2 2 3" xfId="41630" xr:uid="{B609B7D5-853A-444F-959B-22BA590D5A72}"/>
    <cellStyle name="20% - Accent4 5 2 3 3 2 3" xfId="706" xr:uid="{2435F1B3-9350-4DF8-9220-D8812B9EA0D1}"/>
    <cellStyle name="20% - Accent4 5 2 3 3 2 3 2" xfId="24378" xr:uid="{CF68567B-A9A4-49F9-98D9-7D584656965E}"/>
    <cellStyle name="20% - Accent4 5 2 3 3 2 3 2 2" xfId="49623" xr:uid="{3DE449BA-B43E-498F-B801-8CA075EFF126}"/>
    <cellStyle name="20% - Accent4 5 2 3 3 2 3 3" xfId="26190" xr:uid="{D4A0BAE2-F8D7-4300-AE37-9045D743DF9F}"/>
    <cellStyle name="20% - Accent4 5 2 3 3 2 4" xfId="19827" xr:uid="{ADD14B8A-FECC-44B1-AC6A-3D0CCA8D0C91}"/>
    <cellStyle name="20% - Accent4 5 2 3 3 2 4 2" xfId="45115" xr:uid="{254AC26C-FB3B-48DA-917E-34AF467C316B}"/>
    <cellStyle name="20% - Accent4 5 2 3 3 2 5" xfId="46688" xr:uid="{6D23BAC9-7E90-483E-8773-50B35F22EA65}"/>
    <cellStyle name="20% - Accent4 5 2 3 3 3" xfId="15200" xr:uid="{0650C178-1B37-4C8C-A253-894EF778B9E7}"/>
    <cellStyle name="20% - Accent4 5 2 3 3 3 2" xfId="24126" xr:uid="{5458CA81-D077-4FB3-8351-B38930DAF556}"/>
    <cellStyle name="20% - Accent4 5 2 3 3 3 2 2" xfId="49371" xr:uid="{02808292-E203-4D42-BE30-487C43344FC5}"/>
    <cellStyle name="20% - Accent4 5 2 3 3 3 3" xfId="40527" xr:uid="{9C8C285D-0551-4F1C-A196-A5F0D877D7A0}"/>
    <cellStyle name="20% - Accent4 5 2 3 3 4" xfId="13264" xr:uid="{E05BF216-C6AB-4546-B5E8-EDF9FB6A9551}"/>
    <cellStyle name="20% - Accent4 5 2 3 3 4 2" xfId="7453" xr:uid="{DF82ADD7-0643-4535-8049-1F04F63603E4}"/>
    <cellStyle name="20% - Accent4 5 2 3 3 4 2 2" xfId="32867" xr:uid="{257FA675-F709-4B4F-9645-E100C1C8511F}"/>
    <cellStyle name="20% - Accent4 5 2 3 3 4 3" xfId="38615" xr:uid="{D93A5C24-C125-401F-84FE-77E0A138D1D4}"/>
    <cellStyle name="20% - Accent4 5 2 3 3 5" xfId="3937" xr:uid="{2EE7AAF3-37AF-4C91-AC89-8A9C8C37617F}"/>
    <cellStyle name="20% - Accent4 5 2 3 3 5 2" xfId="29381" xr:uid="{529ED608-6240-4469-8EE2-B0FC380BD8A9}"/>
    <cellStyle name="20% - Accent4 5 2 3 3 6" xfId="27850" xr:uid="{AF7088F3-145A-4F54-BD9A-A2D290BB708E}"/>
    <cellStyle name="20% - Accent4 5 2 3 4" xfId="2471" xr:uid="{6EE8F892-C98D-4D47-B5D3-CE8491689092}"/>
    <cellStyle name="20% - Accent4 5 2 3 4 2" xfId="9990" xr:uid="{0629034A-4879-47C8-A8C5-A7E0E039FD93}"/>
    <cellStyle name="20% - Accent4 5 2 3 4 2 2" xfId="17887" xr:uid="{96FED9A1-F526-433E-A57A-F2B22A549F98}"/>
    <cellStyle name="20% - Accent4 5 2 3 4 2 2 2" xfId="43195" xr:uid="{226AE848-901D-4055-9B63-399EB6A7FB22}"/>
    <cellStyle name="20% - Accent4 5 2 3 4 2 3" xfId="35374" xr:uid="{657B2FA9-7CD0-4027-BED5-684766A0CD12}"/>
    <cellStyle name="20% - Accent4 5 2 3 4 3" xfId="19659" xr:uid="{2DB09554-9D0E-4C0F-AC2E-2E09011E5CE8}"/>
    <cellStyle name="20% - Accent4 5 2 3 4 3 2" xfId="5428" xr:uid="{D84995D7-667B-432C-9DB0-B1F8D055C0FF}"/>
    <cellStyle name="20% - Accent4 5 2 3 4 3 2 2" xfId="30859" xr:uid="{19EE8751-0385-47D0-A24A-CCC17EB537F5}"/>
    <cellStyle name="20% - Accent4 5 2 3 4 3 3" xfId="44947" xr:uid="{CE2151FA-7891-4634-84A6-D19713BF40D3}"/>
    <cellStyle name="20% - Accent4 5 2 3 4 4" xfId="17724" xr:uid="{833BF13C-BA66-48D9-BA80-31D52F3A785D}"/>
    <cellStyle name="20% - Accent4 5 2 3 4 4 2" xfId="43032" xr:uid="{BDAFEBD0-9D95-4059-A850-3A2A10BCEDFD}"/>
    <cellStyle name="20% - Accent4 5 2 3 4 5" xfId="27924" xr:uid="{0E256B0A-31C8-48EF-8C96-214417C4C51D}"/>
    <cellStyle name="20% - Accent4 5 2 3 5" xfId="8876" xr:uid="{E6F965CA-9CAD-4A1E-9D8E-101147192F77}"/>
    <cellStyle name="20% - Accent4 5 2 3 5 2" xfId="5176" xr:uid="{5829DF4D-74A4-4956-A43A-9B727D3CC037}"/>
    <cellStyle name="20% - Accent4 5 2 3 5 2 2" xfId="30607" xr:uid="{8D225F83-6CEA-4B9C-BD4F-69DB11EBC4BF}"/>
    <cellStyle name="20% - Accent4 5 2 3 5 3" xfId="34269" xr:uid="{F12A6BD0-0843-41A3-A141-6B3C1010535D}"/>
    <cellStyle name="20% - Accent4 5 2 3 6" xfId="6942" xr:uid="{AB8CE1E6-363D-4A39-86D6-07501EB07FFC}"/>
    <cellStyle name="20% - Accent4 5 2 3 6 2" xfId="24298" xr:uid="{68910326-0F3C-4F9D-A63B-8D083CA3D763}"/>
    <cellStyle name="20% - Accent4 5 2 3 6 2 2" xfId="49543" xr:uid="{5C0984A0-24E2-4E40-8451-27BD00D6F00C}"/>
    <cellStyle name="20% - Accent4 5 2 3 6 3" xfId="32356" xr:uid="{DE3B8C34-5C09-4FDE-AF45-4BD1CE9D9AB9}"/>
    <cellStyle name="20% - Accent4 5 2 3 7" xfId="796" xr:uid="{C3FDE328-5E68-4EC0-A8E0-CC570C5C8834}"/>
    <cellStyle name="20% - Accent4 5 2 3 7 2" xfId="26280" xr:uid="{D83500C5-D51C-416C-8616-A0008E5584CA}"/>
    <cellStyle name="20% - Accent4 5 2 3 8" xfId="45549" xr:uid="{02EF5C68-0CAC-43DD-B5F0-D8098D55BB18}"/>
    <cellStyle name="20% - Accent4 5 2 4" xfId="8705" xr:uid="{165581C4-D430-43ED-B1D3-DE8FAB8AE6FF}"/>
    <cellStyle name="20% - Accent4 5 2 4 2" xfId="15108" xr:uid="{92984274-B3EC-47E3-9675-10D331063361}"/>
    <cellStyle name="20% - Accent4 5 2 4 2 2" xfId="5780" xr:uid="{0CA4B2C3-224F-4FDE-90B6-03B7F3635293}"/>
    <cellStyle name="20% - Accent4 5 2 4 2 2 2" xfId="1047" xr:uid="{CC3F9A79-9905-45FD-8A6F-EFE2F514EB72}"/>
    <cellStyle name="20% - Accent4 5 2 4 2 2 2 2" xfId="26531" xr:uid="{C37BFA45-3317-48C9-95D1-9180244E31AA}"/>
    <cellStyle name="20% - Accent4 5 2 4 2 2 3" xfId="31203" xr:uid="{8D019155-A153-4CB0-B347-7DACFB32F252}"/>
    <cellStyle name="20% - Accent4 5 2 4 2 3" xfId="1743" xr:uid="{3D24B095-E64C-43E7-9475-0A2D42621394}"/>
    <cellStyle name="20% - Accent4 5 2 4 2 3 2" xfId="18066" xr:uid="{7CA53F03-39E1-4EE7-B244-766B4F6722EE}"/>
    <cellStyle name="20% - Accent4 5 2 4 2 3 2 2" xfId="43374" xr:uid="{B1268C39-F7B1-436F-981C-5F1EBA34C18B}"/>
    <cellStyle name="20% - Accent4 5 2 4 2 3 3" xfId="27214" xr:uid="{C275EB87-1765-4DBB-BA68-B60987469AA5}"/>
    <cellStyle name="20% - Accent4 5 2 4 2 4" xfId="13513" xr:uid="{6C8C0CE2-B141-4D03-96C7-6D2D8F66E8E6}"/>
    <cellStyle name="20% - Accent4 5 2 4 2 4 2" xfId="38864" xr:uid="{46640614-E7B1-4B86-86FF-5FEF6F5FF3F8}"/>
    <cellStyle name="20% - Accent4 5 2 4 2 5" xfId="40435" xr:uid="{3C5D519E-BB18-47DC-A6A8-751CA6790140}"/>
    <cellStyle name="20% - Accent4 5 2 4 3" xfId="4667" xr:uid="{B7E26328-E7B6-42B2-8540-8174BD27EA9D}"/>
    <cellStyle name="20% - Accent4 5 2 4 3 2" xfId="17814" xr:uid="{992D2623-8CF3-4708-9C47-74B3517B4F9F}"/>
    <cellStyle name="20% - Accent4 5 2 4 3 2 2" xfId="43122" xr:uid="{E4FB9ABE-56DD-4DED-9C64-7A1ADE3B8B74}"/>
    <cellStyle name="20% - Accent4 5 2 4 3 3" xfId="30098" xr:uid="{96552E8D-E692-4200-87C7-A8EA9C1E0ED7}"/>
    <cellStyle name="20% - Accent4 5 2 4 4" xfId="624" xr:uid="{74A642E0-34BD-474E-A9BD-B109C8041436}"/>
    <cellStyle name="20% - Accent4 5 2 4 4 2" xfId="20089" xr:uid="{B1CBAD25-A851-46E6-968B-747E2148ACC0}"/>
    <cellStyle name="20% - Accent4 5 2 4 4 2 2" xfId="45377" xr:uid="{4E184321-EF43-4325-A34E-A596937D014C}"/>
    <cellStyle name="20% - Accent4 5 2 4 4 3" xfId="26108" xr:uid="{A9E19D7F-9930-4492-B6AF-EB9B051E5C47}"/>
    <cellStyle name="20% - Accent4 5 2 4 5" xfId="10251" xr:uid="{06513DF4-501E-4B37-8B65-5304BBAD60A0}"/>
    <cellStyle name="20% - Accent4 5 2 4 5 2" xfId="35635" xr:uid="{E7AE2D6D-00D1-4E74-BB26-3425A0B3FB94}"/>
    <cellStyle name="20% - Accent4 5 2 4 6" xfId="34103" xr:uid="{EB89EA3A-DEBA-4EEB-8943-D3C7B15526C8}"/>
    <cellStyle name="20% - Accent4 5 2 5" xfId="21341" xr:uid="{F5E55A8A-6388-4D33-8371-D4542464924D}"/>
    <cellStyle name="20% - Accent4 5 2 5 2" xfId="4575" xr:uid="{89013A69-F3AA-41A9-B5C5-636485641985}"/>
    <cellStyle name="20% - Accent4 5 2 5 2 2" xfId="12094" xr:uid="{17DB7649-31A0-43FA-822E-CE4A9FD85F61}"/>
    <cellStyle name="20% - Accent4 5 2 5 2 2 2" xfId="1048" xr:uid="{142B9BCA-CDB7-4E93-821E-6A11E564E268}"/>
    <cellStyle name="20% - Accent4 5 2 5 2 2 2 2" xfId="26532" xr:uid="{301755A8-81F0-4F0A-A8D3-6D58DD640934}"/>
    <cellStyle name="20% - Accent4 5 2 5 2 2 3" xfId="37457" xr:uid="{8BEF5380-85A1-4C07-9366-6CB45022C1C3}"/>
    <cellStyle name="20% - Accent4 5 2 5 2 3" xfId="3847" xr:uid="{146EC379-7544-479C-BAD5-65E40E55803D}"/>
    <cellStyle name="20% - Accent4 5 2 5 2 3 2" xfId="7533" xr:uid="{03A20143-6A49-47DB-A6F0-5EF4ACB950EE}"/>
    <cellStyle name="20% - Accent4 5 2 5 2 3 2 2" xfId="32947" xr:uid="{41951C82-2B9C-4AF0-80DA-C7FD0589438E}"/>
    <cellStyle name="20% - Accent4 5 2 5 2 3 3" xfId="29291" xr:uid="{74D37C0C-3CB7-4468-A6A2-0440AD0183F5}"/>
    <cellStyle name="20% - Accent4 5 2 5 2 4" xfId="877" xr:uid="{B0A524FD-957A-4474-9B22-CB32E3688392}"/>
    <cellStyle name="20% - Accent4 5 2 5 2 4 2" xfId="26361" xr:uid="{D9150586-6882-4F90-B9BF-A899F291E2EC}"/>
    <cellStyle name="20% - Accent4 5 2 5 2 5" xfId="30006" xr:uid="{3762924E-0DAF-4DE8-9FBE-92DACB6E2458}"/>
    <cellStyle name="20% - Accent4 5 2 5 3" xfId="10980" xr:uid="{0B705A2E-7B2D-4B9D-A8F9-CD9358C9966F}"/>
    <cellStyle name="20% - Accent4 5 2 5 3 2" xfId="7281" xr:uid="{30294F6A-CA56-4A0F-B52B-0F0E36673C56}"/>
    <cellStyle name="20% - Accent4 5 2 5 3 2 2" xfId="32695" xr:uid="{5CC45E2D-4F3A-48AA-9F11-CFE27A2AC0F3}"/>
    <cellStyle name="20% - Accent4 5 2 5 3 3" xfId="36351" xr:uid="{ABAF4983-3253-42A4-B08F-BB15E4D7ED60}"/>
    <cellStyle name="20% - Accent4 5 2 5 4" xfId="1662" xr:uid="{1E979B42-F3EF-4572-9E52-0180DB7D4555}"/>
    <cellStyle name="20% - Accent4 5 2 5 4 2" xfId="13775" xr:uid="{94D91035-DBF0-4C3C-A790-5D3609B40482}"/>
    <cellStyle name="20% - Accent4 5 2 5 4 2 2" xfId="39126" xr:uid="{3A244261-22A4-47E6-9E0A-1976E0A72FE5}"/>
    <cellStyle name="20% - Accent4 5 2 5 4 3" xfId="27133" xr:uid="{160FEEFF-6CCE-447C-8A8C-84F75058B390}"/>
    <cellStyle name="20% - Accent4 5 2 5 5" xfId="22888" xr:uid="{F8BDF202-A1FB-47DF-A104-7A026F1CDCDC}"/>
    <cellStyle name="20% - Accent4 5 2 5 5 2" xfId="48143" xr:uid="{A8999827-7A5C-4717-90E2-3394630BA7D3}"/>
    <cellStyle name="20% - Accent4 5 2 5 6" xfId="46610" xr:uid="{B36AA832-ACA4-4A93-BE3A-21318D2A0A5F}"/>
    <cellStyle name="20% - Accent4 5 2 6" xfId="18245" xr:uid="{B5F3A759-3DAF-4CFD-8E38-A15CD5F53259}"/>
    <cellStyle name="20% - Accent4 5 2 6 2" xfId="13151" xr:uid="{50BA3DC5-DEB8-406A-B485-54C67E881E2E}"/>
    <cellStyle name="20% - Accent4 5 2 6 2 2" xfId="15782" xr:uid="{AD29A52B-12E3-452C-9A56-D43089244F4C}"/>
    <cellStyle name="20% - Accent4 5 2 6 2 2 2" xfId="41109" xr:uid="{8CF116F8-6D56-40D5-8545-4E266D20D00A}"/>
    <cellStyle name="20% - Accent4 5 2 6 2 3" xfId="38502" xr:uid="{D5D4FD24-BB3A-46CD-A710-D9E2768BBEAA}"/>
    <cellStyle name="20% - Accent4 5 2 6 3" xfId="11231" xr:uid="{55718773-EBD8-4952-80B3-F7CE06DD5CDC}"/>
    <cellStyle name="20% - Accent4 5 2 6 3 2" xfId="3324" xr:uid="{39D1EED5-61A0-48BD-90B5-C18723362431}"/>
    <cellStyle name="20% - Accent4 5 2 6 3 2 2" xfId="28777" xr:uid="{D16912A8-3879-4304-A317-F3636D386735}"/>
    <cellStyle name="20% - Accent4 5 2 6 3 3" xfId="36602" xr:uid="{5BC87A51-501A-469E-A0EE-6EEF4088E8DD}"/>
    <cellStyle name="20% - Accent4 5 2 6 4" xfId="15619" xr:uid="{DEB64D46-5A9D-44B5-B0CC-547D4F7C49ED}"/>
    <cellStyle name="20% - Accent4 5 2 6 4 2" xfId="40946" xr:uid="{E06198F9-A803-4CD6-B608-6A6C1EB46665}"/>
    <cellStyle name="20% - Accent4 5 2 6 5" xfId="43545" xr:uid="{2CFAED14-7023-44F0-BD4B-65B37BA3A6FA}"/>
    <cellStyle name="20% - Accent4 5 2 7" xfId="7804" xr:uid="{710772A3-A2A1-4E2D-85DA-242265E6B34E}"/>
    <cellStyle name="20% - Accent4 5 2 7 2" xfId="3072" xr:uid="{7501AB38-7E50-4790-B701-E8D13FBADF19}"/>
    <cellStyle name="20% - Accent4 5 2 7 2 2" xfId="28525" xr:uid="{0246DBF5-AC88-4811-B7BC-87E459401090}"/>
    <cellStyle name="20% - Accent4 5 2 7 3" xfId="33211" xr:uid="{FB3552C9-DB09-4ABB-8DD8-92DBED468AF3}"/>
    <cellStyle name="20% - Accent4 5 2 8" xfId="4837" xr:uid="{AE4440B2-57B4-444A-8354-BFC3E5FD3C0D}"/>
    <cellStyle name="20% - Accent4 5 2 8 2" xfId="22193" xr:uid="{CE65AC7A-B56F-4676-911C-D8D531A78084}"/>
    <cellStyle name="20% - Accent4 5 2 8 2 2" xfId="47461" xr:uid="{7B3C2B79-FC76-4CB8-A314-DD49EA619502}"/>
    <cellStyle name="20% - Accent4 5 2 8 3" xfId="30268" xr:uid="{15C751E6-6713-4AF3-876B-193C6E80CEBB}"/>
    <cellStyle name="20% - Accent4 5 2 9" xfId="17646" xr:uid="{57B7FB92-C584-41FD-9D6C-BEC0467D1883}"/>
    <cellStyle name="20% - Accent4 5 2 9 2" xfId="42954" xr:uid="{771522E8-2665-43CE-ADF6-082DCDC36971}"/>
    <cellStyle name="20% - Accent4 5 3" xfId="15029" xr:uid="{E5AE0E1F-F854-43FE-8AF1-DB3AB8107F24}"/>
    <cellStyle name="20% - Accent4 5 3 2" xfId="4496" xr:uid="{B18A17A1-0488-4A1A-A124-F0F1FAF97236}"/>
    <cellStyle name="20% - Accent4 5 3 2 2" xfId="23525" xr:uid="{A4418C3A-3900-4E5D-B693-544AD8429D10}"/>
    <cellStyle name="20% - Accent4 5 3 2 2 2" xfId="18418" xr:uid="{533FE3BB-EF0F-44C8-99EA-EAE91C277EE5}"/>
    <cellStyle name="20% - Accent4 5 3 2 2 2 2" xfId="4187" xr:uid="{6EE5F4B1-75D7-4A07-A634-C802D8739054}"/>
    <cellStyle name="20% - Accent4 5 3 2 2 2 2 2" xfId="29631" xr:uid="{9CFFB342-2604-4061-A17D-33D017FB5658}"/>
    <cellStyle name="20% - Accent4 5 3 2 2 2 3" xfId="43718" xr:uid="{B6F59E4D-7387-46A1-BCAE-80000847B47D}"/>
    <cellStyle name="20% - Accent4 5 3 2 2 3" xfId="22798" xr:uid="{28534B47-FA91-4B2C-8DD3-F8D50EFD005E}"/>
    <cellStyle name="20% - Accent4 5 3 2 2 3 2" xfId="13855" xr:uid="{5997F5C5-84BB-415C-9E4E-708BD6672360}"/>
    <cellStyle name="20% - Accent4 5 3 2 2 3 2 2" xfId="39206" xr:uid="{A7023CC0-5DDE-455F-911D-1223C10EF6AC}"/>
    <cellStyle name="20% - Accent4 5 3 2 2 3 3" xfId="48053" xr:uid="{4321DA78-700E-4939-A2F0-0BD382E73617}"/>
    <cellStyle name="20% - Accent4 5 3 2 2 4" xfId="4017" xr:uid="{B20C085D-4146-47A2-AEF9-323E227EC087}"/>
    <cellStyle name="20% - Accent4 5 3 2 2 4 2" xfId="29461" xr:uid="{5587C8D9-52E2-472E-B960-DA960AFEB6AB}"/>
    <cellStyle name="20% - Accent4 5 3 2 2 5" xfId="48770" xr:uid="{41D9C0CF-F098-497A-B291-2D4ABFB28F69}"/>
    <cellStyle name="20% - Accent4 5 3 2 3" xfId="17305" xr:uid="{37BDCBF7-CCCF-4F06-87F7-78CC276B5859}"/>
    <cellStyle name="20% - Accent4 5 3 2 3 2" xfId="13603" xr:uid="{D99DB3AA-8AA9-4AF7-AF87-B8CF25894503}"/>
    <cellStyle name="20% - Accent4 5 3 2 3 2 2" xfId="38954" xr:uid="{729E2AD2-23D6-47E1-97D7-6005D2B19492}"/>
    <cellStyle name="20% - Accent4 5 3 2 3 3" xfId="42613" xr:uid="{6C67EF1D-C09A-4ED7-B0AB-BA93D9084FB8}"/>
    <cellStyle name="20% - Accent4 5 3 2 4" xfId="10080" xr:uid="{93941C9E-34CA-4389-BAC3-A557D778D170}"/>
    <cellStyle name="20% - Accent4 5 3 2 4 2" xfId="4274" xr:uid="{607D9F3A-8C85-4D7B-931E-21A6F8F72DD6}"/>
    <cellStyle name="20% - Accent4 5 3 2 4 2 2" xfId="29718" xr:uid="{B6749E77-89E5-4BF5-B980-A5E6A7219EBC}"/>
    <cellStyle name="20% - Accent4 5 3 2 4 3" xfId="35464" xr:uid="{84160BEC-1713-4D5A-BB58-23EACBEDA7EA}"/>
    <cellStyle name="20% - Accent4 5 3 2 5" xfId="6041" xr:uid="{1F999040-D2FA-45BA-BE16-7187D49488B7}"/>
    <cellStyle name="20% - Accent4 5 3 2 5 2" xfId="31464" xr:uid="{AC6987E2-4632-458E-B944-1ECD68C6DF09}"/>
    <cellStyle name="20% - Accent4 5 3 2 6" xfId="29929" xr:uid="{FA753D51-6B9A-4E7B-8233-B3C83EC1FC2F}"/>
    <cellStyle name="20% - Accent4 5 3 3" xfId="10809" xr:uid="{6FBF3306-2E5E-4784-9C0C-7BA98286339F}"/>
    <cellStyle name="20% - Accent4 5 3 3 2" xfId="17213" xr:uid="{2E9FA34A-5752-4A53-B58A-49E4E4AEDC71}"/>
    <cellStyle name="20% - Accent4 5 3 3 2 2" xfId="7885" xr:uid="{C1D391B4-1998-43D3-8574-E27C16C16CCD}"/>
    <cellStyle name="20% - Accent4 5 3 3 2 2 2" xfId="10501" xr:uid="{74DB73EF-4AFF-49E7-BE55-A8657B5E4345}"/>
    <cellStyle name="20% - Accent4 5 3 3 2 2 2 2" xfId="35885" xr:uid="{9591CD81-F0AD-400A-B8E0-295819837061}"/>
    <cellStyle name="20% - Accent4 5 3 3 2 2 3" xfId="33292" xr:uid="{1F21FE27-E043-4DB5-BA8D-5A9B14687EC0}"/>
    <cellStyle name="20% - Accent4 5 3 3 2 3" xfId="16485" xr:uid="{80F17BBB-39A1-4500-85FE-3B0237974EA4}"/>
    <cellStyle name="20% - Accent4 5 3 3 2 3 2" xfId="1221" xr:uid="{C66DBAF1-C8BC-4C91-9BB7-8AA4491AB731}"/>
    <cellStyle name="20% - Accent4 5 3 3 2 3 2 2" xfId="26705" xr:uid="{416FBC64-B93C-4898-8A87-EA53A2AA2A37}"/>
    <cellStyle name="20% - Accent4 5 3 3 2 3 3" xfId="41801" xr:uid="{2D11A2B6-CA3D-4200-9BAF-9DC7EEB219CC}"/>
    <cellStyle name="20% - Accent4 5 3 3 2 4" xfId="10331" xr:uid="{D67E29C9-0BDA-4D71-81C7-DF25998CD517}"/>
    <cellStyle name="20% - Accent4 5 3 3 2 4 2" xfId="35715" xr:uid="{7325E204-1331-4B45-93F5-CCE95696EEF4}"/>
    <cellStyle name="20% - Accent4 5 3 3 2 5" xfId="42521" xr:uid="{3FCB51F9-63BF-40AB-98C9-780A0131078B}"/>
    <cellStyle name="20% - Accent4 5 3 3 3" xfId="6772" xr:uid="{A59F5653-9B17-4ED6-BD3E-9C1E4ABA3D70}"/>
    <cellStyle name="20% - Accent4 5 3 3 3 2" xfId="968" xr:uid="{D1E1F523-F340-4C63-B3E7-8813CAEF497E}"/>
    <cellStyle name="20% - Accent4 5 3 3 3 2 2" xfId="26452" xr:uid="{B7804354-56E2-4DAA-A455-F1EDC8AE137C}"/>
    <cellStyle name="20% - Accent4 5 3 3 3 3" xfId="32186" xr:uid="{C551ADCB-D1BC-4C9D-AD2E-E59C6BA84D02}"/>
    <cellStyle name="20% - Accent4 5 3 3 4" xfId="22717" xr:uid="{10CDB9F7-ECC2-486B-A450-BC06796A9E0A}"/>
    <cellStyle name="20% - Accent4 5 3 3 4 2" xfId="10588" xr:uid="{A93D652E-ED00-4CE3-9CE0-4F2DFF4A8D66}"/>
    <cellStyle name="20% - Accent4 5 3 3 4 2 2" xfId="35972" xr:uid="{58505416-EA0E-4086-8FB7-3658AFC6B253}"/>
    <cellStyle name="20% - Accent4 5 3 3 4 3" xfId="47972" xr:uid="{6BF4B669-E94A-4582-9192-41BA70D6DA75}"/>
    <cellStyle name="20% - Accent4 5 3 3 5" xfId="12355" xr:uid="{7CB9CE89-FA20-4391-BD72-05AD7F87A2F5}"/>
    <cellStyle name="20% - Accent4 5 3 3 5 2" xfId="37718" xr:uid="{5AC2B9F6-C290-4954-A776-0E1596104EBA}"/>
    <cellStyle name="20% - Accent4 5 3 3 6" xfId="36184" xr:uid="{E10100B6-8CAE-4FFB-B590-8311993A562C}"/>
    <cellStyle name="20% - Accent4 5 3 4" xfId="10888" xr:uid="{642A0A69-E506-418E-ABAD-0AAEBB23ED0E}"/>
    <cellStyle name="20% - Accent4 5 3 4 2" xfId="24731" xr:uid="{5D2CD5BF-8858-4AF7-8709-F4201696843C}"/>
    <cellStyle name="20% - Accent4 5 3 4 2 2" xfId="2083" xr:uid="{AE02C588-C238-47BA-AADC-FBEEF2D656FB}"/>
    <cellStyle name="20% - Accent4 5 3 4 2 2 2" xfId="27554" xr:uid="{E828222E-13A5-42D5-9DD0-9274AE43CDDB}"/>
    <cellStyle name="20% - Accent4 5 3 4 2 3" xfId="49965" xr:uid="{D21309D9-2571-4AF1-B356-7888DD280690}"/>
    <cellStyle name="20% - Accent4 5 3 4 3" xfId="10161" xr:uid="{82A58BE8-F9C1-4D38-BFD1-C2669ED6EB8C}"/>
    <cellStyle name="20% - Accent4 5 3 4 3 2" xfId="20169" xr:uid="{1D4BCDE5-0694-4DA1-86D6-822F64A1FC0C}"/>
    <cellStyle name="20% - Accent4 5 3 4 3 2 2" xfId="45457" xr:uid="{7EEDE433-0829-449D-8325-6EEDAE0EB6A1}"/>
    <cellStyle name="20% - Accent4 5 3 4 3 3" xfId="35545" xr:uid="{42107E35-9684-4E11-B568-5D458A0F7364}"/>
    <cellStyle name="20% - Accent4 5 3 4 4" xfId="1913" xr:uid="{DA398C32-A0DA-404D-9DB6-CD0A6E735C59}"/>
    <cellStyle name="20% - Accent4 5 3 4 4 2" xfId="27384" xr:uid="{EC028D58-68F4-4088-90D5-FE15D03618BD}"/>
    <cellStyle name="20% - Accent4 5 3 4 5" xfId="36259" xr:uid="{6033AC43-AB3D-4415-8465-8F14E21F06D0}"/>
    <cellStyle name="20% - Accent4 5 3 5" xfId="23617" xr:uid="{93D32140-8002-4BC8-B583-FDD8D2030621}"/>
    <cellStyle name="20% - Accent4 5 3 5 2" xfId="19917" xr:uid="{F6F57A8D-229E-4715-9541-663E109B85F5}"/>
    <cellStyle name="20% - Accent4 5 3 5 2 2" xfId="45205" xr:uid="{91502054-CF0D-49BD-90F1-C76E306C34C4}"/>
    <cellStyle name="20% - Accent4 5 3 5 3" xfId="48862" xr:uid="{7FA89D06-C6B9-4A11-8234-9BBAD569494D}"/>
    <cellStyle name="20% - Accent4 5 3 6" xfId="3766" xr:uid="{665FAC4C-95DC-4CAC-B811-C8CAB5CF712B}"/>
    <cellStyle name="20% - Accent4 5 3 6 2" xfId="2170" xr:uid="{0670DB99-C2B4-4C0E-BEA3-D82E61D3FBAD}"/>
    <cellStyle name="20% - Accent4 5 3 6 2 2" xfId="27641" xr:uid="{9F96DCF5-1466-4AC0-A78F-C34FF85356BE}"/>
    <cellStyle name="20% - Accent4 5 3 6 3" xfId="29210" xr:uid="{7E6D629A-EEDC-4131-BADB-3674D0775029}"/>
    <cellStyle name="20% - Accent4 5 3 7" xfId="16575" xr:uid="{C06E7282-D02E-4E54-9168-1F0561B23E28}"/>
    <cellStyle name="20% - Accent4 5 3 7 2" xfId="41891" xr:uid="{CA235AA5-E8DA-420A-8442-C64D10E94C19}"/>
    <cellStyle name="20% - Accent4 5 3 8" xfId="40359" xr:uid="{F3831D56-25EA-4026-AC87-4463318B9921}"/>
    <cellStyle name="20% - Accent4 5 4" xfId="23446" xr:uid="{8AC44F3B-E8EF-43EA-85F3-D7E689DE6826}"/>
    <cellStyle name="20% - Accent4 5 4 2" xfId="17134" xr:uid="{6C1FFECE-17BF-453A-A9E7-69E4D1A4C50E}"/>
    <cellStyle name="20% - Accent4 5 4 2 2" xfId="19316" xr:uid="{EE1EFE51-FA69-4256-9BF7-44511399AF81}"/>
    <cellStyle name="20% - Accent4 5 4 2 2 2" xfId="14208" xr:uid="{C6B0A5F0-87C8-4E5F-9159-479591C91D06}"/>
    <cellStyle name="20% - Accent4 5 4 2 2 2 2" xfId="16825" xr:uid="{65AD6705-CB35-4CC5-B316-BE70DBDF8D28}"/>
    <cellStyle name="20% - Accent4 5 4 2 2 2 2 2" xfId="42141" xr:uid="{60099A12-F02B-42E0-8186-8FDFBC99C0CD}"/>
    <cellStyle name="20% - Accent4 5 4 2 2 2 3" xfId="39547" xr:uid="{4F0830D1-6BC6-4523-807A-F8B191AC6526}"/>
    <cellStyle name="20% - Accent4 5 4 2 2 3" xfId="12265" xr:uid="{DE45A07E-D556-4DA6-ABD4-95645C6EA078}"/>
    <cellStyle name="20% - Accent4 5 4 2 2 3 2" xfId="4359" xr:uid="{377390C4-F9FF-47D2-862D-A1864BA61774}"/>
    <cellStyle name="20% - Accent4 5 4 2 2 3 2 2" xfId="29803" xr:uid="{DC9CF9D1-9380-48DF-8CD7-D4DC2762A855}"/>
    <cellStyle name="20% - Accent4 5 4 2 2 3 3" xfId="37628" xr:uid="{A096E45D-2C98-45DE-87F6-AE123219391C}"/>
    <cellStyle name="20% - Accent4 5 4 2 2 4" xfId="16655" xr:uid="{30941CBB-9104-4BB9-AF60-0B08FC3DC043}"/>
    <cellStyle name="20% - Accent4 5 4 2 2 4 2" xfId="41971" xr:uid="{541378F9-77AD-4859-9D8C-CD53AD68D224}"/>
    <cellStyle name="20% - Accent4 5 4 2 2 5" xfId="44604" xr:uid="{E100C11C-1C0A-4FB8-97A2-DB5C81D78144}"/>
    <cellStyle name="20% - Accent4 5 4 2 3" xfId="13094" xr:uid="{94FB2302-6B78-4EBF-A151-2DB12D19415B}"/>
    <cellStyle name="20% - Accent4 5 4 2 3 2" xfId="2004" xr:uid="{A9274FD3-F589-4957-AA6E-514894809E95}"/>
    <cellStyle name="20% - Accent4 5 4 2 3 2 2" xfId="27475" xr:uid="{7C9159C2-C978-4936-8478-74DEF2C072ED}"/>
    <cellStyle name="20% - Accent4 5 4 2 3 3" xfId="38445" xr:uid="{09B21029-26E0-4E2D-BC43-4E4DCDD9EDD3}"/>
    <cellStyle name="20% - Accent4 5 4 2 4" xfId="5870" xr:uid="{A0E0D19D-87A2-4D74-B7EA-41340D41585B}"/>
    <cellStyle name="20% - Accent4 5 4 2 4 2" xfId="16912" xr:uid="{EF496061-324E-48E0-842F-E0D3E08D945C}"/>
    <cellStyle name="20% - Accent4 5 4 2 4 2 2" xfId="42228" xr:uid="{AACD560A-835A-4C9D-9C74-CB6E6DA11089}"/>
    <cellStyle name="20% - Accent4 5 4 2 4 3" xfId="31293" xr:uid="{C7EC4178-7EE2-4D1D-8481-0B41FDA1A5D7}"/>
    <cellStyle name="20% - Accent4 5 4 2 5" xfId="18679" xr:uid="{9803A529-40FA-47BA-A6DA-67BDC2C6AC52}"/>
    <cellStyle name="20% - Accent4 5 4 2 5 2" xfId="43979" xr:uid="{E9B7BC93-3D0C-43C4-8946-71F78922FD16}"/>
    <cellStyle name="20% - Accent4 5 4 2 6" xfId="42443" xr:uid="{EF6727F5-E57E-44DE-92DC-F0BD4BB3C7B4}"/>
    <cellStyle name="20% - Accent4 5 4 3" xfId="6601" xr:uid="{6B36055B-8167-41D2-A067-9AEB433B5592}"/>
    <cellStyle name="20% - Accent4 5 4 3 2" xfId="13002" xr:uid="{BDDA9115-6D55-4F63-9FEE-632F2E4BEB55}"/>
    <cellStyle name="20% - Accent4 5 4 3 2 2" xfId="534" xr:uid="{2D78680A-C1E3-4100-903C-7FA902BFD05A}"/>
    <cellStyle name="20% - Accent4 5 4 3 2 2 2" xfId="6291" xr:uid="{F3D8E81B-1D0C-4FBB-BD9F-21B26EB45B4F}"/>
    <cellStyle name="20% - Accent4 5 4 3 2 2 2 2" xfId="31714" xr:uid="{372B92FF-C672-44B9-B244-CA5BBC4196F8}"/>
    <cellStyle name="20% - Accent4 5 4 3 2 2 3" xfId="26018" xr:uid="{2179686A-2B3C-4DFD-840A-F9F21B7989EC}"/>
    <cellStyle name="20% - Accent4 5 4 3 2 3" xfId="24902" xr:uid="{91EA488F-C7EE-42F8-8B24-CD14DE218B25}"/>
    <cellStyle name="20% - Accent4 5 4 3 2 3 2" xfId="10673" xr:uid="{7916A9AC-2E65-4CA2-99F3-866636E1E3D3}"/>
    <cellStyle name="20% - Accent4 5 4 3 2 3 2 2" xfId="36057" xr:uid="{5A3B1EDE-01C5-42D1-86E0-3D2C81709D54}"/>
    <cellStyle name="20% - Accent4 5 4 3 2 3 3" xfId="50136" xr:uid="{7FC1855D-27A0-429E-8E3E-BC24CB343C73}"/>
    <cellStyle name="20% - Accent4 5 4 3 2 4" xfId="6121" xr:uid="{704D9172-0C3E-424C-A9C7-DD15F7CEE5E1}"/>
    <cellStyle name="20% - Accent4 5 4 3 2 4 2" xfId="31544" xr:uid="{BC3179BB-AADD-458D-8883-C85708BB09C1}"/>
    <cellStyle name="20% - Accent4 5 4 3 2 5" xfId="38353" xr:uid="{F851B254-C9AA-4E9A-A56B-68AB14EFB0FE}"/>
    <cellStyle name="20% - Accent4 5 4 3 3" xfId="1489" xr:uid="{E50BE7D8-E868-44E3-A273-48F9F1945BB1}"/>
    <cellStyle name="20% - Accent4 5 4 3 3 2" xfId="4108" xr:uid="{66074BFB-D5A9-4E78-9E46-A897A9589F92}"/>
    <cellStyle name="20% - Accent4 5 4 3 3 2 2" xfId="29552" xr:uid="{AB291AA2-287B-4DCE-A8B5-251F2AD1785F}"/>
    <cellStyle name="20% - Accent4 5 4 3 3 3" xfId="26960" xr:uid="{EF3B4223-8D4A-4090-8612-AA401E681B7C}"/>
    <cellStyle name="20% - Accent4 5 4 3 4" xfId="12184" xr:uid="{96E27EAD-09FA-4BDF-B804-C414AEB81168}"/>
    <cellStyle name="20% - Accent4 5 4 3 4 2" xfId="6378" xr:uid="{E16F34E3-2909-40D1-A2A1-A5317843874E}"/>
    <cellStyle name="20% - Accent4 5 4 3 4 2 2" xfId="31801" xr:uid="{FC236656-833E-4439-BD30-7CFA028FFCD5}"/>
    <cellStyle name="20% - Accent4 5 4 3 4 3" xfId="37547" xr:uid="{C9578EA5-792D-4CFB-879D-44A4100C6C90}"/>
    <cellStyle name="20% - Accent4 5 4 3 5" xfId="8146" xr:uid="{4370B806-8BC7-4251-9B9F-EB0BD950FE1F}"/>
    <cellStyle name="20% - Accent4 5 4 3 5 2" xfId="33553" xr:uid="{C7AE9D33-75AB-4208-B378-B166CC5A86F0}"/>
    <cellStyle name="20% - Accent4 5 4 3 6" xfId="32015" xr:uid="{B8BBD1A4-8D0A-4AB3-A7DD-17F332D4AA9F}"/>
    <cellStyle name="20% - Accent4 5 4 4" xfId="6680" xr:uid="{B99E8075-6E4A-411E-B59F-C8DDE4B99246}"/>
    <cellStyle name="20% - Accent4 5 4 4 2" xfId="20520" xr:uid="{D7A29F74-81FC-49E6-B29D-19BAF6FB7B92}"/>
    <cellStyle name="20% - Accent4 5 4 4 2 2" xfId="23138" xr:uid="{052EC0C1-9FAE-4A8C-82AD-5A8DFA30898F}"/>
    <cellStyle name="20% - Accent4 5 4 4 2 2 2" xfId="48393" xr:uid="{6AB56DB5-05D2-4072-A5BF-38398F81C98F}"/>
    <cellStyle name="20% - Accent4 5 4 4 2 3" xfId="45799" xr:uid="{E0BA22F9-73F2-4772-A4C6-0AA85A6B0C6E}"/>
    <cellStyle name="20% - Accent4 5 4 4 3" xfId="5951" xr:uid="{09BC9D38-FE3C-48DD-87F3-674C4356D1F3}"/>
    <cellStyle name="20% - Accent4 5 4 4 3 2" xfId="2255" xr:uid="{26FB949F-D9EB-45E2-8B48-6346E3EA8E5C}"/>
    <cellStyle name="20% - Accent4 5 4 4 3 2 2" xfId="27726" xr:uid="{24A0C869-81FB-4B13-AFF0-EB2AA83001BD}"/>
    <cellStyle name="20% - Accent4 5 4 4 3 3" xfId="31374" xr:uid="{635FF222-44A0-4A87-AF13-BEF5BB34031E}"/>
    <cellStyle name="20% - Accent4 5 4 4 4" xfId="22968" xr:uid="{9FB7064D-F624-4335-B5AF-3069A336BE2A}"/>
    <cellStyle name="20% - Accent4 5 4 4 4 2" xfId="48223" xr:uid="{5915F101-9B63-40E0-BD92-78781B7C7148}"/>
    <cellStyle name="20% - Accent4 5 4 4 5" xfId="32094" xr:uid="{9855D593-9021-427F-A164-02904A897D4C}"/>
    <cellStyle name="20% - Accent4 5 4 5" xfId="19408" xr:uid="{B4FA4A99-6695-4C9F-BC64-D3BE6E2B0C2E}"/>
    <cellStyle name="20% - Accent4 5 4 5 2" xfId="969" xr:uid="{FDD623B9-447A-4579-996C-B41FB8A377F8}"/>
    <cellStyle name="20% - Accent4 5 4 5 2 2" xfId="26453" xr:uid="{900E3707-11FD-4C48-9377-C03AD09F974C}"/>
    <cellStyle name="20% - Accent4 5 4 5 3" xfId="44696" xr:uid="{A4BBF700-C10C-4447-AD53-13A28858389F}"/>
    <cellStyle name="20% - Accent4 5 4 6" xfId="16404" xr:uid="{971F3FDC-BD48-479E-AD32-E125FC5003D8}"/>
    <cellStyle name="20% - Accent4 5 4 6 2" xfId="23225" xr:uid="{F8325174-30A0-4E59-A8E5-45A9421F3E26}"/>
    <cellStyle name="20% - Accent4 5 4 6 2 2" xfId="48480" xr:uid="{C4B7B46F-C600-4DFA-982C-B5700F1DB15F}"/>
    <cellStyle name="20% - Accent4 5 4 6 3" xfId="41720" xr:uid="{65368713-3B06-444A-8D39-89637517EDFC}"/>
    <cellStyle name="20% - Accent4 5 4 7" xfId="24992" xr:uid="{EEBBF471-74FA-4556-BC0C-34F1D576E07C}"/>
    <cellStyle name="20% - Accent4 5 4 7 2" xfId="50226" xr:uid="{6D6432D3-40A5-49E3-A77E-3705AEC51D93}"/>
    <cellStyle name="20% - Accent4 5 4 8" xfId="48693" xr:uid="{8E210CE1-ACE8-484F-81F4-38038B3D8DD8}"/>
    <cellStyle name="20% - Accent4 5 5" xfId="19237" xr:uid="{8047F230-B490-422A-A074-E4AC4948C7C4}"/>
    <cellStyle name="20% - Accent4 5 5 2" xfId="12923" xr:uid="{1A7B5020-923E-4D59-8D8F-620534F90008}"/>
    <cellStyle name="20% - Accent4 5 5 2 2" xfId="363" xr:uid="{9B2A814E-3779-4B3C-B49F-236C6A2343BD}"/>
    <cellStyle name="20% - Accent4 5 5 2 2 2" xfId="535" xr:uid="{F9A7DC60-9D1A-475A-B182-93C56FF1B223}"/>
    <cellStyle name="20% - Accent4 5 5 2 2 2 2" xfId="25242" xr:uid="{478D5DAF-4C5F-47AB-8CCA-43375E66F95D}"/>
    <cellStyle name="20% - Accent4 5 5 2 2 2 2 2" xfId="50476" xr:uid="{93D8883A-0781-4B85-B812-5176A19BFC2B}"/>
    <cellStyle name="20% - Accent4 5 5 2 2 2 3" xfId="26019" xr:uid="{D07943ED-5C16-4C50-BEDF-12FBDF80021E}"/>
    <cellStyle name="20% - Accent4 5 5 2 2 3" xfId="8056" xr:uid="{E9C4A34A-8A09-426C-8377-DFC3A4A6CE5B}"/>
    <cellStyle name="20% - Accent4 5 5 2 2 3 2" xfId="16997" xr:uid="{C225DDEE-5797-42BE-AEB3-E2F303F361EF}"/>
    <cellStyle name="20% - Accent4 5 5 2 2 3 2 2" xfId="42313" xr:uid="{A9735A6F-30F3-4B95-8D86-6248D55E9833}"/>
    <cellStyle name="20% - Accent4 5 5 2 2 3 3" xfId="33463" xr:uid="{D25E54AD-DAF0-4A30-8843-E9A240D86614}"/>
    <cellStyle name="20% - Accent4 5 5 2 2 4" xfId="25072" xr:uid="{E4FA95B8-B7D8-4F28-A1EA-04A3BCD7F281}"/>
    <cellStyle name="20% - Accent4 5 5 2 2 4 2" xfId="50306" xr:uid="{FE4307AF-760A-4449-996B-91C13BE38CA0}"/>
    <cellStyle name="20% - Accent4 5 5 2 2 5" xfId="25847" xr:uid="{7FDC4372-083A-4D28-A780-F3D45115C4F5}"/>
    <cellStyle name="20% - Accent4 5 5 2 3" xfId="9907" xr:uid="{4F53E17B-3B3C-4E01-B705-EF13ABFFCA4A}"/>
    <cellStyle name="20% - Accent4 5 5 2 3 2" xfId="23059" xr:uid="{7E6B21B6-6383-48D3-AB8D-145B78A01CD9}"/>
    <cellStyle name="20% - Accent4 5 5 2 3 2 2" xfId="48314" xr:uid="{1AABC5AA-06D3-4CF3-AE2D-4D7E106FFE95}"/>
    <cellStyle name="20% - Accent4 5 5 2 3 3" xfId="35291" xr:uid="{2B5FA1E5-7A07-40C8-BD4F-663E3A3AA1AA}"/>
    <cellStyle name="20% - Accent4 5 5 2 4" xfId="18508" xr:uid="{8866ACA5-F0B6-4F5D-86CF-4BE65E6145F1}"/>
    <cellStyle name="20% - Accent4 5 5 2 4 2" xfId="25329" xr:uid="{0E287AD6-5228-492F-ACF9-CDD1758E5E31}"/>
    <cellStyle name="20% - Accent4 5 5 2 4 2 2" xfId="50563" xr:uid="{DD446D6C-D541-496A-806C-9B63E77C4457}"/>
    <cellStyle name="20% - Accent4 5 5 2 4 3" xfId="43808" xr:uid="{DC22D196-B0E9-4715-9855-062AEFB7EC9B}"/>
    <cellStyle name="20% - Accent4 5 5 2 5" xfId="14469" xr:uid="{8252AE1B-9D44-44C4-8AD2-1B3BF1569285}"/>
    <cellStyle name="20% - Accent4 5 5 2 5 2" xfId="39808" xr:uid="{88DA837F-E122-4FFB-862C-7ECFFAA04B72}"/>
    <cellStyle name="20% - Accent4 5 5 2 6" xfId="38277" xr:uid="{F87F2952-B961-4B7C-8FB7-AD1CD706687E}"/>
    <cellStyle name="20% - Accent4 5 5 3" xfId="1318" xr:uid="{26C57B4D-74AE-4CEB-85EA-C20DA8D33510}"/>
    <cellStyle name="20% - Accent4 5 5 3 2" xfId="1403" xr:uid="{A6F4A6E4-ABA1-4473-BD7F-CDD0571EBED4}"/>
    <cellStyle name="20% - Accent4 5 5 3 2 2" xfId="536" xr:uid="{F9736A6F-D489-4E12-B10D-325CCF088ABD}"/>
    <cellStyle name="20% - Accent4 5 5 3 2 2 2" xfId="18929" xr:uid="{0962030E-722B-4CB1-AA26-0C0E19FB25CB}"/>
    <cellStyle name="20% - Accent4 5 5 3 2 2 2 2" xfId="44229" xr:uid="{D91D151D-3887-44E5-80C8-2DD8F0FDF509}"/>
    <cellStyle name="20% - Accent4 5 5 3 2 2 3" xfId="26020" xr:uid="{B283D4C8-CC39-4E7D-9ED8-FF684C60AC8A}"/>
    <cellStyle name="20% - Accent4 5 5 3 2 3" xfId="20691" xr:uid="{0414AD05-39D5-4F02-A470-9E1DCDC3C4BC}"/>
    <cellStyle name="20% - Accent4 5 5 3 2 3 2" xfId="6463" xr:uid="{0FFDAE7B-2D99-4198-90AA-270C3004AE72}"/>
    <cellStyle name="20% - Accent4 5 5 3 2 3 2 2" xfId="31886" xr:uid="{C0058557-B0D1-4BEE-A594-04A5FD642610}"/>
    <cellStyle name="20% - Accent4 5 5 3 2 3 3" xfId="45970" xr:uid="{89B16EBE-A747-496D-ABC0-99F12565723D}"/>
    <cellStyle name="20% - Accent4 5 5 3 2 4" xfId="18759" xr:uid="{81B403E5-695F-4305-BE26-6F5AB4846D3B}"/>
    <cellStyle name="20% - Accent4 5 5 3 2 4 2" xfId="44059" xr:uid="{070C129F-846D-4A57-A1B6-9B9CDD00485E}"/>
    <cellStyle name="20% - Accent4 5 5 3 2 5" xfId="26874" xr:uid="{237E39CD-A88A-4344-82A9-460EC5A743C8}"/>
    <cellStyle name="20% - Accent4 5 5 3 3" xfId="22544" xr:uid="{33FA39AC-37A5-46D2-A15F-A4BDE22D1239}"/>
    <cellStyle name="20% - Accent4 5 5 3 3 2" xfId="16746" xr:uid="{14873913-D3DD-4399-BBB8-FA14D35F318F}"/>
    <cellStyle name="20% - Accent4 5 5 3 3 2 2" xfId="42062" xr:uid="{8CBB4DDE-50A7-4461-9242-754FB117BE2E}"/>
    <cellStyle name="20% - Accent4 5 5 3 3 3" xfId="47799" xr:uid="{4AE25C6F-CFD7-42ED-9C9D-45B7DD7DABEA}"/>
    <cellStyle name="20% - Accent4 5 5 3 4" xfId="7975" xr:uid="{56B80686-9689-44A0-8577-ABF11F0442BD}"/>
    <cellStyle name="20% - Accent4 5 5 3 4 2" xfId="19016" xr:uid="{C52A657D-CBD4-4F15-8BDD-540706F6EFB7}"/>
    <cellStyle name="20% - Accent4 5 5 3 4 2 2" xfId="44316" xr:uid="{9BE319FD-89ED-466B-A47A-F0A32E65FBA3}"/>
    <cellStyle name="20% - Accent4 5 5 3 4 3" xfId="33382" xr:uid="{9CD5E109-C106-4D20-8F2F-B7A5E5C8B6F4}"/>
    <cellStyle name="20% - Accent4 5 5 3 5" xfId="2905" xr:uid="{71B0968E-5248-4534-80D2-E8F287AF6105}"/>
    <cellStyle name="20% - Accent4 5 5 3 5 2" xfId="28358" xr:uid="{11858F0C-88E8-4570-8E96-627CB1047081}"/>
    <cellStyle name="20% - Accent4 5 5 3 6" xfId="26791" xr:uid="{838F4554-5776-4E4A-B6B0-A041406B62FC}"/>
    <cellStyle name="20% - Accent4 5 5 4" xfId="362" xr:uid="{DFB94BC8-1355-40AE-8AC8-2F9081CE717F}"/>
    <cellStyle name="20% - Accent4 5 5 4 2" xfId="13176" xr:uid="{7418659A-B2DD-415E-80DE-75EF9523E5AF}"/>
    <cellStyle name="20% - Accent4 5 5 4 2 2" xfId="12605" xr:uid="{9C3CBF2A-9B51-48B2-9719-45319B6D6632}"/>
    <cellStyle name="20% - Accent4 5 5 4 2 2 2" xfId="37968" xr:uid="{1816EE96-9A57-47E8-851C-2B18A3D011B5}"/>
    <cellStyle name="20% - Accent4 5 5 4 2 3" xfId="38527" xr:uid="{D9BAF17E-0585-4A8A-B95D-588527A12386}"/>
    <cellStyle name="20% - Accent4 5 5 4 3" xfId="18589" xr:uid="{F3C76099-280D-48F9-985A-84A7DDBBA51C}"/>
    <cellStyle name="20% - Accent4 5 5 4 3 2" xfId="23310" xr:uid="{33B8D255-BD56-494B-9174-EDCE2653E545}"/>
    <cellStyle name="20% - Accent4 5 5 4 3 2 2" xfId="48565" xr:uid="{0F7AC7DD-FCFF-4111-95C6-CDC3D2CE90FC}"/>
    <cellStyle name="20% - Accent4 5 5 4 3 3" xfId="43889" xr:uid="{FBD753F0-64A3-4889-A5BD-FB2E0046054C}"/>
    <cellStyle name="20% - Accent4 5 5 4 4" xfId="12435" xr:uid="{CDA0B9A2-4B40-4D4A-99C8-763705623918}"/>
    <cellStyle name="20% - Accent4 5 5 4 4 2" xfId="37798" xr:uid="{63228B63-297D-4D27-9A60-F43763ABE9AB}"/>
    <cellStyle name="20% - Accent4 5 5 4 5" xfId="25846" xr:uid="{1852E3A3-2856-4C51-9E2F-AFE36B629141}"/>
    <cellStyle name="20% - Accent4 5 5 5" xfId="3593" xr:uid="{E95FDAF2-D9DF-4889-B4AB-8119998736E9}"/>
    <cellStyle name="20% - Accent4 5 5 5 2" xfId="10422" xr:uid="{AACA72C0-6B40-4D4B-8210-2DA57ED0BEEF}"/>
    <cellStyle name="20% - Accent4 5 5 5 2 2" xfId="35806" xr:uid="{0AA0B17E-3B68-4FE8-A109-2267831454E9}"/>
    <cellStyle name="20% - Accent4 5 5 5 3" xfId="29037" xr:uid="{BEF32FB7-410A-4883-B144-E1E7F93EF785}"/>
    <cellStyle name="20% - Accent4 5 5 6" xfId="24821" xr:uid="{6F374609-FAB8-45F7-9CEF-179FC6EFE78A}"/>
    <cellStyle name="20% - Accent4 5 5 6 2" xfId="12692" xr:uid="{BBA570F5-3E50-426A-B807-76C3FA9FFBCC}"/>
    <cellStyle name="20% - Accent4 5 5 6 2 2" xfId="38055" xr:uid="{6CAF0E6C-8E69-424B-9215-1F39F6040466}"/>
    <cellStyle name="20% - Accent4 5 5 6 3" xfId="50055" xr:uid="{5603F37F-B509-4B99-B47E-BF3C52178BB0}"/>
    <cellStyle name="20% - Accent4 5 5 7" xfId="20781" xr:uid="{FF9B1E41-FF96-41C0-BFBC-C6CD18E4DBA6}"/>
    <cellStyle name="20% - Accent4 5 5 7 2" xfId="46060" xr:uid="{76358F6C-DE4C-41DF-9311-317215C1AC92}"/>
    <cellStyle name="20% - Accent4 5 5 8" xfId="44528" xr:uid="{75E8E6BA-70AC-4A59-A59E-11151163307D}"/>
    <cellStyle name="20% - Accent4 5 6" xfId="3422" xr:uid="{A54BB974-17D0-4B6C-9B05-B66C07EE8814}"/>
    <cellStyle name="20% - Accent4 5 6 2" xfId="3507" xr:uid="{34112263-63BE-4D27-9B3D-EF55EFC422D7}"/>
    <cellStyle name="20% - Accent4 5 6 2 2" xfId="1575" xr:uid="{340DF7A7-E81B-4401-AA9F-C78EA4CECE41}"/>
    <cellStyle name="20% - Accent4 5 6 2 2 2" xfId="8396" xr:uid="{7DE12A60-5ED6-4272-9E3F-4B97867F39D8}"/>
    <cellStyle name="20% - Accent4 5 6 2 2 2 2" xfId="33803" xr:uid="{41C02536-CF71-4739-A179-131382FE8BB8}"/>
    <cellStyle name="20% - Accent4 5 6 2 2 3" xfId="27046" xr:uid="{EA4A9406-EB38-4D6C-9B57-9BBF9035DCB4}"/>
    <cellStyle name="20% - Accent4 5 6 2 3" xfId="14379" xr:uid="{E36338FF-90EC-4BC9-B861-D95339FEE2CA}"/>
    <cellStyle name="20% - Accent4 5 6 2 3 2" xfId="12777" xr:uid="{A9CEAC5D-6E03-4354-8D57-AF741F38EC78}"/>
    <cellStyle name="20% - Accent4 5 6 2 3 2 2" xfId="38140" xr:uid="{B214EA57-B4F5-48E0-912F-35171764855B}"/>
    <cellStyle name="20% - Accent4 5 6 2 3 3" xfId="39718" xr:uid="{7FCF4666-2EBC-4273-883A-6C38B2E419B4}"/>
    <cellStyle name="20% - Accent4 5 6 2 4" xfId="8226" xr:uid="{B0ADF434-D2CC-4E58-9B7C-54446D7D01E8}"/>
    <cellStyle name="20% - Accent4 5 6 2 4 2" xfId="33633" xr:uid="{E99FED23-62D8-40C7-A45A-3C1AAC2C8E21}"/>
    <cellStyle name="20% - Accent4 5 6 2 5" xfId="28951" xr:uid="{E96F64EB-D2F8-463D-AD2C-B4E89745DC43}"/>
    <cellStyle name="20% - Accent4 5 6 3" xfId="16231" xr:uid="{D9773209-4389-495D-9E40-E9A3E20DE6EC}"/>
    <cellStyle name="20% - Accent4 5 6 3 2" xfId="6212" xr:uid="{EB12442A-B3C5-4B45-A5C7-ADD4527EE25E}"/>
    <cellStyle name="20% - Accent4 5 6 3 2 2" xfId="31635" xr:uid="{74980693-12EB-4C8F-B60F-518D3A5B966E}"/>
    <cellStyle name="20% - Accent4 5 6 3 3" xfId="41547" xr:uid="{F1C0B8ED-F587-4219-85B7-7DD99727EBC7}"/>
    <cellStyle name="20% - Accent4 5 6 4" xfId="20610" xr:uid="{89644427-0127-4F6A-B063-1BFCF9677E13}"/>
    <cellStyle name="20% - Accent4 5 6 4 2" xfId="8483" xr:uid="{53C21FFA-A85B-48D8-8EC9-846E84EF203C}"/>
    <cellStyle name="20% - Accent4 5 6 4 2 2" xfId="33890" xr:uid="{6FA95E0D-FD37-437D-B3AC-57A802DB3F53}"/>
    <cellStyle name="20% - Accent4 5 6 4 3" xfId="45889" xr:uid="{C847E4AF-7E2B-4E43-B863-2CF620505DB0}"/>
    <cellStyle name="20% - Accent4 5 6 5" xfId="9218" xr:uid="{716A8641-65B9-471B-8869-972F80174453}"/>
    <cellStyle name="20% - Accent4 5 6 5 2" xfId="34611" xr:uid="{9BFDAAEC-A3DB-40FA-B382-B2632DBE8C55}"/>
    <cellStyle name="20% - Accent4 5 6 6" xfId="28867" xr:uid="{714A7AF7-D2EB-4B4A-B11E-70D1865CCCD5}"/>
    <cellStyle name="20% - Accent4 5 7" xfId="9736" xr:uid="{EC33D363-9AAE-479F-A03C-8E5190902DEB}"/>
    <cellStyle name="20% - Accent4 5 7 2" xfId="9821" xr:uid="{91555B4F-8B51-4611-A7BA-5D564A81100F}"/>
    <cellStyle name="20% - Accent4 5 7 2 2" xfId="3679" xr:uid="{6494B6E0-9FE6-44FB-B3D9-C20034948EA6}"/>
    <cellStyle name="20% - Accent4 5 7 2 2 2" xfId="21031" xr:uid="{AC6E59AD-25BD-4A27-B5B6-0B87CD54B94D}"/>
    <cellStyle name="20% - Accent4 5 7 2 2 2 2" xfId="46310" xr:uid="{590C068E-430D-4C62-833D-E7345E6D76DC}"/>
    <cellStyle name="20% - Accent4 5 7 2 2 3" xfId="29123" xr:uid="{C7BB74F5-6549-41B5-A929-E503A134C41E}"/>
    <cellStyle name="20% - Accent4 5 7 2 3" xfId="2815" xr:uid="{E2649C46-AFB6-4BBA-8385-39185863CCB1}"/>
    <cellStyle name="20% - Accent4 5 7 2 3 2" xfId="25414" xr:uid="{48E0CBE4-F0DC-4B9C-92A4-56E8FEB1A07B}"/>
    <cellStyle name="20% - Accent4 5 7 2 3 2 2" xfId="50648" xr:uid="{046999CB-D805-4F89-B7BB-26A711D958F1}"/>
    <cellStyle name="20% - Accent4 5 7 2 3 3" xfId="28268" xr:uid="{6D1868E4-131F-404C-87FC-0D2D2133D51C}"/>
    <cellStyle name="20% - Accent4 5 7 2 4" xfId="20861" xr:uid="{AA2DEAEA-523B-4E83-B525-B8E789D181F5}"/>
    <cellStyle name="20% - Accent4 5 7 2 4 2" xfId="46140" xr:uid="{2224B0CA-FFFB-4236-A527-6BF60A740295}"/>
    <cellStyle name="20% - Accent4 5 7 2 5" xfId="35205" xr:uid="{B4F35043-A051-483A-B684-6A98CD6C4F8D}"/>
    <cellStyle name="20% - Accent4 5 7 3" xfId="5697" xr:uid="{B9AE3C77-DACD-489F-BAE5-C68439DFDC3B}"/>
    <cellStyle name="20% - Accent4 5 7 3 2" xfId="12526" xr:uid="{8139ABED-AB70-416B-BA86-CAF73B188DB1}"/>
    <cellStyle name="20% - Accent4 5 7 3 2 2" xfId="37889" xr:uid="{F714C6D9-5D51-4FA2-AE72-807386292A3B}"/>
    <cellStyle name="20% - Accent4 5 7 3 3" xfId="31120" xr:uid="{273280A9-B688-4E94-9F47-228063E616C2}"/>
    <cellStyle name="20% - Accent4 5 7 4" xfId="14298" xr:uid="{0F909E6E-C186-4279-88D7-F29AFC28FEB8}"/>
    <cellStyle name="20% - Accent4 5 7 4 2" xfId="21118" xr:uid="{934B24DE-85D2-4883-8DA0-05718513867D}"/>
    <cellStyle name="20% - Accent4 5 7 4 2 2" xfId="46397" xr:uid="{7C8B2C6B-D677-46A8-9ADE-A674EBCCFF43}"/>
    <cellStyle name="20% - Accent4 5 7 4 3" xfId="39637" xr:uid="{B2E0D01E-252C-44A2-A909-50FA0542CAA2}"/>
    <cellStyle name="20% - Accent4 5 7 5" xfId="21854" xr:uid="{A91469DC-5925-45E8-A80C-B809F2DE78AF}"/>
    <cellStyle name="20% - Accent4 5 7 5 2" xfId="47122" xr:uid="{695CF528-9E17-48C7-BE4A-8804D1E3FCE0}"/>
    <cellStyle name="20% - Accent4 5 7 6" xfId="35120" xr:uid="{8CC88DB8-D4E8-46AC-AD69-78A754FD96D4}"/>
    <cellStyle name="20% - Accent4 5 8" xfId="5528" xr:uid="{E2BA8D7E-3C54-468B-821C-816919FA6B41}"/>
    <cellStyle name="20% - Accent4 5 8 2" xfId="18337" xr:uid="{0368AD1C-E8FD-4FCF-A252-8C372367BA73}"/>
    <cellStyle name="20% - Accent4 5 8 2 2" xfId="14636" xr:uid="{241E4BF8-6A1A-42F0-B692-7355DAFFBAD9}"/>
    <cellStyle name="20% - Accent4 5 8 2 2 2" xfId="39975" xr:uid="{1B7DFAD3-F56D-4494-B9A2-36656F132A8A}"/>
    <cellStyle name="20% - Accent4 5 8 2 3" xfId="43637" xr:uid="{5327A976-7FEA-47C3-9CF3-3AF671375BDF}"/>
    <cellStyle name="20% - Accent4 5 8 3" xfId="15370" xr:uid="{111FBE63-BA5B-488D-9A3E-E372A9A764D2}"/>
    <cellStyle name="20% - Accent4 5 8 3 2" xfId="9557" xr:uid="{9DEF2C6D-B26F-427E-84FA-6BA3393A7209}"/>
    <cellStyle name="20% - Accent4 5 8 3 2 2" xfId="34950" xr:uid="{83D6BFFB-9162-4E49-B94A-0365F2540E07}"/>
    <cellStyle name="20% - Accent4 5 8 3 3" xfId="40697" xr:uid="{362C595F-17E3-4158-8010-EF0C4C83BEFB}"/>
    <cellStyle name="20% - Accent4 5 8 4" xfId="23958" xr:uid="{C2A287A3-C9F1-4C0E-A997-FBDE928D5AE7}"/>
    <cellStyle name="20% - Accent4 5 8 4 2" xfId="49203" xr:uid="{1C0B6D69-EA75-4741-BF73-04D2E88F71B3}"/>
    <cellStyle name="20% - Accent4 5 8 5" xfId="30951" xr:uid="{F5F374D0-F70A-4254-BBFF-1B9D671DE065}"/>
    <cellStyle name="20% - Accent4 5 9" xfId="24558" xr:uid="{DDD631BB-641A-4355-96AF-9AB0C30E4145}"/>
    <cellStyle name="20% - Accent4 5 9 2" xfId="19465" xr:uid="{0043F69C-4525-4FCD-AAB4-7B08DC985EBC}"/>
    <cellStyle name="20% - Accent4 5 9 2 2" xfId="22094" xr:uid="{15633A50-53EA-4966-83E7-9364D37166F6}"/>
    <cellStyle name="20% - Accent4 5 9 2 2 2" xfId="47362" xr:uid="{D520BFEA-5FD1-469D-8431-D32F287F0C10}"/>
    <cellStyle name="20% - Accent4 5 9 2 3" xfId="44753" xr:uid="{A894AC61-5B5C-44A6-AF43-020AB7521D3C}"/>
    <cellStyle name="20% - Accent4 5 9 3" xfId="4918" xr:uid="{4633F834-67A9-49A3-829E-5E037198547D}"/>
    <cellStyle name="20% - Accent4 5 9 3 2" xfId="14888" xr:uid="{1D903284-1817-416B-8397-E7D2E4BA6832}"/>
    <cellStyle name="20% - Accent4 5 9 3 2 2" xfId="40227" xr:uid="{C2AA16D2-954C-4434-89B3-4FA4DA30E1E1}"/>
    <cellStyle name="20% - Accent4 5 9 3 3" xfId="30349" xr:uid="{C77C2D3D-91C1-4233-9ABF-D6B29D0DEA8C}"/>
    <cellStyle name="20% - Accent4 5 9 4" xfId="21931" xr:uid="{60F9BD19-8B94-493A-A367-D43E9896F351}"/>
    <cellStyle name="20% - Accent4 5 9 4 2" xfId="47199" xr:uid="{5E4EF643-DA59-4805-A45A-A9F6913B507D}"/>
    <cellStyle name="20% - Accent4 5 9 5" xfId="49792" xr:uid="{C4967C60-0FC5-43C1-AAFA-E944308953EF}"/>
    <cellStyle name="20% - Accent4 6" xfId="22373" xr:uid="{6A92AA9D-964F-44A7-AA02-B65CAAF69BAC}"/>
    <cellStyle name="20% - Accent4 6 10" xfId="15542" xr:uid="{84880677-253A-4F9A-B039-BFA1A8162DFC}"/>
    <cellStyle name="20% - Accent4 6 10 2" xfId="40869" xr:uid="{F77BD66A-335C-4C3F-B14D-C4A528C3278C}"/>
    <cellStyle name="20% - Accent4 6 11" xfId="47630" xr:uid="{F98BCCAB-FEDC-4AB9-BECD-39EEE4D11F03}"/>
    <cellStyle name="20% - Accent4 6 2" xfId="16060" xr:uid="{6441E944-98F0-46BC-B126-9A8DCBD7A02C}"/>
    <cellStyle name="20% - Accent4 6 2 2" xfId="5526" xr:uid="{0B2BB1FD-6AEA-4290-967F-5C03437454A4}"/>
    <cellStyle name="20% - Accent4 6 2 2 2" xfId="5611" xr:uid="{3BAADEE5-4749-42AD-A044-3D0AEBF4ED04}"/>
    <cellStyle name="20% - Accent4 6 2 2 2 2" xfId="16317" xr:uid="{430BD395-B6F3-40D6-80E2-C09D40603E88}"/>
    <cellStyle name="20% - Accent4 6 2 2 2 2 2" xfId="9468" xr:uid="{9890C501-D932-454C-89FD-8C3E5D47DD07}"/>
    <cellStyle name="20% - Accent4 6 2 2 2 2 2 2" xfId="34861" xr:uid="{31F89A5E-33CB-4C68-A929-B807E3AE6D8B}"/>
    <cellStyle name="20% - Accent4 6 2 2 2 2 3" xfId="41633" xr:uid="{C3D8588B-CD26-437B-95F6-CE6DE4564377}"/>
    <cellStyle name="20% - Accent4 6 2 2 2 3" xfId="15452" xr:uid="{9E6E0B82-1E1A-4157-9724-B521A9350BAD}"/>
    <cellStyle name="20% - Accent4 6 2 2 2 3 2" xfId="21203" xr:uid="{D4555F6A-3644-4C48-9EFB-938656FCB27E}"/>
    <cellStyle name="20% - Accent4 6 2 2 2 3 2 2" xfId="46482" xr:uid="{178B8CC0-A11A-4DCD-B121-E893E2CE8FB1}"/>
    <cellStyle name="20% - Accent4 6 2 2 2 3 3" xfId="40779" xr:uid="{BA4ECB7A-9973-4CE8-88BE-A785BEE77236}"/>
    <cellStyle name="20% - Accent4 6 2 2 2 4" xfId="9298" xr:uid="{FA70DF00-49CC-4E9B-919D-4DEDF0265A5D}"/>
    <cellStyle name="20% - Accent4 6 2 2 2 4 2" xfId="34691" xr:uid="{623EE721-31C6-4CD0-B34D-F4C1B8CD8F6F}"/>
    <cellStyle name="20% - Accent4 6 2 2 2 5" xfId="31034" xr:uid="{D98012B0-9273-4D01-A565-2E49CD64D0BF}"/>
    <cellStyle name="20% - Accent4 6 2 2 3" xfId="18335" xr:uid="{41EDE2DE-C824-48B5-987D-DA49E12838FE}"/>
    <cellStyle name="20% - Accent4 6 2 2 3 2" xfId="8317" xr:uid="{24E6810B-535B-459F-B422-371599C0069F}"/>
    <cellStyle name="20% - Accent4 6 2 2 3 2 2" xfId="33724" xr:uid="{13DEBBA2-0EA9-481E-A5E4-09B688B61144}"/>
    <cellStyle name="20% - Accent4 6 2 2 3 3" xfId="43635" xr:uid="{8C65A23A-8305-4A56-99E5-F2163E25840B}"/>
    <cellStyle name="20% - Accent4 6 2 2 4" xfId="21683" xr:uid="{BBBE756B-68BB-4F6A-8987-B03D3C4E0969}"/>
    <cellStyle name="20% - Accent4 6 2 2 4 2" xfId="9555" xr:uid="{80FDA495-0796-4FEE-8FB6-CA3E1C8BA598}"/>
    <cellStyle name="20% - Accent4 6 2 2 4 2 2" xfId="34948" xr:uid="{9D2E2BB4-559F-4E78-9568-F552B2988C56}"/>
    <cellStyle name="20% - Accent4 6 2 2 4 3" xfId="46951" xr:uid="{7B973C3C-F057-4914-B472-F1FD68939979}"/>
    <cellStyle name="20% - Accent4 6 2 2 5" xfId="11322" xr:uid="{7238ADE2-1242-4546-98F3-A8BC3684BB1F}"/>
    <cellStyle name="20% - Accent4 6 2 2 5 2" xfId="36693" xr:uid="{AFA9BD00-BECF-4278-82B1-F33C0F9FE622}"/>
    <cellStyle name="20% - Accent4 6 2 2 6" xfId="30949" xr:uid="{6500928E-D121-46D6-AC51-820006F17DE2}"/>
    <cellStyle name="20% - Accent4 6 2 3" xfId="11840" xr:uid="{42928D4D-4260-4260-8655-1335508BAA65}"/>
    <cellStyle name="20% - Accent4 6 2 3 2" xfId="11925" xr:uid="{4393B41D-0688-4633-AC9B-1C5623A16F8B}"/>
    <cellStyle name="20% - Accent4 6 2 3 2 2" xfId="5783" xr:uid="{00911473-14BF-482C-884D-DE8B581C1269}"/>
    <cellStyle name="20% - Accent4 6 2 3 2 2 2" xfId="22104" xr:uid="{28ACDA6A-1942-4804-83AE-5DADAC069D08}"/>
    <cellStyle name="20% - Accent4 6 2 3 2 2 2 2" xfId="47372" xr:uid="{C9F2AD37-884B-410C-98A4-2299EE855617}"/>
    <cellStyle name="20% - Accent4 6 2 3 2 2 3" xfId="31206" xr:uid="{26473B31-19CD-4AB4-BAF1-5A1F559A9F01}"/>
    <cellStyle name="20% - Accent4 6 2 3 2 3" xfId="4919" xr:uid="{78246AE0-23CD-4950-BAA5-6517681415B7}"/>
    <cellStyle name="20% - Accent4 6 2 3 2 3 2" xfId="14891" xr:uid="{CD56A521-FF0D-4ECE-8D90-DA30100AAB5E}"/>
    <cellStyle name="20% - Accent4 6 2 3 2 3 2 2" xfId="40230" xr:uid="{9B3548F8-1A10-4708-AA07-04CB74B5AAD5}"/>
    <cellStyle name="20% - Accent4 6 2 3 2 3 3" xfId="30350" xr:uid="{846F849E-C17B-4ABA-BA0F-D9BC55C56428}"/>
    <cellStyle name="20% - Accent4 6 2 3 2 4" xfId="21934" xr:uid="{87934D21-557B-4947-B58F-C0F45D545B00}"/>
    <cellStyle name="20% - Accent4 6 2 3 2 4 2" xfId="47202" xr:uid="{301B8710-7E6F-4FAD-86E1-2214A64800AC}"/>
    <cellStyle name="20% - Accent4 6 2 3 2 5" xfId="37288" xr:uid="{F6C3EC11-8286-41D9-AB5B-75485A835B9A}"/>
    <cellStyle name="20% - Accent4 6 2 3 3" xfId="7802" xr:uid="{A48BE95F-575E-4BA3-9737-51AB01FD7590}"/>
    <cellStyle name="20% - Accent4 6 2 3 3 2" xfId="20952" xr:uid="{56241640-4A84-465E-8F82-79994BD48403}"/>
    <cellStyle name="20% - Accent4 6 2 3 3 2 2" xfId="46231" xr:uid="{5957B772-6CA3-447F-AC2A-A9E4C71283C0}"/>
    <cellStyle name="20% - Accent4 6 2 3 3 3" xfId="33209" xr:uid="{089A241A-0222-4AD4-8C38-B0C4D5AB40ED}"/>
    <cellStyle name="20% - Accent4 6 2 3 4" xfId="15371" xr:uid="{63645781-C883-490F-AF62-F88C8B794B41}"/>
    <cellStyle name="20% - Accent4 6 2 3 4 2" xfId="22191" xr:uid="{EB83A3CE-7CFD-4EE3-AA5D-24D7ECE0D635}"/>
    <cellStyle name="20% - Accent4 6 2 3 4 2 2" xfId="47459" xr:uid="{BD37B9A9-41C4-4248-996B-3A78E2FB2067}"/>
    <cellStyle name="20% - Accent4 6 2 3 4 3" xfId="40698" xr:uid="{2A3F8D34-E0D1-4FC6-B795-A89E8EB81EE0}"/>
    <cellStyle name="20% - Accent4 6 2 3 5" xfId="23959" xr:uid="{76CCF21F-E52B-4FC4-9A0D-870B00C3E7A0}"/>
    <cellStyle name="20% - Accent4 6 2 3 5 2" xfId="49204" xr:uid="{D1F78AAA-0670-4431-8AD6-E5908CC7937D}"/>
    <cellStyle name="20% - Accent4 6 2 3 6" xfId="37204" xr:uid="{7E405D79-A070-447B-8404-F5ECA034FC04}"/>
    <cellStyle name="20% - Accent4 6 2 4" xfId="16145" xr:uid="{05C70E76-C8FB-48D8-9BF7-935A641537CC}"/>
    <cellStyle name="20% - Accent4 6 2 4 2" xfId="22630" xr:uid="{9D3482BD-0300-4044-91A7-BCD4F462EA45}"/>
    <cellStyle name="20% - Accent4 6 2 4 2 2" xfId="3155" xr:uid="{E72F28E7-9BC8-44C5-98A2-C2F2236483C0}"/>
    <cellStyle name="20% - Accent4 6 2 4 2 2 2" xfId="28608" xr:uid="{CECEA457-05B4-43C1-8F3A-89502281DEC7}"/>
    <cellStyle name="20% - Accent4 6 2 4 2 3" xfId="47885" xr:uid="{29899608-42DC-4ED0-83A3-4B98A5BCF403}"/>
    <cellStyle name="20% - Accent4 6 2 4 3" xfId="21764" xr:uid="{69ED19B3-5ACE-4A18-BD20-FB31101B2648}"/>
    <cellStyle name="20% - Accent4 6 2 4 3 2" xfId="8568" xr:uid="{DDEE0713-BFA5-43AF-ADFA-58A19A273C72}"/>
    <cellStyle name="20% - Accent4 6 2 4 3 2 2" xfId="33975" xr:uid="{005ADAE2-60FE-4CD2-804F-DF7B9B2F2F2F}"/>
    <cellStyle name="20% - Accent4 6 2 4 3 3" xfId="47032" xr:uid="{5231A2CC-E308-4F9D-A4E8-27944A3F9624}"/>
    <cellStyle name="20% - Accent4 6 2 4 4" xfId="2985" xr:uid="{242D4F87-67D8-4284-BB62-D23376B8AC57}"/>
    <cellStyle name="20% - Accent4 6 2 4 4 2" xfId="28438" xr:uid="{7670A1F6-E09F-4253-8CEC-F5FDC74C6ACD}"/>
    <cellStyle name="20% - Accent4 6 2 4 5" xfId="41461" xr:uid="{CB8C7403-200C-47E5-B80D-C678A5971B04}"/>
    <cellStyle name="20% - Accent4 6 2 5" xfId="24648" xr:uid="{AD1D45FC-3761-4121-AA0A-8D8C485E7F6B}"/>
    <cellStyle name="20% - Accent4 6 2 5 2" xfId="18850" xr:uid="{E6DCECAB-51B4-44DF-811C-E3684F0516F6}"/>
    <cellStyle name="20% - Accent4 6 2 5 2 2" xfId="44150" xr:uid="{1EDF2876-B81F-4DC1-9666-3A8EC0838036}"/>
    <cellStyle name="20% - Accent4 6 2 5 3" xfId="49882" xr:uid="{3D16AB70-C0B7-4975-AF56-BE0B4AEE5D90}"/>
    <cellStyle name="20% - Accent4 6 2 6" xfId="9047" xr:uid="{E280F718-5453-4B26-A131-BC0F83F27812}"/>
    <cellStyle name="20% - Accent4 6 2 6 2" xfId="3242" xr:uid="{CAFC046A-B5BB-4203-8722-78F2299AD899}"/>
    <cellStyle name="20% - Accent4 6 2 6 2 2" xfId="28695" xr:uid="{9C3B7585-41F5-4685-9C81-97B6A8C2BF4B}"/>
    <cellStyle name="20% - Accent4 6 2 6 3" xfId="34440" xr:uid="{BD2F7F82-1107-4F46-B4CF-2CC4E88CE727}"/>
    <cellStyle name="20% - Accent4 6 2 7" xfId="5009" xr:uid="{A6F96206-17A4-463A-9BA6-AEE12FA8619B}"/>
    <cellStyle name="20% - Accent4 6 2 7 2" xfId="30440" xr:uid="{36D9890F-145C-4455-84F9-3459BB83E398}"/>
    <cellStyle name="20% - Accent4 6 2 8" xfId="41377" xr:uid="{C82E94BB-34B5-4E43-8C4F-790CC94DD27C}"/>
    <cellStyle name="20% - Accent4 6 3" xfId="24477" xr:uid="{03A07026-E76E-4006-8468-EA6C552A228E}"/>
    <cellStyle name="20% - Accent4 6 3 2" xfId="18164" xr:uid="{3D3BF2E0-FE40-457A-94C3-08B22A08B289}"/>
    <cellStyle name="20% - Accent4 6 3 2 2" xfId="18249" xr:uid="{6B9DCF47-41A8-4893-8E2F-0A812F2B9C3D}"/>
    <cellStyle name="20% - Accent4 6 3 2 2 2" xfId="24734" xr:uid="{D3E9EB79-DAD2-4A65-81FF-2F8661CDD9AB}"/>
    <cellStyle name="20% - Accent4 6 3 2 2 2 2" xfId="5259" xr:uid="{B079D684-E379-44FF-A9C2-F2C13AB4613C}"/>
    <cellStyle name="20% - Accent4 6 3 2 2 2 2 2" xfId="30690" xr:uid="{AB99A93A-AF3C-40F1-A91C-59F6FC7DDDDC}"/>
    <cellStyle name="20% - Accent4 6 3 2 2 2 3" xfId="49968" xr:uid="{8D52B797-C11E-48E0-A156-F00DB6FC952D}"/>
    <cellStyle name="20% - Accent4 6 3 2 2 3" xfId="23869" xr:uid="{319D028A-B02F-463A-AE62-69B37F8B603D}"/>
    <cellStyle name="20% - Accent4 6 3 2 2 3 2" xfId="9640" xr:uid="{97FC3DD8-01C0-462D-AB11-66A11E1292AF}"/>
    <cellStyle name="20% - Accent4 6 3 2 2 3 2 2" xfId="35033" xr:uid="{AB6831CA-954E-426D-9737-CA5110F35060}"/>
    <cellStyle name="20% - Accent4 6 3 2 2 3 3" xfId="49114" xr:uid="{90B6F442-DC46-4D07-AC76-0EFED5847D08}"/>
    <cellStyle name="20% - Accent4 6 3 2 2 4" xfId="5089" xr:uid="{A8778D7F-5503-4EDD-86D0-E1E3D01DCAA7}"/>
    <cellStyle name="20% - Accent4 6 3 2 2 4 2" xfId="30520" xr:uid="{B4A7A9A6-949D-49C5-91BA-A6C4D479748D}"/>
    <cellStyle name="20% - Accent4 6 3 2 2 5" xfId="43549" xr:uid="{B535F67D-CF2A-4E1C-A0E5-EEE11BEF10EE}"/>
    <cellStyle name="20% - Accent4 6 3 2 3" xfId="14125" xr:uid="{BE9A85A7-FCF7-4B76-BF1A-60402E55EA3E}"/>
    <cellStyle name="20% - Accent4 6 3 2 3 2" xfId="3076" xr:uid="{3E515AF2-F02E-4203-A57C-4BF761CC7E05}"/>
    <cellStyle name="20% - Accent4 6 3 2 3 2 2" xfId="28529" xr:uid="{15188599-DD0F-4600-AF4F-45225748B963}"/>
    <cellStyle name="20% - Accent4 6 3 2 3 3" xfId="39464" xr:uid="{25E23ADD-2A77-4E7B-BC6D-C64BFE1DC76F}"/>
    <cellStyle name="20% - Accent4 6 3 2 4" xfId="11151" xr:uid="{24024214-34E8-4F61-AFA0-31A4A7C554F9}"/>
    <cellStyle name="20% - Accent4 6 3 2 4 2" xfId="5346" xr:uid="{203093DF-A4EE-4762-A8DE-534461210564}"/>
    <cellStyle name="20% - Accent4 6 3 2 4 2 2" xfId="30777" xr:uid="{31381C9D-BB98-41BA-9BA6-0D4491D8E54F}"/>
    <cellStyle name="20% - Accent4 6 3 2 4 3" xfId="36522" xr:uid="{A7D65510-0097-4E6C-9EBE-86F73017C8B3}"/>
    <cellStyle name="20% - Accent4 6 3 2 5" xfId="7114" xr:uid="{61CBB5DE-6398-4E68-B8BD-7E2B4C613D10}"/>
    <cellStyle name="20% - Accent4 6 3 2 5 2" xfId="32528" xr:uid="{6FF6E2EC-75E6-4A97-AA0E-5D3E52F4102B}"/>
    <cellStyle name="20% - Accent4 6 3 2 6" xfId="43465" xr:uid="{48DB724A-388E-4EA8-9394-D9F80339B919}"/>
    <cellStyle name="20% - Accent4 6 3 3" xfId="7631" xr:uid="{BBDD2A75-5D07-470A-A029-31B07DE82D49}"/>
    <cellStyle name="20% - Accent4 6 3 3 2" xfId="7716" xr:uid="{B3E65A7B-9D9E-4B9C-8CF9-0A38FF85F061}"/>
    <cellStyle name="20% - Accent4 6 3 3 2 2" xfId="18421" xr:uid="{C96FA268-2E5D-4B59-A2F2-5F0FB779EEB7}"/>
    <cellStyle name="20% - Accent4 6 3 3 2 2 2" xfId="11572" xr:uid="{1C9F2DF8-7F27-4F83-9A81-A11B140F1CB9}"/>
    <cellStyle name="20% - Accent4 6 3 3 2 2 2 2" xfId="36943" xr:uid="{CACAE854-5144-4AF7-B3F1-6ED9AFC6A5B5}"/>
    <cellStyle name="20% - Accent4 6 3 3 2 2 3" xfId="43721" xr:uid="{9A9334B2-8ACC-4B3A-9FBE-01A51E902F45}"/>
    <cellStyle name="20% - Accent4 6 3 3 2 3" xfId="17557" xr:uid="{648BE15B-C4B8-4C0F-84F2-3A9B0FA6FAC8}"/>
    <cellStyle name="20% - Accent4 6 3 3 2 3 2" xfId="22276" xr:uid="{6AFC17D7-B3BD-4C6E-BD28-4661A5CF33C9}"/>
    <cellStyle name="20% - Accent4 6 3 3 2 3 2 2" xfId="47544" xr:uid="{9635F356-95C1-40C6-823C-82669BDE18AE}"/>
    <cellStyle name="20% - Accent4 6 3 3 2 3 3" xfId="42865" xr:uid="{6E7F7CFD-F52C-46D1-B5BB-57A323AF06C5}"/>
    <cellStyle name="20% - Accent4 6 3 3 2 4" xfId="11402" xr:uid="{121694B2-D3F3-444B-BF30-7223327316D6}"/>
    <cellStyle name="20% - Accent4 6 3 3 2 4 2" xfId="36773" xr:uid="{A76AF857-D217-4D87-9BDF-5163BB0CC3B5}"/>
    <cellStyle name="20% - Accent4 6 3 3 2 5" xfId="33123" xr:uid="{895AF3C0-A102-4717-9E3C-1F2AEBD1070A}"/>
    <cellStyle name="20% - Accent4 6 3 3 3" xfId="2561" xr:uid="{646BFE1E-CE5A-4CC2-926E-B6CE6115BA74}"/>
    <cellStyle name="20% - Accent4 6 3 3 3 2" xfId="9389" xr:uid="{3A761032-EA82-4F4B-808D-8B54059E79B8}"/>
    <cellStyle name="20% - Accent4 6 3 3 3 2 2" xfId="34782" xr:uid="{B3B1E1FF-391E-4B7B-8017-43247657BCAD}"/>
    <cellStyle name="20% - Accent4 6 3 3 3 3" xfId="28014" xr:uid="{D49DBAA7-EC9D-40FA-ACB1-6A519689E021}"/>
    <cellStyle name="20% - Accent4 6 3 3 4" xfId="23788" xr:uid="{ED95F8CD-CDE0-44DD-A829-0F0BF69002BA}"/>
    <cellStyle name="20% - Accent4 6 3 3 4 2" xfId="11659" xr:uid="{1B8BB54C-72B8-4229-9015-847825DEF891}"/>
    <cellStyle name="20% - Accent4 6 3 3 4 2 2" xfId="37030" xr:uid="{43CA396C-F967-46EE-84A6-A9DE7E5420D5}"/>
    <cellStyle name="20% - Accent4 6 3 3 4 3" xfId="49033" xr:uid="{913DBC2F-8197-4FA1-8095-8F09EDC9BD8C}"/>
    <cellStyle name="20% - Accent4 6 3 3 5" xfId="19750" xr:uid="{B746DA86-8011-4692-AB0D-D55AB465DC5C}"/>
    <cellStyle name="20% - Accent4 6 3 3 5 2" xfId="45038" xr:uid="{562293BC-0D93-45BA-BD5F-D45A58EF19B2}"/>
    <cellStyle name="20% - Accent4 6 3 3 6" xfId="33039" xr:uid="{0D7AF7FF-6C89-4031-952B-E140BFD41831}"/>
    <cellStyle name="20% - Accent4 6 3 4" xfId="24562" xr:uid="{E03FAC76-CCD7-476E-8C05-B71F36CA2BAC}"/>
    <cellStyle name="20% - Accent4 6 3 4 2" xfId="12097" xr:uid="{5ACA2648-9947-4F85-BE77-13855744D194}"/>
    <cellStyle name="20% - Accent4 6 3 4 2 2" xfId="15792" xr:uid="{0031876F-7B2A-4167-850F-ADDBE7382FF3}"/>
    <cellStyle name="20% - Accent4 6 3 4 2 2 2" xfId="41119" xr:uid="{364271F0-558A-458A-BBA0-14C367514D28}"/>
    <cellStyle name="20% - Accent4 6 3 4 2 3" xfId="37460" xr:uid="{FEC49E7A-9FA5-45D3-BD0B-5BB431C1F78B}"/>
    <cellStyle name="20% - Accent4 6 3 4 3" xfId="11232" xr:uid="{F81FE100-994D-4F5C-BA20-D95827835CCF}"/>
    <cellStyle name="20% - Accent4 6 3 4 3 2" xfId="3327" xr:uid="{CFE1ED64-811B-4135-BC1D-1AF39C68D3FC}"/>
    <cellStyle name="20% - Accent4 6 3 4 3 2 2" xfId="28780" xr:uid="{96ED3D8C-E768-4691-B9DB-32CF82FE0D9E}"/>
    <cellStyle name="20% - Accent4 6 3 4 3 3" xfId="36603" xr:uid="{7AD22C1E-8363-4F43-805B-8B1334A84092}"/>
    <cellStyle name="20% - Accent4 6 3 4 4" xfId="15622" xr:uid="{E5336A6B-E8F8-45EF-8CED-4A92146C2952}"/>
    <cellStyle name="20% - Accent4 6 3 4 4 2" xfId="40949" xr:uid="{BD6751BA-7EAA-4502-919F-21C47C1DF140}"/>
    <cellStyle name="20% - Accent4 6 3 4 5" xfId="49796" xr:uid="{3D4D68A0-3751-4350-BE1C-4B7697F598AA}"/>
    <cellStyle name="20% - Accent4 6 3 5" xfId="20437" xr:uid="{18123C4F-1DEE-4215-AA05-DB44744D7909}"/>
    <cellStyle name="20% - Accent4 6 3 5 2" xfId="14640" xr:uid="{BB017FF0-6B54-43B7-8046-520BE7B930E6}"/>
    <cellStyle name="20% - Accent4 6 3 5 2 2" xfId="39979" xr:uid="{40C447A8-8BCD-40CB-951C-B1CF7606D574}"/>
    <cellStyle name="20% - Accent4 6 3 5 3" xfId="45716" xr:uid="{1822023D-7B9C-4F77-9AAB-D0681E8F99C8}"/>
    <cellStyle name="20% - Accent4 6 3 6" xfId="4838" xr:uid="{9AB7ED52-DBA4-444B-859A-1C79265B56CF}"/>
    <cellStyle name="20% - Accent4 6 3 6 2" xfId="15879" xr:uid="{A9D23C93-0F51-41D9-8664-CF9996DC682A}"/>
    <cellStyle name="20% - Accent4 6 3 6 2 2" xfId="41206" xr:uid="{CF3D1217-330B-4428-B065-1463D277D269}"/>
    <cellStyle name="20% - Accent4 6 3 6 3" xfId="30269" xr:uid="{D94DD2C6-BC73-42A3-9DF3-66B332A76C60}"/>
    <cellStyle name="20% - Accent4 6 3 7" xfId="17647" xr:uid="{D31E789F-0897-4DA3-8C6A-E8590ED18005}"/>
    <cellStyle name="20% - Accent4 6 3 7 2" xfId="42955" xr:uid="{C788F688-C9F1-4D0B-9164-6F07821D2485}"/>
    <cellStyle name="20% - Accent4 6 3 8" xfId="49713" xr:uid="{8652D6CB-A771-46A1-9404-A5288B4F86FB}"/>
    <cellStyle name="20% - Accent4 6 4" xfId="20266" xr:uid="{23440A47-22E4-46FB-8C3C-E0FA106C914E}"/>
    <cellStyle name="20% - Accent4 6 4 2" xfId="13954" xr:uid="{BAB23504-1917-4AD9-BA78-8B5AC1D2695A}"/>
    <cellStyle name="20% - Accent4 6 4 2 2" xfId="14039" xr:uid="{EEA0C34F-5FC4-4096-BF3D-600E961D5F11}"/>
    <cellStyle name="20% - Accent4 6 4 2 2 2" xfId="20523" xr:uid="{91B96363-3EAB-42F0-979E-2F65207CB8D1}"/>
    <cellStyle name="20% - Accent4 6 4 2 2 2 2" xfId="17897" xr:uid="{2E9F4CD2-E146-480B-8CEC-807642A6F742}"/>
    <cellStyle name="20% - Accent4 6 4 2 2 2 2 2" xfId="43205" xr:uid="{5406210D-2F47-4DCF-BB35-63E9F80A9DDF}"/>
    <cellStyle name="20% - Accent4 6 4 2 2 2 3" xfId="45802" xr:uid="{BB84B861-06BE-4A28-B1FD-5AD1A4E8D77C}"/>
    <cellStyle name="20% - Accent4 6 4 2 2 3" xfId="19660" xr:uid="{43216945-2659-4876-AC0D-1B398507CEC1}"/>
    <cellStyle name="20% - Accent4 6 4 2 2 3 2" xfId="5431" xr:uid="{4FED4233-C1C0-4CCF-92E3-E4C48ED91A79}"/>
    <cellStyle name="20% - Accent4 6 4 2 2 3 2 2" xfId="30862" xr:uid="{DD592F94-5F3F-4520-A8E2-B8572FF1A56A}"/>
    <cellStyle name="20% - Accent4 6 4 2 2 3 3" xfId="44948" xr:uid="{646D48C6-3B22-400E-A7D9-2C127388E598}"/>
    <cellStyle name="20% - Accent4 6 4 2 2 4" xfId="17727" xr:uid="{7B4D3B2D-E7D7-4808-8D82-CDD23A157AA5}"/>
    <cellStyle name="20% - Accent4 6 4 2 2 4 2" xfId="43035" xr:uid="{2F4A03D1-48AB-4ABF-A4AE-CB3B736EC470}"/>
    <cellStyle name="20% - Accent4 6 4 2 2 5" xfId="39378" xr:uid="{40BB85C1-FB5B-40E5-8AB0-76D81CB18E07}"/>
    <cellStyle name="20% - Accent4 6 4 2 3" xfId="21510" xr:uid="{08AB3D39-3B79-4AF9-A33E-20A7E4C6D3A8}"/>
    <cellStyle name="20% - Accent4 6 4 2 3 2" xfId="15713" xr:uid="{FFA0BAF7-37CE-4A85-BE10-D8D736F97BAA}"/>
    <cellStyle name="20% - Accent4 6 4 2 3 2 2" xfId="41040" xr:uid="{10AB7FA2-4F37-4B63-8900-0E93CB53079F}"/>
    <cellStyle name="20% - Accent4 6 4 2 3 3" xfId="46778" xr:uid="{F9520BC3-0FFB-4CBE-9A1F-1366954A9503}"/>
    <cellStyle name="20% - Accent4 6 4 2 4" xfId="6943" xr:uid="{90BD921F-CD60-43B2-9F5E-2D76BB1087F4}"/>
    <cellStyle name="20% - Accent4 6 4 2 4 2" xfId="17984" xr:uid="{2BABC11E-0BF8-4C17-BB46-2E232C1E167E}"/>
    <cellStyle name="20% - Accent4 6 4 2 4 2 2" xfId="43292" xr:uid="{E88FEF21-61A2-4C06-B9A7-1A9C5CF79A2F}"/>
    <cellStyle name="20% - Accent4 6 4 2 4 3" xfId="32357" xr:uid="{C40E733F-8CA9-42EE-8891-42D5659C575F}"/>
    <cellStyle name="20% - Accent4 6 4 2 5" xfId="1831" xr:uid="{ABF652F9-89BA-4E06-9A9E-2E865E6993D8}"/>
    <cellStyle name="20% - Accent4 6 4 2 5 2" xfId="27302" xr:uid="{006E9E30-9D4D-4BAA-A9F3-BDC2EFA4C3A3}"/>
    <cellStyle name="20% - Accent4 6 4 2 6" xfId="39295" xr:uid="{4E4A6B56-4AFA-4FED-9B82-7B8E4A4312B0}"/>
    <cellStyle name="20% - Accent4 6 4 3" xfId="2390" xr:uid="{89A84094-5A96-4992-846C-6BF8854F0E07}"/>
    <cellStyle name="20% - Accent4 6 4 3 2" xfId="2475" xr:uid="{15426A0D-513E-4EC5-8BD6-B2773319F0B5}"/>
    <cellStyle name="20% - Accent4 6 4 3 2 2" xfId="14211" xr:uid="{6B44CF0F-43C9-41AF-ADFF-25616E1E7C06}"/>
    <cellStyle name="20% - Accent4 6 4 3 2 2 2" xfId="7364" xr:uid="{B2F41B6F-3788-43F7-A824-BE66C09045F9}"/>
    <cellStyle name="20% - Accent4 6 4 3 2 2 2 2" xfId="32778" xr:uid="{8EB6908B-CEE0-40FC-BB35-6C5ECA431FE5}"/>
    <cellStyle name="20% - Accent4 6 4 3 2 2 3" xfId="39550" xr:uid="{F11F2C7B-5C40-4606-8C2D-23A9FB16C2BD}"/>
    <cellStyle name="20% - Accent4 6 4 3 2 3" xfId="13346" xr:uid="{696B6AD3-23B2-4041-8277-C624975454F1}"/>
    <cellStyle name="20% - Accent4 6 4 3 2 3 2" xfId="11744" xr:uid="{D908C322-E666-4507-87CD-FB16DA588DAA}"/>
    <cellStyle name="20% - Accent4 6 4 3 2 3 2 2" xfId="37115" xr:uid="{C1592E69-7321-48DA-B392-6C562A7B814F}"/>
    <cellStyle name="20% - Accent4 6 4 3 2 3 3" xfId="38697" xr:uid="{9D81C74E-7238-4529-9937-151179AA5B26}"/>
    <cellStyle name="20% - Accent4 6 4 3 2 4" xfId="7194" xr:uid="{FC00E636-BEC1-46C3-808C-74BA30282B97}"/>
    <cellStyle name="20% - Accent4 6 4 3 2 4 2" xfId="32608" xr:uid="{1F81E459-1743-4309-8F3C-4F75BB398E25}"/>
    <cellStyle name="20% - Accent4 6 4 3 2 5" xfId="27928" xr:uid="{3AC273BA-1688-48D6-B47E-B424DDD2DD46}"/>
    <cellStyle name="20% - Accent4 6 4 3 3" xfId="15198" xr:uid="{8D427970-FF61-4E02-A357-58034A4E73AD}"/>
    <cellStyle name="20% - Accent4 6 4 3 3 2" xfId="5180" xr:uid="{A612E84B-1141-4CD0-A6CA-0CA0851B3CC8}"/>
    <cellStyle name="20% - Accent4 6 4 3 3 2 2" xfId="30611" xr:uid="{E79F5D04-5510-488C-8D48-CAC5BDED226E}"/>
    <cellStyle name="20% - Accent4 6 4 3 3 3" xfId="40525" xr:uid="{E39EC28C-70A6-4013-8099-F80B6287C083}"/>
    <cellStyle name="20% - Accent4 6 4 3 4" xfId="19579" xr:uid="{73C7D60B-7E3C-4094-A79D-02FE3496C9E6}"/>
    <cellStyle name="20% - Accent4 6 4 3 4 2" xfId="7451" xr:uid="{A2649BD9-6ABA-4688-9B3E-C24E1E5BB6DC}"/>
    <cellStyle name="20% - Accent4 6 4 3 4 2 2" xfId="32865" xr:uid="{C859E850-CD46-4D5D-A5BC-1201F69BB334}"/>
    <cellStyle name="20% - Accent4 6 4 3 4 3" xfId="44867" xr:uid="{A62FCE79-AF0E-470A-9AAD-4363C65A5B7F}"/>
    <cellStyle name="20% - Accent4 6 4 3 5" xfId="3935" xr:uid="{C918A40A-1910-41D4-8A49-E9B0EB69BBA5}"/>
    <cellStyle name="20% - Accent4 6 4 3 5 2" xfId="29379" xr:uid="{DD2D44B8-0DFF-42DB-83F2-975049335890}"/>
    <cellStyle name="20% - Accent4 6 4 3 6" xfId="27848" xr:uid="{866DB9E6-336A-43D8-B67E-EE1A3DF7311F}"/>
    <cellStyle name="20% - Accent4 6 4 4" xfId="20351" xr:uid="{2FFCEBD7-F482-4529-930F-020CAF199183}"/>
    <cellStyle name="20% - Accent4 6 4 4 2" xfId="7888" xr:uid="{A640FDE8-FD42-4A89-A76E-3AF9CFC2C6E5}"/>
    <cellStyle name="20% - Accent4 6 4 4 2 2" xfId="24209" xr:uid="{A86D01B8-4943-4616-933E-A1B6276F476E}"/>
    <cellStyle name="20% - Accent4 6 4 4 2 2 2" xfId="49454" xr:uid="{FB767217-1F4F-4D6D-BE1A-C7E915F2155B}"/>
    <cellStyle name="20% - Accent4 6 4 4 2 3" xfId="33295" xr:uid="{D79918BF-1CA2-4AF2-8E1D-ECADFC0D09A1}"/>
    <cellStyle name="20% - Accent4 6 4 4 3" xfId="7024" xr:uid="{469FD37F-E45B-4232-9769-401E279642DA}"/>
    <cellStyle name="20% - Accent4 6 4 4 3 2" xfId="15964" xr:uid="{E23CF8CB-DD3E-4E9F-AE93-9DB094477980}"/>
    <cellStyle name="20% - Accent4 6 4 4 3 2 2" xfId="41291" xr:uid="{F8CD2A97-C8A2-4CDE-BC2E-5D824A6F418F}"/>
    <cellStyle name="20% - Accent4 6 4 4 3 3" xfId="32438" xr:uid="{B8243753-9125-4E1C-98EC-FA6B73CFB8A5}"/>
    <cellStyle name="20% - Accent4 6 4 4 4" xfId="24039" xr:uid="{521E5CE7-A33E-4B47-8D3F-3A921C5CEC8D}"/>
    <cellStyle name="20% - Accent4 6 4 4 4 2" xfId="49284" xr:uid="{F80950FF-5961-4857-835F-DD94826B6035}"/>
    <cellStyle name="20% - Accent4 6 4 4 5" xfId="45630" xr:uid="{E5616437-45DA-4CD9-88E0-6475DF7A7744}"/>
    <cellStyle name="20% - Accent4 6 4 5" xfId="8874" xr:uid="{4C64F5C8-D145-4C62-941A-1FCF85971B6C}"/>
    <cellStyle name="20% - Accent4 6 4 5 2" xfId="22025" xr:uid="{E543268A-FE3E-4B7C-8451-AD5E48831C88}"/>
    <cellStyle name="20% - Accent4 6 4 5 2 2" xfId="47293" xr:uid="{6D37B8DD-FB35-422D-839A-28318DEB381E}"/>
    <cellStyle name="20% - Accent4 6 4 5 3" xfId="34267" xr:uid="{C735F202-A73F-41BA-B002-E7A205631FD8}"/>
    <cellStyle name="20% - Accent4 6 4 6" xfId="17476" xr:uid="{D069B30A-D41C-4CF8-9C72-F2E606011457}"/>
    <cellStyle name="20% - Accent4 6 4 6 2" xfId="24296" xr:uid="{B583B1A9-3F8C-4859-B988-DF11DF69FA91}"/>
    <cellStyle name="20% - Accent4 6 4 6 2 2" xfId="49541" xr:uid="{B02ACF68-89FE-4B38-BB85-4FBA0247AA95}"/>
    <cellStyle name="20% - Accent4 6 4 6 3" xfId="42784" xr:uid="{14564469-A105-456A-8388-453320AB72DD}"/>
    <cellStyle name="20% - Accent4 6 4 7" xfId="13436" xr:uid="{BEFF96C4-A273-4387-A0EE-BB410894E591}"/>
    <cellStyle name="20% - Accent4 6 4 7 2" xfId="38787" xr:uid="{C6A1078D-82FF-489C-AB65-15B07D7AB77B}"/>
    <cellStyle name="20% - Accent4 6 4 8" xfId="45547" xr:uid="{F6EB40F4-B354-4317-8E00-FE6CB384F1EA}"/>
    <cellStyle name="20% - Accent4 6 5" xfId="8703" xr:uid="{9DBFDE33-31A0-4F13-80B0-4689D52A1AF0}"/>
    <cellStyle name="20% - Accent4 6 5 2" xfId="8788" xr:uid="{1BEACFD2-91D6-41A2-BC72-EBE95956E10F}"/>
    <cellStyle name="20% - Accent4 6 5 2 2" xfId="2647" xr:uid="{7C7B4A9E-7374-4EAB-83A2-CF9657AEE456}"/>
    <cellStyle name="20% - Accent4 6 5 2 2 2" xfId="20000" xr:uid="{C7181428-27D3-4493-8A50-96AE88067D0C}"/>
    <cellStyle name="20% - Accent4 6 5 2 2 2 2" xfId="45288" xr:uid="{7DFD786F-5F50-4625-B43F-23506FB965A4}"/>
    <cellStyle name="20% - Accent4 6 5 2 2 3" xfId="28100" xr:uid="{3C64AA1D-6FF0-40C3-A2D6-F76FE756EB7A}"/>
    <cellStyle name="20% - Accent4 6 5 2 3" xfId="1741" xr:uid="{0156CD9C-3A5C-4A4D-9773-95F9A288B2D6}"/>
    <cellStyle name="20% - Accent4 6 5 2 3 2" xfId="24381" xr:uid="{2560F3F9-4A45-4FC2-8E8A-F0DBEA4B3CC8}"/>
    <cellStyle name="20% - Accent4 6 5 2 3 2 2" xfId="49626" xr:uid="{2F8E5C03-F515-4F9C-8C64-3BDE0A7CABFD}"/>
    <cellStyle name="20% - Accent4 6 5 2 3 3" xfId="27212" xr:uid="{DCF2D41D-D77D-4EFA-AAD2-96AC74B6BA72}"/>
    <cellStyle name="20% - Accent4 6 5 2 4" xfId="19830" xr:uid="{61C1A43C-04A9-436F-9055-FF093B9A8EB2}"/>
    <cellStyle name="20% - Accent4 6 5 2 4 2" xfId="45118" xr:uid="{841AFE92-8F96-4EBA-9891-7A2AB8535A0A}"/>
    <cellStyle name="20% - Accent4 6 5 2 5" xfId="34181" xr:uid="{435019CB-297C-4C54-929F-6389B49FC1FD}"/>
    <cellStyle name="20% - Accent4 6 5 3" xfId="4665" xr:uid="{31136D17-024B-4760-B071-D813D8D83E66}"/>
    <cellStyle name="20% - Accent4 6 5 3 2" xfId="11493" xr:uid="{E3652249-1873-4282-8D3B-260A9F6A75A8}"/>
    <cellStyle name="20% - Accent4 6 5 3 2 2" xfId="36864" xr:uid="{CCD7522F-E5E3-4E1B-9A74-EC39CD409A5D}"/>
    <cellStyle name="20% - Accent4 6 5 3 3" xfId="30096" xr:uid="{FB7A44E9-FE0F-4151-A415-EAF66D7E13AE}"/>
    <cellStyle name="20% - Accent4 6 5 4" xfId="13265" xr:uid="{5C518BDC-1265-4CFC-917A-F2ACD4763104}"/>
    <cellStyle name="20% - Accent4 6 5 4 2" xfId="20087" xr:uid="{1A10004B-4E66-46AE-B557-A278D3DFBDE7}"/>
    <cellStyle name="20% - Accent4 6 5 4 2 2" xfId="45375" xr:uid="{8230E165-FAB2-404C-8450-37D5C9434ED5}"/>
    <cellStyle name="20% - Accent4 6 5 4 3" xfId="38616" xr:uid="{2788B442-0060-4AE8-B3D0-84246B14DF62}"/>
    <cellStyle name="20% - Accent4 6 5 5" xfId="10249" xr:uid="{D5123CAF-F46B-4503-B131-813521829502}"/>
    <cellStyle name="20% - Accent4 6 5 5 2" xfId="35633" xr:uid="{13C3541C-0575-44AC-B855-C60EF6904FCE}"/>
    <cellStyle name="20% - Accent4 6 5 6" xfId="34101" xr:uid="{28C22094-0243-4074-8D5A-12C579F9AC1B}"/>
    <cellStyle name="20% - Accent4 6 6" xfId="21339" xr:uid="{2E7CD64B-D655-47A9-AB0B-2082EF905F9E}"/>
    <cellStyle name="20% - Accent4 6 6 2" xfId="21424" xr:uid="{04329396-2A70-4B36-9402-CA5110C93911}"/>
    <cellStyle name="20% - Accent4 6 6 2 2" xfId="8960" xr:uid="{10F2D69D-F6D1-4B53-8819-731604318CFA}"/>
    <cellStyle name="20% - Accent4 6 6 2 2 2" xfId="13686" xr:uid="{150FE332-A5EE-4E83-A4D8-CA8A323FFC70}"/>
    <cellStyle name="20% - Accent4 6 6 2 2 2 2" xfId="39037" xr:uid="{C11C4C25-7525-4D0B-9050-8280C14BB3EB}"/>
    <cellStyle name="20% - Accent4 6 6 2 2 3" xfId="34353" xr:uid="{8544E012-CBF6-4E4B-8DB4-5E85B78F3B40}"/>
    <cellStyle name="20% - Accent4 6 6 2 3" xfId="3845" xr:uid="{19F054D3-175D-406B-B345-F91CECA10BDB}"/>
    <cellStyle name="20% - Accent4 6 6 2 3 2" xfId="18069" xr:uid="{9D86E923-5197-40C4-8080-31915257AA07}"/>
    <cellStyle name="20% - Accent4 6 6 2 3 2 2" xfId="43377" xr:uid="{1C7DCB28-3D7D-4BAC-85EE-3897388FCFDA}"/>
    <cellStyle name="20% - Accent4 6 6 2 3 3" xfId="29289" xr:uid="{5CE784DE-84FD-4C68-9C38-05C884BF7988}"/>
    <cellStyle name="20% - Accent4 6 6 2 4" xfId="13516" xr:uid="{0A977EBC-2BB4-49A3-80EA-77C07A464129}"/>
    <cellStyle name="20% - Accent4 6 6 2 4 2" xfId="38867" xr:uid="{71AB35E6-F58B-4B9C-85A6-9A80F4147846}"/>
    <cellStyle name="20% - Accent4 6 6 2 5" xfId="46692" xr:uid="{BC0BF01A-8376-45AB-906B-7A52995CCF94}"/>
    <cellStyle name="20% - Accent4 6 6 3" xfId="10978" xr:uid="{A2EDC753-DF4F-4670-B344-A9A616783861}"/>
    <cellStyle name="20% - Accent4 6 6 3 2" xfId="24130" xr:uid="{5FE0822C-56C9-4B59-80BC-21D9A29903BB}"/>
    <cellStyle name="20% - Accent4 6 6 3 2 2" xfId="49375" xr:uid="{C1E00335-A527-4465-B970-80F9B82AE28F}"/>
    <cellStyle name="20% - Accent4 6 6 3 3" xfId="36349" xr:uid="{975DFB59-E09A-4326-A6F4-A7EA38C64890}"/>
    <cellStyle name="20% - Accent4 6 6 4" xfId="1660" xr:uid="{58241422-4CB9-4806-A7DA-872F5637187A}"/>
    <cellStyle name="20% - Accent4 6 6 4 2" xfId="13773" xr:uid="{A15F6727-212E-4FF5-B10F-D568E57F7903}"/>
    <cellStyle name="20% - Accent4 6 6 4 2 2" xfId="39124" xr:uid="{078FE80C-F483-4216-8DD2-8937D36FFC43}"/>
    <cellStyle name="20% - Accent4 6 6 4 3" xfId="27131" xr:uid="{EE2C4715-11AC-49BE-9DAA-5A1CA532AA1B}"/>
    <cellStyle name="20% - Accent4 6 6 5" xfId="22886" xr:uid="{6CA84A8A-03B6-423B-973A-9CCD0E90F642}"/>
    <cellStyle name="20% - Accent4 6 6 5 2" xfId="48141" xr:uid="{5B89B2A6-476E-4D66-A8BD-00DA209F0BE3}"/>
    <cellStyle name="20% - Accent4 6 6 6" xfId="46608" xr:uid="{B887F763-2BF7-42E9-9480-67F17EB3E721}"/>
    <cellStyle name="20% - Accent4 6 7" xfId="22458" xr:uid="{CCB0B154-1D05-425E-AD86-8247A4567039}"/>
    <cellStyle name="20% - Accent4 6 7 2" xfId="9993" xr:uid="{3515DAC6-5371-463F-BF98-917CB2B9A1FC}"/>
    <cellStyle name="20% - Accent4 6 7 2 2" xfId="14719" xr:uid="{148D3F5E-2320-4DCF-B2B3-BACAD946E544}"/>
    <cellStyle name="20% - Accent4 6 7 2 2 2" xfId="40058" xr:uid="{4FE3C990-689D-4142-B040-2D08869F0827}"/>
    <cellStyle name="20% - Accent4 6 7 2 3" xfId="35377" xr:uid="{E93E8B0A-151B-4EFC-8777-EFBBAF1FF55E}"/>
    <cellStyle name="20% - Accent4 6 7 3" xfId="9128" xr:uid="{0D17D9CF-AC2D-4389-A59A-BDD61BEA4782}"/>
    <cellStyle name="20% - Accent4 6 7 3 2" xfId="19101" xr:uid="{CC3843E4-B018-4FDE-B1D2-9E0A4DCD1DD6}"/>
    <cellStyle name="20% - Accent4 6 7 3 2 2" xfId="44401" xr:uid="{46984F40-7B16-4DD6-91A1-19C5825B6E5A}"/>
    <cellStyle name="20% - Accent4 6 7 3 3" xfId="34521" xr:uid="{0EB3E06E-25A2-46EA-99D7-7D216006CCF5}"/>
    <cellStyle name="20% - Accent4 6 7 4" xfId="14549" xr:uid="{3927E7F0-DE77-433F-A574-6CD6F95448D8}"/>
    <cellStyle name="20% - Accent4 6 7 4 2" xfId="39888" xr:uid="{BC0DBA3C-979C-4F7E-8E2C-7A5967AC8A15}"/>
    <cellStyle name="20% - Accent4 6 7 5" xfId="47714" xr:uid="{60E1501D-3AFB-460B-8BCB-B047BBAFF211}"/>
    <cellStyle name="20% - Accent4 6 8" xfId="12011" xr:uid="{425CBAAA-72BD-447E-ADF2-6CBF7EAC21C8}"/>
    <cellStyle name="20% - Accent4 6 8 2" xfId="25163" xr:uid="{D66974AB-2A43-4C09-AC58-158B7860782E}"/>
    <cellStyle name="20% - Accent4 6 8 2 2" xfId="50397" xr:uid="{8D58954F-E52F-4C4E-A732-8D9FDEDB1599}"/>
    <cellStyle name="20% - Accent4 6 8 3" xfId="37374" xr:uid="{691655BF-037C-46F1-98E1-01413EFB72FF}"/>
    <cellStyle name="20% - Accent4 6 9" xfId="2734" xr:uid="{838B8E36-32CF-48A9-A7A3-3F8458FE2BC2}"/>
    <cellStyle name="20% - Accent4 6 9 2" xfId="14806" xr:uid="{BFEF34DD-00B4-4102-B471-81F595141953}"/>
    <cellStyle name="20% - Accent4 6 9 2 2" xfId="40145" xr:uid="{582F15D3-287E-4F85-840A-98AD7C1E5D63}"/>
    <cellStyle name="20% - Accent4 6 9 3" xfId="28187" xr:uid="{1B72B431-937B-4724-B618-2629F1E2EBCE}"/>
    <cellStyle name="20% - Accent4 7" xfId="15027" xr:uid="{EA2F7DE4-1B00-4D0F-A176-1F432806D097}"/>
    <cellStyle name="20% - Accent4 7 10" xfId="40357" xr:uid="{B951C144-9FFB-4F3F-9D25-CDA31BCC4B38}"/>
    <cellStyle name="20% - Accent4 7 2" xfId="4494" xr:uid="{A53E71D7-0284-4BD0-9F5C-3E2FE746FD1C}"/>
    <cellStyle name="20% - Accent4 7 2 2" xfId="10807" xr:uid="{2E51A097-9E5C-433C-ABEB-D72CD399B318}"/>
    <cellStyle name="20% - Accent4 7 2 2 2" xfId="10892" xr:uid="{A0810A09-4B5C-4CF8-973A-E4310639CBE6}"/>
    <cellStyle name="20% - Accent4 7 2 2 2 2" xfId="4751" xr:uid="{2149D3B7-4DD7-4746-9336-47885FE16AEA}"/>
    <cellStyle name="20% - Accent4 7 2 2 2 2 2" xfId="4188" xr:uid="{4D2F4434-33FB-4FB0-BE0A-A86FD4E45773}"/>
    <cellStyle name="20% - Accent4 7 2 2 2 2 2 2" xfId="29632" xr:uid="{8E9BAAE6-406E-41B3-803A-19A17A89F107}"/>
    <cellStyle name="20% - Accent4 7 2 2 2 2 3" xfId="30182" xr:uid="{662C65E3-F1D8-4D4E-98E8-BE5CF941E079}"/>
    <cellStyle name="20% - Accent4 7 2 2 2 3" xfId="16483" xr:uid="{BD3594B3-5442-428E-8638-C3904D91120F}"/>
    <cellStyle name="20% - Accent4 7 2 2 2 3 2" xfId="13858" xr:uid="{B5AD25E1-69F9-4A51-BB80-D2006EB914C2}"/>
    <cellStyle name="20% - Accent4 7 2 2 2 3 2 2" xfId="39209" xr:uid="{D45E66EA-F6A7-4941-A2D1-B43A017CE848}"/>
    <cellStyle name="20% - Accent4 7 2 2 2 3 3" xfId="41799" xr:uid="{681C03EC-9CF1-4430-B327-AB4015BDEB09}"/>
    <cellStyle name="20% - Accent4 7 2 2 2 4" xfId="4018" xr:uid="{9610C7D3-D767-4686-9DCE-A5A54D4A319C}"/>
    <cellStyle name="20% - Accent4 7 2 2 2 4 2" xfId="29462" xr:uid="{1B4B2747-F3BA-461D-A197-7ECAF6C035DE}"/>
    <cellStyle name="20% - Accent4 7 2 2 2 5" xfId="36263" xr:uid="{443F674D-49A3-4021-AF1E-006E8E6FCA49}"/>
    <cellStyle name="20% - Accent4 7 2 2 3" xfId="6770" xr:uid="{126A87C0-8C7E-483E-8267-A6F21DE9A521}"/>
    <cellStyle name="20% - Accent4 7 2 2 3 2" xfId="19921" xr:uid="{A7E95BA0-24D2-4218-B103-9A95D3FE10EA}"/>
    <cellStyle name="20% - Accent4 7 2 2 3 2 2" xfId="45209" xr:uid="{151F3030-5571-4708-BA00-8C84652D41CA}"/>
    <cellStyle name="20% - Accent4 7 2 2 3 3" xfId="32184" xr:uid="{A69D80E3-F4FF-4238-94ED-84C777168550}"/>
    <cellStyle name="20% - Accent4 7 2 2 4" xfId="22715" xr:uid="{CCAB025A-0F4D-4FC0-8215-E83CC502E39A}"/>
    <cellStyle name="20% - Accent4 7 2 2 4 2" xfId="4277" xr:uid="{0FC760AC-7808-4140-942F-99F8F09C99CA}"/>
    <cellStyle name="20% - Accent4 7 2 2 4 2 2" xfId="29721" xr:uid="{88C4CFDE-A9B4-49AC-9C7C-F3E8D60518C9}"/>
    <cellStyle name="20% - Accent4 7 2 2 4 3" xfId="47970" xr:uid="{63075011-9BAC-48DC-BE7C-622668A475EC}"/>
    <cellStyle name="20% - Accent4 7 2 2 5" xfId="12353" xr:uid="{472BBDEC-0381-4882-AF9D-D8C9474BF549}"/>
    <cellStyle name="20% - Accent4 7 2 2 5 2" xfId="37716" xr:uid="{8886E412-9A2B-4D39-8E84-54A8530B72F0}"/>
    <cellStyle name="20% - Accent4 7 2 2 6" xfId="36182" xr:uid="{4C69088A-B888-469A-93C7-1B5EBDE3A086}"/>
    <cellStyle name="20% - Accent4 7 2 3" xfId="23444" xr:uid="{13D7750C-C66D-4A84-A8BF-7BC90ADEE2C1}"/>
    <cellStyle name="20% - Accent4 7 2 3 2" xfId="23529" xr:uid="{4D5EEE68-BD1D-4CD9-AA03-EC0BE07033C7}"/>
    <cellStyle name="20% - Accent4 7 2 3 2 2" xfId="11064" xr:uid="{808DCBB3-8F20-4AE8-9FD7-D40892006449}"/>
    <cellStyle name="20% - Accent4 7 2 3 2 2 2" xfId="10502" xr:uid="{9D8E9823-8C44-4B8E-9A7C-D3F874333DB5}"/>
    <cellStyle name="20% - Accent4 7 2 3 2 2 2 2" xfId="35886" xr:uid="{C72738D8-1692-41A8-8857-051DC54807FB}"/>
    <cellStyle name="20% - Accent4 7 2 3 2 2 3" xfId="36435" xr:uid="{3D06D25F-CC54-419D-9B73-150DA627D461}"/>
    <cellStyle name="20% - Accent4 7 2 3 2 3" xfId="5949" xr:uid="{68BEB384-B774-4718-A94B-7B3C6F3A2D94}"/>
    <cellStyle name="20% - Accent4 7 2 3 2 3 2" xfId="1222" xr:uid="{D9D7FCBE-4089-4777-A929-C62895E939D9}"/>
    <cellStyle name="20% - Accent4 7 2 3 2 3 2 2" xfId="26706" xr:uid="{CEDF5078-E119-48C2-AF1E-FF9970FBD136}"/>
    <cellStyle name="20% - Accent4 7 2 3 2 3 3" xfId="31372" xr:uid="{AD793710-564B-4039-B3D4-32CC370F65A9}"/>
    <cellStyle name="20% - Accent4 7 2 3 2 4" xfId="10332" xr:uid="{E8520B31-7E74-42D9-B238-E20024171913}"/>
    <cellStyle name="20% - Accent4 7 2 3 2 4 2" xfId="35716" xr:uid="{9C9676A5-1AEC-4126-9AB3-6CC1AF76612F}"/>
    <cellStyle name="20% - Accent4 7 2 3 2 5" xfId="48774" xr:uid="{C76C1A79-98FC-40C8-B7DB-9F6F64A6CABF}"/>
    <cellStyle name="20% - Accent4 7 2 3 3" xfId="19406" xr:uid="{772BDE51-A7B0-48E2-B2E0-F859ED29FEA3}"/>
    <cellStyle name="20% - Accent4 7 2 3 3 2" xfId="13607" xr:uid="{E790319A-1CA3-4F4E-88AD-E50F5B4B87EF}"/>
    <cellStyle name="20% - Accent4 7 2 3 3 2 2" xfId="38958" xr:uid="{129FAFEA-8F3F-46DC-8150-79F78ECF5E02}"/>
    <cellStyle name="20% - Accent4 7 2 3 3 3" xfId="44694" xr:uid="{B1944C91-F917-4772-92B1-D2BBF5C7FDDB}"/>
    <cellStyle name="20% - Accent4 7 2 3 4" xfId="16402" xr:uid="{A3B9764B-5F8D-45D6-AFD5-BB1C47413604}"/>
    <cellStyle name="20% - Accent4 7 2 3 4 2" xfId="10591" xr:uid="{67F43535-0A43-4751-ACBD-A5284B7F686B}"/>
    <cellStyle name="20% - Accent4 7 2 3 4 2 2" xfId="35975" xr:uid="{140B79E3-E5D8-4A71-816F-357233DC3BA7}"/>
    <cellStyle name="20% - Accent4 7 2 3 4 3" xfId="41718" xr:uid="{457FF726-B1A4-4742-84EB-CE72720EE800}"/>
    <cellStyle name="20% - Accent4 7 2 3 5" xfId="24990" xr:uid="{659DA1A3-DF87-47EC-98A3-4F055077BDA6}"/>
    <cellStyle name="20% - Accent4 7 2 3 5 2" xfId="50224" xr:uid="{607E8104-0A60-4517-A121-367F2B10172B}"/>
    <cellStyle name="20% - Accent4 7 2 3 6" xfId="48691" xr:uid="{4B34CB8C-AA4B-4D43-AF1F-D649B20325FB}"/>
    <cellStyle name="20% - Accent4 7 2 4" xfId="4579" xr:uid="{AE2965AA-F62E-44D0-8F77-2FFE0A77CE98}"/>
    <cellStyle name="20% - Accent4 7 2 4 2" xfId="15284" xr:uid="{28F84056-2AE4-4323-8AC2-5AC83AE47F59}"/>
    <cellStyle name="20% - Accent4 7 2 4 2 2" xfId="2084" xr:uid="{FA0DE991-5066-40D7-BB6A-1FA17DBFDFB5}"/>
    <cellStyle name="20% - Accent4 7 2 4 2 2 2" xfId="27555" xr:uid="{15326774-9FA1-4E8B-AA6E-B998BD5D87B2}"/>
    <cellStyle name="20% - Accent4 7 2 4 2 3" xfId="40611" xr:uid="{739647D4-81C8-4FD1-A846-13DA3A9F4855}"/>
    <cellStyle name="20% - Accent4 7 2 4 3" xfId="22796" xr:uid="{DE666844-C345-46B4-8310-C78C33A7A786}"/>
    <cellStyle name="20% - Accent4 7 2 4 3 2" xfId="20172" xr:uid="{B6946ADC-F1BB-4E4D-A48C-33EBBBAB37C3}"/>
    <cellStyle name="20% - Accent4 7 2 4 3 2 2" xfId="45460" xr:uid="{F38A4935-8F72-4048-9BF5-F0CBA90B602D}"/>
    <cellStyle name="20% - Accent4 7 2 4 3 3" xfId="48051" xr:uid="{640F9FE3-FF39-47AF-A2A1-96B4623BA5CE}"/>
    <cellStyle name="20% - Accent4 7 2 4 4" xfId="1914" xr:uid="{E4CA9E1B-7748-4CF4-849C-F18F3DBDDF3B}"/>
    <cellStyle name="20% - Accent4 7 2 4 4 2" xfId="27385" xr:uid="{E09590FC-E9BA-400E-9CFC-992FC6A5BEAF}"/>
    <cellStyle name="20% - Accent4 7 2 4 5" xfId="30010" xr:uid="{F59DF693-EB37-4F25-B623-D2937E1A310C}"/>
    <cellStyle name="20% - Accent4 7 2 5" xfId="17303" xr:uid="{367165CB-69EA-4C90-B4BF-2A6FDDE79B1F}"/>
    <cellStyle name="20% - Accent4 7 2 5 2" xfId="7285" xr:uid="{61F22E43-1AD2-4FBB-9B30-94AB752BBF00}"/>
    <cellStyle name="20% - Accent4 7 2 5 2 2" xfId="32699" xr:uid="{2472B383-63A3-4680-AB86-512A80A2D248}"/>
    <cellStyle name="20% - Accent4 7 2 5 3" xfId="42611" xr:uid="{C8FE312C-6824-42C1-9E8C-782535686342}"/>
    <cellStyle name="20% - Accent4 7 2 6" xfId="10078" xr:uid="{0910DC70-D860-46C9-9975-424242298F07}"/>
    <cellStyle name="20% - Accent4 7 2 6 2" xfId="2173" xr:uid="{CEBC2DD7-69F3-4547-8B52-16F324154E30}"/>
    <cellStyle name="20% - Accent4 7 2 6 2 2" xfId="27644" xr:uid="{617E4621-3441-4C28-B6B4-A177B8FE35CD}"/>
    <cellStyle name="20% - Accent4 7 2 6 3" xfId="35462" xr:uid="{3F08E255-C49F-4121-ACE1-3612A6EAC480}"/>
    <cellStyle name="20% - Accent4 7 2 7" xfId="6039" xr:uid="{89A1B9F5-AA5A-4BC2-B4EE-69BD6E8BF46E}"/>
    <cellStyle name="20% - Accent4 7 2 7 2" xfId="31462" xr:uid="{C29E08BD-15EA-465A-9A3F-C8E2B43F971F}"/>
    <cellStyle name="20% - Accent4 7 2 8" xfId="29927" xr:uid="{C52F5BA1-86C8-429A-9BE9-4DA9461B6DD3}"/>
    <cellStyle name="20% - Accent4 7 3" xfId="17132" xr:uid="{441CC74C-8675-409F-8DC2-E40A23CEACF8}"/>
    <cellStyle name="20% - Accent4 7 3 2" xfId="6599" xr:uid="{F4BF4C67-F8DA-4A98-BD4D-F248C7B95ADE}"/>
    <cellStyle name="20% - Accent4 7 3 2 2" xfId="6684" xr:uid="{22507F9C-DB5E-4CC4-8548-7148CB33D051}"/>
    <cellStyle name="20% - Accent4 7 3 2 2 2" xfId="17389" xr:uid="{D8990524-6C21-46CC-A0A1-E0D233C85FE1}"/>
    <cellStyle name="20% - Accent4 7 3 2 2 2 2" xfId="16826" xr:uid="{49B3A474-7D17-4AB8-9CE4-69B9BBB5F6AD}"/>
    <cellStyle name="20% - Accent4 7 3 2 2 2 2 2" xfId="42142" xr:uid="{DDCA862E-D578-4AD7-AC6D-A05F6AADB519}"/>
    <cellStyle name="20% - Accent4 7 3 2 2 2 3" xfId="42697" xr:uid="{BAD1D376-BB4C-4BFD-B53F-AB790C410000}"/>
    <cellStyle name="20% - Accent4 7 3 2 2 3" xfId="24900" xr:uid="{25B1CD8C-B003-4B26-9C85-DBE2AFCF665A}"/>
    <cellStyle name="20% - Accent4 7 3 2 2 3 2" xfId="4360" xr:uid="{CAAC6B52-59B9-4D88-AC8A-92F0E749943E}"/>
    <cellStyle name="20% - Accent4 7 3 2 2 3 2 2" xfId="29804" xr:uid="{BC724121-A4CE-4227-9FC7-9EC88A895047}"/>
    <cellStyle name="20% - Accent4 7 3 2 2 3 3" xfId="50134" xr:uid="{20D90012-20D4-416D-8D67-BB7E22497C9B}"/>
    <cellStyle name="20% - Accent4 7 3 2 2 4" xfId="16656" xr:uid="{01044545-2A97-445F-A204-18B1A8B8FFF7}"/>
    <cellStyle name="20% - Accent4 7 3 2 2 4 2" xfId="41972" xr:uid="{FEDC75EA-A094-492F-A1F6-1A4B4A3438B4}"/>
    <cellStyle name="20% - Accent4 7 3 2 2 5" xfId="32098" xr:uid="{0EF71E85-4F00-426D-8A16-A5065332A3F9}"/>
    <cellStyle name="20% - Accent4 7 3 2 3" xfId="453" xr:uid="{868D09E2-0F0B-4BD3-888C-57E46689A5E9}"/>
    <cellStyle name="20% - Accent4 7 3 2 3 2" xfId="2005" xr:uid="{E142EA7E-DA22-4485-B3F9-3E98C5E69CED}"/>
    <cellStyle name="20% - Accent4 7 3 2 3 2 2" xfId="27476" xr:uid="{E6BC8809-5253-4294-9CD4-57DBE51E961D}"/>
    <cellStyle name="20% - Accent4 7 3 2 3 3" xfId="25937" xr:uid="{A186CA22-F86E-440B-B9BD-FAF18654FC17}"/>
    <cellStyle name="20% - Accent4 7 3 2 4" xfId="12182" xr:uid="{1FD40D62-CDFC-4D5F-B50F-A28ED9816872}"/>
    <cellStyle name="20% - Accent4 7 3 2 4 2" xfId="16915" xr:uid="{BB1CBBCD-B8CF-4D7E-9926-A713D064A46E}"/>
    <cellStyle name="20% - Accent4 7 3 2 4 2 2" xfId="42231" xr:uid="{3C01A464-E266-4F4D-8612-42A63319C75E}"/>
    <cellStyle name="20% - Accent4 7 3 2 4 3" xfId="37545" xr:uid="{2745A47F-BE51-4801-99A7-1CF04255D676}"/>
    <cellStyle name="20% - Accent4 7 3 2 5" xfId="8144" xr:uid="{9FD242A3-C4E3-4C60-973C-723175DCEF2A}"/>
    <cellStyle name="20% - Accent4 7 3 2 5 2" xfId="33551" xr:uid="{B20126FA-BA12-4834-94B3-2CDD2AACF57A}"/>
    <cellStyle name="20% - Accent4 7 3 2 6" xfId="32013" xr:uid="{532917F6-A69E-456F-BE59-FF7D4D088721}"/>
    <cellStyle name="20% - Accent4 7 3 3" xfId="19235" xr:uid="{A461CC7C-E4ED-41F4-962D-7C0CB54FB6B5}"/>
    <cellStyle name="20% - Accent4 7 3 3 2" xfId="19320" xr:uid="{D6FF1BB1-8F1B-49D9-95B6-C87FA79AFAD5}"/>
    <cellStyle name="20% - Accent4 7 3 3 2 2" xfId="6856" xr:uid="{79B451A4-6BD1-4ABC-B3AB-3B155D1002E0}"/>
    <cellStyle name="20% - Accent4 7 3 3 2 2 2" xfId="6292" xr:uid="{91130711-85DB-4440-A83E-68A1644F9FB1}"/>
    <cellStyle name="20% - Accent4 7 3 3 2 2 2 2" xfId="31715" xr:uid="{85DB15B6-12F0-4043-99AB-659899985C4B}"/>
    <cellStyle name="20% - Accent4 7 3 3 2 2 3" xfId="32270" xr:uid="{5BB7D948-225F-4A83-B66C-C0580C7F1656}"/>
    <cellStyle name="20% - Accent4 7 3 3 2 3" xfId="18587" xr:uid="{A0D30D11-24DA-41E0-8873-80988B5CBBBA}"/>
    <cellStyle name="20% - Accent4 7 3 3 2 3 2" xfId="10674" xr:uid="{28587BEF-9499-41A5-A742-2074A9C0BD70}"/>
    <cellStyle name="20% - Accent4 7 3 3 2 3 2 2" xfId="36058" xr:uid="{1777767B-2F3A-46BE-A0ED-F1BAE2EE7177}"/>
    <cellStyle name="20% - Accent4 7 3 3 2 3 3" xfId="43887" xr:uid="{27661AA6-9771-4BDC-9286-DD7E30B1D141}"/>
    <cellStyle name="20% - Accent4 7 3 3 2 4" xfId="6122" xr:uid="{3AA94499-3C25-4802-A0A4-00F58FBD1ED7}"/>
    <cellStyle name="20% - Accent4 7 3 3 2 4 2" xfId="31545" xr:uid="{6E6EA826-DF26-4100-947C-3B70DA19491F}"/>
    <cellStyle name="20% - Accent4 7 3 3 2 5" xfId="44608" xr:uid="{5626CF65-4435-435A-A11D-64C722E59E68}"/>
    <cellStyle name="20% - Accent4 7 3 3 3" xfId="454" xr:uid="{57CCA5AF-A4A8-49B2-8D7B-2A0C17CD35F5}"/>
    <cellStyle name="20% - Accent4 7 3 3 3 2" xfId="4109" xr:uid="{68BBC94A-B284-4563-8BA8-91E318B4B16B}"/>
    <cellStyle name="20% - Accent4 7 3 3 3 2 2" xfId="29553" xr:uid="{1B7F719A-76E5-4759-BA67-7693BFCA3F14}"/>
    <cellStyle name="20% - Accent4 7 3 3 3 3" xfId="25938" xr:uid="{A955854E-EB6C-41F6-BBD0-2FD19B63425D}"/>
    <cellStyle name="20% - Accent4 7 3 3 4" xfId="24819" xr:uid="{7B4BF354-CD60-4DF5-9066-42D6A6490B2E}"/>
    <cellStyle name="20% - Accent4 7 3 3 4 2" xfId="6381" xr:uid="{D5B2710F-6770-4BA9-9BE3-1D9713A4FACE}"/>
    <cellStyle name="20% - Accent4 7 3 3 4 2 2" xfId="31804" xr:uid="{48EE940B-7A22-4056-B0B7-3B80D00C8225}"/>
    <cellStyle name="20% - Accent4 7 3 3 4 3" xfId="50053" xr:uid="{4D29F438-E682-4CB9-B138-5D9AE5C07F78}"/>
    <cellStyle name="20% - Accent4 7 3 3 5" xfId="20779" xr:uid="{E6291823-D673-49AE-BEF5-BF285114AEF5}"/>
    <cellStyle name="20% - Accent4 7 3 3 5 2" xfId="46058" xr:uid="{4FD4FE86-B68D-44C4-8DA0-1A52A5EE25D9}"/>
    <cellStyle name="20% - Accent4 7 3 3 6" xfId="44526" xr:uid="{F1E837C5-3F38-4A71-8692-1616723D65D0}"/>
    <cellStyle name="20% - Accent4 7 3 4" xfId="17217" xr:uid="{36ADCC24-408C-49F2-90A4-4C08FE182281}"/>
    <cellStyle name="20% - Accent4 7 3 4 2" xfId="23701" xr:uid="{A3BD32F0-083B-4E2C-98D3-FEF6C1CDDD8D}"/>
    <cellStyle name="20% - Accent4 7 3 4 2 2" xfId="23139" xr:uid="{BF23D4BF-09A9-4297-8FA8-381DA18167BC}"/>
    <cellStyle name="20% - Accent4 7 3 4 2 2 2" xfId="48394" xr:uid="{D327645E-DB2D-4919-A7B0-97764B33FF9F}"/>
    <cellStyle name="20% - Accent4 7 3 4 2 3" xfId="48946" xr:uid="{F04BDAB6-2A76-4549-A8FB-4E65A60C87AB}"/>
    <cellStyle name="20% - Accent4 7 3 4 3" xfId="12263" xr:uid="{28219D46-3025-4F86-A125-F38BD2CF99B4}"/>
    <cellStyle name="20% - Accent4 7 3 4 3 2" xfId="2256" xr:uid="{CEB76153-7944-4BB8-84B3-5707991C1733}"/>
    <cellStyle name="20% - Accent4 7 3 4 3 2 2" xfId="27727" xr:uid="{F1BD294B-55A2-4136-96FE-4A07EF739AED}"/>
    <cellStyle name="20% - Accent4 7 3 4 3 3" xfId="37626" xr:uid="{2D5DFB69-3D79-4D71-901E-A913623B9C28}"/>
    <cellStyle name="20% - Accent4 7 3 4 4" xfId="22969" xr:uid="{CF7D6BCF-1CD2-4FAE-88B2-ED202CB5215B}"/>
    <cellStyle name="20% - Accent4 7 3 4 4 2" xfId="48224" xr:uid="{83EE77C1-D7CA-4200-B8B2-A53012C13AEF}"/>
    <cellStyle name="20% - Accent4 7 3 4 5" xfId="42525" xr:uid="{60D87A23-2924-418F-9BA3-B90CB8BB854F}"/>
    <cellStyle name="20% - Accent4 7 3 5" xfId="13092" xr:uid="{C754DB4F-54F0-4400-8823-63758B12C299}"/>
    <cellStyle name="20% - Accent4 7 3 5 2" xfId="970" xr:uid="{3BF5F80C-2B03-4C1C-A643-AA61C93F6D58}"/>
    <cellStyle name="20% - Accent4 7 3 5 2 2" xfId="26454" xr:uid="{ECEE5968-7242-41E7-BD91-EE0429C75B2F}"/>
    <cellStyle name="20% - Accent4 7 3 5 3" xfId="38443" xr:uid="{24DBCF2C-7E4F-4B07-BEC0-176823980A41}"/>
    <cellStyle name="20% - Accent4 7 3 6" xfId="5868" xr:uid="{E886A0F8-F8EE-4CF5-A8FE-4CF1ED4564A2}"/>
    <cellStyle name="20% - Accent4 7 3 6 2" xfId="23228" xr:uid="{7B577AD1-1219-4DF6-8DF2-00A623E544DF}"/>
    <cellStyle name="20% - Accent4 7 3 6 2 2" xfId="48483" xr:uid="{37123442-6272-43A9-B190-A855720EE772}"/>
    <cellStyle name="20% - Accent4 7 3 6 3" xfId="31291" xr:uid="{597AA9B3-822E-49D0-A9AC-63471D1999C0}"/>
    <cellStyle name="20% - Accent4 7 3 7" xfId="18677" xr:uid="{5A5105ED-78F6-45BF-B9FC-B0FAF287EC9E}"/>
    <cellStyle name="20% - Accent4 7 3 7 2" xfId="43977" xr:uid="{63BE2FA7-5BA7-4FBD-AC62-17790351684C}"/>
    <cellStyle name="20% - Accent4 7 3 8" xfId="42441" xr:uid="{832190A2-0169-416A-86E1-5418C4E1F73C}"/>
    <cellStyle name="20% - Accent4 7 4" xfId="12921" xr:uid="{03331A3B-2379-4730-A192-CCB3F4A2657F}"/>
    <cellStyle name="20% - Accent4 7 4 2" xfId="13006" xr:uid="{7DE40D33-6799-4798-B749-0906E9B48E68}"/>
    <cellStyle name="20% - Accent4 7 4 2 2" xfId="19492" xr:uid="{4454A21D-5819-41A3-A504-6F855FCFB8E0}"/>
    <cellStyle name="20% - Accent4 7 4 2 2 2" xfId="12606" xr:uid="{1F96D760-00F1-4A9F-9046-120FD22AD1BE}"/>
    <cellStyle name="20% - Accent4 7 4 2 2 2 2" xfId="37969" xr:uid="{53C4B07A-948F-450F-86E3-2EBB87CEB748}"/>
    <cellStyle name="20% - Accent4 7 4 2 2 3" xfId="44780" xr:uid="{DD93D223-3B67-47AC-9CC4-EC43911ED680}"/>
    <cellStyle name="20% - Accent4 7 4 2 3" xfId="8054" xr:uid="{2F5E671C-9090-4DCD-94AC-F55724989079}"/>
    <cellStyle name="20% - Accent4 7 4 2 3 2" xfId="23311" xr:uid="{3D61A9D7-5EA5-4784-BCBA-9AC0CDDE4D40}"/>
    <cellStyle name="20% - Accent4 7 4 2 3 2 2" xfId="48566" xr:uid="{98967D8F-D670-4E4D-8718-DAEAFC963E57}"/>
    <cellStyle name="20% - Accent4 7 4 2 3 3" xfId="33461" xr:uid="{08E59A38-53DF-403C-9466-F91E4D4B6524}"/>
    <cellStyle name="20% - Accent4 7 4 2 4" xfId="12436" xr:uid="{5193622B-17EE-4DEA-9FC8-CDDC23B8397D}"/>
    <cellStyle name="20% - Accent4 7 4 2 4 2" xfId="37799" xr:uid="{9A8DF370-5749-415F-AAF5-0DC323B21C35}"/>
    <cellStyle name="20% - Accent4 7 4 2 5" xfId="38357" xr:uid="{9068904C-DC33-4DA8-BA2C-BFCBD79E3C56}"/>
    <cellStyle name="20% - Accent4 7 4 3" xfId="1493" xr:uid="{67693CB8-FE0B-49F6-A018-04D75C10C48B}"/>
    <cellStyle name="20% - Accent4 7 4 3 2" xfId="10423" xr:uid="{E654B6C1-0212-470D-A5C1-BDA472D9A6E5}"/>
    <cellStyle name="20% - Accent4 7 4 3 2 2" xfId="35807" xr:uid="{2815EC50-1727-4533-9837-5C6B4B6A4C84}"/>
    <cellStyle name="20% - Accent4 7 4 3 3" xfId="26964" xr:uid="{8079CE27-D23B-4375-878A-43A16277E1E8}"/>
    <cellStyle name="20% - Accent4 7 4 4" xfId="18506" xr:uid="{BD1D7527-12CA-43FE-9322-3FDBB8D0E2AF}"/>
    <cellStyle name="20% - Accent4 7 4 4 2" xfId="12695" xr:uid="{D06B847E-7817-48EA-9C8F-801E7674C4D1}"/>
    <cellStyle name="20% - Accent4 7 4 4 2 2" xfId="38058" xr:uid="{A8BCBAED-21DA-4DDA-A481-4D598AD813BE}"/>
    <cellStyle name="20% - Accent4 7 4 4 3" xfId="43806" xr:uid="{17638D93-E6AB-4755-8AC0-1B987B391BB1}"/>
    <cellStyle name="20% - Accent4 7 4 5" xfId="14467" xr:uid="{C248F3E2-A7F9-43B5-ABCB-4A4135E9E70D}"/>
    <cellStyle name="20% - Accent4 7 4 5 2" xfId="39806" xr:uid="{517B781F-D267-4CF9-B9EB-71903E62B690}"/>
    <cellStyle name="20% - Accent4 7 4 6" xfId="38275" xr:uid="{5B034DBC-190F-4AC4-AE71-13A1D49AB198}"/>
    <cellStyle name="20% - Accent4 7 5" xfId="280" xr:uid="{69AA446E-6A85-4016-AA36-250FBC54A8E6}"/>
    <cellStyle name="20% - Accent4 7 5 2" xfId="364" xr:uid="{0A5C343C-9190-4834-B535-E6AE83483685}"/>
    <cellStyle name="20% - Accent4 7 5 2 2" xfId="13178" xr:uid="{194E8899-4E60-483A-8B5D-302B54B32DCE}"/>
    <cellStyle name="20% - Accent4 7 5 2 2 2" xfId="25243" xr:uid="{5EB51E6B-39E8-4AFA-B377-A4E5849611FE}"/>
    <cellStyle name="20% - Accent4 7 5 2 2 2 2" xfId="50477" xr:uid="{8A51FF1F-1D29-476B-9B88-168511BD4041}"/>
    <cellStyle name="20% - Accent4 7 5 2 2 3" xfId="38529" xr:uid="{8BBBBCA8-E7E4-4D15-A6B2-0A88BE04B3EB}"/>
    <cellStyle name="20% - Accent4 7 5 2 3" xfId="20689" xr:uid="{98C0B734-5D8E-49AA-A3BC-07FE58601DE9}"/>
    <cellStyle name="20% - Accent4 7 5 2 3 2" xfId="16998" xr:uid="{CF84E6B8-9DA6-433B-93EB-5C719D9FF29D}"/>
    <cellStyle name="20% - Accent4 7 5 2 3 2 2" xfId="42314" xr:uid="{CB5A2F0A-B092-4308-9FF0-ED75D1087078}"/>
    <cellStyle name="20% - Accent4 7 5 2 3 3" xfId="45968" xr:uid="{BC3D5639-A480-4661-B597-F3012DAAB092}"/>
    <cellStyle name="20% - Accent4 7 5 2 4" xfId="25073" xr:uid="{CFDBB646-A485-4B71-A241-2AFBCFEF4790}"/>
    <cellStyle name="20% - Accent4 7 5 2 4 2" xfId="50307" xr:uid="{84CF08D3-D953-4243-B37F-08B43FF972B0}"/>
    <cellStyle name="20% - Accent4 7 5 2 5" xfId="25848" xr:uid="{536DBDC1-D0C0-43E4-837E-02363CD9560E}"/>
    <cellStyle name="20% - Accent4 7 5 3" xfId="3597" xr:uid="{4A19FD6E-2E78-41BD-A944-33AE51A48F02}"/>
    <cellStyle name="20% - Accent4 7 5 3 2" xfId="23060" xr:uid="{C0FEE25E-CC1B-4CA8-8F48-8549F5EAE8D3}"/>
    <cellStyle name="20% - Accent4 7 5 3 2 2" xfId="48315" xr:uid="{E277F51A-54A1-4067-BCC4-9C96AC00B58A}"/>
    <cellStyle name="20% - Accent4 7 5 3 3" xfId="29041" xr:uid="{0745D93E-C54E-4CE7-A95E-1835F503652F}"/>
    <cellStyle name="20% - Accent4 7 5 4" xfId="7973" xr:uid="{A0B74079-0593-4FAA-A6AD-2A7A541F18A3}"/>
    <cellStyle name="20% - Accent4 7 5 4 2" xfId="25332" xr:uid="{499B6D3A-9147-46F7-B967-E6EDF238A758}"/>
    <cellStyle name="20% - Accent4 7 5 4 2 2" xfId="50566" xr:uid="{937989E9-9AF6-4570-91F9-D5E6C06D1C2C}"/>
    <cellStyle name="20% - Accent4 7 5 4 3" xfId="33380" xr:uid="{95523378-7A5C-4E61-8AAB-8E12F7790E8E}"/>
    <cellStyle name="20% - Accent4 7 5 5" xfId="2903" xr:uid="{28FF1925-813A-44FA-89E3-21DAB5DAF89C}"/>
    <cellStyle name="20% - Accent4 7 5 5 2" xfId="28356" xr:uid="{E9B35230-CBBF-487F-99F1-F8DBE32C6B0A}"/>
    <cellStyle name="20% - Accent4 7 5 6" xfId="25767" xr:uid="{32F159BB-89E5-4E28-9169-4C198248A73A}"/>
    <cellStyle name="20% - Accent4 7 6" xfId="15112" xr:uid="{2562C300-DB06-42D3-9714-22967337A899}"/>
    <cellStyle name="20% - Accent4 7 6 2" xfId="21596" xr:uid="{0FD54596-6B1F-45A2-87F6-F48E3C79DD12}"/>
    <cellStyle name="20% - Accent4 7 6 2 2" xfId="1049" xr:uid="{BD323223-63F9-4A55-BAE3-78A1FD03EAAA}"/>
    <cellStyle name="20% - Accent4 7 6 2 2 2" xfId="26533" xr:uid="{082D74FB-53B2-4980-8387-24DF36826DFE}"/>
    <cellStyle name="20% - Accent4 7 6 2 3" xfId="46864" xr:uid="{594BD87D-8A1B-4708-B7B7-93964B344609}"/>
    <cellStyle name="20% - Accent4 7 6 3" xfId="10159" xr:uid="{D5F38898-0338-4D45-8948-FCCF6591CC14}"/>
    <cellStyle name="20% - Accent4 7 6 3 2" xfId="7536" xr:uid="{702E4289-D82F-4CD5-896E-E4910D683816}"/>
    <cellStyle name="20% - Accent4 7 6 3 2 2" xfId="32950" xr:uid="{56FB806D-7AD6-40CF-8A25-A412C97C15C4}"/>
    <cellStyle name="20% - Accent4 7 6 3 3" xfId="35543" xr:uid="{C19C0F9A-6396-4653-A16D-2BBE1B29E4D4}"/>
    <cellStyle name="20% - Accent4 7 6 4" xfId="878" xr:uid="{42059E54-2456-4692-92BD-5BA504BCF005}"/>
    <cellStyle name="20% - Accent4 7 6 4 2" xfId="26362" xr:uid="{A2781AA4-22E9-4B38-854C-89BE94ED078B}"/>
    <cellStyle name="20% - Accent4 7 6 5" xfId="40439" xr:uid="{69F42977-B5A8-46E6-AC95-50D7F872353B}"/>
    <cellStyle name="20% - Accent4 7 7" xfId="23615" xr:uid="{BFA9072B-F8F1-420C-B0B9-3379DFCF4FC5}"/>
    <cellStyle name="20% - Accent4 7 7 2" xfId="17818" xr:uid="{D1A25A5A-5F48-45EA-9E62-24BCA952F594}"/>
    <cellStyle name="20% - Accent4 7 7 2 2" xfId="43126" xr:uid="{D8EFD7F4-2A2E-4CEB-93CC-65BA6BE3A784}"/>
    <cellStyle name="20% - Accent4 7 7 3" xfId="48860" xr:uid="{A75DDBCB-2245-4427-ADF0-41E3F33665AD}"/>
    <cellStyle name="20% - Accent4 7 8" xfId="3764" xr:uid="{813C3881-9497-4860-8D64-4EDF5961C927}"/>
    <cellStyle name="20% - Accent4 7 8 2" xfId="1139" xr:uid="{5D9D2766-D0F2-437C-9729-9C1BF7CFE502}"/>
    <cellStyle name="20% - Accent4 7 8 2 2" xfId="26623" xr:uid="{8A7C6766-4399-4E9E-AB8D-3F64DF1EC306}"/>
    <cellStyle name="20% - Accent4 7 8 3" xfId="29208" xr:uid="{2CC428DD-204B-4476-A82F-26967AF32A81}"/>
    <cellStyle name="20% - Accent4 7 9" xfId="16573" xr:uid="{D45E9B09-805E-493D-B01B-3EA8ECB6485B}"/>
    <cellStyle name="20% - Accent4 7 9 2" xfId="41889" xr:uid="{02ADCC36-94F1-48FD-852A-94245F0C6982}"/>
    <cellStyle name="20% - Accent4 8" xfId="1321" xr:uid="{0AA99692-28E4-42F8-85CD-9FA92E99B9EC}"/>
    <cellStyle name="20% - Accent4 8 2" xfId="3425" xr:uid="{F76BF161-A1B3-424E-A6AC-C1A31242332D}"/>
    <cellStyle name="20% - Accent4 8 2 2" xfId="3508" xr:uid="{A582FB9C-8253-422E-90F3-417B20BC0A9D}"/>
    <cellStyle name="20% - Accent4 8 2 2 2" xfId="1576" xr:uid="{82EAE147-CA8B-4077-A71F-C85443FE59D2}"/>
    <cellStyle name="20% - Accent4 8 2 2 2 2" xfId="8397" xr:uid="{9942DE3F-7DD1-4779-B5E1-45A77AB85582}"/>
    <cellStyle name="20% - Accent4 8 2 2 2 2 2" xfId="33804" xr:uid="{020B3245-FC7B-4CD5-A7BB-2A28FEDF534B}"/>
    <cellStyle name="20% - Accent4 8 2 2 2 3" xfId="27047" xr:uid="{14C3BFF6-CFFF-40D2-B904-815A13002E01}"/>
    <cellStyle name="20% - Accent4 8 2 2 3" xfId="2813" xr:uid="{74A7CD4E-E4AF-4F99-9FF6-479BF5D98357}"/>
    <cellStyle name="20% - Accent4 8 2 2 3 2" xfId="12778" xr:uid="{734DC609-69DF-4412-A014-EA1F33E8A9C7}"/>
    <cellStyle name="20% - Accent4 8 2 2 3 2 2" xfId="38141" xr:uid="{DC4BE9B0-0580-4489-968A-4FB33B3C2AF6}"/>
    <cellStyle name="20% - Accent4 8 2 2 3 3" xfId="28266" xr:uid="{73B07179-72E0-4A66-B75C-2D623BB1CA89}"/>
    <cellStyle name="20% - Accent4 8 2 2 4" xfId="8227" xr:uid="{F14B9F4C-9ADD-4BFC-8980-EAA18D10A4D3}"/>
    <cellStyle name="20% - Accent4 8 2 2 4 2" xfId="33634" xr:uid="{4ECBD165-B0FF-4295-8A7B-A18875B27F6F}"/>
    <cellStyle name="20% - Accent4 8 2 2 5" xfId="28952" xr:uid="{E0D9D56F-095C-44F6-84A0-4229C618CBA1}"/>
    <cellStyle name="20% - Accent4 8 2 3" xfId="22548" xr:uid="{35833117-F0DC-4133-8C47-38F088083E2A}"/>
    <cellStyle name="20% - Accent4 8 2 3 2" xfId="6213" xr:uid="{1F60A9F7-96E0-4767-9E00-64A2D1172F9C}"/>
    <cellStyle name="20% - Accent4 8 2 3 2 2" xfId="31636" xr:uid="{31950EB8-F8A0-4244-859F-F386727C3C99}"/>
    <cellStyle name="20% - Accent4 8 2 3 3" xfId="47803" xr:uid="{D31F66F1-6466-4EB6-92F0-D69BE6027E62}"/>
    <cellStyle name="20% - Accent4 8 2 4" xfId="14296" xr:uid="{008DFF42-210F-47F8-849B-2FE73778A997}"/>
    <cellStyle name="20% - Accent4 8 2 4 2" xfId="8486" xr:uid="{F2D0239F-5CEC-4D9B-AA7E-E1E54ED8D706}"/>
    <cellStyle name="20% - Accent4 8 2 4 2 2" xfId="33893" xr:uid="{D425D620-F9FE-446E-B923-A12284136419}"/>
    <cellStyle name="20% - Accent4 8 2 4 3" xfId="39635" xr:uid="{58C3C14D-EA38-4014-B848-653006013C84}"/>
    <cellStyle name="20% - Accent4 8 2 5" xfId="21852" xr:uid="{4E3E911A-11D5-4F97-AEA6-C039AD871294}"/>
    <cellStyle name="20% - Accent4 8 2 5 2" xfId="47120" xr:uid="{C5A927CB-0767-45F0-9219-35478128A0C9}"/>
    <cellStyle name="20% - Accent4 8 2 6" xfId="28870" xr:uid="{B0C12A23-9F10-49C4-82DB-4C29F9308B5D}"/>
    <cellStyle name="20% - Accent4 8 3" xfId="9739" xr:uid="{03BE6BD2-1191-44D3-B579-586249C2A419}"/>
    <cellStyle name="20% - Accent4 8 3 2" xfId="9822" xr:uid="{4EAB4D42-EE51-4ABD-A738-F73D15DBE586}"/>
    <cellStyle name="20% - Accent4 8 3 2 2" xfId="3680" xr:uid="{BA94BD37-F283-4D48-8C87-F31B0C32DFE8}"/>
    <cellStyle name="20% - Accent4 8 3 2 2 2" xfId="21032" xr:uid="{4244DA98-B5EE-48FD-B85E-8EE83E7AE983}"/>
    <cellStyle name="20% - Accent4 8 3 2 2 2 2" xfId="46311" xr:uid="{1BA369FB-D6B1-464F-A19A-5FC2611A3186}"/>
    <cellStyle name="20% - Accent4 8 3 2 2 3" xfId="29124" xr:uid="{222C087B-7FF8-4EF7-8751-04ECFE81EE67}"/>
    <cellStyle name="20% - Accent4 8 3 2 3" xfId="9126" xr:uid="{4B34A766-B01F-4E42-B4A7-1E182B422D9E}"/>
    <cellStyle name="20% - Accent4 8 3 2 3 2" xfId="25415" xr:uid="{5BCB2B1C-6F24-4312-A9E6-C06BC95610EC}"/>
    <cellStyle name="20% - Accent4 8 3 2 3 2 2" xfId="50649" xr:uid="{3F93C843-D235-4B7A-9EAB-9964C50FDB79}"/>
    <cellStyle name="20% - Accent4 8 3 2 3 3" xfId="34519" xr:uid="{8AC2A38A-06C5-4924-A631-46813B30E00B}"/>
    <cellStyle name="20% - Accent4 8 3 2 4" xfId="20862" xr:uid="{7E87BC0A-0D76-4003-96E6-44F96D12402A}"/>
    <cellStyle name="20% - Accent4 8 3 2 4 2" xfId="46141" xr:uid="{A0A66385-7D48-4129-AC80-5AA9448D10F8}"/>
    <cellStyle name="20% - Accent4 8 3 2 5" xfId="35206" xr:uid="{F3528752-DAED-4CAA-A2A7-BF06422E5F7A}"/>
    <cellStyle name="20% - Accent4 8 3 3" xfId="16235" xr:uid="{AFF47991-4A5B-4A7A-9682-0CC6EF334877}"/>
    <cellStyle name="20% - Accent4 8 3 3 2" xfId="12527" xr:uid="{3EA57798-9555-4C4B-A0FC-95FFD98981D5}"/>
    <cellStyle name="20% - Accent4 8 3 3 2 2" xfId="37890" xr:uid="{438E2BF5-9DC4-45F3-99CE-BF0FC5BAF32E}"/>
    <cellStyle name="20% - Accent4 8 3 3 3" xfId="41551" xr:uid="{6FA6ABB1-7B4B-4F01-B683-7433F6A95391}"/>
    <cellStyle name="20% - Accent4 8 3 4" xfId="2732" xr:uid="{21F1E500-0057-4CB0-B1D9-805007586293}"/>
    <cellStyle name="20% - Accent4 8 3 4 2" xfId="21121" xr:uid="{DC6923D0-115F-46D5-8147-51A0FA9ACD80}"/>
    <cellStyle name="20% - Accent4 8 3 4 2 2" xfId="46400" xr:uid="{234681AB-5090-443D-B9B8-6DDEF504D3A6}"/>
    <cellStyle name="20% - Accent4 8 3 4 3" xfId="28185" xr:uid="{0B63C222-9594-4718-9F5A-8BAA67D6676C}"/>
    <cellStyle name="20% - Accent4 8 3 5" xfId="15540" xr:uid="{1340702F-FCF3-40EB-AB0F-461820D42A50}"/>
    <cellStyle name="20% - Accent4 8 3 5 2" xfId="40867" xr:uid="{78888234-8F15-453F-996C-94B72FB85DA6}"/>
    <cellStyle name="20% - Accent4 8 3 6" xfId="35123" xr:uid="{6B390193-7EC2-4B9B-8747-86F953486FB3}"/>
    <cellStyle name="20% - Accent4 8 4" xfId="1404" xr:uid="{D9DA79D7-E401-4B9D-A724-96DDAF7EC5A3}"/>
    <cellStyle name="20% - Accent4 8 4 2" xfId="537" xr:uid="{7032C60F-9ACC-40F8-9055-38E36A66D557}"/>
    <cellStyle name="20% - Accent4 8 4 2 2" xfId="18930" xr:uid="{484298C3-C188-41A4-823A-61E324482DC6}"/>
    <cellStyle name="20% - Accent4 8 4 2 2 2" xfId="44230" xr:uid="{94B427A7-5385-429D-9090-5B14C81EFBC7}"/>
    <cellStyle name="20% - Accent4 8 4 2 3" xfId="26021" xr:uid="{924E4497-8C73-439B-8601-392D509508AE}"/>
    <cellStyle name="20% - Accent4 8 4 3" xfId="14377" xr:uid="{7161F41B-D758-4EC7-8077-6B40B020EF23}"/>
    <cellStyle name="20% - Accent4 8 4 3 2" xfId="6464" xr:uid="{4CAE39B8-F24D-4C70-AF3E-4017CDC3A386}"/>
    <cellStyle name="20% - Accent4 8 4 3 2 2" xfId="31887" xr:uid="{2C596CD1-4B67-4E4E-9BDC-9CE79D0A59DE}"/>
    <cellStyle name="20% - Accent4 8 4 3 3" xfId="39716" xr:uid="{28A70BD1-3372-4899-B7C0-28BE6BFC4EE3}"/>
    <cellStyle name="20% - Accent4 8 4 4" xfId="18760" xr:uid="{DAC18B0B-F49D-4D94-86DF-7CCDF1BA8996}"/>
    <cellStyle name="20% - Accent4 8 4 4 2" xfId="44060" xr:uid="{98766464-0064-46B8-B985-F510DF5BCE4C}"/>
    <cellStyle name="20% - Accent4 8 4 5" xfId="26875" xr:uid="{4E117649-1E65-49C2-9B1B-6D4BABCB0683}"/>
    <cellStyle name="20% - Accent4 8 5" xfId="9911" xr:uid="{A345D7C4-DB41-4922-B383-59E23E884595}"/>
    <cellStyle name="20% - Accent4 8 5 2" xfId="16747" xr:uid="{94697A7C-B11A-4E73-987E-977DCE50BA91}"/>
    <cellStyle name="20% - Accent4 8 5 2 2" xfId="42063" xr:uid="{94C0D30C-1393-43F5-ACDC-91FB7028EABF}"/>
    <cellStyle name="20% - Accent4 8 5 3" xfId="35295" xr:uid="{97205114-F59B-4C49-9640-260E00A9D386}"/>
    <cellStyle name="20% - Accent4 8 6" xfId="20608" xr:uid="{56D1EFBB-8908-425B-9DD1-149FF3564812}"/>
    <cellStyle name="20% - Accent4 8 6 2" xfId="19019" xr:uid="{47DC234A-5209-40A7-86A5-EA46C5D03A9F}"/>
    <cellStyle name="20% - Accent4 8 6 2 2" xfId="44319" xr:uid="{2537796E-7431-4329-87A9-3AD9C8FC0FCB}"/>
    <cellStyle name="20% - Accent4 8 6 3" xfId="45887" xr:uid="{E8EAF0EF-5316-4DA3-93E4-B07B06B7568C}"/>
    <cellStyle name="20% - Accent4 8 7" xfId="9216" xr:uid="{53A3964E-90AE-414E-BA03-D5D1EE898D2A}"/>
    <cellStyle name="20% - Accent4 8 7 2" xfId="34609" xr:uid="{7A40AFDF-4F63-4700-BC4A-2E3AED732B99}"/>
    <cellStyle name="20% - Accent4 8 8" xfId="26794" xr:uid="{0D79FBE1-2255-4ADA-A77B-DD51DE973B80}"/>
    <cellStyle name="20% - Accent4 9" xfId="22376" xr:uid="{8F8470C3-7777-4504-BC01-D2AC6CF621DC}"/>
    <cellStyle name="20% - Accent4 9 2" xfId="16063" xr:uid="{142B93E0-48B2-405C-8664-B73C98525AD3}"/>
    <cellStyle name="20% - Accent4 9 2 2" xfId="16146" xr:uid="{DA3F7186-1F02-44B7-B889-66BD99C21B19}"/>
    <cellStyle name="20% - Accent4 9 2 2 2" xfId="22631" xr:uid="{EFB19CF3-775F-45D5-BC57-9CF11E43AD3B}"/>
    <cellStyle name="20% - Accent4 9 2 2 2 2" xfId="3156" xr:uid="{F8900C28-0326-4A86-8D57-7367A9DB8555}"/>
    <cellStyle name="20% - Accent4 9 2 2 2 2 2" xfId="28609" xr:uid="{48203859-389E-40C1-9324-44A53F72C6AF}"/>
    <cellStyle name="20% - Accent4 9 2 2 2 3" xfId="47886" xr:uid="{F1621338-51B4-4234-9D1E-F73D7F8DB31C}"/>
    <cellStyle name="20% - Accent4 9 2 2 3" xfId="15450" xr:uid="{42F63E62-4DAA-4175-937A-C9CCF580466D}"/>
    <cellStyle name="20% - Accent4 9 2 2 3 2" xfId="8569" xr:uid="{9E260872-D662-4F80-8DBA-221E22EEA75A}"/>
    <cellStyle name="20% - Accent4 9 2 2 3 2 2" xfId="33976" xr:uid="{7C6543D5-C3E9-4BC3-8308-7AD4157BAD0F}"/>
    <cellStyle name="20% - Accent4 9 2 2 3 3" xfId="40777" xr:uid="{F84329A3-3B8C-4F8A-A931-B725B8604221}"/>
    <cellStyle name="20% - Accent4 9 2 2 4" xfId="2986" xr:uid="{890D3004-BA7E-46D3-8A70-BFF63DF77FAC}"/>
    <cellStyle name="20% - Accent4 9 2 2 4 2" xfId="28439" xr:uid="{CB36C051-E00A-4F53-87A9-54D4204B4B78}"/>
    <cellStyle name="20% - Accent4 9 2 2 5" xfId="41462" xr:uid="{09F5AEC3-EA8C-4B78-B2AD-0C789EE3A908}"/>
    <cellStyle name="20% - Accent4 9 2 3" xfId="12015" xr:uid="{2119885A-89AD-413B-A4D9-437DA6814614}"/>
    <cellStyle name="20% - Accent4 9 2 3 2" xfId="18851" xr:uid="{E5560CD1-009E-4AC2-A9B3-579611C6413E}"/>
    <cellStyle name="20% - Accent4 9 2 3 2 2" xfId="44151" xr:uid="{95719816-1DFF-494F-BBE6-BE69D239E6E7}"/>
    <cellStyle name="20% - Accent4 9 2 3 3" xfId="37378" xr:uid="{2B7A964E-9C9D-4C1B-825C-B4CAD8CD72EB}"/>
    <cellStyle name="20% - Accent4 9 2 4" xfId="21681" xr:uid="{C49BF2AB-828B-423C-AFBC-F251ABD280FD}"/>
    <cellStyle name="20% - Accent4 9 2 4 2" xfId="3245" xr:uid="{7E3302B4-F063-408E-9C38-F076EBCCED4E}"/>
    <cellStyle name="20% - Accent4 9 2 4 2 2" xfId="28698" xr:uid="{B463ACF5-F3A8-4A40-A0ED-C5E91A8FDF8F}"/>
    <cellStyle name="20% - Accent4 9 2 4 3" xfId="46949" xr:uid="{F16E06AE-9C8C-4754-9E09-2B6636340227}"/>
    <cellStyle name="20% - Accent4 9 2 5" xfId="11320" xr:uid="{6D885D4A-C3BE-4E29-BB9F-EC92D5987956}"/>
    <cellStyle name="20% - Accent4 9 2 5 2" xfId="36691" xr:uid="{2E9E4D67-3B04-4010-9355-2D51BCB2E473}"/>
    <cellStyle name="20% - Accent4 9 2 6" xfId="41380" xr:uid="{ECDC0BEF-33D1-4447-91C3-3D1193584304}"/>
    <cellStyle name="20% - Accent4 9 3" xfId="5529" xr:uid="{C7373B65-8A57-427D-AD4A-B439DCC528E4}"/>
    <cellStyle name="20% - Accent4 9 3 2" xfId="5612" xr:uid="{5526CEF1-7D4B-4A56-B7E8-EE9C1D49F841}"/>
    <cellStyle name="20% - Accent4 9 3 2 2" xfId="16318" xr:uid="{B8D6A509-F11E-4E49-B85D-C06A5B8BA479}"/>
    <cellStyle name="20% - Accent4 9 3 2 2 2" xfId="9469" xr:uid="{85379EF3-30CF-42F9-BA16-1CCB466F865D}"/>
    <cellStyle name="20% - Accent4 9 3 2 2 2 2" xfId="34862" xr:uid="{4F9E7D73-7D52-4C0E-9859-9D1C9C80CE01}"/>
    <cellStyle name="20% - Accent4 9 3 2 2 3" xfId="41634" xr:uid="{8067F957-5ADA-41BF-9B34-72176BB9DF97}"/>
    <cellStyle name="20% - Accent4 9 3 2 3" xfId="4917" xr:uid="{0884F283-C75C-4D36-87A8-A457A2417916}"/>
    <cellStyle name="20% - Accent4 9 3 2 3 2" xfId="21204" xr:uid="{E38146C2-4694-46BF-8AC3-273F2A62D7CA}"/>
    <cellStyle name="20% - Accent4 9 3 2 3 2 2" xfId="46483" xr:uid="{A1BD9413-B411-40D8-A642-8CA5D9AF2963}"/>
    <cellStyle name="20% - Accent4 9 3 2 3 3" xfId="30348" xr:uid="{0D1C5F76-AE39-4C87-84DD-892D0ACA7FE1}"/>
    <cellStyle name="20% - Accent4 9 3 2 4" xfId="9299" xr:uid="{9F2EA231-9DBB-4C2E-B604-FC4F361FFEBB}"/>
    <cellStyle name="20% - Accent4 9 3 2 4 2" xfId="34692" xr:uid="{E0A19155-CAB8-437E-9C81-7D297EC738B5}"/>
    <cellStyle name="20% - Accent4 9 3 2 5" xfId="31035" xr:uid="{84DEA129-93A6-4B0B-8233-6EDFFD0ADDBC}"/>
    <cellStyle name="20% - Accent4 9 3 3" xfId="24652" xr:uid="{7CED0CC2-64AC-4D78-9ECE-F401124B500B}"/>
    <cellStyle name="20% - Accent4 9 3 3 2" xfId="8318" xr:uid="{C8F2DCC1-B75F-408F-BCAE-23261C78E75A}"/>
    <cellStyle name="20% - Accent4 9 3 3 2 2" xfId="33725" xr:uid="{7DB27B2C-523A-48F3-98FE-C351BD4B493C}"/>
    <cellStyle name="20% - Accent4 9 3 3 3" xfId="49886" xr:uid="{A7888D8A-3ED7-49C0-92ED-CEA64DEFC9CB}"/>
    <cellStyle name="20% - Accent4 9 3 4" xfId="15369" xr:uid="{6B6013F2-518C-46CE-98B9-534CF3764AA0}"/>
    <cellStyle name="20% - Accent4 9 3 4 2" xfId="9558" xr:uid="{2528DAF2-E66D-44D4-9B46-7735BA9B4C86}"/>
    <cellStyle name="20% - Accent4 9 3 4 2 2" xfId="34951" xr:uid="{6A8CD677-243D-4FFF-ABB8-A089B3A2606C}"/>
    <cellStyle name="20% - Accent4 9 3 4 3" xfId="40696" xr:uid="{1AA6427E-F82B-4ABF-98A7-5D8A73AC29CE}"/>
    <cellStyle name="20% - Accent4 9 3 5" xfId="23957" xr:uid="{9E6F5BA7-69CE-46CB-9914-EC20C6CF4CD1}"/>
    <cellStyle name="20% - Accent4 9 3 5 2" xfId="49202" xr:uid="{95CDB708-5343-483B-B3D3-B7BDBD1448F5}"/>
    <cellStyle name="20% - Accent4 9 3 6" xfId="30952" xr:uid="{C87F9FF8-B6DF-4B38-A696-C981065BDF97}"/>
    <cellStyle name="20% - Accent4 9 4" xfId="22459" xr:uid="{3D000245-3801-420D-ABA4-9803ECC0A7A2}"/>
    <cellStyle name="20% - Accent4 9 4 2" xfId="9994" xr:uid="{2FE88E9F-1740-4EA5-B49C-80D04BBD3BA2}"/>
    <cellStyle name="20% - Accent4 9 4 2 2" xfId="14720" xr:uid="{850F22D7-30A8-432A-BDC7-8D1808220B4A}"/>
    <cellStyle name="20% - Accent4 9 4 2 2 2" xfId="40059" xr:uid="{39CC57F6-A312-4BC2-986D-09A33DD9B032}"/>
    <cellStyle name="20% - Accent4 9 4 2 3" xfId="35378" xr:uid="{0693B8E7-A9FF-4CDA-985D-59B0C844A067}"/>
    <cellStyle name="20% - Accent4 9 4 3" xfId="21762" xr:uid="{DBDD5FE2-D88C-42F1-BBFC-D8703A56C772}"/>
    <cellStyle name="20% - Accent4 9 4 3 2" xfId="19102" xr:uid="{CF96B08D-D016-4F67-A59C-87B97B35924E}"/>
    <cellStyle name="20% - Accent4 9 4 3 2 2" xfId="44402" xr:uid="{AE065B3A-C673-47F2-8C6A-55E2CB0A8080}"/>
    <cellStyle name="20% - Accent4 9 4 3 3" xfId="47030" xr:uid="{7FE62837-B0FF-4FE2-82F7-49F9B9650322}"/>
    <cellStyle name="20% - Accent4 9 4 4" xfId="14550" xr:uid="{D6619498-1374-4FDA-A5F1-798B65FA8F01}"/>
    <cellStyle name="20% - Accent4 9 4 4 2" xfId="39889" xr:uid="{10A0BF34-FA2A-4558-A92B-5DC7F7E3AFFA}"/>
    <cellStyle name="20% - Accent4 9 4 5" xfId="47715" xr:uid="{C9D5A1B9-3B0A-40DD-B208-102B64925427}"/>
    <cellStyle name="20% - Accent4 9 5" xfId="5701" xr:uid="{555A2CA8-1260-4540-8163-4D3C37F5E182}"/>
    <cellStyle name="20% - Accent4 9 5 2" xfId="25164" xr:uid="{C1058E11-8651-4B48-97D4-D38307128F32}"/>
    <cellStyle name="20% - Accent4 9 5 2 2" xfId="50398" xr:uid="{FA96BF14-4489-484A-AE4B-C53F0127BC17}"/>
    <cellStyle name="20% - Accent4 9 5 3" xfId="31124" xr:uid="{ED5BA9A6-A0F8-4F8A-B8E1-78066945DCF3}"/>
    <cellStyle name="20% - Accent4 9 6" xfId="9045" xr:uid="{77C84B99-C4D0-48CE-B649-EA807449E6F3}"/>
    <cellStyle name="20% - Accent4 9 6 2" xfId="14809" xr:uid="{6773B5C9-5232-4812-8614-A487BACE887A}"/>
    <cellStyle name="20% - Accent4 9 6 2 2" xfId="40148" xr:uid="{EB31CBE5-3579-4617-8D8D-FF0F83187182}"/>
    <cellStyle name="20% - Accent4 9 6 3" xfId="34438" xr:uid="{ED273C2E-9D4C-4ACF-BD81-7E3B69282E59}"/>
    <cellStyle name="20% - Accent4 9 7" xfId="5007" xr:uid="{E55D1D54-FD3B-487E-9F99-D3F34D0A582D}"/>
    <cellStyle name="20% - Accent4 9 7 2" xfId="30438" xr:uid="{9F052D6A-EBD6-44B4-8C1F-A9A1CA99F3DF}"/>
    <cellStyle name="20% - Accent4 9 8" xfId="47633" xr:uid="{18F3A755-BB67-4155-B43F-CD8363C59E71}"/>
    <cellStyle name="20% - Accent5" xfId="32" builtinId="46" customBuiltin="1"/>
    <cellStyle name="20% - Accent5 10" xfId="24480" xr:uid="{754BA7BB-C798-46B0-943B-FD81F6FB84E4}"/>
    <cellStyle name="20% - Accent5 10 2" xfId="18167" xr:uid="{86E2A80E-EBD7-4F7E-A3F5-D7746108EC24}"/>
    <cellStyle name="20% - Accent5 10 2 2" xfId="18250" xr:uid="{C2E5BB11-13A7-4777-A051-864580442674}"/>
    <cellStyle name="20% - Accent5 10 2 2 2" xfId="24735" xr:uid="{7919A590-B57F-423E-9CB4-4487E500ED08}"/>
    <cellStyle name="20% - Accent5 10 2 2 2 2" xfId="5260" xr:uid="{AA343EA4-3941-4FEB-A105-7C904DE75764}"/>
    <cellStyle name="20% - Accent5 10 2 2 2 2 2" xfId="30691" xr:uid="{21D7E7B3-0E9E-4C44-A5B5-287CD8E7F104}"/>
    <cellStyle name="20% - Accent5 10 2 2 2 3" xfId="49969" xr:uid="{DE79EA7B-F113-4E21-8E73-A860B397D29C}"/>
    <cellStyle name="20% - Accent5 10 2 2 3" xfId="17555" xr:uid="{FE426EF7-415F-4E3F-8D4E-DF8A0BE0B0A0}"/>
    <cellStyle name="20% - Accent5 10 2 2 3 2" xfId="9641" xr:uid="{5B1789BB-F38C-4C07-B996-4384C1D2A6B4}"/>
    <cellStyle name="20% - Accent5 10 2 2 3 2 2" xfId="35034" xr:uid="{51716AC8-5AF3-4E93-8832-DFA0D9E41A16}"/>
    <cellStyle name="20% - Accent5 10 2 2 3 3" xfId="42863" xr:uid="{E7AAB684-2C20-4821-B74C-43C08BFAC868}"/>
    <cellStyle name="20% - Accent5 10 2 2 4" xfId="5090" xr:uid="{539B398E-EB62-413B-AC62-4CA78D10ED7E}"/>
    <cellStyle name="20% - Accent5 10 2 2 4 2" xfId="30521" xr:uid="{B88F7D6F-DE48-4E62-AF48-42011BE87E45}"/>
    <cellStyle name="20% - Accent5 10 2 2 5" xfId="43550" xr:uid="{92B81AB3-19EF-4565-A55B-F9BD785A611F}"/>
    <cellStyle name="20% - Accent5 10 2 3" xfId="20441" xr:uid="{03871A56-687A-40D5-8413-9B77F18698F3}"/>
    <cellStyle name="20% - Accent5 10 2 3 2" xfId="3077" xr:uid="{F96DA91B-960E-408E-A608-7D129A9DED52}"/>
    <cellStyle name="20% - Accent5 10 2 3 2 2" xfId="28530" xr:uid="{DF1508AF-6165-490B-8DBB-44512AFB542A}"/>
    <cellStyle name="20% - Accent5 10 2 3 3" xfId="45720" xr:uid="{57BB0ED4-F173-4EF1-A05A-AAB174FBBD03}"/>
    <cellStyle name="20% - Accent5 10 2 4" xfId="23786" xr:uid="{EED17CCE-F777-49B2-8E5C-225CFE6B5DFF}"/>
    <cellStyle name="20% - Accent5 10 2 4 2" xfId="5349" xr:uid="{6BBA1C34-7396-4353-B370-DFDD0C4573AD}"/>
    <cellStyle name="20% - Accent5 10 2 4 2 2" xfId="30780" xr:uid="{35E4E27B-1AF8-4523-A727-368EF732FAAE}"/>
    <cellStyle name="20% - Accent5 10 2 4 3" xfId="49031" xr:uid="{EB35295D-4A59-44A7-ACFF-4854338620F1}"/>
    <cellStyle name="20% - Accent5 10 2 5" xfId="19748" xr:uid="{9FCB955B-991B-4FB6-9613-98C79730F439}"/>
    <cellStyle name="20% - Accent5 10 2 5 2" xfId="45036" xr:uid="{17F98EA7-F82C-4AE1-A469-A8674FF7C84F}"/>
    <cellStyle name="20% - Accent5 10 2 6" xfId="43468" xr:uid="{C3D916CB-D6DF-47CF-920F-31DB3D872025}"/>
    <cellStyle name="20% - Accent5 10 3" xfId="7634" xr:uid="{D4556A87-D517-427B-9E92-76E4F834EDFF}"/>
    <cellStyle name="20% - Accent5 10 3 2" xfId="7717" xr:uid="{6A755B13-825C-4A23-B9DF-7DEB87ABB596}"/>
    <cellStyle name="20% - Accent5 10 3 2 2" xfId="18422" xr:uid="{4641E586-2D36-457F-849D-3520F6574795}"/>
    <cellStyle name="20% - Accent5 10 3 2 2 2" xfId="11573" xr:uid="{9DE7308C-30C3-4045-9A1E-2D20C8AF1B28}"/>
    <cellStyle name="20% - Accent5 10 3 2 2 2 2" xfId="36944" xr:uid="{F9EAD57C-B2C8-4658-B551-A559F6711E05}"/>
    <cellStyle name="20% - Accent5 10 3 2 2 3" xfId="43722" xr:uid="{3E184121-AA4D-433D-8021-91F4FF5B8359}"/>
    <cellStyle name="20% - Accent5 10 3 2 3" xfId="7022" xr:uid="{5E5F6AA4-22E7-4C1B-8ED4-FA6A4BC5078B}"/>
    <cellStyle name="20% - Accent5 10 3 2 3 2" xfId="22277" xr:uid="{9438AC63-ECE9-42FC-A0FE-C22058796463}"/>
    <cellStyle name="20% - Accent5 10 3 2 3 2 2" xfId="47545" xr:uid="{85266D83-359D-46C3-83FA-6B1A47B247B3}"/>
    <cellStyle name="20% - Accent5 10 3 2 3 3" xfId="32436" xr:uid="{B7B47BA2-7595-43C4-93A5-40C07E8BDE42}"/>
    <cellStyle name="20% - Accent5 10 3 2 4" xfId="11403" xr:uid="{7276FDE0-6E81-473A-BC2B-A956F6882BE4}"/>
    <cellStyle name="20% - Accent5 10 3 2 4 2" xfId="36774" xr:uid="{6F1D624A-54BA-4EA4-A57D-7E3C5A44B278}"/>
    <cellStyle name="20% - Accent5 10 3 2 5" xfId="33124" xr:uid="{0A85EC1D-BEFD-41C3-9416-68506AE2C178}"/>
    <cellStyle name="20% - Accent5 10 3 3" xfId="14129" xr:uid="{A32438C5-74B4-4A39-BD08-80C1B53B810C}"/>
    <cellStyle name="20% - Accent5 10 3 3 2" xfId="9390" xr:uid="{D6B0DAE2-3A59-49CD-9D0A-8873AFAD5A2B}"/>
    <cellStyle name="20% - Accent5 10 3 3 2 2" xfId="34783" xr:uid="{FC018F01-4728-4E56-A407-9821A689615D}"/>
    <cellStyle name="20% - Accent5 10 3 3 3" xfId="39468" xr:uid="{BC888D0F-51A2-4C63-8D5E-AB3CBBCF7B7C}"/>
    <cellStyle name="20% - Accent5 10 3 4" xfId="17474" xr:uid="{536FA279-57B9-492A-8F4C-1CE8A52EA78A}"/>
    <cellStyle name="20% - Accent5 10 3 4 2" xfId="11662" xr:uid="{73FC3C32-0B2B-430A-AA64-8A47DC274202}"/>
    <cellStyle name="20% - Accent5 10 3 4 2 2" xfId="37033" xr:uid="{F9692CCB-E147-4498-B66D-32D515C587A3}"/>
    <cellStyle name="20% - Accent5 10 3 4 3" xfId="42782" xr:uid="{B135C3EF-833A-44C1-BB84-1D52A8913B62}"/>
    <cellStyle name="20% - Accent5 10 3 5" xfId="13434" xr:uid="{711F5299-6AAF-4C59-82A9-F0481CE86022}"/>
    <cellStyle name="20% - Accent5 10 3 5 2" xfId="38785" xr:uid="{FFAF94FF-5081-4D35-ABE3-20ABF81B2749}"/>
    <cellStyle name="20% - Accent5 10 3 6" xfId="33042" xr:uid="{B2320BE1-1E65-4A18-84FA-D3562D022752}"/>
    <cellStyle name="20% - Accent5 10 4" xfId="24563" xr:uid="{776D56D2-DC45-4909-88EA-DF03F41FDE1B}"/>
    <cellStyle name="20% - Accent5 10 4 2" xfId="12098" xr:uid="{78C75894-12E5-4447-8F36-3F16F8BB5BE0}"/>
    <cellStyle name="20% - Accent5 10 4 2 2" xfId="15793" xr:uid="{583F6B13-31CE-4847-813B-2F0465065AD1}"/>
    <cellStyle name="20% - Accent5 10 4 2 2 2" xfId="41120" xr:uid="{40DEBF3E-247A-4F8F-831B-2E1E95FF185A}"/>
    <cellStyle name="20% - Accent5 10 4 2 3" xfId="37461" xr:uid="{39C2FAF3-F83B-4CFE-9F3F-BC52D159D309}"/>
    <cellStyle name="20% - Accent5 10 4 3" xfId="23867" xr:uid="{3E43C7B8-D6BB-4010-A014-DDCBACF0EF1A}"/>
    <cellStyle name="20% - Accent5 10 4 3 2" xfId="3328" xr:uid="{CFF041CD-F9A0-4DBB-85FE-CE9FE6DDD7DD}"/>
    <cellStyle name="20% - Accent5 10 4 3 2 2" xfId="28781" xr:uid="{B3A11363-1613-4C04-96EA-ED5AF7F913E3}"/>
    <cellStyle name="20% - Accent5 10 4 3 3" xfId="49112" xr:uid="{F8F63DF9-B8A3-43DD-BCB7-AF748C503358}"/>
    <cellStyle name="20% - Accent5 10 4 4" xfId="15623" xr:uid="{C6EE35BF-FA8C-438F-B5ED-3614885217E6}"/>
    <cellStyle name="20% - Accent5 10 4 4 2" xfId="40950" xr:uid="{61D2A6D7-96FB-4C1E-B1AF-7A651713DBD9}"/>
    <cellStyle name="20% - Accent5 10 4 5" xfId="49797" xr:uid="{E6C73175-F9E1-44D3-BCE8-1B9C8866556A}"/>
    <cellStyle name="20% - Accent5 10 5" xfId="7806" xr:uid="{5438645A-609E-435F-B132-6A28CC1EA69B}"/>
    <cellStyle name="20% - Accent5 10 5 2" xfId="14641" xr:uid="{302E8EFD-63DA-4177-9B06-B63790CB1ED0}"/>
    <cellStyle name="20% - Accent5 10 5 2 2" xfId="39980" xr:uid="{D8A580F8-EB3F-4A45-9D81-08C73AD1C5A4}"/>
    <cellStyle name="20% - Accent5 10 5 3" xfId="33213" xr:uid="{84DAEB52-7FD2-4F5B-91B9-2F78FC1725A9}"/>
    <cellStyle name="20% - Accent5 10 6" xfId="11149" xr:uid="{F6D7B886-16C8-4CFB-9BA2-1148A94FA47A}"/>
    <cellStyle name="20% - Accent5 10 6 2" xfId="15882" xr:uid="{757F7225-A9CB-4404-98D9-EE726EA80A13}"/>
    <cellStyle name="20% - Accent5 10 6 2 2" xfId="41209" xr:uid="{518C2C87-601A-43C8-AFF6-EF542DB6CD55}"/>
    <cellStyle name="20% - Accent5 10 6 3" xfId="36520" xr:uid="{196CBF04-938A-453D-8237-3DF491A621DD}"/>
    <cellStyle name="20% - Accent5 10 7" xfId="7112" xr:uid="{13EA2A5D-1327-4897-A668-F8834E38A823}"/>
    <cellStyle name="20% - Accent5 10 7 2" xfId="32526" xr:uid="{56FB84FA-164F-406E-B53A-694CCC4F3EC0}"/>
    <cellStyle name="20% - Accent5 10 8" xfId="49716" xr:uid="{CED3F61F-B902-4050-A64F-2B410F8CC8DB}"/>
    <cellStyle name="20% - Accent5 11" xfId="20269" xr:uid="{D4E0BA68-42EB-40C1-9621-DC5B6731E766}"/>
    <cellStyle name="20% - Accent5 11 2" xfId="13957" xr:uid="{BD5C86F5-38A7-4598-9FF5-3974EB2ED8AF}"/>
    <cellStyle name="20% - Accent5 11 2 2" xfId="14040" xr:uid="{32A9D0EE-0B5C-4D0C-B026-777F3D3B16DC}"/>
    <cellStyle name="20% - Accent5 11 2 2 2" xfId="20524" xr:uid="{80D9D3AF-DD5F-47B6-B33C-DEFF665B8399}"/>
    <cellStyle name="20% - Accent5 11 2 2 2 2" xfId="17898" xr:uid="{131C3ACA-EE34-4555-A748-549CC4D1C13F}"/>
    <cellStyle name="20% - Accent5 11 2 2 2 2 2" xfId="43206" xr:uid="{78CE558F-FAA4-4D5B-8564-E3B66D74CB16}"/>
    <cellStyle name="20% - Accent5 11 2 2 2 3" xfId="45803" xr:uid="{379258CC-BB91-4C7A-ADBF-2A961011D81F}"/>
    <cellStyle name="20% - Accent5 11 2 2 3" xfId="13344" xr:uid="{0B04017C-787A-4D99-8B1F-2A8DBC6BEF59}"/>
    <cellStyle name="20% - Accent5 11 2 2 3 2" xfId="5432" xr:uid="{1FAEA3C5-C4CE-4C58-9D00-208032828516}"/>
    <cellStyle name="20% - Accent5 11 2 2 3 2 2" xfId="30863" xr:uid="{1D528B80-B229-4BC9-88F2-9FE8BF69FD4E}"/>
    <cellStyle name="20% - Accent5 11 2 2 3 3" xfId="38695" xr:uid="{61F52FB2-E84E-434F-8B89-2E315FD9609B}"/>
    <cellStyle name="20% - Accent5 11 2 2 4" xfId="17728" xr:uid="{0D7E82A7-6287-4CF4-ABE4-82482E017B91}"/>
    <cellStyle name="20% - Accent5 11 2 2 4 2" xfId="43036" xr:uid="{499D589A-FD2B-484B-A725-FD56F1FB2F8E}"/>
    <cellStyle name="20% - Accent5 11 2 2 5" xfId="39379" xr:uid="{CDE62FB0-33BB-4E30-A15D-9732F63AEEC9}"/>
    <cellStyle name="20% - Accent5 11 2 3" xfId="8878" xr:uid="{B0848CB8-83E0-45DE-98EE-6D718C969F54}"/>
    <cellStyle name="20% - Accent5 11 2 3 2" xfId="15714" xr:uid="{DE3264D2-E561-410E-A966-BF5F4EE95F78}"/>
    <cellStyle name="20% - Accent5 11 2 3 2 2" xfId="41041" xr:uid="{D424DC2C-C614-4810-9F8F-06159ADB8CD1}"/>
    <cellStyle name="20% - Accent5 11 2 3 3" xfId="34271" xr:uid="{8C45179B-7D6C-4707-8E39-D1848A199FEF}"/>
    <cellStyle name="20% - Accent5 11 2 4" xfId="19577" xr:uid="{9713895E-2E03-49D9-A8B8-87CED5EC01CD}"/>
    <cellStyle name="20% - Accent5 11 2 4 2" xfId="17987" xr:uid="{4F8F0595-1CA4-490A-BE3F-1685CE71D6E3}"/>
    <cellStyle name="20% - Accent5 11 2 4 2 2" xfId="43295" xr:uid="{D7E25826-D6BC-438D-9F9E-5D11086E36ED}"/>
    <cellStyle name="20% - Accent5 11 2 4 3" xfId="44865" xr:uid="{36202925-C18D-4DB3-A766-7815829C0E20}"/>
    <cellStyle name="20% - Accent5 11 2 5" xfId="798" xr:uid="{1A0CD34E-1D54-4D09-8491-105DA24DAA00}"/>
    <cellStyle name="20% - Accent5 11 2 5 2" xfId="26282" xr:uid="{35202B9D-BE6B-495E-B933-D8B1B80EA7A2}"/>
    <cellStyle name="20% - Accent5 11 2 6" xfId="39298" xr:uid="{3F37A8B7-833A-4230-89E0-C54B3B2866B2}"/>
    <cellStyle name="20% - Accent5 11 3" xfId="2393" xr:uid="{8A2401E9-4CE1-40DD-9AE2-DE9D9CEA87BA}"/>
    <cellStyle name="20% - Accent5 11 3 2" xfId="2476" xr:uid="{B8937B62-A22A-4271-BF33-91F4CED39441}"/>
    <cellStyle name="20% - Accent5 11 3 2 2" xfId="14212" xr:uid="{44FB5D30-7CC4-4177-81F1-22C1A280B016}"/>
    <cellStyle name="20% - Accent5 11 3 2 2 2" xfId="7365" xr:uid="{2D0B545D-CB39-459F-A37F-2ABEB4D394AD}"/>
    <cellStyle name="20% - Accent5 11 3 2 2 2 2" xfId="32779" xr:uid="{B55E770C-8537-47FF-94F2-B7A0871E61ED}"/>
    <cellStyle name="20% - Accent5 11 3 2 2 3" xfId="39551" xr:uid="{502A7D6A-04B2-422A-A001-4605A29709DA}"/>
    <cellStyle name="20% - Accent5 11 3 2 3" xfId="707" xr:uid="{2532F280-BB40-4607-9618-7F1FCF7EF37A}"/>
    <cellStyle name="20% - Accent5 11 3 2 3 2" xfId="11745" xr:uid="{0F31A69E-7487-4A48-B3C1-6EEB9CB06CDA}"/>
    <cellStyle name="20% - Accent5 11 3 2 3 2 2" xfId="37116" xr:uid="{B034B444-9236-43C4-927F-A9F9FAE48F5B}"/>
    <cellStyle name="20% - Accent5 11 3 2 3 3" xfId="26191" xr:uid="{67869C2D-670E-47A7-8D01-7E350386BA77}"/>
    <cellStyle name="20% - Accent5 11 3 2 4" xfId="7195" xr:uid="{6A92A996-0746-43E7-A7A8-102AAB1B78D0}"/>
    <cellStyle name="20% - Accent5 11 3 2 4 2" xfId="32609" xr:uid="{56450834-AE57-4BE0-84F8-D9E0EC864862}"/>
    <cellStyle name="20% - Accent5 11 3 2 5" xfId="27929" xr:uid="{15B0405B-BC09-4E77-9C05-B509BBE3C7F0}"/>
    <cellStyle name="20% - Accent5 11 3 3" xfId="21514" xr:uid="{A07A6708-F484-4699-A33E-AEFC3B28EBD5}"/>
    <cellStyle name="20% - Accent5 11 3 3 2" xfId="5181" xr:uid="{6B108450-A229-48F4-B22A-2045130A2E24}"/>
    <cellStyle name="20% - Accent5 11 3 3 2 2" xfId="30612" xr:uid="{5F16EE05-9C43-4369-82BE-AD617C79268D}"/>
    <cellStyle name="20% - Accent5 11 3 3 3" xfId="46782" xr:uid="{072A99D0-C735-4512-AABF-7F0C77D350C6}"/>
    <cellStyle name="20% - Accent5 11 3 4" xfId="13263" xr:uid="{BBA366BD-B26E-4E17-96A7-2676A24A34D8}"/>
    <cellStyle name="20% - Accent5 11 3 4 2" xfId="7454" xr:uid="{12AAEB73-48FB-43F6-8A3A-4A6206D3DC92}"/>
    <cellStyle name="20% - Accent5 11 3 4 2 2" xfId="32868" xr:uid="{3BBA93BA-0C46-487E-965B-0C796C8325A5}"/>
    <cellStyle name="20% - Accent5 11 3 4 3" xfId="38614" xr:uid="{07EA9DD7-9037-4059-8830-F4AE48D5E2EE}"/>
    <cellStyle name="20% - Accent5 11 3 5" xfId="1835" xr:uid="{0CB7E5BA-5A3F-4048-9283-F3149FE5C87D}"/>
    <cellStyle name="20% - Accent5 11 3 5 2" xfId="27306" xr:uid="{FA73DAE4-CD77-4CA3-A409-FD2F6BD0D351}"/>
    <cellStyle name="20% - Accent5 11 3 6" xfId="27851" xr:uid="{C95E2D63-0D37-4CD4-B2DB-8F50D513A52B}"/>
    <cellStyle name="20% - Accent5 11 4" xfId="20352" xr:uid="{07A00CD6-7528-4D48-96DC-E973EF2425AF}"/>
    <cellStyle name="20% - Accent5 11 4 2" xfId="7889" xr:uid="{1FAEE14F-ED38-42E9-AFE7-27A77B3C27C8}"/>
    <cellStyle name="20% - Accent5 11 4 2 2" xfId="24210" xr:uid="{7F275EE5-B72A-4042-9BE3-3684987D97FD}"/>
    <cellStyle name="20% - Accent5 11 4 2 2 2" xfId="49455" xr:uid="{0E41E093-3189-4116-98EF-C1E77F377CC1}"/>
    <cellStyle name="20% - Accent5 11 4 2 3" xfId="33296" xr:uid="{23EFD0BD-1523-44C7-8B0B-8DFD6E202240}"/>
    <cellStyle name="20% - Accent5 11 4 3" xfId="19658" xr:uid="{26B6AF83-954D-46E6-B1C3-84D20C284820}"/>
    <cellStyle name="20% - Accent5 11 4 3 2" xfId="15965" xr:uid="{F6DDD1B2-19DD-409A-8541-38131E7F8C9B}"/>
    <cellStyle name="20% - Accent5 11 4 3 2 2" xfId="41292" xr:uid="{044A4420-9525-4A32-A5FF-F030854A39CC}"/>
    <cellStyle name="20% - Accent5 11 4 3 3" xfId="44946" xr:uid="{B45DF948-E239-4371-AB25-226B46C521B9}"/>
    <cellStyle name="20% - Accent5 11 4 4" xfId="24040" xr:uid="{B2056D0D-499B-4657-B69F-221F0D752ACC}"/>
    <cellStyle name="20% - Accent5 11 4 4 2" xfId="49285" xr:uid="{AA4BACB2-F43E-45A2-AC87-34188AD5DA2C}"/>
    <cellStyle name="20% - Accent5 11 4 5" xfId="45631" xr:uid="{504CBF0B-95BB-41AC-8ECF-FCAECA50E98A}"/>
    <cellStyle name="20% - Accent5 11 5" xfId="2565" xr:uid="{2DC9A78A-EDE4-47B1-9991-626935330EF8}"/>
    <cellStyle name="20% - Accent5 11 5 2" xfId="22026" xr:uid="{3D294877-3ADE-4FDD-AEA0-A37FBF85A613}"/>
    <cellStyle name="20% - Accent5 11 5 2 2" xfId="47294" xr:uid="{22230166-F4E0-4000-8E3A-064659877E64}"/>
    <cellStyle name="20% - Accent5 11 5 3" xfId="28018" xr:uid="{023ABAF4-50EF-468A-9284-30608FB1C97B}"/>
    <cellStyle name="20% - Accent5 11 6" xfId="6941" xr:uid="{DE59C5D3-3879-490E-A539-67FF04947093}"/>
    <cellStyle name="20% - Accent5 11 6 2" xfId="24299" xr:uid="{D7A069C4-3BA9-49AF-B382-63FF89365DB5}"/>
    <cellStyle name="20% - Accent5 11 6 2 2" xfId="49544" xr:uid="{2574686E-5195-4AE9-B422-813705BB0005}"/>
    <cellStyle name="20% - Accent5 11 6 3" xfId="32355" xr:uid="{7F06EA84-A3B1-4FA2-A65F-97A9A9095697}"/>
    <cellStyle name="20% - Accent5 11 7" xfId="797" xr:uid="{B2F815D7-8585-4A1C-A86C-E06DA01525C0}"/>
    <cellStyle name="20% - Accent5 11 7 2" xfId="26281" xr:uid="{EEFDE8EB-AF70-4008-816B-685BE648EF95}"/>
    <cellStyle name="20% - Accent5 11 8" xfId="45550" xr:uid="{2FA4FF32-92FC-4B7A-B1DB-E3BDB834DA2B}"/>
    <cellStyle name="20% - Accent5 12" xfId="8706" xr:uid="{54C35103-ED99-45D7-8C9F-C7F8C6D232D8}"/>
    <cellStyle name="20% - Accent5 12 2" xfId="21342" xr:uid="{FD40487C-8416-4DC6-A373-951BB7316D46}"/>
    <cellStyle name="20% - Accent5 12 2 2" xfId="21425" xr:uid="{1CC871CE-EADF-4B83-8E3D-89773E144E5E}"/>
    <cellStyle name="20% - Accent5 12 2 2 2" xfId="8961" xr:uid="{7B07A22A-854A-429B-AB7C-C5E1C1A09A96}"/>
    <cellStyle name="20% - Accent5 12 2 2 2 2" xfId="13687" xr:uid="{164D7E27-140D-440E-A6FD-795900C41F9F}"/>
    <cellStyle name="20% - Accent5 12 2 2 2 2 2" xfId="39038" xr:uid="{819B9DAF-A408-416E-87F7-178A986BC736}"/>
    <cellStyle name="20% - Accent5 12 2 2 2 3" xfId="34354" xr:uid="{559FA6EF-2F75-4C6B-8238-D98A1FDD87E6}"/>
    <cellStyle name="20% - Accent5 12 2 2 3" xfId="1745" xr:uid="{9F6CABEA-A017-4695-8E56-C01E78BB42CA}"/>
    <cellStyle name="20% - Accent5 12 2 2 3 2" xfId="18070" xr:uid="{01002CEF-0ECD-4B50-966E-8A3F905355FF}"/>
    <cellStyle name="20% - Accent5 12 2 2 3 2 2" xfId="43378" xr:uid="{50AD48F0-A553-46B6-A054-B68CD3DFADD4}"/>
    <cellStyle name="20% - Accent5 12 2 2 3 3" xfId="27216" xr:uid="{913E5624-B05D-41FF-AB84-1ED2E655B598}"/>
    <cellStyle name="20% - Accent5 12 2 2 4" xfId="13517" xr:uid="{E6F1D2B5-616A-465A-8205-1F7912477F95}"/>
    <cellStyle name="20% - Accent5 12 2 2 4 2" xfId="38868" xr:uid="{A4B6AAFC-70FE-4D5C-87AD-50E0401734D6}"/>
    <cellStyle name="20% - Accent5 12 2 2 5" xfId="46693" xr:uid="{B0D8E10F-EA21-443B-91EB-F1BB1618B7E3}"/>
    <cellStyle name="20% - Accent5 12 2 3" xfId="4669" xr:uid="{11EC504E-9C31-4C71-B63C-974EF687304B}"/>
    <cellStyle name="20% - Accent5 12 2 3 2" xfId="24131" xr:uid="{5F6205BE-30C9-43F7-89F8-0139B8B9FB2F}"/>
    <cellStyle name="20% - Accent5 12 2 3 2 2" xfId="49376" xr:uid="{B23F8AD0-C8AC-4267-8CB1-E2C4EBCF954A}"/>
    <cellStyle name="20% - Accent5 12 2 3 3" xfId="30100" xr:uid="{1820CC9B-3E66-4700-8760-EADB93808FF1}"/>
    <cellStyle name="20% - Accent5 12 2 4" xfId="626" xr:uid="{320BBB0C-2193-43CB-BCAD-3CFE12EEDB55}"/>
    <cellStyle name="20% - Accent5 12 2 4 2" xfId="13776" xr:uid="{2563752F-3096-4FE9-A760-7AF2327AD29C}"/>
    <cellStyle name="20% - Accent5 12 2 4 2 2" xfId="39127" xr:uid="{7C94713A-BBCA-4A77-BC5D-4BA262D4631B}"/>
    <cellStyle name="20% - Accent5 12 2 4 3" xfId="26110" xr:uid="{0A345122-5063-429D-844E-43D6F3C7D278}"/>
    <cellStyle name="20% - Accent5 12 2 5" xfId="10253" xr:uid="{BA419D4B-76DE-49BC-8CF8-CA6FD55E7CEB}"/>
    <cellStyle name="20% - Accent5 12 2 5 2" xfId="35637" xr:uid="{9B132CD3-7BA1-4D6A-9E9A-9F67C5C18F5B}"/>
    <cellStyle name="20% - Accent5 12 2 6" xfId="46611" xr:uid="{CAE96B51-617D-4BD7-B871-2FCD18278673}"/>
    <cellStyle name="20% - Accent5 12 3" xfId="15030" xr:uid="{9944C457-2232-4AAC-949F-92A087397ABB}"/>
    <cellStyle name="20% - Accent5 12 3 2" xfId="15113" xr:uid="{A7E1539E-2CF4-43AC-BCF1-26A483DFA6A3}"/>
    <cellStyle name="20% - Accent5 12 3 2 2" xfId="21597" xr:uid="{F258E5D5-01E3-45F7-A350-E9F890963CEC}"/>
    <cellStyle name="20% - Accent5 12 3 2 2 2" xfId="2082" xr:uid="{A2416926-9DBC-4F7B-B13D-4079A97E0BDF}"/>
    <cellStyle name="20% - Accent5 12 3 2 2 2 2" xfId="27553" xr:uid="{17C56308-6133-45C9-9323-3E206F138BC8}"/>
    <cellStyle name="20% - Accent5 12 3 2 2 3" xfId="46865" xr:uid="{6559190E-8137-4B99-939C-BE0A81D79A77}"/>
    <cellStyle name="20% - Accent5 12 3 2 3" xfId="3849" xr:uid="{E8AA113E-6B36-427A-84FE-9C393B4F6C55}"/>
    <cellStyle name="20% - Accent5 12 3 2 3 2" xfId="7537" xr:uid="{3D4B4D34-B9B7-492D-816C-B2456F6E6934}"/>
    <cellStyle name="20% - Accent5 12 3 2 3 2 2" xfId="32951" xr:uid="{9A355DB8-5F55-4B87-BC75-D1FF01F87EDF}"/>
    <cellStyle name="20% - Accent5 12 3 2 3 3" xfId="29293" xr:uid="{ED8BEA3F-E3CE-4166-AA43-D2B961FDC0F9}"/>
    <cellStyle name="20% - Accent5 12 3 2 4" xfId="1906" xr:uid="{EF211E0F-F291-400D-895C-6325CD0C1EB1}"/>
    <cellStyle name="20% - Accent5 12 3 2 4 2" xfId="27377" xr:uid="{D0AA8473-9DFB-4C88-AD90-39B1D7E3E8AC}"/>
    <cellStyle name="20% - Accent5 12 3 2 5" xfId="40440" xr:uid="{4805B6FF-007F-4EF8-86EB-5ACDB32AA771}"/>
    <cellStyle name="20% - Accent5 12 3 3" xfId="10982" xr:uid="{AD75A711-0CE3-4DFD-838C-0BDA66AA5186}"/>
    <cellStyle name="20% - Accent5 12 3 3 2" xfId="17819" xr:uid="{10AA0BD9-9345-4504-90CF-0504EA2FA5A3}"/>
    <cellStyle name="20% - Accent5 12 3 3 2 2" xfId="43127" xr:uid="{95AEAF21-EFBE-4B3F-8B3A-A3BD2880E693}"/>
    <cellStyle name="20% - Accent5 12 3 3 3" xfId="36353" xr:uid="{0FAFEC67-A659-406E-8F8E-0AB06BE04F3C}"/>
    <cellStyle name="20% - Accent5 12 3 4" xfId="1664" xr:uid="{B0D9D86A-56E6-4BAC-9C93-6BB2AC69C885}"/>
    <cellStyle name="20% - Accent5 12 3 4 2" xfId="1140" xr:uid="{CD0810F0-FB76-46EA-B640-C9A202CC1F52}"/>
    <cellStyle name="20% - Accent5 12 3 4 2 2" xfId="26624" xr:uid="{FB4BD052-41C9-4132-A1E7-7F120B87E52E}"/>
    <cellStyle name="20% - Accent5 12 3 4 3" xfId="27135" xr:uid="{D76A5CA9-5BD8-47EA-87D2-0248DD05D368}"/>
    <cellStyle name="20% - Accent5 12 3 5" xfId="22890" xr:uid="{7F1CD42E-62D6-4741-8E70-B4E5C7C2E94B}"/>
    <cellStyle name="20% - Accent5 12 3 5 2" xfId="48145" xr:uid="{074D9147-22F6-4B88-8D9F-90258F6D5730}"/>
    <cellStyle name="20% - Accent5 12 3 6" xfId="40360" xr:uid="{26D89CDE-84AE-43F2-A715-CF846B176A28}"/>
    <cellStyle name="20% - Accent5 12 4" xfId="8789" xr:uid="{94534C54-4BDE-42D9-B2F0-9291C6694678}"/>
    <cellStyle name="20% - Accent5 12 4 2" xfId="2648" xr:uid="{F60CFE24-E41D-4457-A4D2-4FDCE378A6BC}"/>
    <cellStyle name="20% - Accent5 12 4 2 2" xfId="20001" xr:uid="{9CEC63FD-A767-4EE1-83B6-3E2C2FE6B8B9}"/>
    <cellStyle name="20% - Accent5 12 4 2 2 2" xfId="45289" xr:uid="{CE0CC97F-D396-47AD-93D6-E9A1D03AC2B1}"/>
    <cellStyle name="20% - Accent5 12 4 2 3" xfId="28101" xr:uid="{F6182C54-0E4C-4D03-97C4-F928FDB23383}"/>
    <cellStyle name="20% - Accent5 12 4 3" xfId="708" xr:uid="{890A9D6A-EB28-4399-8744-4876C4E73363}"/>
    <cellStyle name="20% - Accent5 12 4 3 2" xfId="24382" xr:uid="{D091FDA8-8B35-4ECF-9998-B47BD5FBB397}"/>
    <cellStyle name="20% - Accent5 12 4 3 2 2" xfId="49627" xr:uid="{F85A9377-4690-4931-8078-D9CF3383D7D2}"/>
    <cellStyle name="20% - Accent5 12 4 3 3" xfId="26192" xr:uid="{5EA5E97F-3AF0-4829-BFE5-0B5649EE14DE}"/>
    <cellStyle name="20% - Accent5 12 4 4" xfId="19831" xr:uid="{93B7CAF4-323F-408A-88D3-766A5412B09E}"/>
    <cellStyle name="20% - Accent5 12 4 4 2" xfId="45119" xr:uid="{B5140B33-B7AE-440C-BC0D-FFF6079F0FA1}"/>
    <cellStyle name="20% - Accent5 12 4 5" xfId="34182" xr:uid="{3CB96EF1-FF19-4BE4-A14C-42F05AD7F395}"/>
    <cellStyle name="20% - Accent5 12 5" xfId="15202" xr:uid="{3C7066C5-CDE5-4DEF-A198-1C62767138D3}"/>
    <cellStyle name="20% - Accent5 12 5 2" xfId="11494" xr:uid="{0B083FEE-DF61-4102-B0E8-304008ED46BF}"/>
    <cellStyle name="20% - Accent5 12 5 2 2" xfId="36865" xr:uid="{6FE7B56A-F407-4EFA-9BAC-AD5D7FF3DFFA}"/>
    <cellStyle name="20% - Accent5 12 5 3" xfId="40529" xr:uid="{44FB7540-1072-476E-8344-781C8D4249D6}"/>
    <cellStyle name="20% - Accent5 12 6" xfId="625" xr:uid="{FD074342-F2AD-4208-953D-7600A860DD88}"/>
    <cellStyle name="20% - Accent5 12 6 2" xfId="20090" xr:uid="{B134F9FA-CDB3-4C69-B75B-4BD3E2DADAE2}"/>
    <cellStyle name="20% - Accent5 12 6 2 2" xfId="45378" xr:uid="{160EC813-1837-4400-9B10-F7CFBE66F7B0}"/>
    <cellStyle name="20% - Accent5 12 6 3" xfId="26109" xr:uid="{253CD15D-8136-4368-9E6D-0FB10E853810}"/>
    <cellStyle name="20% - Accent5 12 7" xfId="3939" xr:uid="{E1857148-CFAA-47E5-92DA-57C3996FB64C}"/>
    <cellStyle name="20% - Accent5 12 7 2" xfId="29383" xr:uid="{8F58918D-980B-48C2-9D57-A04BC74E8387}"/>
    <cellStyle name="20% - Accent5 12 8" xfId="34104" xr:uid="{C4105591-5772-4A71-9DEF-89D2F16ACF9A}"/>
    <cellStyle name="20% - Accent5 13" xfId="4497" xr:uid="{5392EEDA-B222-41CB-BA6D-954CB1AC9D67}"/>
    <cellStyle name="20% - Accent5 13 2" xfId="10810" xr:uid="{70642907-364C-4E59-A743-48707E9D475E}"/>
    <cellStyle name="20% - Accent5 13 2 2" xfId="10893" xr:uid="{3059418B-D4FE-41F0-8CFD-4CCE0D6F6370}"/>
    <cellStyle name="20% - Accent5 13 2 2 2" xfId="4752" xr:uid="{E22EFA14-ACDE-461F-A2F4-F59BCC7F4B7E}"/>
    <cellStyle name="20% - Accent5 13 2 2 2 2" xfId="10500" xr:uid="{F7D7F535-CAC9-4D30-82FD-0BBE3105397D}"/>
    <cellStyle name="20% - Accent5 13 2 2 2 2 2" xfId="35884" xr:uid="{E86F21E0-52B3-46B7-ACED-742A989CA9F3}"/>
    <cellStyle name="20% - Accent5 13 2 2 2 3" xfId="30183" xr:uid="{C94BFCE6-0F97-4FC2-91F8-DB0824365927}"/>
    <cellStyle name="20% - Accent5 13 2 2 3" xfId="22800" xr:uid="{F5689D14-DC6D-4BE0-BF58-EEA898630E57}"/>
    <cellStyle name="20% - Accent5 13 2 2 3 2" xfId="13859" xr:uid="{AB006426-01B2-4EA3-BE46-E540DEA31CB6}"/>
    <cellStyle name="20% - Accent5 13 2 2 3 2 2" xfId="39210" xr:uid="{DA2715A9-EE98-4AAF-82AC-7B2BCDC0AE80}"/>
    <cellStyle name="20% - Accent5 13 2 2 3 3" xfId="48055" xr:uid="{1740DA50-7EA7-4576-B919-D28F8F14F338}"/>
    <cellStyle name="20% - Accent5 13 2 2 4" xfId="10324" xr:uid="{4773351C-AD96-4CBC-BD95-7020B1E0AE4A}"/>
    <cellStyle name="20% - Accent5 13 2 2 4 2" xfId="35708" xr:uid="{BE52AE7A-D572-42DF-9212-ACF3FC9DEBE5}"/>
    <cellStyle name="20% - Accent5 13 2 2 5" xfId="36264" xr:uid="{24F3CE3C-1054-4D84-B07E-0C467C88990C}"/>
    <cellStyle name="20% - Accent5 13 2 3" xfId="17307" xr:uid="{58CA06F1-539A-4440-BF64-C58F9981DF92}"/>
    <cellStyle name="20% - Accent5 13 2 3 2" xfId="19922" xr:uid="{2006B73C-7AF4-4C98-925B-FDDF3698C644}"/>
    <cellStyle name="20% - Accent5 13 2 3 2 2" xfId="45210" xr:uid="{EE24190B-F2C7-4298-A262-72486A55ED2B}"/>
    <cellStyle name="20% - Accent5 13 2 3 3" xfId="42615" xr:uid="{516CF229-6201-495C-92B1-F46E6EF37DDB}"/>
    <cellStyle name="20% - Accent5 13 2 4" xfId="10082" xr:uid="{6F3728F2-DCAE-4BF2-A54A-0D6F52F12BB3}"/>
    <cellStyle name="20% - Accent5 13 2 4 2" xfId="4278" xr:uid="{F6C20FD0-6B44-4DBB-BCC7-176BBF834623}"/>
    <cellStyle name="20% - Accent5 13 2 4 2 2" xfId="29722" xr:uid="{BA07AB52-36A8-43E0-B1E3-14901305F4E8}"/>
    <cellStyle name="20% - Accent5 13 2 4 3" xfId="35466" xr:uid="{6F21C878-2459-4195-966C-C2784A8B8142}"/>
    <cellStyle name="20% - Accent5 13 2 5" xfId="6043" xr:uid="{CC84171B-5315-402D-8E23-2D1E0D61DB7D}"/>
    <cellStyle name="20% - Accent5 13 2 5 2" xfId="31466" xr:uid="{452FE4EB-316A-426C-B5D1-8569994D7CE1}"/>
    <cellStyle name="20% - Accent5 13 2 6" xfId="36185" xr:uid="{8A50667E-7BE3-4BA0-8570-14887EC5ED6C}"/>
    <cellStyle name="20% - Accent5 13 3" xfId="23447" xr:uid="{EC96D3B7-336D-4004-B6A4-A968CFDCB97F}"/>
    <cellStyle name="20% - Accent5 13 3 2" xfId="23530" xr:uid="{71B4C067-57DF-4875-9EEB-47F77AAFF651}"/>
    <cellStyle name="20% - Accent5 13 3 2 2" xfId="11065" xr:uid="{16DECA28-E1B8-4BEF-B1AA-194930E8873B}"/>
    <cellStyle name="20% - Accent5 13 3 2 2 2" xfId="23137" xr:uid="{44A4E6D6-DC99-48BB-B955-0E86601C70A4}"/>
    <cellStyle name="20% - Accent5 13 3 2 2 2 2" xfId="48392" xr:uid="{936F0471-015C-4FB0-888B-7870AA4060D8}"/>
    <cellStyle name="20% - Accent5 13 3 2 2 3" xfId="36436" xr:uid="{5DC4FA6E-A668-445C-B0C6-DB88A845E2DB}"/>
    <cellStyle name="20% - Accent5 13 3 2 3" xfId="16487" xr:uid="{ECBC8F77-7E89-42EE-824D-2444757429EE}"/>
    <cellStyle name="20% - Accent5 13 3 2 3 2" xfId="2248" xr:uid="{BD8C1D1E-F5CA-4E97-928E-A4402BDDA136}"/>
    <cellStyle name="20% - Accent5 13 3 2 3 2 2" xfId="27719" xr:uid="{D198AB9A-BA05-4577-84B3-F5FF16598C54}"/>
    <cellStyle name="20% - Accent5 13 3 2 3 3" xfId="41803" xr:uid="{A5587C49-7EE9-4EB6-83C8-4FBAA87BD30D}"/>
    <cellStyle name="20% - Accent5 13 3 2 4" xfId="22961" xr:uid="{6A4358D9-475E-4A88-9F29-9E89C2DD4E0A}"/>
    <cellStyle name="20% - Accent5 13 3 2 4 2" xfId="48216" xr:uid="{000CFBE6-3962-482C-AFF7-835CC5AB3228}"/>
    <cellStyle name="20% - Accent5 13 3 2 5" xfId="48775" xr:uid="{8CD319EB-06DB-4613-B607-10566BB3ED80}"/>
    <cellStyle name="20% - Accent5 13 3 3" xfId="6774" xr:uid="{69268AD3-FB5D-46F5-B61C-C2C737325846}"/>
    <cellStyle name="20% - Accent5 13 3 3 2" xfId="13608" xr:uid="{E4D000AA-EA2D-4118-A7C2-0A27BE9C933A}"/>
    <cellStyle name="20% - Accent5 13 3 3 2 2" xfId="38959" xr:uid="{3F5E78BB-85B9-4714-8154-210E035D5BEE}"/>
    <cellStyle name="20% - Accent5 13 3 3 3" xfId="32188" xr:uid="{927FDF49-2998-46AB-95BC-E8F43769B684}"/>
    <cellStyle name="20% - Accent5 13 3 4" xfId="22719" xr:uid="{3DA5AF58-1F5F-4988-BAC8-4FDF74D8B99F}"/>
    <cellStyle name="20% - Accent5 13 3 4 2" xfId="10592" xr:uid="{56C59D13-88F9-4A72-BF66-FE1E47F5E859}"/>
    <cellStyle name="20% - Accent5 13 3 4 2 2" xfId="35976" xr:uid="{4A772CF5-3DDE-400F-8E0A-0E9E383CDBD4}"/>
    <cellStyle name="20% - Accent5 13 3 4 3" xfId="47974" xr:uid="{08C63676-1EF0-4CFA-BB55-19A8FAC5FDA0}"/>
    <cellStyle name="20% - Accent5 13 3 5" xfId="12357" xr:uid="{880C6290-6126-4B8A-A6E8-5B6B6F5E0CFA}"/>
    <cellStyle name="20% - Accent5 13 3 5 2" xfId="37720" xr:uid="{4B465919-7DA4-41AB-9364-6717C16B6E33}"/>
    <cellStyle name="20% - Accent5 13 3 6" xfId="48694" xr:uid="{911B4621-BDDA-4BA5-A156-FD7C6FC8E7DA}"/>
    <cellStyle name="20% - Accent5 13 4" xfId="4580" xr:uid="{2936C981-193B-4925-8BE2-AA6AAA6FF38B}"/>
    <cellStyle name="20% - Accent5 13 4 2" xfId="15285" xr:uid="{7981FC04-B69C-438F-B1AA-23027CF8B580}"/>
    <cellStyle name="20% - Accent5 13 4 2 2" xfId="4186" xr:uid="{ED8F63A6-59FE-4526-B9D8-853017CC89BE}"/>
    <cellStyle name="20% - Accent5 13 4 2 2 2" xfId="29630" xr:uid="{43D6CB3A-CD40-48EF-BB62-63C78A768D25}"/>
    <cellStyle name="20% - Accent5 13 4 2 3" xfId="40612" xr:uid="{806F9E12-4C08-470D-BA63-BEF28ED1F526}"/>
    <cellStyle name="20% - Accent5 13 4 3" xfId="10163" xr:uid="{BF7C1634-E62D-407D-B4B4-AAD2E0CAA28F}"/>
    <cellStyle name="20% - Accent5 13 4 3 2" xfId="20173" xr:uid="{14048CE3-5D88-4C3F-BF9F-FCC7A9B49E8B}"/>
    <cellStyle name="20% - Accent5 13 4 3 2 2" xfId="45461" xr:uid="{084703F4-010D-4C0F-9DE8-1AE64D683CEF}"/>
    <cellStyle name="20% - Accent5 13 4 3 3" xfId="35547" xr:uid="{E022EAEB-5C55-4255-883F-8A9B277FFE56}"/>
    <cellStyle name="20% - Accent5 13 4 4" xfId="4010" xr:uid="{30881C3D-61F0-4C00-9626-77C0E9B87278}"/>
    <cellStyle name="20% - Accent5 13 4 4 2" xfId="29454" xr:uid="{72B882FC-1F54-4BF9-AFED-361B88AB6BBB}"/>
    <cellStyle name="20% - Accent5 13 4 5" xfId="30011" xr:uid="{D33417C1-A80A-44AE-AA60-C933764A4D84}"/>
    <cellStyle name="20% - Accent5 13 5" xfId="23619" xr:uid="{7ADAE18E-F76D-4153-8ADA-2A57B0D128E9}"/>
    <cellStyle name="20% - Accent5 13 5 2" xfId="7286" xr:uid="{91B4D90E-367A-440A-BE95-22DF55F74F94}"/>
    <cellStyle name="20% - Accent5 13 5 2 2" xfId="32700" xr:uid="{A96D0A69-5161-4CEA-9424-BDC9F1848DDC}"/>
    <cellStyle name="20% - Accent5 13 5 3" xfId="48864" xr:uid="{EB8E6517-1301-45F9-9389-E0A096AEB74E}"/>
    <cellStyle name="20% - Accent5 13 6" xfId="3768" xr:uid="{07F35570-9D82-4CB0-914D-813582B3D541}"/>
    <cellStyle name="20% - Accent5 13 6 2" xfId="2174" xr:uid="{324AD9F7-2008-45F2-AC29-506954487C0E}"/>
    <cellStyle name="20% - Accent5 13 6 2 2" xfId="27645" xr:uid="{88ECEFB0-138A-4BD0-B868-38A30F7CF08C}"/>
    <cellStyle name="20% - Accent5 13 6 3" xfId="29212" xr:uid="{C678DF4B-85EA-439A-B4D6-169FFDE58FB4}"/>
    <cellStyle name="20% - Accent5 13 7" xfId="16577" xr:uid="{07760C1F-2A08-4DE7-BD22-BA26C0F276C5}"/>
    <cellStyle name="20% - Accent5 13 7 2" xfId="41893" xr:uid="{DBBB423B-E913-4EAB-9F6A-03639B46B7F2}"/>
    <cellStyle name="20% - Accent5 13 8" xfId="29930" xr:uid="{E73C48BA-F9F3-4C2F-B238-3495F40E9BD3}"/>
    <cellStyle name="20% - Accent5 14" xfId="17135" xr:uid="{A4EAE0D2-1773-4864-BCA5-82ECEC7DF993}"/>
    <cellStyle name="20% - Accent5 14 2" xfId="6602" xr:uid="{76AAE488-9F75-487A-A9B6-32812CBD0806}"/>
    <cellStyle name="20% - Accent5 14 2 2" xfId="6685" xr:uid="{4806C8CE-5BA7-4B9D-A088-FE9FB6EBB46E}"/>
    <cellStyle name="20% - Accent5 14 2 2 2" xfId="17390" xr:uid="{6F6DDE21-3749-4485-9413-E29206C23A2E}"/>
    <cellStyle name="20% - Accent5 14 2 2 2 2" xfId="6290" xr:uid="{7DCA085E-7FE8-451D-9F95-DCC5CAF3AD06}"/>
    <cellStyle name="20% - Accent5 14 2 2 2 2 2" xfId="31713" xr:uid="{515B4CA1-902F-4843-8FE7-FCCA901B7A96}"/>
    <cellStyle name="20% - Accent5 14 2 2 2 3" xfId="42698" xr:uid="{672D8572-044F-458B-872D-34D6D9910D6A}"/>
    <cellStyle name="20% - Accent5 14 2 2 3" xfId="12267" xr:uid="{1F150165-AB19-45E1-A5A1-4345182D6934}"/>
    <cellStyle name="20% - Accent5 14 2 2 3 2" xfId="10666" xr:uid="{42DE58B7-F5D5-4D7B-B22F-310D61C51C30}"/>
    <cellStyle name="20% - Accent5 14 2 2 3 2 2" xfId="36050" xr:uid="{85523D3A-11D8-4FB2-8D70-EEF69B8537E4}"/>
    <cellStyle name="20% - Accent5 14 2 2 3 3" xfId="37630" xr:uid="{5ACCA72D-6A69-4EAB-AB03-FA19C01D2241}"/>
    <cellStyle name="20% - Accent5 14 2 2 4" xfId="6114" xr:uid="{BE71C412-6087-49B0-8BE0-6BF88F67968A}"/>
    <cellStyle name="20% - Accent5 14 2 2 4 2" xfId="31537" xr:uid="{0E9A1442-6F14-43D0-998D-8C180776FA38}"/>
    <cellStyle name="20% - Accent5 14 2 2 5" xfId="32099" xr:uid="{E95DE070-10F5-4EE1-90DC-6189AC73D37E}"/>
    <cellStyle name="20% - Accent5 14 2 3" xfId="13096" xr:uid="{048B1EE1-6907-494B-9F56-E5481927CE9A}"/>
    <cellStyle name="20% - Accent5 14 2 3 2" xfId="4107" xr:uid="{D088712B-D92C-47E9-91F5-F4ED9E04BE21}"/>
    <cellStyle name="20% - Accent5 14 2 3 2 2" xfId="29551" xr:uid="{9E526193-CCDC-478E-AB1E-A3BC4AA17FB1}"/>
    <cellStyle name="20% - Accent5 14 2 3 3" xfId="38447" xr:uid="{574C4FC3-4DB0-42C7-8AAE-1FA81B89D100}"/>
    <cellStyle name="20% - Accent5 14 2 4" xfId="5872" xr:uid="{E374962B-01C1-4175-94AC-F95F7A2511E3}"/>
    <cellStyle name="20% - Accent5 14 2 4 2" xfId="16916" xr:uid="{BE288C84-16AF-4D1C-84BA-C62765B90D47}"/>
    <cellStyle name="20% - Accent5 14 2 4 2 2" xfId="42232" xr:uid="{B30A0F3E-F214-43FA-977E-CB7892A06AA5}"/>
    <cellStyle name="20% - Accent5 14 2 4 3" xfId="31295" xr:uid="{B450B011-943C-428E-A34C-FCFC42210342}"/>
    <cellStyle name="20% - Accent5 14 2 5" xfId="18681" xr:uid="{3CD38D55-0234-49C5-84F3-89C8C9DB5C41}"/>
    <cellStyle name="20% - Accent5 14 2 5 2" xfId="43981" xr:uid="{6A23F9FB-0FA2-425A-B965-56714891EED5}"/>
    <cellStyle name="20% - Accent5 14 2 6" xfId="32016" xr:uid="{36533226-1E07-4D42-8AF2-85EFBA0169A2}"/>
    <cellStyle name="20% - Accent5 14 3" xfId="19238" xr:uid="{2D80B807-A74E-4E7E-B650-3AF99C26CCB2}"/>
    <cellStyle name="20% - Accent5 14 3 2" xfId="19321" xr:uid="{708F3D7C-149E-47E3-B9A2-B1ECD927861D}"/>
    <cellStyle name="20% - Accent5 14 3 2 2" xfId="6857" xr:uid="{80170FA0-9873-4BB0-84DC-210FED02CCBB}"/>
    <cellStyle name="20% - Accent5 14 3 2 2 2" xfId="12604" xr:uid="{47FCB80F-2F7E-41FF-BDC3-95648071C4DF}"/>
    <cellStyle name="20% - Accent5 14 3 2 2 2 2" xfId="37967" xr:uid="{8457A9F5-5DCA-4DE3-B5F6-001A11F595FE}"/>
    <cellStyle name="20% - Accent5 14 3 2 2 3" xfId="32271" xr:uid="{46D2493B-2DD9-4DD8-A0F4-AAEA55DF795E}"/>
    <cellStyle name="20% - Accent5 14 3 2 3" xfId="24904" xr:uid="{4CB29984-1F3B-41E7-B758-9C4FDE97116D}"/>
    <cellStyle name="20% - Accent5 14 3 2 3 2" xfId="23303" xr:uid="{8600C0A7-D593-4843-9F30-2D89AAB16071}"/>
    <cellStyle name="20% - Accent5 14 3 2 3 2 2" xfId="48558" xr:uid="{98A5DA77-4282-43D8-AE29-6FEC6DE5B4E9}"/>
    <cellStyle name="20% - Accent5 14 3 2 3 3" xfId="50138" xr:uid="{AD6D15DA-7BC5-4BBA-9C70-473B3C944CBE}"/>
    <cellStyle name="20% - Accent5 14 3 2 4" xfId="12428" xr:uid="{0CABF8F1-F619-4ABB-9D09-73A0B28C1DD5}"/>
    <cellStyle name="20% - Accent5 14 3 2 4 2" xfId="37791" xr:uid="{008B1CBC-B14C-4999-8BF4-F06ACB0E7FF9}"/>
    <cellStyle name="20% - Accent5 14 3 2 5" xfId="44609" xr:uid="{9AEFCA93-C6B2-43CD-B0E3-D5247E47AB5A}"/>
    <cellStyle name="20% - Accent5 14 3 3" xfId="455" xr:uid="{2CAEFE64-04CC-42FF-BB6C-FCBF1EECB553}"/>
    <cellStyle name="20% - Accent5 14 3 3 2" xfId="10421" xr:uid="{3819C37E-F8EE-4E4D-890D-76FA2D4B6087}"/>
    <cellStyle name="20% - Accent5 14 3 3 2 2" xfId="35805" xr:uid="{CD65C801-F20B-41B8-A810-D6D8099E60AD}"/>
    <cellStyle name="20% - Accent5 14 3 3 3" xfId="25939" xr:uid="{D1F0E37A-F86B-4321-BFEB-E75631ACDE12}"/>
    <cellStyle name="20% - Accent5 14 3 4" xfId="12186" xr:uid="{3E42C21A-B2B0-4D0F-B40E-8131AB0BA9D0}"/>
    <cellStyle name="20% - Accent5 14 3 4 2" xfId="6382" xr:uid="{64E5320F-0A19-4B69-B842-7D3D1128AFFE}"/>
    <cellStyle name="20% - Accent5 14 3 4 2 2" xfId="31805" xr:uid="{E1300A92-7125-4FB2-AF26-0D6FB2FCF017}"/>
    <cellStyle name="20% - Accent5 14 3 4 3" xfId="37549" xr:uid="{06F03778-71FD-4AB5-B8B0-A0D4192BB5B7}"/>
    <cellStyle name="20% - Accent5 14 3 5" xfId="8148" xr:uid="{5B2A538D-15DC-4DE3-A75E-3DBAE10D669D}"/>
    <cellStyle name="20% - Accent5 14 3 5 2" xfId="33555" xr:uid="{2C3FCE7A-88D8-4236-B68B-F57FC9CCCE56}"/>
    <cellStyle name="20% - Accent5 14 3 6" xfId="44529" xr:uid="{D036883C-1A38-4CC2-B8D0-5D525DAE5585}"/>
    <cellStyle name="20% - Accent5 14 4" xfId="17218" xr:uid="{32482769-9F5E-405C-9A0C-736E1BF80B9F}"/>
    <cellStyle name="20% - Accent5 14 4 2" xfId="23702" xr:uid="{ED4229B6-80AF-437E-AEC6-5E0AF5EE8D45}"/>
    <cellStyle name="20% - Accent5 14 4 2 2" xfId="16824" xr:uid="{E415A09A-E72D-4821-8D4E-FA13FEACC97D}"/>
    <cellStyle name="20% - Accent5 14 4 2 2 2" xfId="42140" xr:uid="{29201B77-820A-482E-92A3-B7E1CF4A39A3}"/>
    <cellStyle name="20% - Accent5 14 4 2 3" xfId="48947" xr:uid="{4294A08A-51A6-4112-B02C-8BFB07620C06}"/>
    <cellStyle name="20% - Accent5 14 4 3" xfId="5953" xr:uid="{8CEE9EFF-88D7-4085-97CA-2393AD0223C7}"/>
    <cellStyle name="20% - Accent5 14 4 3 2" xfId="4352" xr:uid="{7AD9AD73-3569-4447-B41B-20E919E3DA5B}"/>
    <cellStyle name="20% - Accent5 14 4 3 2 2" xfId="29796" xr:uid="{AC071171-3366-4DF2-87DA-48B6FD21EC5F}"/>
    <cellStyle name="20% - Accent5 14 4 3 3" xfId="31376" xr:uid="{735B80D7-BB9C-43E6-B30F-29A985027BE7}"/>
    <cellStyle name="20% - Accent5 14 4 4" xfId="16648" xr:uid="{62093AD7-4EC5-4365-900A-756E5938E203}"/>
    <cellStyle name="20% - Accent5 14 4 4 2" xfId="41964" xr:uid="{FFEBA60B-6E5B-42B2-8AF8-A9C2C752D395}"/>
    <cellStyle name="20% - Accent5 14 4 5" xfId="42526" xr:uid="{062D31BE-52CE-4A14-90AA-64D25BB5E0E9}"/>
    <cellStyle name="20% - Accent5 14 5" xfId="19410" xr:uid="{11C2ADBB-FC71-4006-8370-70CDFB2C51E2}"/>
    <cellStyle name="20% - Accent5 14 5 2" xfId="2003" xr:uid="{5F7CFDD7-BA75-43CA-8300-EB4D6311FFD3}"/>
    <cellStyle name="20% - Accent5 14 5 2 2" xfId="27474" xr:uid="{21546A90-1E99-4273-A4DA-91BBB5A4A1CE}"/>
    <cellStyle name="20% - Accent5 14 5 3" xfId="44698" xr:uid="{C578977E-C874-4259-94E5-BC4607C43062}"/>
    <cellStyle name="20% - Accent5 14 6" xfId="16406" xr:uid="{5A158719-8F79-48BF-852A-F2EE241ABFF4}"/>
    <cellStyle name="20% - Accent5 14 6 2" xfId="23229" xr:uid="{D6E85166-4F72-49FA-8F64-4441A36CAEF2}"/>
    <cellStyle name="20% - Accent5 14 6 2 2" xfId="48484" xr:uid="{46C11016-FC5A-4278-BDBD-86F9D7A017B1}"/>
    <cellStyle name="20% - Accent5 14 6 3" xfId="41722" xr:uid="{B5DDC32A-FEA2-499F-95A0-2B6005377A68}"/>
    <cellStyle name="20% - Accent5 14 7" xfId="24994" xr:uid="{BF1E328D-4ACE-4ACF-A80D-0BE03E1A91D5}"/>
    <cellStyle name="20% - Accent5 14 7 2" xfId="50228" xr:uid="{EADB5DAC-F550-4580-8C2A-93FEBD218DF6}"/>
    <cellStyle name="20% - Accent5 14 8" xfId="42444" xr:uid="{CC0E1CF4-6BE8-4EF7-9854-A626DC025CE9}"/>
    <cellStyle name="20% - Accent5 15" xfId="12924" xr:uid="{2998E37F-F7FC-41B9-8704-11ADAB22FD99}"/>
    <cellStyle name="20% - Accent5 15 2" xfId="281" xr:uid="{1C1C1579-1D7E-4878-867D-56576D846892}"/>
    <cellStyle name="20% - Accent5 15 2 2" xfId="1402" xr:uid="{32307F36-FBFE-41EA-8F35-5489933558CA}"/>
    <cellStyle name="20% - Accent5 15 2 2 2" xfId="13179" xr:uid="{CF486333-410E-4035-9E64-25E7CE0086D9}"/>
    <cellStyle name="20% - Accent5 15 2 2 2 2" xfId="18928" xr:uid="{6D6F795D-7349-40B1-99D8-2D8A2E964039}"/>
    <cellStyle name="20% - Accent5 15 2 2 2 2 2" xfId="44228" xr:uid="{D09FE8AB-4B7F-42C2-AE77-3E06270A78F6}"/>
    <cellStyle name="20% - Accent5 15 2 2 2 3" xfId="38530" xr:uid="{55FA4F15-37CC-4CC1-AC46-38A9C8ADEA54}"/>
    <cellStyle name="20% - Accent5 15 2 2 3" xfId="8058" xr:uid="{60A79068-D70D-4942-B904-2530A1095821}"/>
    <cellStyle name="20% - Accent5 15 2 2 3 2" xfId="6456" xr:uid="{1DA39C2F-920F-4174-BA50-16E1DEB23FE3}"/>
    <cellStyle name="20% - Accent5 15 2 2 3 2 2" xfId="31879" xr:uid="{A1AD1830-F48E-4FA4-BCDE-F6F682166929}"/>
    <cellStyle name="20% - Accent5 15 2 2 3 3" xfId="33465" xr:uid="{B77492C1-2283-4445-A1F0-91038F51770C}"/>
    <cellStyle name="20% - Accent5 15 2 2 4" xfId="18752" xr:uid="{246E5327-EE8F-4536-8872-275C47BA1024}"/>
    <cellStyle name="20% - Accent5 15 2 2 4 2" xfId="44052" xr:uid="{B935EB41-E4B5-4703-A146-164A75B48762}"/>
    <cellStyle name="20% - Accent5 15 2 2 5" xfId="26873" xr:uid="{3B9494C0-CF5E-4423-8CF7-A471F2226439}"/>
    <cellStyle name="20% - Accent5 15 2 3" xfId="3598" xr:uid="{C6AF203A-33FB-435F-97DF-D0C1D06FA234}"/>
    <cellStyle name="20% - Accent5 15 2 3 2" xfId="16745" xr:uid="{7FB2083A-24AA-4FF4-90C3-08B99D025D4C}"/>
    <cellStyle name="20% - Accent5 15 2 3 2 2" xfId="42061" xr:uid="{1341341B-37DC-482E-88D8-E42086458F3A}"/>
    <cellStyle name="20% - Accent5 15 2 3 3" xfId="29042" xr:uid="{27304BA6-4F17-4A47-9F8A-D7D71228538D}"/>
    <cellStyle name="20% - Accent5 15 2 4" xfId="18510" xr:uid="{849C8374-2D47-459B-B707-2AC4DF268EEC}"/>
    <cellStyle name="20% - Accent5 15 2 4 2" xfId="25333" xr:uid="{293788AD-CAEF-4D2F-8A4D-B61ECC7AA53E}"/>
    <cellStyle name="20% - Accent5 15 2 4 2 2" xfId="50567" xr:uid="{C3359659-CF2E-4A79-B229-C0A5C3591CB8}"/>
    <cellStyle name="20% - Accent5 15 2 4 3" xfId="43810" xr:uid="{004D3FB7-9BF9-4406-97AA-37AC2B0CC7F2}"/>
    <cellStyle name="20% - Accent5 15 2 5" xfId="14471" xr:uid="{EFF55FEE-6E60-4DA3-A79B-FE30835B5368}"/>
    <cellStyle name="20% - Accent5 15 2 5 2" xfId="39810" xr:uid="{E282A8E6-2F40-4906-B383-B817A22C7062}"/>
    <cellStyle name="20% - Accent5 15 2 6" xfId="25768" xr:uid="{12E3FD7C-3EB5-4149-992C-FA5669D70B24}"/>
    <cellStyle name="20% - Accent5 15 3" xfId="1322" xr:uid="{EDADCA4D-CA82-4451-BF65-23902F45F222}"/>
    <cellStyle name="20% - Accent5 15 3 2" xfId="3506" xr:uid="{2D04F644-F191-4518-8B03-05D32A4954A7}"/>
    <cellStyle name="20% - Accent5 15 3 2 2" xfId="1574" xr:uid="{B7CDCDDE-5941-4C5C-9DE6-41400318B4B9}"/>
    <cellStyle name="20% - Accent5 15 3 2 2 2" xfId="8395" xr:uid="{F2810923-D5CB-4000-BCE1-8028D84A91AA}"/>
    <cellStyle name="20% - Accent5 15 3 2 2 2 2" xfId="33802" xr:uid="{82DD816D-CE7C-4E51-9F7C-31209CFE5A18}"/>
    <cellStyle name="20% - Accent5 15 3 2 2 3" xfId="27045" xr:uid="{8A0BFC5E-8C18-4B3A-878A-FC7440E275E9}"/>
    <cellStyle name="20% - Accent5 15 3 2 3" xfId="20693" xr:uid="{23595F40-E691-40B2-A6A4-EF162932B2BA}"/>
    <cellStyle name="20% - Accent5 15 3 2 3 2" xfId="12770" xr:uid="{FE4FC738-90D8-418C-B7C1-01CD5FA865CD}"/>
    <cellStyle name="20% - Accent5 15 3 2 3 2 2" xfId="38133" xr:uid="{19DFA521-285C-4F60-84BB-E4B131395B01}"/>
    <cellStyle name="20% - Accent5 15 3 2 3 3" xfId="45972" xr:uid="{6EF3CE14-3C79-459E-BBED-1B8D3237D35A}"/>
    <cellStyle name="20% - Accent5 15 3 2 4" xfId="8219" xr:uid="{5DB87939-4395-48B4-8092-4E1F2351415A}"/>
    <cellStyle name="20% - Accent5 15 3 2 4 2" xfId="33626" xr:uid="{A4435ACE-F12E-4004-AC16-F65B757DA9B7}"/>
    <cellStyle name="20% - Accent5 15 3 2 5" xfId="28950" xr:uid="{09B0D418-85B2-4059-B3B5-8C3173AFE1C9}"/>
    <cellStyle name="20% - Accent5 15 3 3" xfId="9912" xr:uid="{6E3E4C55-CB55-4133-B777-5530E10C7763}"/>
    <cellStyle name="20% - Accent5 15 3 3 2" xfId="6211" xr:uid="{CB76E7E5-3D5C-4BCF-97B0-ABFBE491A1BC}"/>
    <cellStyle name="20% - Accent5 15 3 3 2 2" xfId="31634" xr:uid="{56D8964D-A390-48A9-956B-85071D5CE73E}"/>
    <cellStyle name="20% - Accent5 15 3 3 3" xfId="35296" xr:uid="{256D3D30-338A-4F85-9DF4-9FBEE5A83BC1}"/>
    <cellStyle name="20% - Accent5 15 3 4" xfId="7977" xr:uid="{8D79AFFE-2CEB-4C2A-A15B-27AE6BD57EE7}"/>
    <cellStyle name="20% - Accent5 15 3 4 2" xfId="19020" xr:uid="{2919EEE9-DB93-4687-A75C-6E26E200705C}"/>
    <cellStyle name="20% - Accent5 15 3 4 2 2" xfId="44320" xr:uid="{B36A092A-4385-45A0-A7EF-CC7F19EE8A21}"/>
    <cellStyle name="20% - Accent5 15 3 4 3" xfId="33384" xr:uid="{78AD644B-CCAC-4478-9188-9C5BA3CCC769}"/>
    <cellStyle name="20% - Accent5 15 3 5" xfId="2907" xr:uid="{41E87135-C0D3-439B-B2DB-01C325677B45}"/>
    <cellStyle name="20% - Accent5 15 3 5 2" xfId="28360" xr:uid="{5CBC26B6-1E27-4EC7-B6EB-F6ADA1B6170D}"/>
    <cellStyle name="20% - Accent5 15 3 6" xfId="26795" xr:uid="{2176EC59-94DE-4E06-823D-9D9F536D68F9}"/>
    <cellStyle name="20% - Accent5 15 4" xfId="13007" xr:uid="{184AF8E0-273A-492C-83FE-6C4800847648}"/>
    <cellStyle name="20% - Accent5 15 4 2" xfId="19493" xr:uid="{426B00E0-EC2B-4681-9A26-DED000A15288}"/>
    <cellStyle name="20% - Accent5 15 4 2 2" xfId="25241" xr:uid="{D2DBBE95-A0AB-4F35-87B3-31CAF523ACCD}"/>
    <cellStyle name="20% - Accent5 15 4 2 2 2" xfId="50475" xr:uid="{4AE140B9-DA2B-4286-8BD6-65F82E86D5A2}"/>
    <cellStyle name="20% - Accent5 15 4 2 3" xfId="44781" xr:uid="{D6FEBB06-1DE9-4AA3-B549-2772F4B42ED9}"/>
    <cellStyle name="20% - Accent5 15 4 3" xfId="18591" xr:uid="{A05B0160-68C7-4E88-AF03-CB93B2B35299}"/>
    <cellStyle name="20% - Accent5 15 4 3 2" xfId="16990" xr:uid="{C1745FEA-8363-442D-95DE-39F16D22C829}"/>
    <cellStyle name="20% - Accent5 15 4 3 2 2" xfId="42306" xr:uid="{3436DD3F-21E0-4DBF-B694-A2E24B9C9137}"/>
    <cellStyle name="20% - Accent5 15 4 3 3" xfId="43891" xr:uid="{88D8668D-1F6D-41E5-8146-936B990A43E3}"/>
    <cellStyle name="20% - Accent5 15 4 4" xfId="25065" xr:uid="{83CF351B-64F9-4EA4-9FCB-1A8034C380A5}"/>
    <cellStyle name="20% - Accent5 15 4 4 2" xfId="50299" xr:uid="{19CE1EA2-76EB-4789-AA85-39D1CD260F84}"/>
    <cellStyle name="20% - Accent5 15 4 5" xfId="38358" xr:uid="{8C285E7B-AC65-46D4-9FFC-5B2D873C9A18}"/>
    <cellStyle name="20% - Accent5 15 5" xfId="1494" xr:uid="{0A7CFB36-8821-4049-A7BF-40D58E6FEE70}"/>
    <cellStyle name="20% - Accent5 15 5 2" xfId="23058" xr:uid="{82DD585B-0276-46FA-8B90-D9388843E381}"/>
    <cellStyle name="20% - Accent5 15 5 2 2" xfId="48313" xr:uid="{5FA068A9-53A9-4AC5-A263-D130CD9A6B33}"/>
    <cellStyle name="20% - Accent5 15 5 3" xfId="26965" xr:uid="{C9A84BB5-4184-4F2B-889D-E050744B8BF5}"/>
    <cellStyle name="20% - Accent5 15 6" xfId="24823" xr:uid="{73B6C534-6621-40A7-AD67-B2C2C85D8EBC}"/>
    <cellStyle name="20% - Accent5 15 6 2" xfId="12696" xr:uid="{77C74DD7-B6FD-421E-8FC7-694E65645F70}"/>
    <cellStyle name="20% - Accent5 15 6 2 2" xfId="38059" xr:uid="{F004E688-FA63-42ED-B129-3BA955826F12}"/>
    <cellStyle name="20% - Accent5 15 6 3" xfId="50057" xr:uid="{90D48EDB-C847-4A96-8E8B-28A4E7AA5EA5}"/>
    <cellStyle name="20% - Accent5 15 7" xfId="20783" xr:uid="{D478EEA8-ED0E-4966-A701-8264DBE29DC4}"/>
    <cellStyle name="20% - Accent5 15 7 2" xfId="46062" xr:uid="{5FD8FE14-BC6F-4B05-890A-CDFDC8370491}"/>
    <cellStyle name="20% - Accent5 15 8" xfId="38278" xr:uid="{5E43C9FB-5A1E-4BE6-9710-F1AE2F9374C1}"/>
    <cellStyle name="20% - Accent5 16" xfId="3426" xr:uid="{D2E3FA19-F0B2-42FF-951D-724689595E1A}"/>
    <cellStyle name="20% - Accent5 16 2" xfId="9740" xr:uid="{B1F1A7AF-4CFC-44C4-A9CD-F8F01A714202}"/>
    <cellStyle name="20% - Accent5 16 2 2" xfId="22457" xr:uid="{FBA34257-38A4-406B-85EB-2CC3E6E9827E}"/>
    <cellStyle name="20% - Accent5 16 2 2 2" xfId="9992" xr:uid="{5F64F830-102B-4C6A-B403-0C332B1A1EA2}"/>
    <cellStyle name="20% - Accent5 16 2 2 2 2" xfId="14718" xr:uid="{18CED8A4-9D5B-4F07-A72A-BA1C0528C6CE}"/>
    <cellStyle name="20% - Accent5 16 2 2 2 2 2" xfId="40057" xr:uid="{09A26EBC-8594-4AFC-8F18-01BEF82DF25E}"/>
    <cellStyle name="20% - Accent5 16 2 2 2 3" xfId="35376" xr:uid="{93186887-8DAE-4CE9-A562-46E9CE35BC21}"/>
    <cellStyle name="20% - Accent5 16 2 2 3" xfId="2817" xr:uid="{AE306E08-1623-43E7-ADDC-2862051A9C1E}"/>
    <cellStyle name="20% - Accent5 16 2 2 3 2" xfId="19094" xr:uid="{1CB30159-D2CF-464D-B30D-8BD293370D36}"/>
    <cellStyle name="20% - Accent5 16 2 2 3 2 2" xfId="44394" xr:uid="{56F72AFA-211D-498A-9514-CAAF5C52F470}"/>
    <cellStyle name="20% - Accent5 16 2 2 3 3" xfId="28270" xr:uid="{B0A4C7B1-FE0C-4149-AA4F-D2CE5A55C10E}"/>
    <cellStyle name="20% - Accent5 16 2 2 4" xfId="14542" xr:uid="{CB8133C4-F640-4323-9EEE-3825C477D1A0}"/>
    <cellStyle name="20% - Accent5 16 2 2 4 2" xfId="39881" xr:uid="{7752A435-9DC3-4070-9281-4CA1015D6759}"/>
    <cellStyle name="20% - Accent5 16 2 2 5" xfId="47713" xr:uid="{D9CFCAC1-8082-42E4-AA32-444B69B23041}"/>
    <cellStyle name="20% - Accent5 16 2 3" xfId="16236" xr:uid="{90D778C7-94D4-4B91-89BE-2CE6F71EB2FB}"/>
    <cellStyle name="20% - Accent5 16 2 3 2" xfId="25162" xr:uid="{FF58C0E2-9EC3-456D-BC7E-067B7CDAB1F7}"/>
    <cellStyle name="20% - Accent5 16 2 3 2 2" xfId="50396" xr:uid="{7C6F37FD-5056-422B-9613-AEA7DE09BD08}"/>
    <cellStyle name="20% - Accent5 16 2 3 3" xfId="41552" xr:uid="{2E4B0CC6-993E-4EAB-924C-8560B06AED2C}"/>
    <cellStyle name="20% - Accent5 16 2 4" xfId="14300" xr:uid="{A2CF6D62-525B-4251-BC76-F732B9CAF4A9}"/>
    <cellStyle name="20% - Accent5 16 2 4 2" xfId="21122" xr:uid="{8119F2F2-C852-4367-AB0E-036637485A49}"/>
    <cellStyle name="20% - Accent5 16 2 4 2 2" xfId="46401" xr:uid="{CB6C908B-6BC4-4F50-8CD2-E4E573DB65A5}"/>
    <cellStyle name="20% - Accent5 16 2 4 3" xfId="39639" xr:uid="{50D7950B-830A-42DD-AB42-12FE24D96735}"/>
    <cellStyle name="20% - Accent5 16 2 5" xfId="21856" xr:uid="{E8361F0E-BF11-4C0B-86C2-E6E15215DD87}"/>
    <cellStyle name="20% - Accent5 16 2 5 2" xfId="47124" xr:uid="{C96FF19B-9A27-4842-AB8C-A0595C2A1BC5}"/>
    <cellStyle name="20% - Accent5 16 2 6" xfId="35124" xr:uid="{65F3F2EA-1132-49F1-BDA2-EDE072CF9A17}"/>
    <cellStyle name="20% - Accent5 16 3" xfId="22377" xr:uid="{0D2C8715-DAB1-4394-BA85-056DEB7D9AED}"/>
    <cellStyle name="20% - Accent5 16 3 2" xfId="16144" xr:uid="{06207C07-C71B-4E7F-9624-8DA5F2DDCE7E}"/>
    <cellStyle name="20% - Accent5 16 3 2 2" xfId="22629" xr:uid="{B3F8A620-7B07-45E7-91C1-2E3B40F3F365}"/>
    <cellStyle name="20% - Accent5 16 3 2 2 2" xfId="3154" xr:uid="{E2177F87-EA17-445E-96DD-D582CDD83667}"/>
    <cellStyle name="20% - Accent5 16 3 2 2 2 2" xfId="28607" xr:uid="{2AF4D740-C8A9-4A91-B4DD-EE2F356CDE5B}"/>
    <cellStyle name="20% - Accent5 16 3 2 2 3" xfId="47884" xr:uid="{A22B6AD5-ED5D-4F41-9AB2-BECE3E8AF8CB}"/>
    <cellStyle name="20% - Accent5 16 3 2 3" xfId="9130" xr:uid="{A8FC0824-157E-432E-ABF6-34C52B3BA53F}"/>
    <cellStyle name="20% - Accent5 16 3 2 3 2" xfId="8561" xr:uid="{EB55E7B5-BF61-4693-BEE4-D4EE00016E8A}"/>
    <cellStyle name="20% - Accent5 16 3 2 3 2 2" xfId="33968" xr:uid="{DCA92F24-CF86-4BC9-9A56-23CA90E26603}"/>
    <cellStyle name="20% - Accent5 16 3 2 3 3" xfId="34523" xr:uid="{5E47B4B1-7726-45C7-92BA-608DBE66F8EC}"/>
    <cellStyle name="20% - Accent5 16 3 2 4" xfId="2978" xr:uid="{9F0DA7D0-81B9-436E-9456-107142E84A64}"/>
    <cellStyle name="20% - Accent5 16 3 2 4 2" xfId="28431" xr:uid="{88652E76-CF89-4D33-A555-74A656BA9531}"/>
    <cellStyle name="20% - Accent5 16 3 2 5" xfId="41460" xr:uid="{11B0BDD4-1488-4FA2-8F8A-9A73ADA885E2}"/>
    <cellStyle name="20% - Accent5 16 3 3" xfId="5702" xr:uid="{6BB7147C-CBBF-47E5-BEB6-035315EA6704}"/>
    <cellStyle name="20% - Accent5 16 3 3 2" xfId="18849" xr:uid="{0AFB40CF-5B58-41F8-9C35-CA29733F57B1}"/>
    <cellStyle name="20% - Accent5 16 3 3 2 2" xfId="44149" xr:uid="{3EA99804-BBA5-489B-91DB-BFA5C4D6D8C8}"/>
    <cellStyle name="20% - Accent5 16 3 3 3" xfId="31125" xr:uid="{B7DBB1F9-4A27-412A-AF42-FF4B6C804D03}"/>
    <cellStyle name="20% - Accent5 16 3 4" xfId="2736" xr:uid="{662D2E61-1CF4-49EA-8CAA-5155BDCBF2A8}"/>
    <cellStyle name="20% - Accent5 16 3 4 2" xfId="14810" xr:uid="{10BECBC2-E75D-4BA6-AE55-759BC8B2DB63}"/>
    <cellStyle name="20% - Accent5 16 3 4 2 2" xfId="40149" xr:uid="{60A78143-DD31-4E8B-98D5-3808397D3A74}"/>
    <cellStyle name="20% - Accent5 16 3 4 3" xfId="28189" xr:uid="{73CA80E4-B807-4A56-A972-59F28F6F0571}"/>
    <cellStyle name="20% - Accent5 16 3 5" xfId="15544" xr:uid="{DE551F29-F3B0-40AB-A367-8B5AA0F6FB21}"/>
    <cellStyle name="20% - Accent5 16 3 5 2" xfId="40871" xr:uid="{91CB33AD-2F44-480A-A903-12FEC3FA3749}"/>
    <cellStyle name="20% - Accent5 16 3 6" xfId="47634" xr:uid="{FED923B6-3A7E-48AD-BAC8-03460FB004D5}"/>
    <cellStyle name="20% - Accent5 16 4" xfId="9820" xr:uid="{56CEC728-DDCF-4CC4-8E12-95FB32B0AF3D}"/>
    <cellStyle name="20% - Accent5 16 4 2" xfId="3678" xr:uid="{29CE0311-EFAD-4CC7-9795-D24C0BF26E4B}"/>
    <cellStyle name="20% - Accent5 16 4 2 2" xfId="21030" xr:uid="{55DB0EC4-8E4F-4675-85BC-C54FFC7A7FD6}"/>
    <cellStyle name="20% - Accent5 16 4 2 2 2" xfId="46309" xr:uid="{32FAE857-589C-4184-ABDF-66016D79CB76}"/>
    <cellStyle name="20% - Accent5 16 4 2 3" xfId="29122" xr:uid="{3AD64985-3AEC-470C-A304-9C220D8F7A7C}"/>
    <cellStyle name="20% - Accent5 16 4 3" xfId="14381" xr:uid="{36F2BA82-528C-4938-9F1E-C75030F33DD7}"/>
    <cellStyle name="20% - Accent5 16 4 3 2" xfId="25407" xr:uid="{73616D58-2A88-48F4-9C09-D212B34F9298}"/>
    <cellStyle name="20% - Accent5 16 4 3 2 2" xfId="50641" xr:uid="{A21C49BF-5892-4EEC-B0AC-73743A5B798C}"/>
    <cellStyle name="20% - Accent5 16 4 3 3" xfId="39720" xr:uid="{34DD46F4-9F68-4D5D-BF5D-9E4E69189A6E}"/>
    <cellStyle name="20% - Accent5 16 4 4" xfId="20854" xr:uid="{ED34901B-39F2-4774-B8F2-E9B6D0C6281B}"/>
    <cellStyle name="20% - Accent5 16 4 4 2" xfId="46133" xr:uid="{5DC88870-F687-4AB6-89DC-092BA8033EB3}"/>
    <cellStyle name="20% - Accent5 16 4 5" xfId="35204" xr:uid="{E2B4EDB4-EDEA-44E8-A656-BDA65210288A}"/>
    <cellStyle name="20% - Accent5 16 5" xfId="22549" xr:uid="{02E8B6DC-05A6-4CAD-9177-68E0A0C78A5C}"/>
    <cellStyle name="20% - Accent5 16 5 2" xfId="12525" xr:uid="{6133F9EA-5850-437E-801F-65B1F0ADE504}"/>
    <cellStyle name="20% - Accent5 16 5 2 2" xfId="37888" xr:uid="{2BA61F93-265F-4050-A503-BB2209F029FE}"/>
    <cellStyle name="20% - Accent5 16 5 3" xfId="47804" xr:uid="{80C4D011-0629-44EE-8F01-3EA819D37671}"/>
    <cellStyle name="20% - Accent5 16 6" xfId="20612" xr:uid="{F44A9398-3D69-4AC1-A4CF-29CEB8E30EDC}"/>
    <cellStyle name="20% - Accent5 16 6 2" xfId="8487" xr:uid="{5101A7F6-3760-4BDC-802C-881B157441A3}"/>
    <cellStyle name="20% - Accent5 16 6 2 2" xfId="33894" xr:uid="{D8CB7D75-CD85-49A9-BE56-C643538BEE66}"/>
    <cellStyle name="20% - Accent5 16 6 3" xfId="45891" xr:uid="{00A314B9-F03E-4493-87C6-5E2971BB93A2}"/>
    <cellStyle name="20% - Accent5 16 7" xfId="9220" xr:uid="{52D6EC14-DE65-4F9A-A060-B38794F1A430}"/>
    <cellStyle name="20% - Accent5 16 7 2" xfId="34613" xr:uid="{2EEE09B9-4F6A-4463-AE16-4289F530ECDF}"/>
    <cellStyle name="20% - Accent5 16 8" xfId="28871" xr:uid="{50940A03-C59D-4104-9625-55A23D270AC7}"/>
    <cellStyle name="20% - Accent5 17" xfId="16064" xr:uid="{1FBF21F1-F347-439A-BA5B-40F361E49CDE}"/>
    <cellStyle name="20% - Accent5 17 2" xfId="5610" xr:uid="{6F8C9B41-4DE8-408D-8446-2F5611336317}"/>
    <cellStyle name="20% - Accent5 17 2 2" xfId="16316" xr:uid="{C7A05699-4A56-4D5B-A130-148C6218CB95}"/>
    <cellStyle name="20% - Accent5 17 2 2 2" xfId="9467" xr:uid="{F63B2559-361C-4BAB-A3B4-9A091317DAFD}"/>
    <cellStyle name="20% - Accent5 17 2 2 2 2" xfId="34860" xr:uid="{3741E0F5-97CC-4EA3-8805-0AF8DE352AD9}"/>
    <cellStyle name="20% - Accent5 17 2 2 3" xfId="41632" xr:uid="{4EDC2E16-B098-4814-8C18-949CCB040F74}"/>
    <cellStyle name="20% - Accent5 17 2 3" xfId="21766" xr:uid="{6BB45765-FBC2-484A-9BD6-C7819DDD61A5}"/>
    <cellStyle name="20% - Accent5 17 2 3 2" xfId="21196" xr:uid="{89BB217B-7921-4F7B-A333-C7D0D0F0151E}"/>
    <cellStyle name="20% - Accent5 17 2 3 2 2" xfId="46475" xr:uid="{1321C1B3-3091-466C-9CA3-025E10A60FDD}"/>
    <cellStyle name="20% - Accent5 17 2 3 3" xfId="47034" xr:uid="{D1661D2A-6B44-466B-9A2D-1A90A0A62175}"/>
    <cellStyle name="20% - Accent5 17 2 4" xfId="9291" xr:uid="{38F8BF42-913A-47A1-9A14-2A105AC0D048}"/>
    <cellStyle name="20% - Accent5 17 2 4 2" xfId="34684" xr:uid="{B44B7BE8-0708-4E66-A7C1-0E0C47C08D96}"/>
    <cellStyle name="20% - Accent5 17 2 5" xfId="31033" xr:uid="{EBA7C18E-D45E-4B40-A2F3-1426BE4E5EF5}"/>
    <cellStyle name="20% - Accent5 17 3" xfId="12016" xr:uid="{76E70E02-4D4C-4485-8215-2AA11A9090DB}"/>
    <cellStyle name="20% - Accent5 17 3 2" xfId="8316" xr:uid="{4E24086B-1353-436E-AD17-AD8FBF63F2C5}"/>
    <cellStyle name="20% - Accent5 17 3 2 2" xfId="33723" xr:uid="{E930A274-8EF4-44DF-8B61-AF3A9C15686A}"/>
    <cellStyle name="20% - Accent5 17 3 3" xfId="37379" xr:uid="{957A0886-BC6C-4595-BE32-A44BF3C4296E}"/>
    <cellStyle name="20% - Accent5 17 4" xfId="9049" xr:uid="{AD6F85F3-C82B-4CF4-BC94-FC88525D4C75}"/>
    <cellStyle name="20% - Accent5 17 4 2" xfId="3246" xr:uid="{60667A7A-D39F-4294-B441-A4F078C8552C}"/>
    <cellStyle name="20% - Accent5 17 4 2 2" xfId="28699" xr:uid="{8D1064DD-FFCB-4194-922E-74A8AF0ED461}"/>
    <cellStyle name="20% - Accent5 17 4 3" xfId="34442" xr:uid="{BF3A5CB2-FA02-4D2E-974C-E4F922AB10F3}"/>
    <cellStyle name="20% - Accent5 17 5" xfId="5011" xr:uid="{66D8040C-7679-4408-BA02-F9759B9B4A9D}"/>
    <cellStyle name="20% - Accent5 17 5 2" xfId="30442" xr:uid="{ADA9887A-C764-4071-94E1-4DB8E702A0CC}"/>
    <cellStyle name="20% - Accent5 17 6" xfId="41381" xr:uid="{3DC43705-E822-4CA7-BB80-3D353B99A034}"/>
    <cellStyle name="20% - Accent5 18" xfId="5530" xr:uid="{DFBFB415-BE3E-4223-84F4-0AFDEB7F8879}"/>
    <cellStyle name="20% - Accent5 18 2" xfId="11924" xr:uid="{376D7ABC-230B-47E3-9B3A-F34F2A84B6EF}"/>
    <cellStyle name="20% - Accent5 18 2 2" xfId="5782" xr:uid="{EE84A3EA-9E6C-4A86-9D8E-22B2CED64571}"/>
    <cellStyle name="20% - Accent5 18 2 2 2" xfId="22103" xr:uid="{3389DBE1-E4D3-41F4-BE43-3DBD5835D2E6}"/>
    <cellStyle name="20% - Accent5 18 2 2 2 2" xfId="47371" xr:uid="{9BBAF740-5FF4-41A4-BE88-A5723D303FCF}"/>
    <cellStyle name="20% - Accent5 18 2 2 3" xfId="31205" xr:uid="{3E75F070-D781-4D41-BCBC-6E2752E0F29B}"/>
    <cellStyle name="20% - Accent5 18 2 3" xfId="15454" xr:uid="{3D1F179D-8D44-4B8B-8D16-E2AD24CF8CE3}"/>
    <cellStyle name="20% - Accent5 18 2 3 2" xfId="14884" xr:uid="{15C5213B-3709-4FC3-8988-BCC91B22E50A}"/>
    <cellStyle name="20% - Accent5 18 2 3 2 2" xfId="40223" xr:uid="{932A9DD6-BF09-42E8-8B43-23AA8EDA20F3}"/>
    <cellStyle name="20% - Accent5 18 2 3 3" xfId="40781" xr:uid="{AB1DAA20-2446-4B32-A321-D7C1F832BE92}"/>
    <cellStyle name="20% - Accent5 18 2 4" xfId="21927" xr:uid="{5D158E55-9943-4ACC-B697-252227A322BC}"/>
    <cellStyle name="20% - Accent5 18 2 4 2" xfId="47195" xr:uid="{6085D9FA-B434-4C95-81CD-4C369D0185C2}"/>
    <cellStyle name="20% - Accent5 18 2 5" xfId="37287" xr:uid="{1675A6AF-A6B1-43EF-BD9B-A3F35603666D}"/>
    <cellStyle name="20% - Accent5 18 3" xfId="24653" xr:uid="{86739A8D-3B81-44C0-BD03-381272DB5EF7}"/>
    <cellStyle name="20% - Accent5 18 3 2" xfId="20951" xr:uid="{0FAFD44B-790E-4A84-BF0D-6714A5D3F009}"/>
    <cellStyle name="20% - Accent5 18 3 2 2" xfId="46230" xr:uid="{4B560C8F-BB39-4C87-B33E-E196C267F744}"/>
    <cellStyle name="20% - Accent5 18 3 3" xfId="49887" xr:uid="{817D30A5-3E4A-4911-861A-B956D2ECDD9D}"/>
    <cellStyle name="20% - Accent5 18 4" xfId="21685" xr:uid="{482BA5B8-2A11-4E7A-AF34-7C5F3D97A1D7}"/>
    <cellStyle name="20% - Accent5 18 4 2" xfId="9559" xr:uid="{CFF1AEE6-B130-4C13-A1A1-C25D2DBDB058}"/>
    <cellStyle name="20% - Accent5 18 4 2 2" xfId="34952" xr:uid="{7C4D8672-61C0-41FC-A67E-7702989C8380}"/>
    <cellStyle name="20% - Accent5 18 4 3" xfId="46953" xr:uid="{CAEC8981-E745-4E92-A0B4-4F416C6C685A}"/>
    <cellStyle name="20% - Accent5 18 5" xfId="11324" xr:uid="{9862B143-E8FA-4A02-B3A0-BD625E9F57DC}"/>
    <cellStyle name="20% - Accent5 18 5 2" xfId="36695" xr:uid="{025DD3B4-6BC6-48E3-B515-C4C0DC327B42}"/>
    <cellStyle name="20% - Accent5 18 6" xfId="30953" xr:uid="{87D5131D-5652-49AA-85B5-BAEBE5EF4F49}"/>
    <cellStyle name="20% - Accent5 19" xfId="11843" xr:uid="{2C0CEA63-D292-414B-A911-1EBAC3A05AE1}"/>
    <cellStyle name="20% - Accent5 19 2" xfId="18339" xr:uid="{C8B3C614-2587-40BA-B643-86A24B8F732A}"/>
    <cellStyle name="20% - Accent5 19 2 2" xfId="20953" xr:uid="{C7DEFB54-95AD-4EF3-BBA5-4E8D3B82A8E3}"/>
    <cellStyle name="20% - Accent5 19 2 2 2" xfId="46232" xr:uid="{F7E43D89-0559-4D69-916C-896157D3AFEC}"/>
    <cellStyle name="20% - Accent5 19 2 3" xfId="43639" xr:uid="{28346AE7-3277-47FF-9E01-CE27E576C5B6}"/>
    <cellStyle name="20% - Accent5 19 3" xfId="4836" xr:uid="{B179D6DA-BC45-4569-9163-95BDCF0E4817}"/>
    <cellStyle name="20% - Accent5 19 3 2" xfId="22194" xr:uid="{3CF163C1-AB54-4590-AFEA-D494BD9A80EA}"/>
    <cellStyle name="20% - Accent5 19 3 2 2" xfId="47462" xr:uid="{A6C81340-0B81-4FBD-A070-68395BB5FD95}"/>
    <cellStyle name="20% - Accent5 19 3 3" xfId="30267" xr:uid="{571AE486-5472-4C66-8B9D-626A7761025E}"/>
    <cellStyle name="20% - Accent5 19 4" xfId="17645" xr:uid="{8ED3856B-FE7C-41CE-A01E-D885D956DB45}"/>
    <cellStyle name="20% - Accent5 19 4 2" xfId="42953" xr:uid="{DDA21DF3-4321-4CB6-9B08-89E9BA85CDA8}"/>
    <cellStyle name="20% - Accent5 19 5" xfId="37207" xr:uid="{A87D16C5-F7A6-486A-928E-2BBD18FA4B9F}"/>
    <cellStyle name="20% - Accent5 2" xfId="145" xr:uid="{5C06B4CE-A5C0-4A99-8744-AE97E845D4D1}"/>
    <cellStyle name="20% - Accent5 2 10" xfId="24561" xr:uid="{3D28248B-E01E-43EC-A49C-BC892A87A20F}"/>
    <cellStyle name="20% - Accent5 2 10 2" xfId="12096" xr:uid="{FC3D0C98-A4B6-4E7A-8666-39EBFB875EE0}"/>
    <cellStyle name="20% - Accent5 2 10 2 2" xfId="15791" xr:uid="{B7C7E355-557E-49E7-B13D-925BD54F4064}"/>
    <cellStyle name="20% - Accent5 2 10 2 2 2" xfId="41118" xr:uid="{366EF27C-3251-4B16-AC17-0D40F164339C}"/>
    <cellStyle name="20% - Accent5 2 10 2 3" xfId="37459" xr:uid="{32610524-BF91-486B-B458-F07083755D58}"/>
    <cellStyle name="20% - Accent5 2 10 3" xfId="4921" xr:uid="{0D82C920-C8FD-4E0D-8C4F-369438152859}"/>
    <cellStyle name="20% - Accent5 2 10 3 2" xfId="3320" xr:uid="{716ACF34-44CD-4815-AE78-5AB14636ED6C}"/>
    <cellStyle name="20% - Accent5 2 10 3 2 2" xfId="28773" xr:uid="{A5760981-B9BE-4D50-BD00-AA5907A10B9C}"/>
    <cellStyle name="20% - Accent5 2 10 3 3" xfId="30352" xr:uid="{FE69E616-C244-46EF-A53A-602BE05C17A5}"/>
    <cellStyle name="20% - Accent5 2 10 4" xfId="15615" xr:uid="{F55A0F2E-0A2B-4796-8C4B-20A012926742}"/>
    <cellStyle name="20% - Accent5 2 10 4 2" xfId="40942" xr:uid="{6FEDA92A-5C5D-4304-AAC0-007E0AFBF3C0}"/>
    <cellStyle name="20% - Accent5 2 10 5" xfId="49795" xr:uid="{B1290D44-97C3-4860-9D65-0D8C2945FC8C}"/>
    <cellStyle name="20% - Accent5 2 11" xfId="244" xr:uid="{8EAB39F1-137C-4AF4-AC4D-34093244A550}"/>
    <cellStyle name="20% - Accent5 2 12" xfId="25545" xr:uid="{6986EB1F-1701-4676-8E24-667ED6944395}"/>
    <cellStyle name="20% - Accent5 2 12 2" xfId="50768" xr:uid="{A2116EFA-EECB-4B03-B15C-FBD145655E5A}"/>
    <cellStyle name="20% - Accent5 2 13" xfId="25640" xr:uid="{1509CB34-3C29-420A-AC58-E9701957FFB2}"/>
    <cellStyle name="20% - Accent5 2 2" xfId="24481" xr:uid="{92459E90-840F-488D-9ABB-A90B2D60F867}"/>
    <cellStyle name="20% - Accent5 2 2 10" xfId="49717" xr:uid="{AC6FFC8B-7C12-42D7-8FD0-1D256F7AC42B}"/>
    <cellStyle name="20% - Accent5 2 2 2" xfId="18168" xr:uid="{5B69BA02-8D01-4C0D-B64C-60BB7827B04C}"/>
    <cellStyle name="20% - Accent5 2 2 2 2" xfId="7635" xr:uid="{FA88446A-983A-4A59-B799-BF920BAA3F6A}"/>
    <cellStyle name="20% - Accent5 2 2 2 2 2" xfId="20350" xr:uid="{45C2A0A7-3E7A-485A-B012-E9EB4672C33D}"/>
    <cellStyle name="20% - Accent5 2 2 2 2 2 2" xfId="7887" xr:uid="{C3B57FFE-2A74-4EBB-A333-8DD4D6F97A45}"/>
    <cellStyle name="20% - Accent5 2 2 2 2 2 2 2" xfId="24208" xr:uid="{BD63DFEB-E921-4FB4-87EC-C0F4C8799C2B}"/>
    <cellStyle name="20% - Accent5 2 2 2 2 2 2 2 2" xfId="49453" xr:uid="{7BE2F694-064F-42C5-8B76-71B635BC1DC7}"/>
    <cellStyle name="20% - Accent5 2 2 2 2 2 2 3" xfId="33294" xr:uid="{9B93DAD5-3DAC-41EB-9101-8C860DC78FBD}"/>
    <cellStyle name="20% - Accent5 2 2 2 2 2 3" xfId="17559" xr:uid="{F5423A95-8F25-4B2D-88B4-44472F01E5F2}"/>
    <cellStyle name="20% - Accent5 2 2 2 2 2 3 2" xfId="15957" xr:uid="{5134CD89-C3A4-45B1-A0C3-D5B83C0BA7B9}"/>
    <cellStyle name="20% - Accent5 2 2 2 2 2 3 2 2" xfId="41284" xr:uid="{CE93015A-6B52-4E64-855C-4F1303E32B1E}"/>
    <cellStyle name="20% - Accent5 2 2 2 2 2 3 3" xfId="42867" xr:uid="{3F5E92E1-2681-47FE-AE10-259CB2B74D63}"/>
    <cellStyle name="20% - Accent5 2 2 2 2 2 4" xfId="24032" xr:uid="{D30C5723-1CFF-4846-86F4-D9EA92EC238B}"/>
    <cellStyle name="20% - Accent5 2 2 2 2 2 4 2" xfId="49277" xr:uid="{5242E1B9-F7B5-4BC0-AA17-A0EA977E6C86}"/>
    <cellStyle name="20% - Accent5 2 2 2 2 2 5" xfId="45629" xr:uid="{9C98B3BD-DE80-43E8-90A0-3C7ED1D547B6}"/>
    <cellStyle name="20% - Accent5 2 2 2 2 3" xfId="14130" xr:uid="{C87DFE88-4060-4735-8886-AC1F03F4F5DD}"/>
    <cellStyle name="20% - Accent5 2 2 2 2 3 2" xfId="22024" xr:uid="{53929CA5-DC89-407E-BDBA-F2C54DBD5269}"/>
    <cellStyle name="20% - Accent5 2 2 2 2 3 2 2" xfId="47292" xr:uid="{97FB4B1C-88B9-446E-9A1C-92431666AA8C}"/>
    <cellStyle name="20% - Accent5 2 2 2 2 3 3" xfId="39469" xr:uid="{DFD16A71-0935-46A9-99B2-3AB48339012A}"/>
    <cellStyle name="20% - Accent5 2 2 2 2 4" xfId="23790" xr:uid="{DE9DAD50-0557-4B6F-B0EC-D75E38B7D834}"/>
    <cellStyle name="20% - Accent5 2 2 2 2 4 2" xfId="11663" xr:uid="{EE6D3074-C210-4404-950E-7021FAC7A800}"/>
    <cellStyle name="20% - Accent5 2 2 2 2 4 2 2" xfId="37034" xr:uid="{4E7C6E0D-47FD-41A1-B01C-9C3D90DD49A5}"/>
    <cellStyle name="20% - Accent5 2 2 2 2 4 3" xfId="49035" xr:uid="{302E7712-C833-42DC-95AF-EF72B65AFB82}"/>
    <cellStyle name="20% - Accent5 2 2 2 2 5" xfId="19752" xr:uid="{512B6B1E-22C3-497A-B63A-507384165EA6}"/>
    <cellStyle name="20% - Accent5 2 2 2 2 5 2" xfId="45040" xr:uid="{075E95A0-969B-4BEE-BD6E-CDFC576BE5DF}"/>
    <cellStyle name="20% - Accent5 2 2 2 2 6" xfId="33043" xr:uid="{709E2807-7338-4A33-A8B9-E1C146C1DD24}"/>
    <cellStyle name="20% - Accent5 2 2 2 3" xfId="20270" xr:uid="{13D590FF-43E4-407F-9718-0A7A9803EAF5}"/>
    <cellStyle name="20% - Accent5 2 2 2 3 2" xfId="14038" xr:uid="{F080EA09-1EEF-485A-9D5D-16480721FCB6}"/>
    <cellStyle name="20% - Accent5 2 2 2 3 2 2" xfId="20522" xr:uid="{ACD1FE7F-8AEA-4B76-BC93-48B3A53615CA}"/>
    <cellStyle name="20% - Accent5 2 2 2 3 2 2 2" xfId="17896" xr:uid="{3AE9D0F5-9A7B-4434-852E-E4A481617094}"/>
    <cellStyle name="20% - Accent5 2 2 2 3 2 2 2 2" xfId="43204" xr:uid="{1EE48F03-4EA0-4DFB-8C1D-581998EF7244}"/>
    <cellStyle name="20% - Accent5 2 2 2 3 2 2 3" xfId="45801" xr:uid="{CCE9231A-0170-41B8-B10C-B1591F9F3E0C}"/>
    <cellStyle name="20% - Accent5 2 2 2 3 2 3" xfId="7026" xr:uid="{5728797D-A790-4999-9A07-695289696427}"/>
    <cellStyle name="20% - Accent5 2 2 2 3 2 3 2" xfId="5424" xr:uid="{DDEDC7B2-7687-4D00-94DD-9B13F4072BCF}"/>
    <cellStyle name="20% - Accent5 2 2 2 3 2 3 2 2" xfId="30855" xr:uid="{4D3535A4-ACE7-4F2C-AE65-D4762A64202B}"/>
    <cellStyle name="20% - Accent5 2 2 2 3 2 3 3" xfId="32440" xr:uid="{E7722C5E-8B6D-4431-9A64-B05EEA23EE97}"/>
    <cellStyle name="20% - Accent5 2 2 2 3 2 4" xfId="17720" xr:uid="{E625E40F-0541-4429-8699-4DB04A8869C5}"/>
    <cellStyle name="20% - Accent5 2 2 2 3 2 4 2" xfId="43028" xr:uid="{B4BA18D3-3FC0-4367-8F53-A072192CDF33}"/>
    <cellStyle name="20% - Accent5 2 2 2 3 2 5" xfId="39377" xr:uid="{0386EC30-0A7C-4DFA-B369-DB86B2AFA962}"/>
    <cellStyle name="20% - Accent5 2 2 2 3 3" xfId="2566" xr:uid="{9B12EE25-07DC-4FDE-B97F-15354750928E}"/>
    <cellStyle name="20% - Accent5 2 2 2 3 3 2" xfId="15712" xr:uid="{403F7966-E81E-4A68-ABF1-84A8FE53F24F}"/>
    <cellStyle name="20% - Accent5 2 2 2 3 3 2 2" xfId="41039" xr:uid="{5B3137A4-E40F-47B2-815C-39532A354159}"/>
    <cellStyle name="20% - Accent5 2 2 2 3 3 3" xfId="28019" xr:uid="{8F32B33F-7DEF-40D2-923A-784FFDF78125}"/>
    <cellStyle name="20% - Accent5 2 2 2 3 4" xfId="17478" xr:uid="{9B652AFA-D12A-4EDA-837C-60D559CEE73D}"/>
    <cellStyle name="20% - Accent5 2 2 2 3 4 2" xfId="24300" xr:uid="{743D771B-11DB-4D56-8C5A-08AC6C4493F9}"/>
    <cellStyle name="20% - Accent5 2 2 2 3 4 2 2" xfId="49545" xr:uid="{E9F61A3A-3A07-40BB-A641-AB5A60DA92FA}"/>
    <cellStyle name="20% - Accent5 2 2 2 3 4 3" xfId="42786" xr:uid="{7F6927DD-8D79-4156-80BA-35993AA55ECE}"/>
    <cellStyle name="20% - Accent5 2 2 2 3 5" xfId="13438" xr:uid="{8E0CA370-0902-4FEF-B35D-C57EE456F64A}"/>
    <cellStyle name="20% - Accent5 2 2 2 3 5 2" xfId="38789" xr:uid="{8BFD8DD8-BFAA-45B4-A068-4FA99DF4AAF2}"/>
    <cellStyle name="20% - Accent5 2 2 2 3 6" xfId="45551" xr:uid="{31966FFC-34CC-4D81-9081-60D6C45D07A9}"/>
    <cellStyle name="20% - Accent5 2 2 2 4" xfId="7715" xr:uid="{778AE66C-4438-4D05-9193-14B174206303}"/>
    <cellStyle name="20% - Accent5 2 2 2 4 2" xfId="18420" xr:uid="{B32324DB-F591-4364-90B7-182941F336C9}"/>
    <cellStyle name="20% - Accent5 2 2 2 4 2 2" xfId="11571" xr:uid="{E066276C-A9BA-40EB-A6A3-CBD575367075}"/>
    <cellStyle name="20% - Accent5 2 2 2 4 2 2 2" xfId="36942" xr:uid="{CF95607A-BCB6-4465-89C1-B7ABAFAD0E3B}"/>
    <cellStyle name="20% - Accent5 2 2 2 4 2 3" xfId="43720" xr:uid="{E393F19C-9CDD-4A4B-B546-881AD840CB48}"/>
    <cellStyle name="20% - Accent5 2 2 2 4 3" xfId="23871" xr:uid="{7D08B458-1046-41DC-9883-9B0C7025DECD}"/>
    <cellStyle name="20% - Accent5 2 2 2 4 3 2" xfId="22269" xr:uid="{8D1682E1-2AC7-436F-9E8E-981235F245FA}"/>
    <cellStyle name="20% - Accent5 2 2 2 4 3 2 2" xfId="47537" xr:uid="{5FF1D7B8-7122-4C89-9FAE-97FB14D843F6}"/>
    <cellStyle name="20% - Accent5 2 2 2 4 3 3" xfId="49116" xr:uid="{C15461D6-F199-4614-8D26-BA4242267598}"/>
    <cellStyle name="20% - Accent5 2 2 2 4 4" xfId="11395" xr:uid="{1ADF7AE9-AD34-439E-AE12-DFE124C1F81C}"/>
    <cellStyle name="20% - Accent5 2 2 2 4 4 2" xfId="36766" xr:uid="{870C4790-AF48-4AD0-9A02-41C0C82F8FBD}"/>
    <cellStyle name="20% - Accent5 2 2 2 4 5" xfId="33122" xr:uid="{5D68C123-CC35-48F9-81BD-185EDEAF3D4E}"/>
    <cellStyle name="20% - Accent5 2 2 2 5" xfId="20442" xr:uid="{C3E72E4A-F968-45F2-B0C8-23EE88E17C99}"/>
    <cellStyle name="20% - Accent5 2 2 2 5 2" xfId="9388" xr:uid="{6388AF24-03FF-4AE3-BB83-543C610931E8}"/>
    <cellStyle name="20% - Accent5 2 2 2 5 2 2" xfId="34781" xr:uid="{3991FF10-C03A-4E09-A9F0-8D87AA2DAA9D}"/>
    <cellStyle name="20% - Accent5 2 2 2 5 3" xfId="45721" xr:uid="{01FE72E1-6568-44AA-901F-2C237D9F287B}"/>
    <cellStyle name="20% - Accent5 2 2 2 6" xfId="11153" xr:uid="{CE3B54D4-CEDE-4755-8D20-852E354C7394}"/>
    <cellStyle name="20% - Accent5 2 2 2 6 2" xfId="5350" xr:uid="{A09EF68D-F86E-452F-A1F1-2E3CC912633C}"/>
    <cellStyle name="20% - Accent5 2 2 2 6 2 2" xfId="30781" xr:uid="{F61A2EF7-0282-4B42-97D2-A5A5C53B91D9}"/>
    <cellStyle name="20% - Accent5 2 2 2 6 3" xfId="36524" xr:uid="{95D08A82-B3E5-4724-A9D1-288CC4CA35FD}"/>
    <cellStyle name="20% - Accent5 2 2 2 7" xfId="7116" xr:uid="{3742808C-35CB-488D-956D-43A471442930}"/>
    <cellStyle name="20% - Accent5 2 2 2 7 2" xfId="32530" xr:uid="{76EB5683-6737-406B-9E34-6103EC4A32A2}"/>
    <cellStyle name="20% - Accent5 2 2 2 8" xfId="43469" xr:uid="{03BD80B6-1CA8-46AC-8947-929C6E608C78}"/>
    <cellStyle name="20% - Accent5 2 2 3" xfId="13958" xr:uid="{C0025357-4364-4D47-8804-2EEB59DD7C81}"/>
    <cellStyle name="20% - Accent5 2 2 3 2" xfId="2394" xr:uid="{B0FD68DC-2BA6-48B5-B9BB-D5DD7727C1C9}"/>
    <cellStyle name="20% - Accent5 2 2 3 2 2" xfId="8787" xr:uid="{A59C4455-1752-474F-AE47-EF8899D2F8EC}"/>
    <cellStyle name="20% - Accent5 2 2 3 2 2 2" xfId="2646" xr:uid="{A639CDAB-CA37-40C6-AF81-E817C9E226D1}"/>
    <cellStyle name="20% - Accent5 2 2 3 2 2 2 2" xfId="19999" xr:uid="{147F49A2-6B59-45D6-8B26-D6B5DC69A4E7}"/>
    <cellStyle name="20% - Accent5 2 2 3 2 2 2 2 2" xfId="45287" xr:uid="{8EBBBF30-27DB-47EC-A229-F50F2F24D057}"/>
    <cellStyle name="20% - Accent5 2 2 3 2 2 2 3" xfId="28099" xr:uid="{9161D915-DC06-4555-929A-9E8E17C01BE6}"/>
    <cellStyle name="20% - Accent5 2 2 3 2 2 3" xfId="13348" xr:uid="{462F489B-12A8-4F43-95D6-2F7307899F04}"/>
    <cellStyle name="20% - Accent5 2 2 3 2 2 3 2" xfId="24374" xr:uid="{F404F055-0FFE-4722-8608-2135F270975A}"/>
    <cellStyle name="20% - Accent5 2 2 3 2 2 3 2 2" xfId="49619" xr:uid="{C4A42677-2530-4486-8EB3-EAD2D94716BD}"/>
    <cellStyle name="20% - Accent5 2 2 3 2 2 3 3" xfId="38699" xr:uid="{B6DB1251-3B28-47CD-B972-C0F519C187E4}"/>
    <cellStyle name="20% - Accent5 2 2 3 2 2 4" xfId="19823" xr:uid="{0C305589-5848-4CE7-A0E2-958D475710BB}"/>
    <cellStyle name="20% - Accent5 2 2 3 2 2 4 2" xfId="45111" xr:uid="{FA1CC589-B9E9-4A06-A90C-A6AFEC4EE982}"/>
    <cellStyle name="20% - Accent5 2 2 3 2 2 5" xfId="34180" xr:uid="{D1AF5021-5D9F-4DA0-9F5D-22D730830584}"/>
    <cellStyle name="20% - Accent5 2 2 3 2 3" xfId="21515" xr:uid="{2B36F7C2-902B-47C1-A55D-F7F88FCBE554}"/>
    <cellStyle name="20% - Accent5 2 2 3 2 3 2" xfId="11492" xr:uid="{87D7C50C-7F77-49AC-A62A-0AE21089C753}"/>
    <cellStyle name="20% - Accent5 2 2 3 2 3 2 2" xfId="36863" xr:uid="{EAF9B218-CD84-4C7E-A52E-D7F5BFCDCA1A}"/>
    <cellStyle name="20% - Accent5 2 2 3 2 3 3" xfId="46783" xr:uid="{0345E12E-C919-452D-AA79-912D2D4738D3}"/>
    <cellStyle name="20% - Accent5 2 2 3 2 4" xfId="19581" xr:uid="{F338DD6D-B91A-462F-B37E-2E3B7632D3D0}"/>
    <cellStyle name="20% - Accent5 2 2 3 2 4 2" xfId="7455" xr:uid="{8B1D2DA4-AB9E-4059-9388-0DCC5B33FFEE}"/>
    <cellStyle name="20% - Accent5 2 2 3 2 4 2 2" xfId="32869" xr:uid="{FEC1A4F2-9175-43C4-8AC0-FA6A5872ED4F}"/>
    <cellStyle name="20% - Accent5 2 2 3 2 4 3" xfId="44869" xr:uid="{888BC68A-1AE5-41A9-977A-321A6D928DDC}"/>
    <cellStyle name="20% - Accent5 2 2 3 2 5" xfId="1836" xr:uid="{6DBB2033-13B5-4330-A515-113F2FF8DD85}"/>
    <cellStyle name="20% - Accent5 2 2 3 2 5 2" xfId="27307" xr:uid="{32E5FB2C-2CDE-45B1-BF62-8BBAAE0CE4AB}"/>
    <cellStyle name="20% - Accent5 2 2 3 2 6" xfId="27852" xr:uid="{385E8903-53A4-4B03-980D-FF6BFFCBDF2A}"/>
    <cellStyle name="20% - Accent5 2 2 3 3" xfId="8707" xr:uid="{1608C5F5-F775-4A0D-84D0-2653D68B9910}"/>
    <cellStyle name="20% - Accent5 2 2 3 3 2" xfId="21423" xr:uid="{B5B4C88C-A203-4430-A251-965437675643}"/>
    <cellStyle name="20% - Accent5 2 2 3 3 2 2" xfId="8959" xr:uid="{49C6CDE5-693F-47E6-8150-563002273C60}"/>
    <cellStyle name="20% - Accent5 2 2 3 3 2 2 2" xfId="13685" xr:uid="{8F6CE0C7-9E3E-4A44-A869-9792549ED0CF}"/>
    <cellStyle name="20% - Accent5 2 2 3 3 2 2 2 2" xfId="39036" xr:uid="{C9876D44-BAEE-4F90-A477-64C6ABE527D8}"/>
    <cellStyle name="20% - Accent5 2 2 3 3 2 2 3" xfId="34352" xr:uid="{40FF965F-DEFC-4ACC-98C6-C07DA09CC653}"/>
    <cellStyle name="20% - Accent5 2 2 3 3 2 3" xfId="709" xr:uid="{E5AEAE13-117A-4995-8C28-804BFC0F26C8}"/>
    <cellStyle name="20% - Accent5 2 2 3 3 2 3 2" xfId="18062" xr:uid="{81564FEB-5373-498C-9D3D-D5AF62F06413}"/>
    <cellStyle name="20% - Accent5 2 2 3 3 2 3 2 2" xfId="43370" xr:uid="{AB71CDA4-CE09-42FE-AD53-8B1CC2084147}"/>
    <cellStyle name="20% - Accent5 2 2 3 3 2 3 3" xfId="26193" xr:uid="{08C04376-3C6B-4567-8BAE-309ACC5C9C55}"/>
    <cellStyle name="20% - Accent5 2 2 3 3 2 4" xfId="879" xr:uid="{1863555C-5DD5-49C7-9415-32DB3125F2D0}"/>
    <cellStyle name="20% - Accent5 2 2 3 3 2 4 2" xfId="26363" xr:uid="{B0802B15-7617-4F3D-BB66-7BCD1A79222E}"/>
    <cellStyle name="20% - Accent5 2 2 3 3 2 5" xfId="46691" xr:uid="{E14581E0-DF65-41D4-B9D7-48A0295ACB45}"/>
    <cellStyle name="20% - Accent5 2 2 3 3 3" xfId="15203" xr:uid="{47FCDB8D-4CCF-4AF6-987E-CB2AFB6EEDBB}"/>
    <cellStyle name="20% - Accent5 2 2 3 3 3 2" xfId="24129" xr:uid="{03D2DE65-60C8-48AD-A01B-23397FB0FD06}"/>
    <cellStyle name="20% - Accent5 2 2 3 3 3 2 2" xfId="49374" xr:uid="{C369766F-33E7-45BC-BD50-E1F3A3C71A52}"/>
    <cellStyle name="20% - Accent5 2 2 3 3 3 3" xfId="40530" xr:uid="{F8183320-F6ED-403F-991B-49742CEBC9FE}"/>
    <cellStyle name="20% - Accent5 2 2 3 3 4" xfId="13267" xr:uid="{16591231-7DD1-4734-96E3-FBF4B500F39B}"/>
    <cellStyle name="20% - Accent5 2 2 3 3 4 2" xfId="20091" xr:uid="{764EB66A-2435-4748-8561-07943220C09C}"/>
    <cellStyle name="20% - Accent5 2 2 3 3 4 2 2" xfId="45379" xr:uid="{36D0C89C-18E0-4701-A409-0EBD72A5264B}"/>
    <cellStyle name="20% - Accent5 2 2 3 3 4 3" xfId="38618" xr:uid="{322ABF71-69EE-4D0D-B51A-225FC03C4678}"/>
    <cellStyle name="20% - Accent5 2 2 3 3 5" xfId="3940" xr:uid="{4DA24451-DB58-4C01-8096-E34092C2B2C0}"/>
    <cellStyle name="20% - Accent5 2 2 3 3 5 2" xfId="29384" xr:uid="{5B5C12B4-EFDD-4151-BF8D-B3F330156857}"/>
    <cellStyle name="20% - Accent5 2 2 3 3 6" xfId="34105" xr:uid="{EB8C0A13-0A20-4AB2-AD31-D0363E7CDBFB}"/>
    <cellStyle name="20% - Accent5 2 2 3 4" xfId="2474" xr:uid="{A2CDE8F8-DF5B-466E-AD99-8632B7B556E8}"/>
    <cellStyle name="20% - Accent5 2 2 3 4 2" xfId="14210" xr:uid="{1D42D044-2023-4781-9CD6-0BE831EC8164}"/>
    <cellStyle name="20% - Accent5 2 2 3 4 2 2" xfId="7363" xr:uid="{0470CFC9-F2E5-4C05-BC70-EE49E6C8B569}"/>
    <cellStyle name="20% - Accent5 2 2 3 4 2 2 2" xfId="32777" xr:uid="{4FED7917-7527-4FD4-B273-30EE141E8A7C}"/>
    <cellStyle name="20% - Accent5 2 2 3 4 2 3" xfId="39549" xr:uid="{15D2E598-A21C-4B3A-A6F4-75D2FC77B1A1}"/>
    <cellStyle name="20% - Accent5 2 2 3 4 3" xfId="19662" xr:uid="{F47676D4-417A-4BEF-B2B7-3E73B1D28F3B}"/>
    <cellStyle name="20% - Accent5 2 2 3 4 3 2" xfId="11737" xr:uid="{8141BF86-A1AC-4247-B506-46F54EF7355D}"/>
    <cellStyle name="20% - Accent5 2 2 3 4 3 2 2" xfId="37108" xr:uid="{739A0526-5E76-4205-8D8A-AC33789518F8}"/>
    <cellStyle name="20% - Accent5 2 2 3 4 3 3" xfId="44950" xr:uid="{4CC7A171-482A-40F0-A9F0-75312B2D8F00}"/>
    <cellStyle name="20% - Accent5 2 2 3 4 4" xfId="7187" xr:uid="{3F638A7B-1059-4988-87D6-7DC49C7303B7}"/>
    <cellStyle name="20% - Accent5 2 2 3 4 4 2" xfId="32601" xr:uid="{60960178-0B40-4E4D-AD15-6648904EBBCF}"/>
    <cellStyle name="20% - Accent5 2 2 3 4 5" xfId="27927" xr:uid="{B2CC1B6C-7126-4B76-8B31-CBC1B1019300}"/>
    <cellStyle name="20% - Accent5 2 2 3 5" xfId="8879" xr:uid="{05DEE0B2-5115-446C-A1AB-9ACD4B96851F}"/>
    <cellStyle name="20% - Accent5 2 2 3 5 2" xfId="5179" xr:uid="{C95E9A2B-FC28-434A-8E2A-C9C27A006ADB}"/>
    <cellStyle name="20% - Accent5 2 2 3 5 2 2" xfId="30610" xr:uid="{D2E2E076-D9FE-48D1-B9DE-D7623EF094DA}"/>
    <cellStyle name="20% - Accent5 2 2 3 5 3" xfId="34272" xr:uid="{8940C2D5-82BA-4C43-8882-7DED7F9083A9}"/>
    <cellStyle name="20% - Accent5 2 2 3 6" xfId="6945" xr:uid="{0205F674-28F8-448E-92C7-5652AD2EAC78}"/>
    <cellStyle name="20% - Accent5 2 2 3 6 2" xfId="17988" xr:uid="{1FFA6624-8164-43BF-8A19-0D22E0C5EA68}"/>
    <cellStyle name="20% - Accent5 2 2 3 6 2 2" xfId="43296" xr:uid="{BC63B499-FD0F-4C89-92E7-E1476DB404C2}"/>
    <cellStyle name="20% - Accent5 2 2 3 6 3" xfId="32359" xr:uid="{A4A15DE4-0C00-40F1-B4F1-57238B49A811}"/>
    <cellStyle name="20% - Accent5 2 2 3 7" xfId="799" xr:uid="{69087298-62CC-4E9A-8D5B-0F370242CF60}"/>
    <cellStyle name="20% - Accent5 2 2 3 7 2" xfId="26283" xr:uid="{6DA3B098-F510-4CA5-BB95-6F0E4DCE7EDD}"/>
    <cellStyle name="20% - Accent5 2 2 3 8" xfId="39299" xr:uid="{9254FB32-D06A-4364-9F6E-3E9026D090F8}"/>
    <cellStyle name="20% - Accent5 2 2 4" xfId="21343" xr:uid="{56F30988-1362-418E-BBD6-A202400E0CA8}"/>
    <cellStyle name="20% - Accent5 2 2 4 2" xfId="15111" xr:uid="{4845770A-A256-4028-B08E-191CE24D0A8B}"/>
    <cellStyle name="20% - Accent5 2 2 4 2 2" xfId="21595" xr:uid="{3997F329-0C31-4685-80FD-D1A01D6E8B3B}"/>
    <cellStyle name="20% - Accent5 2 2 4 2 2 2" xfId="1050" xr:uid="{197A6720-33CF-46F5-A705-B125547CF5E9}"/>
    <cellStyle name="20% - Accent5 2 2 4 2 2 2 2" xfId="26534" xr:uid="{EBAE7223-695D-474C-AD95-5E50A446E98D}"/>
    <cellStyle name="20% - Accent5 2 2 4 2 2 3" xfId="46863" xr:uid="{6E544D4B-3EAF-4823-88B1-3C10911BA822}"/>
    <cellStyle name="20% - Accent5 2 2 4 2 3" xfId="1746" xr:uid="{0A7AA32B-3F22-4D27-BC42-B26A76617F44}"/>
    <cellStyle name="20% - Accent5 2 2 4 2 3 2" xfId="7529" xr:uid="{3A3D0BD3-8F4C-4EAB-A912-89D499ED04D5}"/>
    <cellStyle name="20% - Accent5 2 2 4 2 3 2 2" xfId="32943" xr:uid="{40368768-27DC-4F05-93F1-17C25313F7C2}"/>
    <cellStyle name="20% - Accent5 2 2 4 2 3 3" xfId="27217" xr:uid="{D951D58D-09FA-4C1D-AA80-7D0CA8454907}"/>
    <cellStyle name="20% - Accent5 2 2 4 2 4" xfId="880" xr:uid="{CA9031DB-DB94-4C85-AE2A-9664857B115F}"/>
    <cellStyle name="20% - Accent5 2 2 4 2 4 2" xfId="26364" xr:uid="{6BCB84E9-2559-44F9-B049-C609EE83E04B}"/>
    <cellStyle name="20% - Accent5 2 2 4 2 5" xfId="40438" xr:uid="{F709951B-1318-4E9C-AA57-3FCF7B5D269E}"/>
    <cellStyle name="20% - Accent5 2 2 4 3" xfId="4670" xr:uid="{60239153-2D23-4567-96FE-72A9D7B50AC5}"/>
    <cellStyle name="20% - Accent5 2 2 4 3 2" xfId="17817" xr:uid="{9E47AF48-1EEC-4CAE-9F3A-BEC823365CB7}"/>
    <cellStyle name="20% - Accent5 2 2 4 3 2 2" xfId="43125" xr:uid="{48963708-468D-4FAA-B620-5B1204BD2E44}"/>
    <cellStyle name="20% - Accent5 2 2 4 3 3" xfId="30101" xr:uid="{749E07C5-431A-45EF-978B-A73D8CD71955}"/>
    <cellStyle name="20% - Accent5 2 2 4 4" xfId="627" xr:uid="{C3F6235B-C357-41F6-8466-982A0002E037}"/>
    <cellStyle name="20% - Accent5 2 2 4 4 2" xfId="13777" xr:uid="{53D3B9C5-0BD8-48C3-A0D9-71685852E0D0}"/>
    <cellStyle name="20% - Accent5 2 2 4 4 2 2" xfId="39128" xr:uid="{81048591-2EEF-4820-B934-035744AE3314}"/>
    <cellStyle name="20% - Accent5 2 2 4 4 3" xfId="26111" xr:uid="{5984DB27-49FC-4999-AE71-2E1B3AF20B53}"/>
    <cellStyle name="20% - Accent5 2 2 4 5" xfId="10254" xr:uid="{0B131DF1-1A6F-4FE4-B8B2-853BF9063890}"/>
    <cellStyle name="20% - Accent5 2 2 4 5 2" xfId="35638" xr:uid="{C2043BE0-D7C5-4A7E-BD35-CF27A2B3697F}"/>
    <cellStyle name="20% - Accent5 2 2 4 6" xfId="46612" xr:uid="{12329B1D-02FD-4456-B6E7-4638EC60D0A5}"/>
    <cellStyle name="20% - Accent5 2 2 5" xfId="15031" xr:uid="{EF19433A-3ECF-42A1-ADDD-5BFA25451000}"/>
    <cellStyle name="20% - Accent5 2 2 5 2" xfId="4578" xr:uid="{62C74ABA-346E-4034-9522-AD589C6DBF7E}"/>
    <cellStyle name="20% - Accent5 2 2 5 2 2" xfId="15283" xr:uid="{B169C310-597B-4B45-97A9-C27E417925EF}"/>
    <cellStyle name="20% - Accent5 2 2 5 2 2 2" xfId="1051" xr:uid="{4EEDD799-025D-435A-A91C-88C3BF5F07F9}"/>
    <cellStyle name="20% - Accent5 2 2 5 2 2 2 2" xfId="26535" xr:uid="{D0AF82A4-3B1B-45D8-98AD-8E7EB4EC594D}"/>
    <cellStyle name="20% - Accent5 2 2 5 2 2 3" xfId="40610" xr:uid="{8E194B97-738F-41BF-A292-EAA620DB87E5}"/>
    <cellStyle name="20% - Accent5 2 2 5 2 3" xfId="3850" xr:uid="{8F4B7105-5D23-46E3-BADB-B59209272099}"/>
    <cellStyle name="20% - Accent5 2 2 5 2 3 2" xfId="20165" xr:uid="{375F67CB-1C4B-43F3-9FAA-BC8DA6632BE1}"/>
    <cellStyle name="20% - Accent5 2 2 5 2 3 2 2" xfId="45453" xr:uid="{C031C6F6-1B93-4C9D-9FD3-9B68E30A03DF}"/>
    <cellStyle name="20% - Accent5 2 2 5 2 3 3" xfId="29294" xr:uid="{EA3B715F-6B1A-4C50-8FBE-42266B09FD36}"/>
    <cellStyle name="20% - Accent5 2 2 5 2 4" xfId="1916" xr:uid="{59E459E0-ABB5-415E-B147-DFD633BCB01D}"/>
    <cellStyle name="20% - Accent5 2 2 5 2 4 2" xfId="27387" xr:uid="{A1AF4D0E-E58E-45D6-8A38-E58EB31BBC46}"/>
    <cellStyle name="20% - Accent5 2 2 5 2 5" xfId="30009" xr:uid="{CDB931DF-CE41-47BE-9D1B-51867440BA79}"/>
    <cellStyle name="20% - Accent5 2 2 5 3" xfId="10983" xr:uid="{59E915A2-138D-49C1-86B8-6FAD1CAF7D0F}"/>
    <cellStyle name="20% - Accent5 2 2 5 3 2" xfId="7284" xr:uid="{5BEDCEC0-D919-4C3E-AF4A-8BF031B91A44}"/>
    <cellStyle name="20% - Accent5 2 2 5 3 2 2" xfId="32698" xr:uid="{8143595B-E522-4E7A-A9D8-19632B775898}"/>
    <cellStyle name="20% - Accent5 2 2 5 3 3" xfId="36354" xr:uid="{E6003032-7776-4495-8967-A2C79D9777B7}"/>
    <cellStyle name="20% - Accent5 2 2 5 4" xfId="1665" xr:uid="{D8EE30A9-D5F6-46EB-A956-5131AFE4F547}"/>
    <cellStyle name="20% - Accent5 2 2 5 4 2" xfId="1120" xr:uid="{577A1C9A-7002-4912-B17D-29BBB69DCF1B}"/>
    <cellStyle name="20% - Accent5 2 2 5 4 2 2" xfId="26604" xr:uid="{1279D462-E18E-483A-BCD2-E841AC4DE2A8}"/>
    <cellStyle name="20% - Accent5 2 2 5 4 3" xfId="27136" xr:uid="{E2B771FE-5E1D-40BD-86C9-3E2C0D480F41}"/>
    <cellStyle name="20% - Accent5 2 2 5 5" xfId="22891" xr:uid="{4644B6B3-9177-4306-A1F8-23421CF93797}"/>
    <cellStyle name="20% - Accent5 2 2 5 5 2" xfId="48146" xr:uid="{816389F9-22F5-49FF-992C-866BDC00FEB6}"/>
    <cellStyle name="20% - Accent5 2 2 5 6" xfId="40361" xr:uid="{7D3F8D71-EE5D-455A-A709-3A03C19665D7}"/>
    <cellStyle name="20% - Accent5 2 2 6" xfId="18248" xr:uid="{C8F5FCBE-94E6-4CB2-8316-7DE5291AF4F4}"/>
    <cellStyle name="20% - Accent5 2 2 6 2" xfId="24733" xr:uid="{EFF26BD4-3E75-4092-BD45-D41FC6E80F43}"/>
    <cellStyle name="20% - Accent5 2 2 6 2 2" xfId="5258" xr:uid="{2E377CF9-61F8-4D4A-BE04-12218D544BE0}"/>
    <cellStyle name="20% - Accent5 2 2 6 2 2 2" xfId="30689" xr:uid="{A454D111-AA31-4BF3-8979-138E3D8D8CF2}"/>
    <cellStyle name="20% - Accent5 2 2 6 2 3" xfId="49967" xr:uid="{CAFCB595-01E5-44D1-8D2B-E43F8E1622E4}"/>
    <cellStyle name="20% - Accent5 2 2 6 3" xfId="11234" xr:uid="{59910B31-BA8C-4FC7-AF32-255D4C934DB3}"/>
    <cellStyle name="20% - Accent5 2 2 6 3 2" xfId="9633" xr:uid="{26869D2F-686C-4A01-AD2D-04EFCF1AA855}"/>
    <cellStyle name="20% - Accent5 2 2 6 3 2 2" xfId="35026" xr:uid="{F5BA94B3-45CB-43CE-B535-FEACA9DC351B}"/>
    <cellStyle name="20% - Accent5 2 2 6 3 3" xfId="36605" xr:uid="{E2500632-1486-4368-A06C-24BDC7DC6745}"/>
    <cellStyle name="20% - Accent5 2 2 6 4" xfId="5082" xr:uid="{32C922F8-3D15-44F2-AE6A-DE3B9250AFF4}"/>
    <cellStyle name="20% - Accent5 2 2 6 4 2" xfId="30513" xr:uid="{62342281-BADD-45A9-B540-45C1F038AAD5}"/>
    <cellStyle name="20% - Accent5 2 2 6 5" xfId="43548" xr:uid="{7B7F35BF-0C99-4BEA-92B9-7A5684D59188}"/>
    <cellStyle name="20% - Accent5 2 2 7" xfId="7807" xr:uid="{A87C7E7A-4FE6-4798-9549-224D874B7F44}"/>
    <cellStyle name="20% - Accent5 2 2 7 2" xfId="3075" xr:uid="{14048DAF-80BA-4B31-9126-01648A777638}"/>
    <cellStyle name="20% - Accent5 2 2 7 2 2" xfId="28528" xr:uid="{640315F7-7B02-4CE6-BDF9-8B2B8E84FC65}"/>
    <cellStyle name="20% - Accent5 2 2 7 3" xfId="33214" xr:uid="{4470A03E-EF6B-4BBA-89D0-9282B811FB74}"/>
    <cellStyle name="20% - Accent5 2 2 8" xfId="4840" xr:uid="{5C9C76BA-8C60-4593-B07D-0DBC3D11312B}"/>
    <cellStyle name="20% - Accent5 2 2 8 2" xfId="15883" xr:uid="{625DFE31-4189-4D66-83E9-D9F096604B3E}"/>
    <cellStyle name="20% - Accent5 2 2 8 2 2" xfId="41210" xr:uid="{EB443745-11A0-4AF4-9828-149E5A572913}"/>
    <cellStyle name="20% - Accent5 2 2 8 3" xfId="30271" xr:uid="{B127D5E6-F701-48B6-9DD7-8EB8B64FB05A}"/>
    <cellStyle name="20% - Accent5 2 2 9" xfId="17649" xr:uid="{C4F9EF6F-118F-4B71-9DD0-5C04CBD55AAA}"/>
    <cellStyle name="20% - Accent5 2 2 9 2" xfId="42957" xr:uid="{871978EC-57F7-4D17-91F9-DFDCC3DF2F49}"/>
    <cellStyle name="20% - Accent5 2 3" xfId="4498" xr:uid="{692B475E-9A31-485F-B209-5410F9E8FBC4}"/>
    <cellStyle name="20% - Accent5 2 3 2" xfId="10811" xr:uid="{56977C2D-8DAF-43E8-A986-500F1A74E7F5}"/>
    <cellStyle name="20% - Accent5 2 3 2 2" xfId="23528" xr:uid="{8AEA62D1-6320-4135-BFF1-4E3D83351E27}"/>
    <cellStyle name="20% - Accent5 2 3 2 2 2" xfId="11063" xr:uid="{E6B53A95-A4CB-4278-AF99-E76E23DC5ACD}"/>
    <cellStyle name="20% - Accent5 2 3 2 2 2 2" xfId="4190" xr:uid="{2BDC5D7D-BF4C-4C88-8B70-BE6C193F3F43}"/>
    <cellStyle name="20% - Accent5 2 3 2 2 2 2 2" xfId="29634" xr:uid="{3CE4EAED-DDC1-4720-984D-F6CE86179942}"/>
    <cellStyle name="20% - Accent5 2 3 2 2 2 3" xfId="36434" xr:uid="{B9E524D8-6406-4AC9-B30E-D33CE6FC18D7}"/>
    <cellStyle name="20% - Accent5 2 3 2 2 3" xfId="22801" xr:uid="{4288E4C5-9D41-49AD-93D0-239CA11DD54B}"/>
    <cellStyle name="20% - Accent5 2 3 2 2 3 2" xfId="1224" xr:uid="{6C536BA9-4133-4888-9A20-F52E418A677A}"/>
    <cellStyle name="20% - Accent5 2 3 2 2 3 2 2" xfId="26708" xr:uid="{5F98B413-E458-43DF-B4DB-A7139A761EA3}"/>
    <cellStyle name="20% - Accent5 2 3 2 2 3 3" xfId="48056" xr:uid="{F2866740-0ADB-49F6-BACF-0DBA672DFB93}"/>
    <cellStyle name="20% - Accent5 2 3 2 2 4" xfId="10334" xr:uid="{FB3BF18F-E39D-442B-B4E0-45EDAE4B87B6}"/>
    <cellStyle name="20% - Accent5 2 3 2 2 4 2" xfId="35718" xr:uid="{0891A474-5C87-4EB8-A86D-DA304B98930E}"/>
    <cellStyle name="20% - Accent5 2 3 2 2 5" xfId="48773" xr:uid="{41DECABF-4072-4D57-8ED9-9DDEA112BEB8}"/>
    <cellStyle name="20% - Accent5 2 3 2 3" xfId="17308" xr:uid="{70D842ED-F791-4A77-A2B5-44D94F7780D0}"/>
    <cellStyle name="20% - Accent5 2 3 2 3 2" xfId="13606" xr:uid="{724B9D15-45FA-494E-BC0B-4A6C388B32E2}"/>
    <cellStyle name="20% - Accent5 2 3 2 3 2 2" xfId="38957" xr:uid="{94ADD5C0-3FEA-46A9-8830-3744AB5D24F9}"/>
    <cellStyle name="20% - Accent5 2 3 2 3 3" xfId="42616" xr:uid="{5A870B4D-DC43-4798-A1D1-B7A33D9EA080}"/>
    <cellStyle name="20% - Accent5 2 3 2 4" xfId="10083" xr:uid="{CD31FDAC-E8D6-4458-BA68-29A63DE86165}"/>
    <cellStyle name="20% - Accent5 2 3 2 4 2" xfId="9539" xr:uid="{F6BB1A0C-8A7B-47A2-9754-EBFB2B444573}"/>
    <cellStyle name="20% - Accent5 2 3 2 4 2 2" xfId="34932" xr:uid="{AF0DEAF6-64E4-4C44-8C1D-BAF4F500D981}"/>
    <cellStyle name="20% - Accent5 2 3 2 4 3" xfId="35467" xr:uid="{0394FC27-3997-4240-8C80-1166B98D9740}"/>
    <cellStyle name="20% - Accent5 2 3 2 5" xfId="6044" xr:uid="{99667FC0-CA32-4571-BDA0-A9B6EC9DFE37}"/>
    <cellStyle name="20% - Accent5 2 3 2 5 2" xfId="31467" xr:uid="{71CF05B3-9FFE-4885-8DD7-AFD4C12216A4}"/>
    <cellStyle name="20% - Accent5 2 3 2 6" xfId="36186" xr:uid="{077DC28E-CA52-40B2-8E15-9B569337EFD2}"/>
    <cellStyle name="20% - Accent5 2 3 3" xfId="23448" xr:uid="{9359FCAA-37AD-4B08-8AA4-2C35DE3A2FA9}"/>
    <cellStyle name="20% - Accent5 2 3 3 2" xfId="17216" xr:uid="{11866F2A-8820-4D92-BF87-008E2E9CDB83}"/>
    <cellStyle name="20% - Accent5 2 3 3 2 2" xfId="23700" xr:uid="{D12CD98C-DF9E-40E1-92B5-F7BFF2E7B5EE}"/>
    <cellStyle name="20% - Accent5 2 3 3 2 2 2" xfId="10504" xr:uid="{0439DB4A-DE32-42BA-8CD3-5CB22687B84F}"/>
    <cellStyle name="20% - Accent5 2 3 3 2 2 2 2" xfId="35888" xr:uid="{1C11502C-A2E3-4968-BC1A-2A60E9E60C58}"/>
    <cellStyle name="20% - Accent5 2 3 3 2 2 3" xfId="48945" xr:uid="{5EEAD7C0-B9E8-4AB6-B5C8-24CA69A78AB1}"/>
    <cellStyle name="20% - Accent5 2 3 3 2 3" xfId="16488" xr:uid="{F4C638F1-2E5E-44C2-8372-A9321D52FDA5}"/>
    <cellStyle name="20% - Accent5 2 3 3 2 3 2" xfId="2258" xr:uid="{0795DC89-156A-4C84-B568-CAEF98B69347}"/>
    <cellStyle name="20% - Accent5 2 3 3 2 3 2 2" xfId="27729" xr:uid="{0395C8BC-88DE-41C1-AE2C-A45F7F33FC45}"/>
    <cellStyle name="20% - Accent5 2 3 3 2 3 3" xfId="41804" xr:uid="{BF9CE9A5-ED46-4568-B4B5-6819A972BC5A}"/>
    <cellStyle name="20% - Accent5 2 3 3 2 4" xfId="22971" xr:uid="{9A8300C9-C949-4317-8658-4B575A36B011}"/>
    <cellStyle name="20% - Accent5 2 3 3 2 4 2" xfId="48226" xr:uid="{5487C593-5FB9-4766-82B1-170128D98FFA}"/>
    <cellStyle name="20% - Accent5 2 3 3 2 5" xfId="42524" xr:uid="{D946139E-D449-4F6E-B42C-127DEDCB145C}"/>
    <cellStyle name="20% - Accent5 2 3 3 3" xfId="6775" xr:uid="{2364B79E-9EFC-4494-A596-AD3B739768CF}"/>
    <cellStyle name="20% - Accent5 2 3 3 3 2" xfId="971" xr:uid="{FE059883-07F2-41DD-AF88-9F12F4AF4CE8}"/>
    <cellStyle name="20% - Accent5 2 3 3 3 2 2" xfId="26455" xr:uid="{79A8CA56-B6BE-49F2-9A39-15635D51AD8B}"/>
    <cellStyle name="20% - Accent5 2 3 3 3 3" xfId="32189" xr:uid="{1BA385AF-F5A2-43A4-B78B-F6377EB97C96}"/>
    <cellStyle name="20% - Accent5 2 3 3 4" xfId="22720" xr:uid="{253423C4-2526-4D9F-8980-E5CA0C5630F9}"/>
    <cellStyle name="20% - Accent5 2 3 3 4 2" xfId="22175" xr:uid="{6057D490-61AF-497A-89A7-2A55BC07B470}"/>
    <cellStyle name="20% - Accent5 2 3 3 4 2 2" xfId="47443" xr:uid="{12E4E71B-C02E-449E-9060-A326B1B9FA26}"/>
    <cellStyle name="20% - Accent5 2 3 3 4 3" xfId="47975" xr:uid="{1A8404CF-5544-4780-8EE6-0F3160BC0F8F}"/>
    <cellStyle name="20% - Accent5 2 3 3 5" xfId="12358" xr:uid="{CFAABF84-9F21-4668-95B2-81FFAB5A24DB}"/>
    <cellStyle name="20% - Accent5 2 3 3 5 2" xfId="37721" xr:uid="{A27C1395-450B-4E18-8972-509255D07967}"/>
    <cellStyle name="20% - Accent5 2 3 3 6" xfId="48695" xr:uid="{581255F3-002D-4B20-B447-1A1F320790CC}"/>
    <cellStyle name="20% - Accent5 2 3 4" xfId="10891" xr:uid="{D92BBA71-D1A9-4773-A473-BDB8FFEB845B}"/>
    <cellStyle name="20% - Accent5 2 3 4 2" xfId="4750" xr:uid="{4534CF52-F5F5-4F09-B827-3F789BD7D715}"/>
    <cellStyle name="20% - Accent5 2 3 4 2 2" xfId="2086" xr:uid="{FB77FFD3-B858-4EE6-B06B-168E100437DD}"/>
    <cellStyle name="20% - Accent5 2 3 4 2 2 2" xfId="27557" xr:uid="{89204116-8D6A-45DB-A747-99787405173B}"/>
    <cellStyle name="20% - Accent5 2 3 4 2 3" xfId="30181" xr:uid="{AFFED8D3-2D47-4EE6-AF67-F24B2C5EA07D}"/>
    <cellStyle name="20% - Accent5 2 3 4 3" xfId="10164" xr:uid="{B050DF11-7B18-4024-9A07-BD5DA4E11474}"/>
    <cellStyle name="20% - Accent5 2 3 4 3 2" xfId="1223" xr:uid="{655D207F-8B8A-4739-B432-6E32E52BBAB9}"/>
    <cellStyle name="20% - Accent5 2 3 4 3 2 2" xfId="26707" xr:uid="{419F1F21-13FA-4B5F-8161-5F51F886A55D}"/>
    <cellStyle name="20% - Accent5 2 3 4 3 3" xfId="35548" xr:uid="{8F01F191-2C1E-4D23-931F-AC4ABB86DA61}"/>
    <cellStyle name="20% - Accent5 2 3 4 4" xfId="4020" xr:uid="{D52FC4EA-BA68-408B-9615-C29DF3C383EF}"/>
    <cellStyle name="20% - Accent5 2 3 4 4 2" xfId="29464" xr:uid="{0CC3A7D6-3F3F-4C79-8FE5-8527F996379A}"/>
    <cellStyle name="20% - Accent5 2 3 4 5" xfId="36262" xr:uid="{032C6025-E6AE-492D-80D3-9E234355C78B}"/>
    <cellStyle name="20% - Accent5 2 3 5" xfId="23620" xr:uid="{C68A841C-1419-4CD3-AEB4-408116EA67F0}"/>
    <cellStyle name="20% - Accent5 2 3 5 2" xfId="19920" xr:uid="{0ECAA312-7817-4DA5-A47C-39F246257100}"/>
    <cellStyle name="20% - Accent5 2 3 5 2 2" xfId="45208" xr:uid="{38CC3BBC-4F36-4B28-959E-CD2C6FADC128}"/>
    <cellStyle name="20% - Accent5 2 3 5 3" xfId="48865" xr:uid="{F7CC439C-5DE0-463C-A6CD-D09C6F315FFD}"/>
    <cellStyle name="20% - Accent5 2 3 6" xfId="3769" xr:uid="{8A900E08-5121-4B2C-B21A-14F30D6E14FB}"/>
    <cellStyle name="20% - Accent5 2 3 6 2" xfId="3226" xr:uid="{5F032B57-2E15-47C9-A1A8-26D3D32985C5}"/>
    <cellStyle name="20% - Accent5 2 3 6 2 2" xfId="28679" xr:uid="{62AC3573-B7A7-43EA-9567-E6A6CFFD8C5A}"/>
    <cellStyle name="20% - Accent5 2 3 6 3" xfId="29213" xr:uid="{C8E725DA-A69D-4AB0-9470-2F8D4120B182}"/>
    <cellStyle name="20% - Accent5 2 3 7" xfId="16578" xr:uid="{7C6B18F1-18BE-4449-A5D6-D1600359A551}"/>
    <cellStyle name="20% - Accent5 2 3 7 2" xfId="41894" xr:uid="{F51E81FE-752F-4942-84E6-6430CF7BA798}"/>
    <cellStyle name="20% - Accent5 2 3 8" xfId="29931" xr:uid="{E21A8714-6FB2-44A6-AAB0-049FECD5C074}"/>
    <cellStyle name="20% - Accent5 2 4" xfId="17136" xr:uid="{F29C59C2-B34D-4901-861D-59EB7155D727}"/>
    <cellStyle name="20% - Accent5 2 4 2" xfId="6603" xr:uid="{62F81EF7-4C35-4F8C-99E7-CC15B6B57959}"/>
    <cellStyle name="20% - Accent5 2 4 2 2" xfId="19319" xr:uid="{C4DDE930-1665-4123-97EE-345B93F3458F}"/>
    <cellStyle name="20% - Accent5 2 4 2 2 2" xfId="6855" xr:uid="{B305B9EA-EA2D-4551-86F5-1947382F2F37}"/>
    <cellStyle name="20% - Accent5 2 4 2 2 2 2" xfId="16828" xr:uid="{9AB9D79C-FB25-4355-B2F7-60A2FC6FC71F}"/>
    <cellStyle name="20% - Accent5 2 4 2 2 2 2 2" xfId="42144" xr:uid="{6DE71621-7730-494E-BF4D-D47B068AC093}"/>
    <cellStyle name="20% - Accent5 2 4 2 2 2 3" xfId="32269" xr:uid="{D0945AD4-7FC2-40EA-884E-2EF4DEE270D2}"/>
    <cellStyle name="20% - Accent5 2 4 2 2 3" xfId="12268" xr:uid="{E17AA384-C669-4045-A2CA-7536DAA1C1C9}"/>
    <cellStyle name="20% - Accent5 2 4 2 2 3 2" xfId="10676" xr:uid="{37453763-486E-4D2A-8797-454E87EC17DE}"/>
    <cellStyle name="20% - Accent5 2 4 2 2 3 2 2" xfId="36060" xr:uid="{E166C5D9-10A7-4C4C-A397-16BDE3FA8D9D}"/>
    <cellStyle name="20% - Accent5 2 4 2 2 3 3" xfId="37631" xr:uid="{CB8674D6-7A55-4A17-AC11-F8E7610ABAA9}"/>
    <cellStyle name="20% - Accent5 2 4 2 2 4" xfId="6124" xr:uid="{A67A5F4C-1F11-4848-A098-7F85EF80953D}"/>
    <cellStyle name="20% - Accent5 2 4 2 2 4 2" xfId="31547" xr:uid="{EDFF42A3-FE55-49FD-B840-67240EED9597}"/>
    <cellStyle name="20% - Accent5 2 4 2 2 5" xfId="44607" xr:uid="{6F079264-989B-4B2D-948B-81D8DF6B291F}"/>
    <cellStyle name="20% - Accent5 2 4 2 3" xfId="13097" xr:uid="{6561B65A-D7CC-482F-BA21-931CBFA2F164}"/>
    <cellStyle name="20% - Accent5 2 4 2 3 2" xfId="4110" xr:uid="{964B6213-9010-47DC-A6D5-F854E118C5FD}"/>
    <cellStyle name="20% - Accent5 2 4 2 3 2 2" xfId="29554" xr:uid="{0179BD48-E200-4EE0-8088-B9A0F3A4BD51}"/>
    <cellStyle name="20% - Accent5 2 4 2 3 3" xfId="38448" xr:uid="{F92AB68F-7CE6-45AB-B87B-E2C6656A113C}"/>
    <cellStyle name="20% - Accent5 2 4 2 4" xfId="5873" xr:uid="{73708787-5429-47D8-B36F-B73BF9CB129A}"/>
    <cellStyle name="20% - Accent5 2 4 2 4 2" xfId="5330" xr:uid="{6B05CBBE-3F82-473B-857C-B5C8C06FE86D}"/>
    <cellStyle name="20% - Accent5 2 4 2 4 2 2" xfId="30761" xr:uid="{E13DAC09-53B3-4C4A-9183-82D409810DA0}"/>
    <cellStyle name="20% - Accent5 2 4 2 4 3" xfId="31296" xr:uid="{16380F64-A343-4E99-8D80-F8434AAB13AD}"/>
    <cellStyle name="20% - Accent5 2 4 2 5" xfId="18682" xr:uid="{EBBC3BF7-6703-445E-BE95-8D4E9C5866D4}"/>
    <cellStyle name="20% - Accent5 2 4 2 5 2" xfId="43982" xr:uid="{A64E42DA-179E-4A03-9941-95DC98B86D31}"/>
    <cellStyle name="20% - Accent5 2 4 2 6" xfId="32017" xr:uid="{1F116F0B-49CF-4045-8F94-4E61C52415DB}"/>
    <cellStyle name="20% - Accent5 2 4 3" xfId="19239" xr:uid="{B3472EF0-0ABA-47A2-ADF2-59C74D2308B1}"/>
    <cellStyle name="20% - Accent5 2 4 3 2" xfId="13005" xr:uid="{0BB5ED28-2E02-4FC6-8BE3-6F7655878F26}"/>
    <cellStyle name="20% - Accent5 2 4 3 2 2" xfId="19491" xr:uid="{A9BBC94E-7D06-471A-858F-497F45B0391D}"/>
    <cellStyle name="20% - Accent5 2 4 3 2 2 2" xfId="6294" xr:uid="{C46DB96F-FAE0-4467-94C9-D46AD76F2212}"/>
    <cellStyle name="20% - Accent5 2 4 3 2 2 2 2" xfId="31717" xr:uid="{9F5ED96B-E992-4B03-8FE4-FE45BE04FB7E}"/>
    <cellStyle name="20% - Accent5 2 4 3 2 2 3" xfId="44779" xr:uid="{70307948-E518-4A76-B288-CD8AC52D238B}"/>
    <cellStyle name="20% - Accent5 2 4 3 2 3" xfId="24905" xr:uid="{08747AEB-1A3A-4331-A5DC-A0B218CB4937}"/>
    <cellStyle name="20% - Accent5 2 4 3 2 3 2" xfId="23313" xr:uid="{A3D4E0D3-9C36-4B74-B42C-F8543537BC98}"/>
    <cellStyle name="20% - Accent5 2 4 3 2 3 2 2" xfId="48568" xr:uid="{CA6751BD-A97E-4EA9-8EA5-827825068E3D}"/>
    <cellStyle name="20% - Accent5 2 4 3 2 3 3" xfId="50139" xr:uid="{A20CEF7E-D632-4A80-B00B-DBF8F8D63E2A}"/>
    <cellStyle name="20% - Accent5 2 4 3 2 4" xfId="12438" xr:uid="{B8BDE74F-C1B7-41BC-AE2C-3EA7244D2CF3}"/>
    <cellStyle name="20% - Accent5 2 4 3 2 4 2" xfId="37801" xr:uid="{2096B7EE-F190-4B2C-AF04-E10986D5BEC9}"/>
    <cellStyle name="20% - Accent5 2 4 3 2 5" xfId="38356" xr:uid="{C9FD7B85-13E4-4621-B918-521E865A6083}"/>
    <cellStyle name="20% - Accent5 2 4 3 3" xfId="1492" xr:uid="{C11B3EB8-66EE-438D-880E-3CD0BC7C067D}"/>
    <cellStyle name="20% - Accent5 2 4 3 3 2" xfId="10424" xr:uid="{F733470D-82AC-495E-BED1-D23124597FC3}"/>
    <cellStyle name="20% - Accent5 2 4 3 3 2 2" xfId="35808" xr:uid="{81474974-E002-4346-B838-7DC40AF44F23}"/>
    <cellStyle name="20% - Accent5 2 4 3 3 3" xfId="26963" xr:uid="{3A0049BA-1A25-4B2E-BC03-5E35BCEFEA01}"/>
    <cellStyle name="20% - Accent5 2 4 3 4" xfId="12187" xr:uid="{593BA391-FE75-4E69-B730-470ECBE3881A}"/>
    <cellStyle name="20% - Accent5 2 4 3 4 2" xfId="11643" xr:uid="{26C6DF37-0929-42DB-A460-2EBE6B18C0BF}"/>
    <cellStyle name="20% - Accent5 2 4 3 4 2 2" xfId="37014" xr:uid="{8BFE09E9-9ED7-450F-9C66-F7533FD5897E}"/>
    <cellStyle name="20% - Accent5 2 4 3 4 3" xfId="37550" xr:uid="{D02B49B8-ECB8-4FB3-AAE9-8E849D89ACEE}"/>
    <cellStyle name="20% - Accent5 2 4 3 5" xfId="8149" xr:uid="{325565EC-2A19-4D93-B1A8-7178611D88F1}"/>
    <cellStyle name="20% - Accent5 2 4 3 5 2" xfId="33556" xr:uid="{BF0F7511-E091-49F2-AAC3-CE06677CE6FD}"/>
    <cellStyle name="20% - Accent5 2 4 3 6" xfId="44530" xr:uid="{0D004D8C-2114-4FA0-ACF1-5589E91958F3}"/>
    <cellStyle name="20% - Accent5 2 4 4" xfId="6683" xr:uid="{D1431F4F-33B4-4DD9-84AF-1AD02006E489}"/>
    <cellStyle name="20% - Accent5 2 4 4 2" xfId="17388" xr:uid="{907DB68D-3CB4-4FBA-AB8F-142619221320}"/>
    <cellStyle name="20% - Accent5 2 4 4 2 2" xfId="23141" xr:uid="{CDC3CD82-6345-4B4B-AB74-7F9BB382BE8B}"/>
    <cellStyle name="20% - Accent5 2 4 4 2 2 2" xfId="48396" xr:uid="{A974DA5F-DDFF-4D96-8E89-2ED39E36634A}"/>
    <cellStyle name="20% - Accent5 2 4 4 2 3" xfId="42696" xr:uid="{632F07CF-69C3-4D6C-98B1-65BA88FDC640}"/>
    <cellStyle name="20% - Accent5 2 4 4 3" xfId="5954" xr:uid="{6CF0B3A4-1304-47E0-8436-766044AF33AD}"/>
    <cellStyle name="20% - Accent5 2 4 4 3 2" xfId="4362" xr:uid="{A86B0997-5309-44A9-875B-1D5B0DF32621}"/>
    <cellStyle name="20% - Accent5 2 4 4 3 2 2" xfId="29806" xr:uid="{0B2110F4-8C3E-4D7A-91E7-C89135CEA612}"/>
    <cellStyle name="20% - Accent5 2 4 4 3 3" xfId="31377" xr:uid="{0FD72DE9-A7CB-4496-BCF5-A6690C348E6B}"/>
    <cellStyle name="20% - Accent5 2 4 4 4" xfId="16658" xr:uid="{ABABAD5E-FE45-429D-8850-174BE6CEA71C}"/>
    <cellStyle name="20% - Accent5 2 4 4 4 2" xfId="41974" xr:uid="{07FFB81D-2B02-46AE-9662-67375668643F}"/>
    <cellStyle name="20% - Accent5 2 4 4 5" xfId="32097" xr:uid="{7C047623-1228-4DE5-B3FF-4E878D7EDFA0}"/>
    <cellStyle name="20% - Accent5 2 4 5" xfId="19411" xr:uid="{ECF4BDB5-CDD8-41D5-A89C-6A9A33EE8118}"/>
    <cellStyle name="20% - Accent5 2 4 5 2" xfId="2006" xr:uid="{D739DE0A-717B-4A02-91E6-B0713BAD500F}"/>
    <cellStyle name="20% - Accent5 2 4 5 2 2" xfId="27477" xr:uid="{54901C03-4256-4084-8CCB-ED65C8716591}"/>
    <cellStyle name="20% - Accent5 2 4 5 3" xfId="44699" xr:uid="{6E4EDCB2-2D53-4BA9-B627-0C7D5CD3605A}"/>
    <cellStyle name="20% - Accent5 2 4 6" xfId="16407" xr:uid="{89557E8C-0C80-4203-8105-1F165E47E9B2}"/>
    <cellStyle name="20% - Accent5 2 4 6 2" xfId="15863" xr:uid="{CAF77500-4FB5-4703-B491-CB82AF695FFE}"/>
    <cellStyle name="20% - Accent5 2 4 6 2 2" xfId="41190" xr:uid="{98F1202E-D113-44FB-9BA6-8C9C38F5F0A6}"/>
    <cellStyle name="20% - Accent5 2 4 6 3" xfId="41723" xr:uid="{4A3C1AD0-A213-4DD5-BE01-FCB2C64E4240}"/>
    <cellStyle name="20% - Accent5 2 4 7" xfId="24995" xr:uid="{1B450ACD-1464-4F70-87B0-E3643B3E73CE}"/>
    <cellStyle name="20% - Accent5 2 4 7 2" xfId="50229" xr:uid="{5D1BCC5B-1319-4348-801E-0286FD0886BA}"/>
    <cellStyle name="20% - Accent5 2 4 8" xfId="42445" xr:uid="{A72204D2-0D9E-438F-AE76-71605F7EB94D}"/>
    <cellStyle name="20% - Accent5 2 5" xfId="12925" xr:uid="{DEAF1CAF-90B5-45BC-93EB-F87317C9B4B9}"/>
    <cellStyle name="20% - Accent5 2 5 2" xfId="282" xr:uid="{913FDF5D-72E7-4F80-85F7-000676F2E739}"/>
    <cellStyle name="20% - Accent5 2 5 2 2" xfId="1405" xr:uid="{24AB1F05-8C9E-4204-9BFE-4446383894A3}"/>
    <cellStyle name="20% - Accent5 2 5 2 2 2" xfId="538" xr:uid="{AF96B858-E8CE-4172-82AB-A6ACFC7A4767}"/>
    <cellStyle name="20% - Accent5 2 5 2 2 2 2" xfId="25245" xr:uid="{F41E9BCA-5D5E-4FD6-A5F6-3E648DF7BF21}"/>
    <cellStyle name="20% - Accent5 2 5 2 2 2 2 2" xfId="50479" xr:uid="{D5A126C4-46F4-4ACE-90CA-FA70A0E4AA85}"/>
    <cellStyle name="20% - Accent5 2 5 2 2 2 3" xfId="26022" xr:uid="{44B3F588-6B02-4A18-802E-4E5D607A9AE2}"/>
    <cellStyle name="20% - Accent5 2 5 2 2 3" xfId="8059" xr:uid="{75C41487-8065-4DFF-AE52-92157D48506F}"/>
    <cellStyle name="20% - Accent5 2 5 2 2 3 2" xfId="6466" xr:uid="{E06AEAF2-020F-4BBB-B496-6DD04D5A39AF}"/>
    <cellStyle name="20% - Accent5 2 5 2 2 3 2 2" xfId="31889" xr:uid="{475D2B4B-1D31-4A6F-9ADC-3DA8C333B801}"/>
    <cellStyle name="20% - Accent5 2 5 2 2 3 3" xfId="33466" xr:uid="{EA20BC1C-5FE8-4EA4-AD99-39F4EB1E496B}"/>
    <cellStyle name="20% - Accent5 2 5 2 2 4" xfId="18762" xr:uid="{363609F9-5D84-40D5-B42A-22F98A8CEC72}"/>
    <cellStyle name="20% - Accent5 2 5 2 2 4 2" xfId="44062" xr:uid="{5C3F5263-2339-4A2D-99C7-8C90E0A97A0E}"/>
    <cellStyle name="20% - Accent5 2 5 2 2 5" xfId="26876" xr:uid="{0B86CBCA-CF80-475F-854B-41B278D9446A}"/>
    <cellStyle name="20% - Accent5 2 5 2 3" xfId="9910" xr:uid="{E75E155C-21B1-4EFE-A0A7-195F626D9C00}"/>
    <cellStyle name="20% - Accent5 2 5 2 3 2" xfId="16748" xr:uid="{4E3DD1D6-91A8-465C-A1EC-DE645B4C469B}"/>
    <cellStyle name="20% - Accent5 2 5 2 3 2 2" xfId="42064" xr:uid="{11BEF44F-6462-4A21-818E-BD4626E6041A}"/>
    <cellStyle name="20% - Accent5 2 5 2 3 3" xfId="35294" xr:uid="{4419CF2A-ED12-40F4-89B1-5216841395AF}"/>
    <cellStyle name="20% - Accent5 2 5 2 4" xfId="18511" xr:uid="{16842E6F-4024-4BD9-9C8C-AEA26F564E76}"/>
    <cellStyle name="20% - Accent5 2 5 2 4 2" xfId="17968" xr:uid="{A14726E1-60DD-432E-BF90-47F705E9CAB5}"/>
    <cellStyle name="20% - Accent5 2 5 2 4 2 2" xfId="43276" xr:uid="{8F297384-DA48-4626-85C5-AB53E5870B41}"/>
    <cellStyle name="20% - Accent5 2 5 2 4 3" xfId="43811" xr:uid="{B0EB0AAE-5724-42C4-878A-49DBE3C52730}"/>
    <cellStyle name="20% - Accent5 2 5 2 5" xfId="14472" xr:uid="{9A2182CA-E9C4-44B2-95AF-1632D1E8E513}"/>
    <cellStyle name="20% - Accent5 2 5 2 5 2" xfId="39811" xr:uid="{A8062F32-37E2-4343-9759-A6D110F18B90}"/>
    <cellStyle name="20% - Accent5 2 5 2 6" xfId="25769" xr:uid="{8B9EA845-7FF7-4F33-9933-4385F2C5DCF0}"/>
    <cellStyle name="20% - Accent5 2 5 3" xfId="261" xr:uid="{84AED766-A0AD-4907-807E-B59843730D19}"/>
    <cellStyle name="20% - Accent5 2 5 3 2" xfId="3509" xr:uid="{3CDA3BA5-C4C5-457B-ABE1-3CA1C3312867}"/>
    <cellStyle name="20% - Accent5 2 5 3 2 2" xfId="539" xr:uid="{B61FE122-0F80-4EA7-85B5-66AEEF37FFB1}"/>
    <cellStyle name="20% - Accent5 2 5 3 2 2 2" xfId="18932" xr:uid="{51F8939C-C98F-48D9-9DB7-C329DFDE05A3}"/>
    <cellStyle name="20% - Accent5 2 5 3 2 2 2 2" xfId="44232" xr:uid="{66E440D7-25FC-4435-9C08-8E86DA85AB26}"/>
    <cellStyle name="20% - Accent5 2 5 3 2 2 3" xfId="26023" xr:uid="{43FE4ACE-082A-4FE6-93EE-71FF994C22EB}"/>
    <cellStyle name="20% - Accent5 2 5 3 2 3" xfId="20694" xr:uid="{7398ADCE-6581-4A08-8A99-98702360AB71}"/>
    <cellStyle name="20% - Accent5 2 5 3 2 3 2" xfId="12780" xr:uid="{F7D6DBCA-2A15-4100-BA92-74BA60A21880}"/>
    <cellStyle name="20% - Accent5 2 5 3 2 3 2 2" xfId="38143" xr:uid="{230E85AA-7965-412E-826C-A0B55F530003}"/>
    <cellStyle name="20% - Accent5 2 5 3 2 3 3" xfId="45973" xr:uid="{6991BD17-387C-4CE8-87F5-4902A5B08028}"/>
    <cellStyle name="20% - Accent5 2 5 3 2 4" xfId="8229" xr:uid="{3B7007F4-2D95-4F77-9F91-CAD475296404}"/>
    <cellStyle name="20% - Accent5 2 5 3 2 4 2" xfId="33636" xr:uid="{1DD5725D-7D6B-4686-9B92-E9C2D8F29BD4}"/>
    <cellStyle name="20% - Accent5 2 5 3 2 5" xfId="28953" xr:uid="{3A5093F8-1F72-4051-B555-6CEB8FEB57D8}"/>
    <cellStyle name="20% - Accent5 2 5 3 3" xfId="22547" xr:uid="{90036310-9B18-4903-9A1A-88E3F8CBB1CD}"/>
    <cellStyle name="20% - Accent5 2 5 3 3 2" xfId="6214" xr:uid="{893D7756-EAA6-4739-B5F5-16DCAFF4CC9D}"/>
    <cellStyle name="20% - Accent5 2 5 3 3 2 2" xfId="31637" xr:uid="{EC3ACAEF-A370-4F25-9697-C3BF94286D80}"/>
    <cellStyle name="20% - Accent5 2 5 3 3 3" xfId="47802" xr:uid="{B1F062F9-BBC1-4078-922E-3E44350B1C05}"/>
    <cellStyle name="20% - Accent5 2 5 3 4" xfId="7978" xr:uid="{AFE8F183-F277-4BD2-B5A8-21751F05309C}"/>
    <cellStyle name="20% - Accent5 2 5 3 4 2" xfId="7435" xr:uid="{1BDCFBAA-3695-4409-94E8-5A4CEE929B5E}"/>
    <cellStyle name="20% - Accent5 2 5 3 4 2 2" xfId="32849" xr:uid="{BFEAA98A-7F71-41F3-9030-8C3DC75333DD}"/>
    <cellStyle name="20% - Accent5 2 5 3 4 3" xfId="33385" xr:uid="{A3AD03EE-3E39-4D91-8795-A3E6EA8F6D89}"/>
    <cellStyle name="20% - Accent5 2 5 3 5" xfId="2908" xr:uid="{2CA3A2FA-F9D4-4B9C-ADF1-ADFAE6EA7088}"/>
    <cellStyle name="20% - Accent5 2 5 3 5 2" xfId="28361" xr:uid="{16CB5A31-F999-490A-8E79-F90B3E76B454}"/>
    <cellStyle name="20% - Accent5 2 5 3 6" xfId="25748" xr:uid="{47D560BC-2C4C-44BD-8958-BFC7D3F741CC}"/>
    <cellStyle name="20% - Accent5 2 5 4" xfId="365" xr:uid="{D7487A34-ECC2-4FAC-B239-96AC3531A7C1}"/>
    <cellStyle name="20% - Accent5 2 5 4 2" xfId="13177" xr:uid="{BF84E43F-61DA-498C-80DF-0D85F0ED37E3}"/>
    <cellStyle name="20% - Accent5 2 5 4 2 2" xfId="12608" xr:uid="{E2825AA0-BF18-4221-AE37-13937FF80180}"/>
    <cellStyle name="20% - Accent5 2 5 4 2 2 2" xfId="37971" xr:uid="{BC65C1B1-63E4-413B-B821-114790F17C6C}"/>
    <cellStyle name="20% - Accent5 2 5 4 2 3" xfId="38528" xr:uid="{D7D2CFD9-9D13-4804-B80D-C5FCE97F94F6}"/>
    <cellStyle name="20% - Accent5 2 5 4 3" xfId="18592" xr:uid="{55896A42-51D3-461D-B0D1-FF0061E41B93}"/>
    <cellStyle name="20% - Accent5 2 5 4 3 2" xfId="17000" xr:uid="{ED04A486-9C25-4470-B3BB-81D7D5E8A667}"/>
    <cellStyle name="20% - Accent5 2 5 4 3 2 2" xfId="42316" xr:uid="{6C2834F4-1AE4-4578-991E-F9FF917F249E}"/>
    <cellStyle name="20% - Accent5 2 5 4 3 3" xfId="43892" xr:uid="{01E0442F-3452-4769-B5A1-E89A9E774CC2}"/>
    <cellStyle name="20% - Accent5 2 5 4 4" xfId="25075" xr:uid="{8BCA0332-A4B4-4BCB-8E3A-F226F15344FB}"/>
    <cellStyle name="20% - Accent5 2 5 4 4 2" xfId="50309" xr:uid="{CF4BF35E-1CE1-44C7-A119-DC6F865FED91}"/>
    <cellStyle name="20% - Accent5 2 5 4 5" xfId="25849" xr:uid="{5A3ED384-594F-475C-8D7C-41B083EB4EC1}"/>
    <cellStyle name="20% - Accent5 2 5 5" xfId="3596" xr:uid="{7700A518-896D-4087-A7B9-ED9E5A3E3958}"/>
    <cellStyle name="20% - Accent5 2 5 5 2" xfId="23061" xr:uid="{E389183D-3B50-4A10-B5F2-530DDB1996CA}"/>
    <cellStyle name="20% - Accent5 2 5 5 2 2" xfId="48316" xr:uid="{BCAAFAEC-4530-4252-832F-F30BDC8641C4}"/>
    <cellStyle name="20% - Accent5 2 5 5 3" xfId="29040" xr:uid="{7D81ACA8-3B95-4BAF-A2F1-9B28A67F03D8}"/>
    <cellStyle name="20% - Accent5 2 5 6" xfId="24824" xr:uid="{2199A74A-4F6F-48E0-B29A-06E2FED1BA9B}"/>
    <cellStyle name="20% - Accent5 2 5 6 2" xfId="24280" xr:uid="{F0E779C2-608C-45ED-BD7F-1D5F404C51BF}"/>
    <cellStyle name="20% - Accent5 2 5 6 2 2" xfId="49525" xr:uid="{DFA08B0D-7407-44D3-96C7-E1CFD859E6F0}"/>
    <cellStyle name="20% - Accent5 2 5 6 3" xfId="50058" xr:uid="{2E080C57-81C5-44E4-9478-BAFACFEBE978}"/>
    <cellStyle name="20% - Accent5 2 5 7" xfId="20784" xr:uid="{83B98443-2EFB-45EC-A25D-1E10897E4660}"/>
    <cellStyle name="20% - Accent5 2 5 7 2" xfId="46063" xr:uid="{2D65898C-DC4D-4ECC-8BBF-4645CD379087}"/>
    <cellStyle name="20% - Accent5 2 5 8" xfId="38279" xr:uid="{20DA234C-8F0B-4601-991B-1A3CD869BF1A}"/>
    <cellStyle name="20% - Accent5 2 6" xfId="2374" xr:uid="{419ABAF9-F025-4CBC-A9D3-52FAD7940840}"/>
    <cellStyle name="20% - Accent5 2 6 2" xfId="9823" xr:uid="{D2435D19-BEAF-425C-83D2-874178E22260}"/>
    <cellStyle name="20% - Accent5 2 6 2 2" xfId="1578" xr:uid="{0D92A88E-EAF6-40E7-A7FB-8D75FFD10D14}"/>
    <cellStyle name="20% - Accent5 2 6 2 2 2" xfId="8399" xr:uid="{29A5295C-1F90-4B6D-B17D-A72D7182101D}"/>
    <cellStyle name="20% - Accent5 2 6 2 2 2 2" xfId="33806" xr:uid="{99D36D97-2FD7-451E-BEF4-6FF53F3ED0B5}"/>
    <cellStyle name="20% - Accent5 2 6 2 2 3" xfId="27049" xr:uid="{947C5A36-9FA1-41B4-BDFE-8C8DD96AA4DE}"/>
    <cellStyle name="20% - Accent5 2 6 2 3" xfId="14382" xr:uid="{7724D685-57A8-4BD8-8911-CE75CD39B24A}"/>
    <cellStyle name="20% - Accent5 2 6 2 3 2" xfId="25417" xr:uid="{1EEDA45C-AE93-4622-B6A8-7230FAF5741E}"/>
    <cellStyle name="20% - Accent5 2 6 2 3 2 2" xfId="50651" xr:uid="{C1A9E4E1-A6C9-408D-A397-DBF24FC37BCE}"/>
    <cellStyle name="20% - Accent5 2 6 2 3 3" xfId="39721" xr:uid="{FC6CD803-ED5B-4E81-8D6E-1D69D21B86E3}"/>
    <cellStyle name="20% - Accent5 2 6 2 4" xfId="20864" xr:uid="{CE428E03-B897-475E-8612-4C453F3E6663}"/>
    <cellStyle name="20% - Accent5 2 6 2 4 2" xfId="46143" xr:uid="{F776ED89-E8C1-45BB-B4F9-6603E6C437C3}"/>
    <cellStyle name="20% - Accent5 2 6 2 5" xfId="35207" xr:uid="{7527A045-5414-416C-88F7-4CC355D80B61}"/>
    <cellStyle name="20% - Accent5 2 6 3" xfId="16234" xr:uid="{2DB176C3-6FCA-4FEA-95A6-6312027BB554}"/>
    <cellStyle name="20% - Accent5 2 6 3 2" xfId="12528" xr:uid="{92931298-7451-46CE-8969-A73BB49A7860}"/>
    <cellStyle name="20% - Accent5 2 6 3 2 2" xfId="37891" xr:uid="{22E50361-C07A-4CCD-B220-232AA77FD18A}"/>
    <cellStyle name="20% - Accent5 2 6 3 3" xfId="41550" xr:uid="{E7697531-E140-4424-92ED-EE767A87B5B0}"/>
    <cellStyle name="20% - Accent5 2 6 4" xfId="20613" xr:uid="{0870ED8F-E6DF-40F2-BC39-3FF7CD114238}"/>
    <cellStyle name="20% - Accent5 2 6 4 2" xfId="20071" xr:uid="{009772A8-6985-4231-808C-5E4E4EED8899}"/>
    <cellStyle name="20% - Accent5 2 6 4 2 2" xfId="45359" xr:uid="{5152C68C-8FE6-4363-9E08-CA1A0008AA1B}"/>
    <cellStyle name="20% - Accent5 2 6 4 3" xfId="45892" xr:uid="{875D85D0-F717-4F9B-91CE-8550D2C7146B}"/>
    <cellStyle name="20% - Accent5 2 6 5" xfId="9221" xr:uid="{CAC38A8D-CFFC-4B44-86E0-619F97E97BC7}"/>
    <cellStyle name="20% - Accent5 2 6 5 2" xfId="34614" xr:uid="{0DF8F50A-437E-4DE6-97B2-B232C59E3E07}"/>
    <cellStyle name="20% - Accent5 2 6 6" xfId="27832" xr:uid="{00C81CD9-40ED-4FEE-9E5F-394C23DC229A}"/>
    <cellStyle name="20% - Accent5 2 7" xfId="8687" xr:uid="{BB10893F-130E-4FC8-844B-7143EC4D0A83}"/>
    <cellStyle name="20% - Accent5 2 7 2" xfId="22460" xr:uid="{BE8C131D-D663-493E-952E-2A83009FB2A9}"/>
    <cellStyle name="20% - Accent5 2 7 2 2" xfId="3682" xr:uid="{2895B01C-FFFF-45D8-9C2F-401E2AA0BF7C}"/>
    <cellStyle name="20% - Accent5 2 7 2 2 2" xfId="21034" xr:uid="{7062FFBA-4291-4E6F-B084-F943DB254ED4}"/>
    <cellStyle name="20% - Accent5 2 7 2 2 2 2" xfId="46313" xr:uid="{F2AA826D-B5FB-4A69-B6E2-74E46C287D94}"/>
    <cellStyle name="20% - Accent5 2 7 2 2 3" xfId="29126" xr:uid="{55FD7A56-C3F1-4AD5-B83D-98BA87441B66}"/>
    <cellStyle name="20% - Accent5 2 7 2 3" xfId="2818" xr:uid="{990E206D-E811-4F58-9179-FF56CA44F49E}"/>
    <cellStyle name="20% - Accent5 2 7 2 3 2" xfId="19104" xr:uid="{0F6DDBFA-3902-40D9-A062-5A1FCBAFC591}"/>
    <cellStyle name="20% - Accent5 2 7 2 3 2 2" xfId="44404" xr:uid="{CB02B813-33EA-4FBE-8BBB-FCABF171EB10}"/>
    <cellStyle name="20% - Accent5 2 7 2 3 3" xfId="28271" xr:uid="{B17F8600-F97C-48C9-B0AD-02C77D71B065}"/>
    <cellStyle name="20% - Accent5 2 7 2 4" xfId="14552" xr:uid="{95822EAF-E54C-451C-8D1F-3BE7A9034DEE}"/>
    <cellStyle name="20% - Accent5 2 7 2 4 2" xfId="39891" xr:uid="{542F000A-E9BB-4B14-8061-69810116C6DE}"/>
    <cellStyle name="20% - Accent5 2 7 2 5" xfId="47716" xr:uid="{E7BFD285-BE4D-41F3-A3B2-5AF7D3BBB6D8}"/>
    <cellStyle name="20% - Accent5 2 7 3" xfId="5700" xr:uid="{91F60460-8889-4FC2-A5BC-674D713801E1}"/>
    <cellStyle name="20% - Accent5 2 7 3 2" xfId="25165" xr:uid="{FD2B89B6-2399-4CF6-92DE-69CAAC5B5B46}"/>
    <cellStyle name="20% - Accent5 2 7 3 2 2" xfId="50399" xr:uid="{73DEBFDE-3B52-4CAE-A100-D3B81C1D1222}"/>
    <cellStyle name="20% - Accent5 2 7 3 3" xfId="31123" xr:uid="{2278E921-864E-43D4-B3BC-33A2A47ACBBF}"/>
    <cellStyle name="20% - Accent5 2 7 4" xfId="14301" xr:uid="{788C9AFE-C947-4BC0-8B8B-02F2595C9A0C}"/>
    <cellStyle name="20% - Accent5 2 7 4 2" xfId="13757" xr:uid="{7C981AC2-235A-41A7-94C9-1B3562A97C01}"/>
    <cellStyle name="20% - Accent5 2 7 4 2 2" xfId="39108" xr:uid="{EA12AD7B-B7A0-44A5-A902-892A9017B576}"/>
    <cellStyle name="20% - Accent5 2 7 4 3" xfId="39640" xr:uid="{D678026F-E9D8-4D94-AED3-D4C1DFA2D9AC}"/>
    <cellStyle name="20% - Accent5 2 7 5" xfId="21857" xr:uid="{4F068EA4-2860-475A-9A4C-4A00DAE6FC8C}"/>
    <cellStyle name="20% - Accent5 2 7 5 2" xfId="47125" xr:uid="{2C97213E-D7D0-433B-B759-9D61AA0C5A62}"/>
    <cellStyle name="20% - Accent5 2 7 6" xfId="34085" xr:uid="{95CAE0D4-9F53-4D9C-B115-E9D5A9700DE4}"/>
    <cellStyle name="20% - Accent5 2 8" xfId="21323" xr:uid="{C0EAB85E-44CB-40CD-94C8-3C8FB9899BFD}"/>
    <cellStyle name="20% - Accent5 2 9" xfId="11844" xr:uid="{91E82124-65FC-45E2-BDFB-3CFC66FBF1DD}"/>
    <cellStyle name="20% - Accent5 2 9 2" xfId="18340" xr:uid="{FB9ACA7C-3FCB-4CD7-A5DA-0DA99CB791E6}"/>
    <cellStyle name="20% - Accent5 2 9 2 2" xfId="14639" xr:uid="{9E787D1D-5C4B-4E68-98DE-EDC32C875372}"/>
    <cellStyle name="20% - Accent5 2 9 2 2 2" xfId="39978" xr:uid="{D759E015-36C4-4B6B-A515-B3D756956C26}"/>
    <cellStyle name="20% - Accent5 2 9 2 3" xfId="43640" xr:uid="{40DC7B90-3134-4098-B4A5-DB3580496098}"/>
    <cellStyle name="20% - Accent5 2 9 3" xfId="15373" xr:uid="{0CDE9057-4BEB-403E-BA2A-BC1F0B04BFB1}"/>
    <cellStyle name="20% - Accent5 2 9 3 2" xfId="22195" xr:uid="{6C60D15F-47E0-4296-A1CE-E27C10B4B36F}"/>
    <cellStyle name="20% - Accent5 2 9 3 2 2" xfId="47463" xr:uid="{78E868E1-8349-4728-A4D3-B3EEC29D8A9B}"/>
    <cellStyle name="20% - Accent5 2 9 3 3" xfId="40700" xr:uid="{A88619BC-CEA8-4EC2-9D8F-2F7512987768}"/>
    <cellStyle name="20% - Accent5 2 9 4" xfId="23961" xr:uid="{326FA122-0716-40B8-BE59-CA03E38BD301}"/>
    <cellStyle name="20% - Accent5 2 9 4 2" xfId="49206" xr:uid="{4C630EAB-2C86-40DF-8299-2B77A97F33B5}"/>
    <cellStyle name="20% - Accent5 2 9 5" xfId="37208" xr:uid="{BA631C1F-D785-4EE8-A7EF-32C33E295C78}"/>
    <cellStyle name="20% - Accent5 20" xfId="11926" xr:uid="{A7E43121-3331-49F3-B3B8-D912BCE026D4}"/>
    <cellStyle name="20% - Accent5 20 2" xfId="5784" xr:uid="{B132DC7B-ADD2-4471-B807-E504E0230D08}"/>
    <cellStyle name="20% - Accent5 20 2 2" xfId="22105" xr:uid="{53D812F4-6D39-41A9-9721-A04D66BB754B}"/>
    <cellStyle name="20% - Accent5 20 2 2 2" xfId="47373" xr:uid="{E0D4BA4B-B1B2-47F9-8C4C-D18C58A23B95}"/>
    <cellStyle name="20% - Accent5 20 2 3" xfId="31207" xr:uid="{84F1A44A-0480-458C-9AF4-CA256F8A9870}"/>
    <cellStyle name="20% - Accent5 20 3" xfId="11230" xr:uid="{71BF0B3E-A96F-4077-A7F3-DF503DFF62F2}"/>
    <cellStyle name="20% - Accent5 20 3 2" xfId="14892" xr:uid="{F205A2F7-B23B-4C51-8B48-8F49FDEE2917}"/>
    <cellStyle name="20% - Accent5 20 3 2 2" xfId="40231" xr:uid="{F7BC99EB-949F-4F65-B287-A64F0E5136B0}"/>
    <cellStyle name="20% - Accent5 20 3 3" xfId="36601" xr:uid="{1A8A5B9C-57A0-422B-99D7-F435E48B92B0}"/>
    <cellStyle name="20% - Accent5 20 4" xfId="21935" xr:uid="{A4EA9FA3-45E0-455A-8584-ADE3CE07AF70}"/>
    <cellStyle name="20% - Accent5 20 4 2" xfId="47203" xr:uid="{CDB76BBA-97C5-44D2-B22E-D0B5A77691F5}"/>
    <cellStyle name="20% - Accent5 20 5" xfId="37289" xr:uid="{53DBCFDB-82F8-4A94-A0AD-BF7CA301BB99}"/>
    <cellStyle name="20% - Accent5 21" xfId="2536" xr:uid="{F0E2B46A-642B-45D5-94C4-196674C228F0}"/>
    <cellStyle name="20% - Accent5 21 2" xfId="10390" xr:uid="{22C6B3BC-8FA2-4C68-899B-963BF69E40F3}"/>
    <cellStyle name="20% - Accent5 21 2 2" xfId="35774" xr:uid="{781B1E59-7AA0-436B-A14F-1AE3DDFDBB01}"/>
    <cellStyle name="20% - Accent5 21 3" xfId="27989" xr:uid="{43FBF6CD-9581-4F50-AFD9-72E3705227AB}"/>
    <cellStyle name="20% - Accent5 22" xfId="4806" xr:uid="{683F679C-638E-49FB-8754-CE0D34C6E2ED}"/>
    <cellStyle name="20% - Accent5 22 2" xfId="8457" xr:uid="{D742DA5B-BA45-4979-8A89-C5314AFAF0C7}"/>
    <cellStyle name="20% - Accent5 22 2 2" xfId="33864" xr:uid="{2201E08A-4A38-48CF-99CF-4430BA7ED131}"/>
    <cellStyle name="20% - Accent5 22 3" xfId="30237" xr:uid="{C39EEB3D-D464-455A-A337-5F7C6B0DD78E}"/>
    <cellStyle name="20% - Accent5 23" xfId="1791" xr:uid="{457AF677-2171-4021-B72D-218E75DEB723}"/>
    <cellStyle name="20% - Accent5 23 2" xfId="27262" xr:uid="{DDCC855F-2A5A-4926-8E98-0464F3701B91}"/>
    <cellStyle name="20% - Accent5 24" xfId="8623" xr:uid="{E0440D85-5187-43B7-8B7B-38809CB6B715}"/>
    <cellStyle name="20% - Accent5 24 2" xfId="34030" xr:uid="{A050B818-9709-48C6-9181-BB88A6535FEF}"/>
    <cellStyle name="20% - Accent5 25" xfId="23410" xr:uid="{69264A03-C3F8-4547-8DD9-55984CD70194}"/>
    <cellStyle name="20% - Accent5 25 2" xfId="48663" xr:uid="{1D40E3ED-4E3F-43AE-BE94-E78FB09C7735}"/>
    <cellStyle name="20% - Accent5 26" xfId="197" xr:uid="{C6E80768-47DA-425A-9E53-E4163DD7018E}"/>
    <cellStyle name="20% - Accent5 26 2" xfId="25691" xr:uid="{CB178566-F3FD-46B7-A674-9C5C4EE07629}"/>
    <cellStyle name="20% - Accent5 27" xfId="25499" xr:uid="{AB7475BE-8E3F-4703-A626-B97969091C4B}"/>
    <cellStyle name="20% - Accent5 27 2" xfId="50729" xr:uid="{4AB88614-E6D8-43FC-A956-3D6FE17BF60A}"/>
    <cellStyle name="20% - Accent5 28" xfId="25518" xr:uid="{E2199B93-C12C-4E9C-BDB8-BA66F1C5A7E5}"/>
    <cellStyle name="20% - Accent5 28 2" xfId="50741" xr:uid="{8A1BAD7D-6439-4723-8934-1EF2CC393654}"/>
    <cellStyle name="20% - Accent5 29" xfId="25617" xr:uid="{934CDB41-3FB7-4DFD-A1D0-92A28A2A9476}"/>
    <cellStyle name="20% - Accent5 3" xfId="173" xr:uid="{953A5837-F5DE-4208-8A23-D33CD919E12A}"/>
    <cellStyle name="20% - Accent5 3 10" xfId="9883" xr:uid="{DCC3B951-5860-445C-A9D4-29F8FB12FF18}"/>
    <cellStyle name="20% - Accent5 3 10 2" xfId="5148" xr:uid="{00728E79-8A71-4ED5-891A-870FF267292F}"/>
    <cellStyle name="20% - Accent5 3 10 2 2" xfId="30579" xr:uid="{C465CE3E-F894-4076-9A72-9F24BDAA20E0}"/>
    <cellStyle name="20% - Accent5 3 10 3" xfId="35267" xr:uid="{D2161DA8-58BF-479A-B77D-9E62EFDA9FE5}"/>
    <cellStyle name="20% - Accent5 3 11" xfId="12155" xr:uid="{F0D4CABE-BA97-469E-9FDC-6B07A1671199}"/>
    <cellStyle name="20% - Accent5 3 11 2" xfId="1111" xr:uid="{47A42CD2-7DC2-4007-8624-4A7C3A866273}"/>
    <cellStyle name="20% - Accent5 3 11 2 2" xfId="26595" xr:uid="{17721C36-C57E-485E-BC7D-4379E817BD6C}"/>
    <cellStyle name="20% - Accent5 3 11 3" xfId="37518" xr:uid="{E6C4B9DA-CB84-470C-8A7B-55EE80FED9F6}"/>
    <cellStyle name="20% - Accent5 3 12" xfId="21812" xr:uid="{6E25FC3E-6CF3-4738-A318-81A4FF341B4E}"/>
    <cellStyle name="20% - Accent5 3 12 2" xfId="47080" xr:uid="{D35AFFAD-9FDA-4C5F-A95B-B4DA1492F48E}"/>
    <cellStyle name="20% - Accent5 3 13" xfId="4462" xr:uid="{B98EE176-B479-4255-9DD8-E3236867F985}"/>
    <cellStyle name="20% - Accent5 3 13 2" xfId="29901" xr:uid="{6E86B2C5-9C04-4D19-B5C8-3C37D6E671BD}"/>
    <cellStyle name="20% - Accent5 3 14" xfId="25573" xr:uid="{30BF56E4-C04E-467A-9E95-EBFD1B37AE53}"/>
    <cellStyle name="20% - Accent5 3 14 2" xfId="50796" xr:uid="{CDD033F3-C147-468C-836E-4EA2520D7A5D}"/>
    <cellStyle name="20% - Accent5 3 15" xfId="25668" xr:uid="{EA618095-8D78-4EB1-A88D-9D536F0346F5}"/>
    <cellStyle name="20% - Accent5 3 2" xfId="11814" xr:uid="{453678D9-75AD-4E20-A015-2C27D883208D}"/>
    <cellStyle name="20% - Accent5 3 2 10" xfId="2876" xr:uid="{47010D32-1765-4CCA-BF4E-33834AE94C65}"/>
    <cellStyle name="20% - Accent5 3 2 10 2" xfId="28329" xr:uid="{B25678E7-E412-4D43-A595-B810D61F1349}"/>
    <cellStyle name="20% - Accent5 3 2 11" xfId="37180" xr:uid="{77398D7C-7207-48A9-9A67-084BD92DCE2B}"/>
    <cellStyle name="20% - Accent5 3 2 2" xfId="10791" xr:uid="{E2D14DA7-8916-47E0-A335-107D35D0B3B8}"/>
    <cellStyle name="20% - Accent5 3 2 2 2" xfId="23428" xr:uid="{BF12F1A8-A745-4D9D-A0CB-FB14623A60FB}"/>
    <cellStyle name="20% - Accent5 3 2 2 2 2" xfId="24564" xr:uid="{C1F6CBE0-7628-470A-B1E3-0414A4991B6D}"/>
    <cellStyle name="20% - Accent5 3 2 2 2 2 2" xfId="5786" xr:uid="{A09D0B12-C7BD-412A-B072-1853ADF08702}"/>
    <cellStyle name="20% - Accent5 3 2 2 2 2 2 2" xfId="22107" xr:uid="{90B6EADB-6F93-4770-95B3-5D8E9A13D173}"/>
    <cellStyle name="20% - Accent5 3 2 2 2 2 2 2 2" xfId="47375" xr:uid="{CB66A951-F3EA-45EA-B466-89C5585630F1}"/>
    <cellStyle name="20% - Accent5 3 2 2 2 2 2 3" xfId="31209" xr:uid="{C4A1338C-458C-4F0F-BB31-30989792ECC7}"/>
    <cellStyle name="20% - Accent5 3 2 2 2 2 3" xfId="4922" xr:uid="{48BD456F-2A57-4C64-8435-ADCC8B8C0B61}"/>
    <cellStyle name="20% - Accent5 3 2 2 2 2 3 2" xfId="3330" xr:uid="{462FD366-32DE-4AC2-B7F4-5EE395FA8F2F}"/>
    <cellStyle name="20% - Accent5 3 2 2 2 2 3 2 2" xfId="28783" xr:uid="{D29D544A-019E-49FD-B0AA-E30D6DA23630}"/>
    <cellStyle name="20% - Accent5 3 2 2 2 2 3 3" xfId="30353" xr:uid="{B774DF85-E51A-4819-88E3-ECA59122F2A0}"/>
    <cellStyle name="20% - Accent5 3 2 2 2 2 4" xfId="15625" xr:uid="{8D9651EE-7FBE-4AE0-A99D-9519966A255D}"/>
    <cellStyle name="20% - Accent5 3 2 2 2 2 4 2" xfId="40952" xr:uid="{68C93B39-6C42-497E-A6EF-1AD8AAA740FD}"/>
    <cellStyle name="20% - Accent5 3 2 2 2 2 5" xfId="49798" xr:uid="{64D3214F-6AD9-4ED2-AA93-89E7D55423E7}"/>
    <cellStyle name="20% - Accent5 3 2 2 2 3" xfId="7805" xr:uid="{DC3FEFC4-E9B4-4F94-8184-4A2F1A43847E}"/>
    <cellStyle name="20% - Accent5 3 2 2 2 3 2" xfId="14642" xr:uid="{697EF353-65B0-4F3C-A2BD-CE80504C7DFC}"/>
    <cellStyle name="20% - Accent5 3 2 2 2 3 2 2" xfId="39981" xr:uid="{56380E24-AA59-4368-9BD8-F220441FE63E}"/>
    <cellStyle name="20% - Accent5 3 2 2 2 3 3" xfId="33212" xr:uid="{27CFE34A-DD06-4C6C-99FA-25421FD6A719}"/>
    <cellStyle name="20% - Accent5 3 2 2 2 4" xfId="15374" xr:uid="{2CB745D7-2D56-4ACD-A75E-8BA7B37937CC}"/>
    <cellStyle name="20% - Accent5 3 2 2 2 4 2" xfId="23209" xr:uid="{F7E3CE5C-3D57-4923-AC1B-80A826F3AFEC}"/>
    <cellStyle name="20% - Accent5 3 2 2 2 4 2 2" xfId="48464" xr:uid="{78F98EA2-E491-4366-8AD7-FE0B7115D957}"/>
    <cellStyle name="20% - Accent5 3 2 2 2 4 3" xfId="40701" xr:uid="{8360D00E-6C66-4B5F-8316-1401070DB683}"/>
    <cellStyle name="20% - Accent5 3 2 2 2 5" xfId="23962" xr:uid="{F2FC4100-6F13-4F19-9B8E-1FEB49A19FE8}"/>
    <cellStyle name="20% - Accent5 3 2 2 2 5 2" xfId="49207" xr:uid="{FE4A4B4D-EEFE-4364-86F9-86E899485D3C}"/>
    <cellStyle name="20% - Accent5 3 2 2 2 6" xfId="48676" xr:uid="{9370756A-C920-4A51-8816-9EE72E319D6F}"/>
    <cellStyle name="20% - Accent5 3 2 2 3" xfId="17116" xr:uid="{2ACD1E13-564B-4AF4-8976-CE31DC8BAAE7}"/>
    <cellStyle name="20% - Accent5 3 2 2 3 2" xfId="18251" xr:uid="{27BBA26B-AFAA-4DBB-9AC5-0F09E4FB5A66}"/>
    <cellStyle name="20% - Accent5 3 2 2 3 2 2" xfId="12100" xr:uid="{D3AE431C-3BC9-49EC-B043-84ACB1AB97F5}"/>
    <cellStyle name="20% - Accent5 3 2 2 3 2 2 2" xfId="15795" xr:uid="{7EA4C588-5A2C-4984-9646-839746059D90}"/>
    <cellStyle name="20% - Accent5 3 2 2 3 2 2 2 2" xfId="41122" xr:uid="{3527C903-767A-4837-9C25-25B6D15D8BBA}"/>
    <cellStyle name="20% - Accent5 3 2 2 3 2 2 3" xfId="37463" xr:uid="{B4B9B0AC-AF59-410D-BDE7-8A1B1AC0A952}"/>
    <cellStyle name="20% - Accent5 3 2 2 3 2 3" xfId="11235" xr:uid="{AB2E10A8-44BE-460C-953E-98B91D88C35E}"/>
    <cellStyle name="20% - Accent5 3 2 2 3 2 3 2" xfId="9643" xr:uid="{85BD51F1-0E70-47CC-AC71-9C77D46CAA0D}"/>
    <cellStyle name="20% - Accent5 3 2 2 3 2 3 2 2" xfId="35036" xr:uid="{35D8D505-EC64-4E8D-A232-9DE2B65BF490}"/>
    <cellStyle name="20% - Accent5 3 2 2 3 2 3 3" xfId="36606" xr:uid="{882E95BB-675E-4C09-9EF4-4632086FB4EF}"/>
    <cellStyle name="20% - Accent5 3 2 2 3 2 4" xfId="5092" xr:uid="{53A2FD31-687F-4303-8CA9-191CD2C79040}"/>
    <cellStyle name="20% - Accent5 3 2 2 3 2 4 2" xfId="30523" xr:uid="{D7AED1FD-834B-4E8E-9DD2-5B9B9F8A1213}"/>
    <cellStyle name="20% - Accent5 3 2 2 3 2 5" xfId="43551" xr:uid="{A0A041C8-ED40-47E1-8455-9A303214B49A}"/>
    <cellStyle name="20% - Accent5 3 2 2 3 3" xfId="20440" xr:uid="{58683699-A909-416B-B4B2-F4764295C8AA}"/>
    <cellStyle name="20% - Accent5 3 2 2 3 3 2" xfId="3078" xr:uid="{AAB9F5BB-CCCE-4188-A062-6064C7CB4BE5}"/>
    <cellStyle name="20% - Accent5 3 2 2 3 3 2 2" xfId="28531" xr:uid="{027C581A-7838-4649-BA2C-05D0D2037DC5}"/>
    <cellStyle name="20% - Accent5 3 2 2 3 3 3" xfId="45719" xr:uid="{FCA9253A-85AC-4DC0-8D6C-AF377C81AF3C}"/>
    <cellStyle name="20% - Accent5 3 2 2 3 4" xfId="4841" xr:uid="{13E38785-B1E3-44FC-81BB-ABEB1870EAAC}"/>
    <cellStyle name="20% - Accent5 3 2 2 3 4 2" xfId="16896" xr:uid="{EDD7B5A5-5A00-4D0C-85A2-F25EA9885493}"/>
    <cellStyle name="20% - Accent5 3 2 2 3 4 2 2" xfId="42212" xr:uid="{E6A75FA1-62A7-4FC5-8AD6-B641BC4AE024}"/>
    <cellStyle name="20% - Accent5 3 2 2 3 4 3" xfId="30272" xr:uid="{5EE92ACD-7BE9-4BAD-937F-71BD672BA1AF}"/>
    <cellStyle name="20% - Accent5 3 2 2 3 5" xfId="17650" xr:uid="{8ED506C2-69DA-4071-A0EE-9EA8F3928350}"/>
    <cellStyle name="20% - Accent5 3 2 2 3 5 2" xfId="42958" xr:uid="{AAC4CBDA-F75B-43E8-B00A-5BA716700636}"/>
    <cellStyle name="20% - Accent5 3 2 2 3 6" xfId="42425" xr:uid="{B4D164A5-6217-4DC6-83D5-898A902C3510}"/>
    <cellStyle name="20% - Accent5 3 2 2 4" xfId="11927" xr:uid="{77D9EAB2-422A-439D-96B7-0C7D4CFC9E76}"/>
    <cellStyle name="20% - Accent5 3 2 2 4 2" xfId="16320" xr:uid="{D7DCA510-6CB7-4619-910E-BB0739A4E4F4}"/>
    <cellStyle name="20% - Accent5 3 2 2 4 2 2" xfId="9471" xr:uid="{CC728329-B5DB-4725-BEFB-7DEE0117F517}"/>
    <cellStyle name="20% - Accent5 3 2 2 4 2 2 2" xfId="34864" xr:uid="{F1727EB2-3450-4FB2-9522-91B37AA364F7}"/>
    <cellStyle name="20% - Accent5 3 2 2 4 2 3" xfId="41636" xr:uid="{CFC94F06-4D4D-45CE-AC5C-980EB0E80C14}"/>
    <cellStyle name="20% - Accent5 3 2 2 4 3" xfId="15455" xr:uid="{FD8DAC23-9010-41E1-9B6C-6A7D71F4A553}"/>
    <cellStyle name="20% - Accent5 3 2 2 4 3 2" xfId="14894" xr:uid="{537DBE18-F4E5-4797-8A19-D7F14D8753E0}"/>
    <cellStyle name="20% - Accent5 3 2 2 4 3 2 2" xfId="40233" xr:uid="{43555682-8E2A-44AA-A974-A9A5D229CA06}"/>
    <cellStyle name="20% - Accent5 3 2 2 4 3 3" xfId="40782" xr:uid="{ADDB8D44-FB3B-4F4A-BB90-5068F4A4637A}"/>
    <cellStyle name="20% - Accent5 3 2 2 4 4" xfId="21937" xr:uid="{BA285AFE-FFA9-46E9-8023-30D1A14A7371}"/>
    <cellStyle name="20% - Accent5 3 2 2 4 4 2" xfId="47205" xr:uid="{029D8769-6DB3-41BD-A183-588425048E42}"/>
    <cellStyle name="20% - Accent5 3 2 2 4 5" xfId="37290" xr:uid="{CA181E15-3582-430F-9A45-3BDC468A91F9}"/>
    <cellStyle name="20% - Accent5 3 2 2 5" xfId="18338" xr:uid="{0DB606BA-A5CB-458D-9778-D19FA69C1C8F}"/>
    <cellStyle name="20% - Accent5 3 2 2 5 2" xfId="20954" xr:uid="{0EEDE71C-1480-4AD0-AA07-B8626A22E279}"/>
    <cellStyle name="20% - Accent5 3 2 2 5 2 2" xfId="46233" xr:uid="{FDD77D73-8068-4491-BFD0-F24177C8DE06}"/>
    <cellStyle name="20% - Accent5 3 2 2 5 3" xfId="43638" xr:uid="{EDB6CC57-9579-480E-A474-2BD209234DDD}"/>
    <cellStyle name="20% - Accent5 3 2 2 6" xfId="21686" xr:uid="{C1135103-7859-44FC-BAB4-1112A604AA3D}"/>
    <cellStyle name="20% - Accent5 3 2 2 6 2" xfId="10572" xr:uid="{3F2862F9-1410-4BC5-A2F3-03AB79BB4FB3}"/>
    <cellStyle name="20% - Accent5 3 2 2 6 2 2" xfId="35956" xr:uid="{7A28BB19-95BB-4E7B-BC0A-9DCC7BCDA65C}"/>
    <cellStyle name="20% - Accent5 3 2 2 6 3" xfId="46954" xr:uid="{F9E81275-0074-453B-A0C2-90BF4F01893E}"/>
    <cellStyle name="20% - Accent5 3 2 2 7" xfId="11325" xr:uid="{7688E039-886C-441E-96FB-D8A37E726D18}"/>
    <cellStyle name="20% - Accent5 3 2 2 7 2" xfId="36696" xr:uid="{95AAFEE5-93E0-4571-B64E-7FFF9C5EF600}"/>
    <cellStyle name="20% - Accent5 3 2 2 8" xfId="36166" xr:uid="{4045A428-D5C2-4107-81BC-77A21E97A32D}"/>
    <cellStyle name="20% - Accent5 3 2 3" xfId="6583" xr:uid="{4D895BA2-A374-4C9E-B581-AF055732C04C}"/>
    <cellStyle name="20% - Accent5 3 2 3 2" xfId="19219" xr:uid="{3B15A358-1455-4024-997E-2DACD0665A23}"/>
    <cellStyle name="20% - Accent5 3 2 3 2 2" xfId="20353" xr:uid="{08E8B3C2-2176-4916-B86E-A1865A36FFBD}"/>
    <cellStyle name="20% - Accent5 3 2 3 2 2 2" xfId="18424" xr:uid="{D9BF0397-0A96-4A81-A6AE-07EC6A96AB74}"/>
    <cellStyle name="20% - Accent5 3 2 3 2 2 2 2" xfId="11575" xr:uid="{7A1E5701-CE45-43F3-956F-D6FCBAF05F62}"/>
    <cellStyle name="20% - Accent5 3 2 3 2 2 2 2 2" xfId="36946" xr:uid="{39F7FDC0-590F-4DA0-AC9B-0FE3722A61EB}"/>
    <cellStyle name="20% - Accent5 3 2 3 2 2 2 3" xfId="43724" xr:uid="{303F9242-65A7-4DBB-A179-67E17B7342CB}"/>
    <cellStyle name="20% - Accent5 3 2 3 2 2 3" xfId="17560" xr:uid="{FADA104E-A3D5-4AC0-9059-1CA6F3AC9DD5}"/>
    <cellStyle name="20% - Accent5 3 2 3 2 2 3 2" xfId="15967" xr:uid="{399950B1-04BC-410B-B396-E165FF1B7BE8}"/>
    <cellStyle name="20% - Accent5 3 2 3 2 2 3 2 2" xfId="41294" xr:uid="{AB87C10F-B4DA-4B42-9C29-D80DD6A199EF}"/>
    <cellStyle name="20% - Accent5 3 2 3 2 2 3 3" xfId="42868" xr:uid="{5C07F894-747A-4254-A448-FC41AAAA9BD7}"/>
    <cellStyle name="20% - Accent5 3 2 3 2 2 4" xfId="24042" xr:uid="{EA79D972-665E-47C7-BB7C-5C390615EA20}"/>
    <cellStyle name="20% - Accent5 3 2 3 2 2 4 2" xfId="49287" xr:uid="{54F9826C-98AD-463E-B2B8-EF9A2E16D9CF}"/>
    <cellStyle name="20% - Accent5 3 2 3 2 2 5" xfId="45632" xr:uid="{CEB5EFA1-370A-4120-B89F-25B05655D408}"/>
    <cellStyle name="20% - Accent5 3 2 3 2 3" xfId="2564" xr:uid="{EDA6B1AE-D8B8-41D4-B347-04764A7AA820}"/>
    <cellStyle name="20% - Accent5 3 2 3 2 3 2" xfId="22027" xr:uid="{DA559075-CBB5-42C0-8B20-A6EB7AB72961}"/>
    <cellStyle name="20% - Accent5 3 2 3 2 3 2 2" xfId="47295" xr:uid="{E8FEFC2D-BBC8-463E-89F9-C5410F8CD44E}"/>
    <cellStyle name="20% - Accent5 3 2 3 2 3 3" xfId="28017" xr:uid="{BA73026D-059A-4AD8-887B-B613BCECB1F3}"/>
    <cellStyle name="20% - Accent5 3 2 3 2 4" xfId="23791" xr:uid="{A23C26B7-70C6-442B-8CE0-831A041C9B06}"/>
    <cellStyle name="20% - Accent5 3 2 3 2 4 2" xfId="12676" xr:uid="{EBD779F0-4E86-41D5-B121-BE7241F42EC8}"/>
    <cellStyle name="20% - Accent5 3 2 3 2 4 2 2" xfId="38039" xr:uid="{89290A1E-3DFB-405D-ACFC-C76540059527}"/>
    <cellStyle name="20% - Accent5 3 2 3 2 4 3" xfId="49036" xr:uid="{90084111-F877-48D1-A681-2B8D04560575}"/>
    <cellStyle name="20% - Accent5 3 2 3 2 5" xfId="19753" xr:uid="{4A7B8070-2077-46EE-9244-F58024791548}"/>
    <cellStyle name="20% - Accent5 3 2 3 2 5 2" xfId="45041" xr:uid="{FA759802-5283-4CA0-A5EF-E90B00D94943}"/>
    <cellStyle name="20% - Accent5 3 2 3 2 6" xfId="44510" xr:uid="{D537BFD0-FA6F-41AF-B5A0-63231803FD9A}"/>
    <cellStyle name="20% - Accent5 3 2 3 3" xfId="12905" xr:uid="{752200E3-1455-4F3B-9816-CECD066333B2}"/>
    <cellStyle name="20% - Accent5 3 2 3 3 2" xfId="14041" xr:uid="{B4D5942F-E06D-493F-A2C7-0700E0DC41CA}"/>
    <cellStyle name="20% - Accent5 3 2 3 3 2 2" xfId="7891" xr:uid="{F6874A42-C122-47E0-AA5B-A1F24C4FAD49}"/>
    <cellStyle name="20% - Accent5 3 2 3 3 2 2 2" xfId="24212" xr:uid="{E5FC723F-CA1C-4D07-B7FB-31ADAA2A5DC6}"/>
    <cellStyle name="20% - Accent5 3 2 3 3 2 2 2 2" xfId="49457" xr:uid="{D2642B11-9AEB-4D29-9A03-1C09C91314D7}"/>
    <cellStyle name="20% - Accent5 3 2 3 3 2 2 3" xfId="33298" xr:uid="{9257E3BE-60F9-45A5-B612-2AA30BA32153}"/>
    <cellStyle name="20% - Accent5 3 2 3 3 2 3" xfId="7027" xr:uid="{F8EFBC41-6AF6-4E8D-92D5-285AE2B3B306}"/>
    <cellStyle name="20% - Accent5 3 2 3 3 2 3 2" xfId="5434" xr:uid="{29AEB7CE-1493-40EC-B9DE-58E2A88A8B17}"/>
    <cellStyle name="20% - Accent5 3 2 3 3 2 3 2 2" xfId="30865" xr:uid="{D455A197-C735-4295-85C6-E6D1216DF573}"/>
    <cellStyle name="20% - Accent5 3 2 3 3 2 3 3" xfId="32441" xr:uid="{A5F25260-EEB7-46DF-8A36-AFCEFEA24C3A}"/>
    <cellStyle name="20% - Accent5 3 2 3 3 2 4" xfId="17730" xr:uid="{898D23F6-9A2B-474B-AA31-D7B146A4BAFC}"/>
    <cellStyle name="20% - Accent5 3 2 3 3 2 4 2" xfId="43038" xr:uid="{C8D75AEE-C0D5-4D46-8B93-69738F80ACD1}"/>
    <cellStyle name="20% - Accent5 3 2 3 3 2 5" xfId="39380" xr:uid="{BF2E4F18-E723-45EB-ACC1-18D9B6690FC3}"/>
    <cellStyle name="20% - Accent5 3 2 3 3 3" xfId="8877" xr:uid="{2265FBCC-68B5-42AD-9585-A637AE82E984}"/>
    <cellStyle name="20% - Accent5 3 2 3 3 3 2" xfId="15715" xr:uid="{E09D9150-AAAA-46E2-BA6F-5353D1545C1F}"/>
    <cellStyle name="20% - Accent5 3 2 3 3 3 2 2" xfId="41042" xr:uid="{68529759-A84E-44F1-9798-03B9DA1DB0C0}"/>
    <cellStyle name="20% - Accent5 3 2 3 3 3 3" xfId="34270" xr:uid="{E7069C0F-32DD-46A6-8FAC-674C495849B6}"/>
    <cellStyle name="20% - Accent5 3 2 3 3 4" xfId="17479" xr:uid="{00BDA7EA-13A7-453B-9FBC-934B3DF272C6}"/>
    <cellStyle name="20% - Accent5 3 2 3 3 4 2" xfId="25313" xr:uid="{2888204F-7DEF-413B-A595-4D356238A998}"/>
    <cellStyle name="20% - Accent5 3 2 3 3 4 2 2" xfId="50547" xr:uid="{BB7F80E0-92B5-48DB-A0CE-336CCF4CF67B}"/>
    <cellStyle name="20% - Accent5 3 2 3 3 4 3" xfId="42787" xr:uid="{CA754A18-E646-4382-AC5C-99854EB9D496}"/>
    <cellStyle name="20% - Accent5 3 2 3 3 5" xfId="13439" xr:uid="{4E3FD2ED-D950-4A63-9DEA-D0492011BE1B}"/>
    <cellStyle name="20% - Accent5 3 2 3 3 5 2" xfId="38790" xr:uid="{20214B9D-7694-48ED-BC66-BC4FC631D401}"/>
    <cellStyle name="20% - Accent5 3 2 3 3 6" xfId="38259" xr:uid="{B7736EBE-F089-4BB9-B5F3-A6D797A59E9F}"/>
    <cellStyle name="20% - Accent5 3 2 3 4" xfId="7718" xr:uid="{E53DDBED-18D1-410E-8B6C-639623066174}"/>
    <cellStyle name="20% - Accent5 3 2 3 4 2" xfId="24737" xr:uid="{D68405C5-FF6F-4FDD-A3C0-C408F40C0B49}"/>
    <cellStyle name="20% - Accent5 3 2 3 4 2 2" xfId="5262" xr:uid="{D15C1E30-6EC5-403E-9CEC-2DA2C40E2076}"/>
    <cellStyle name="20% - Accent5 3 2 3 4 2 2 2" xfId="30693" xr:uid="{9EC40407-4E3A-4DF4-BBC8-0BA3D9954564}"/>
    <cellStyle name="20% - Accent5 3 2 3 4 2 3" xfId="49971" xr:uid="{87B363DD-D4F2-4E92-8941-E97EAB0CCC3D}"/>
    <cellStyle name="20% - Accent5 3 2 3 4 3" xfId="23872" xr:uid="{DB409BCE-7320-4164-9624-28EE6599EC59}"/>
    <cellStyle name="20% - Accent5 3 2 3 4 3 2" xfId="22279" xr:uid="{26F70D40-C2B6-4950-80C6-94C1BB409DAE}"/>
    <cellStyle name="20% - Accent5 3 2 3 4 3 2 2" xfId="47547" xr:uid="{01D72E16-D926-4F65-82CE-6B6F9114D719}"/>
    <cellStyle name="20% - Accent5 3 2 3 4 3 3" xfId="49117" xr:uid="{11F95E33-EAD9-4E54-BE25-F87CFCEC7D90}"/>
    <cellStyle name="20% - Accent5 3 2 3 4 4" xfId="11405" xr:uid="{F9DFF7D4-05AE-4A0D-8A3B-57D71FEE32F7}"/>
    <cellStyle name="20% - Accent5 3 2 3 4 4 2" xfId="36776" xr:uid="{2536988F-A383-4B15-A6FB-9AB6BBF3D078}"/>
    <cellStyle name="20% - Accent5 3 2 3 4 5" xfId="33125" xr:uid="{3623CC52-A7C6-438F-8A95-B147DF52AB82}"/>
    <cellStyle name="20% - Accent5 3 2 3 5" xfId="14128" xr:uid="{8E116551-EAB1-405A-8823-423DF9E57D88}"/>
    <cellStyle name="20% - Accent5 3 2 3 5 2" xfId="9391" xr:uid="{4E1FB34C-5DF6-43E0-A54F-0FBA939FEC14}"/>
    <cellStyle name="20% - Accent5 3 2 3 5 2 2" xfId="34784" xr:uid="{4DAAF194-D2C9-4629-9322-D92ECBF971EB}"/>
    <cellStyle name="20% - Accent5 3 2 3 5 3" xfId="39467" xr:uid="{A1811EE3-B790-40FE-936D-C2A9AF9AADE5}"/>
    <cellStyle name="20% - Accent5 3 2 3 6" xfId="11154" xr:uid="{3D933425-3D9D-4352-A18A-AD2AC7B6BCF3}"/>
    <cellStyle name="20% - Accent5 3 2 3 6 2" xfId="6362" xr:uid="{ABDC4E94-9BBF-4C02-9533-44605356B427}"/>
    <cellStyle name="20% - Accent5 3 2 3 6 2 2" xfId="31785" xr:uid="{8197C6C0-A6BE-40BB-B4D5-1E82AB30A27A}"/>
    <cellStyle name="20% - Accent5 3 2 3 6 3" xfId="36525" xr:uid="{1F0418AC-CA38-47C0-A2DF-3207F68D7F72}"/>
    <cellStyle name="20% - Accent5 3 2 3 7" xfId="7117" xr:uid="{EDD07949-0350-456A-9748-0BF2C727EDCE}"/>
    <cellStyle name="20% - Accent5 3 2 3 7 2" xfId="32531" xr:uid="{5BE39CCF-A054-4FC6-B27C-14FC7620CA1E}"/>
    <cellStyle name="20% - Accent5 3 2 3 8" xfId="31997" xr:uid="{22624AE0-CB7A-454D-A1AB-08F107E56771}"/>
    <cellStyle name="20% - Accent5 3 2 4" xfId="1283" xr:uid="{E99B962D-7748-435A-A5BD-723EB38BEA61}"/>
    <cellStyle name="20% - Accent5 3 2 4 2" xfId="2477" xr:uid="{564DA529-D39A-4530-9C07-17FDE3D2EF9F}"/>
    <cellStyle name="20% - Accent5 3 2 4 2 2" xfId="20526" xr:uid="{FAACB22F-02A2-4B30-8BB4-F19AF5B17CEF}"/>
    <cellStyle name="20% - Accent5 3 2 4 2 2 2" xfId="17900" xr:uid="{86C00A03-F786-418B-8130-1213497A2045}"/>
    <cellStyle name="20% - Accent5 3 2 4 2 2 2 2" xfId="43208" xr:uid="{80FE298B-C7DE-4BF3-87DC-E8DB56788FB6}"/>
    <cellStyle name="20% - Accent5 3 2 4 2 2 3" xfId="45805" xr:uid="{B8F36383-9C95-4626-9FD6-09BA96957205}"/>
    <cellStyle name="20% - Accent5 3 2 4 2 3" xfId="19663" xr:uid="{2ED46756-F028-496C-B718-ECF3ADE56A70}"/>
    <cellStyle name="20% - Accent5 3 2 4 2 3 2" xfId="11747" xr:uid="{FC117884-07BE-4383-8329-01CA535F8EBD}"/>
    <cellStyle name="20% - Accent5 3 2 4 2 3 2 2" xfId="37118" xr:uid="{0E4B10F7-8DB5-4E7E-B749-3ECFEB603096}"/>
    <cellStyle name="20% - Accent5 3 2 4 2 3 3" xfId="44951" xr:uid="{1D5099A9-00BB-45A4-92D5-663E565A97EC}"/>
    <cellStyle name="20% - Accent5 3 2 4 2 4" xfId="7197" xr:uid="{4ED36320-77DC-47F9-82EA-87DE0369593B}"/>
    <cellStyle name="20% - Accent5 3 2 4 2 4 2" xfId="32611" xr:uid="{B4A70C84-6884-417C-8421-6A83E588446C}"/>
    <cellStyle name="20% - Accent5 3 2 4 2 5" xfId="27930" xr:uid="{B8C489E8-3B9E-40E5-8826-CFEFF49F18B2}"/>
    <cellStyle name="20% - Accent5 3 2 4 3" xfId="21513" xr:uid="{0783B022-05D8-41DA-B8C4-526F42BDC8D9}"/>
    <cellStyle name="20% - Accent5 3 2 4 3 2" xfId="5182" xr:uid="{E3540E5F-B7FC-4DAB-9789-4C6CE416B246}"/>
    <cellStyle name="20% - Accent5 3 2 4 3 2 2" xfId="30613" xr:uid="{13046449-4D5D-453B-AE67-4A7B68CA0D62}"/>
    <cellStyle name="20% - Accent5 3 2 4 3 3" xfId="46781" xr:uid="{E8C5BBE0-819A-41B8-B316-87D9F77B3856}"/>
    <cellStyle name="20% - Accent5 3 2 4 4" xfId="6946" xr:uid="{AFA095DB-3A7F-4A2E-BCB6-5AF83323B576}"/>
    <cellStyle name="20% - Accent5 3 2 4 4 2" xfId="19000" xr:uid="{9063E19C-1E82-4D3E-AE2C-77905CD2A2FE}"/>
    <cellStyle name="20% - Accent5 3 2 4 4 2 2" xfId="44300" xr:uid="{698CFEB6-9539-455D-8BDC-E93C54F08482}"/>
    <cellStyle name="20% - Accent5 3 2 4 4 3" xfId="32360" xr:uid="{BE8CC179-3B92-4028-96D7-87D7AAC8D4B3}"/>
    <cellStyle name="20% - Accent5 3 2 4 5" xfId="1834" xr:uid="{1861579A-4805-4E80-937D-2C6ACECA6597}"/>
    <cellStyle name="20% - Accent5 3 2 4 5 2" xfId="27305" xr:uid="{89BA02BD-1DED-4B27-9377-DB7BDBD06F01}"/>
    <cellStyle name="20% - Accent5 3 2 4 6" xfId="26765" xr:uid="{B4D889EE-A8E1-4DB3-9A63-50FA6C3BC2E3}"/>
    <cellStyle name="20% - Accent5 3 2 5" xfId="3386" xr:uid="{55851884-D103-4B09-A238-197AA8239CC1}"/>
    <cellStyle name="20% - Accent5 3 2 5 2" xfId="8790" xr:uid="{BF81B128-76B6-4DFD-8099-E4FAD84E2029}"/>
    <cellStyle name="20% - Accent5 3 2 5 2 2" xfId="14214" xr:uid="{AFADF4E9-02A5-42AE-97F7-A3501F52A91A}"/>
    <cellStyle name="20% - Accent5 3 2 5 2 2 2" xfId="7367" xr:uid="{FC344AE6-AF5D-46AF-B750-1CBE48FC113A}"/>
    <cellStyle name="20% - Accent5 3 2 5 2 2 2 2" xfId="32781" xr:uid="{6DECF8ED-12DE-4041-A01F-C5B4BD79C87D}"/>
    <cellStyle name="20% - Accent5 3 2 5 2 2 3" xfId="39553" xr:uid="{358E4622-78CF-43FB-BCD0-2C03FB0F988A}"/>
    <cellStyle name="20% - Accent5 3 2 5 2 3" xfId="13349" xr:uid="{A7B75937-6351-4DBF-9BBE-FBA422CCB311}"/>
    <cellStyle name="20% - Accent5 3 2 5 2 3 2" xfId="24384" xr:uid="{0AB0C3C3-2320-455B-960B-B990D7D21BCA}"/>
    <cellStyle name="20% - Accent5 3 2 5 2 3 2 2" xfId="49629" xr:uid="{BB5E647C-5C36-42C4-85AA-262ECE517D65}"/>
    <cellStyle name="20% - Accent5 3 2 5 2 3 3" xfId="38700" xr:uid="{2DDF4417-09BB-434C-BA1B-BC3BF98BF1A6}"/>
    <cellStyle name="20% - Accent5 3 2 5 2 4" xfId="19833" xr:uid="{CE64B710-04EF-4035-A07D-2C934622853A}"/>
    <cellStyle name="20% - Accent5 3 2 5 2 4 2" xfId="45121" xr:uid="{2DDA94CF-3E73-4BC5-AABA-8A1D72BD8151}"/>
    <cellStyle name="20% - Accent5 3 2 5 2 5" xfId="34183" xr:uid="{327BB496-AC60-402E-A206-718CADBD9F49}"/>
    <cellStyle name="20% - Accent5 3 2 5 3" xfId="15201" xr:uid="{72754900-994A-4BF5-9300-716F0A49B337}"/>
    <cellStyle name="20% - Accent5 3 2 5 3 2" xfId="11495" xr:uid="{B5EE4BC0-46D2-4607-B365-3352E04A12A0}"/>
    <cellStyle name="20% - Accent5 3 2 5 3 2 2" xfId="36866" xr:uid="{D54195D6-3427-42F1-B6BE-CA1E2A50153B}"/>
    <cellStyle name="20% - Accent5 3 2 5 3 3" xfId="40528" xr:uid="{D5340ABC-E99E-43D1-819A-E4824301570D}"/>
    <cellStyle name="20% - Accent5 3 2 5 4" xfId="19582" xr:uid="{A0B73DA9-EF13-4B01-9712-C971B5E5894F}"/>
    <cellStyle name="20% - Accent5 3 2 5 4 2" xfId="8467" xr:uid="{B01E20BB-B10F-4D20-9FB2-CD7E755FE731}"/>
    <cellStyle name="20% - Accent5 3 2 5 4 2 2" xfId="33874" xr:uid="{FC40C942-F1C6-4E19-9835-AD52BD5B6B6D}"/>
    <cellStyle name="20% - Accent5 3 2 5 4 3" xfId="44870" xr:uid="{1D1772A7-95EE-4798-90F0-C7758AD6809D}"/>
    <cellStyle name="20% - Accent5 3 2 5 5" xfId="3938" xr:uid="{CDA752C8-BBE0-4CB9-A56B-27F420F9F22F}"/>
    <cellStyle name="20% - Accent5 3 2 5 5 2" xfId="29382" xr:uid="{3A5E449B-E64E-4198-8443-18CCF366FF2A}"/>
    <cellStyle name="20% - Accent5 3 2 5 6" xfId="28838" xr:uid="{0351FA05-14BA-4A63-AE6B-698AF7C5874A}"/>
    <cellStyle name="20% - Accent5 3 2 6" xfId="4478" xr:uid="{62AFFCA2-034B-49A4-B50E-953192208379}"/>
    <cellStyle name="20% - Accent5 3 2 6 2" xfId="24651" xr:uid="{842830F9-F681-48E9-91F2-225B8CF78DCB}"/>
    <cellStyle name="20% - Accent5 3 2 6 2 2" xfId="8319" xr:uid="{29EE3267-E428-496D-BB20-5048E96CD0F5}"/>
    <cellStyle name="20% - Accent5 3 2 6 2 2 2" xfId="33726" xr:uid="{FB348D84-6971-4669-922B-5BAC0BB2A7FA}"/>
    <cellStyle name="20% - Accent5 3 2 6 2 3" xfId="49885" xr:uid="{4B004E96-55CC-454C-BA34-78E1622A7C7E}"/>
    <cellStyle name="20% - Accent5 3 2 6 3" xfId="9050" xr:uid="{C65FCA25-0145-4FFC-9CFA-3D95398E617B}"/>
    <cellStyle name="20% - Accent5 3 2 6 3 2" xfId="4258" xr:uid="{C7077790-5F01-4970-986E-B0EA0F6ABF3D}"/>
    <cellStyle name="20% - Accent5 3 2 6 3 2 2" xfId="29702" xr:uid="{CC621231-D560-4DE6-B2EE-EE71D5EF89AB}"/>
    <cellStyle name="20% - Accent5 3 2 6 3 3" xfId="34443" xr:uid="{68EA40DF-98CB-4E8D-9F2D-D6397DA0B02B}"/>
    <cellStyle name="20% - Accent5 3 2 6 4" xfId="5012" xr:uid="{ED8BC728-974E-46C4-900E-F6CD77B03EC3}"/>
    <cellStyle name="20% - Accent5 3 2 6 4 2" xfId="30443" xr:uid="{A22B3E90-6831-404E-8C82-65CCBD712C65}"/>
    <cellStyle name="20% - Accent5 3 2 6 5" xfId="29911" xr:uid="{C94108D1-DCE4-49A5-8A9F-5702C033D950}"/>
    <cellStyle name="20% - Accent5 3 2 7" xfId="5613" xr:uid="{AC5AF12D-4FBB-4966-8B00-35CF0D945392}"/>
    <cellStyle name="20% - Accent5 3 2 7 2" xfId="22633" xr:uid="{9C0A9378-31ED-45A6-B3F3-8D3476EEA4E5}"/>
    <cellStyle name="20% - Accent5 3 2 7 2 2" xfId="3158" xr:uid="{3F6B571D-4F43-4098-96F5-21599AC6057A}"/>
    <cellStyle name="20% - Accent5 3 2 7 2 2 2" xfId="28611" xr:uid="{E4C146D4-949A-4652-AB7F-0B345A14AA76}"/>
    <cellStyle name="20% - Accent5 3 2 7 2 3" xfId="47888" xr:uid="{AE588B9B-94B2-4299-9DAB-58AE3C6316F1}"/>
    <cellStyle name="20% - Accent5 3 2 7 3" xfId="21767" xr:uid="{CAA78EE0-5CC3-4DA1-8662-808985AB7B07}"/>
    <cellStyle name="20% - Accent5 3 2 7 3 2" xfId="21206" xr:uid="{D4C20A1D-F8C0-426C-9BF1-53FEA32CB909}"/>
    <cellStyle name="20% - Accent5 3 2 7 3 2 2" xfId="46485" xr:uid="{A500C041-24B5-41D0-9DF5-07E6741B573C}"/>
    <cellStyle name="20% - Accent5 3 2 7 3 3" xfId="47035" xr:uid="{73E50BD2-7594-45C9-9047-181A37B7097F}"/>
    <cellStyle name="20% - Accent5 3 2 7 4" xfId="9301" xr:uid="{9DF2C31A-E28C-4F87-B2C3-F4DC33D55196}"/>
    <cellStyle name="20% - Accent5 3 2 7 4 2" xfId="34694" xr:uid="{2C5D8F79-CAA7-42A1-B15F-C66AE617E65F}"/>
    <cellStyle name="20% - Accent5 3 2 7 5" xfId="31036" xr:uid="{E2AB9100-2DCE-4B27-BC14-DECC7F176DB8}"/>
    <cellStyle name="20% - Accent5 3 2 8" xfId="1467" xr:uid="{73535E2A-8918-40AE-88CD-90B548555A15}"/>
    <cellStyle name="20% - Accent5 3 2 8 2" xfId="4081" xr:uid="{D02E3346-9614-4BCB-9FBD-6F0207F62BD7}"/>
    <cellStyle name="20% - Accent5 3 2 8 2 2" xfId="29525" xr:uid="{CF49D625-18C4-4819-ADAC-4FB466F43B24}"/>
    <cellStyle name="20% - Accent5 3 2 8 3" xfId="26938" xr:uid="{E3D4A351-D1D2-4A9E-A5F9-0788F543B68C}"/>
    <cellStyle name="20% - Accent5 3 2 9" xfId="14984" xr:uid="{32D53CC6-0A91-4A66-8D05-9691AA996CE8}"/>
    <cellStyle name="20% - Accent5 3 2 9 2" xfId="7428" xr:uid="{17A1E809-03C1-42E2-B8E3-B5003A7D890A}"/>
    <cellStyle name="20% - Accent5 3 2 9 2 2" xfId="32842" xr:uid="{6A65EA31-F5D5-4565-9038-770430E43A5E}"/>
    <cellStyle name="20% - Accent5 3 2 9 3" xfId="40322" xr:uid="{FAED6B88-C6CD-4C59-BD98-A54EF3C38058}"/>
    <cellStyle name="20% - Accent5 3 3" xfId="9699" xr:uid="{FD07FB50-A307-46C8-9C0B-095A3D209898}"/>
    <cellStyle name="20% - Accent5 3 3 2" xfId="22335" xr:uid="{8E0BACD6-0442-4FB6-A79E-085BAF621B5D}"/>
    <cellStyle name="20% - Accent5 3 3 2 2" xfId="15114" xr:uid="{C39FBC19-47EE-41C8-9A78-9F5C7F276855}"/>
    <cellStyle name="20% - Accent5 3 3 2 2 2" xfId="8963" xr:uid="{057076ED-5748-459A-998F-84924C28421A}"/>
    <cellStyle name="20% - Accent5 3 3 2 2 2 2" xfId="13689" xr:uid="{20AB58EC-B4C8-4A3A-A5C5-F0370183BB1E}"/>
    <cellStyle name="20% - Accent5 3 3 2 2 2 2 2" xfId="39040" xr:uid="{47807F20-02F3-485E-8896-C6852F20BD8B}"/>
    <cellStyle name="20% - Accent5 3 3 2 2 2 3" xfId="34356" xr:uid="{381B999B-BAD3-43B2-99D2-399B3664E04F}"/>
    <cellStyle name="20% - Accent5 3 3 2 2 3" xfId="3848" xr:uid="{70634ED2-86A2-48C0-B484-BD0155DBCE42}"/>
    <cellStyle name="20% - Accent5 3 3 2 2 3 2" xfId="7539" xr:uid="{A59FB3B4-B278-4914-AAC1-78E82A0B37C7}"/>
    <cellStyle name="20% - Accent5 3 3 2 2 3 2 2" xfId="32953" xr:uid="{1B041550-0E8E-4349-9F61-1E6BF491467C}"/>
    <cellStyle name="20% - Accent5 3 3 2 2 3 3" xfId="29292" xr:uid="{11C36436-0C2F-4118-9FDA-C71B96DC5C9C}"/>
    <cellStyle name="20% - Accent5 3 3 2 2 4" xfId="881" xr:uid="{BC0D54DA-D830-44C6-8F3F-339D6D7442A2}"/>
    <cellStyle name="20% - Accent5 3 3 2 2 4 2" xfId="26365" xr:uid="{79DB3377-4D8A-4FD7-9A00-0795CB29C267}"/>
    <cellStyle name="20% - Accent5 3 3 2 2 5" xfId="40441" xr:uid="{F96077F6-2E75-4424-928C-755F66BCCB7C}"/>
    <cellStyle name="20% - Accent5 3 3 2 3" xfId="10981" xr:uid="{1576379A-97EB-451E-913B-72612A8FC896}"/>
    <cellStyle name="20% - Accent5 3 3 2 3 2" xfId="17820" xr:uid="{FBEE4B55-5AD5-4EAB-A62E-EE962D053ED1}"/>
    <cellStyle name="20% - Accent5 3 3 2 3 2 2" xfId="43128" xr:uid="{9ABFA233-7023-4B34-901E-45DDB198050C}"/>
    <cellStyle name="20% - Accent5 3 3 2 3 3" xfId="36352" xr:uid="{AA521A20-9E14-4E7A-9A0D-5ED923383D28}"/>
    <cellStyle name="20% - Accent5 3 3 2 4" xfId="1663" xr:uid="{B67AED10-D7A8-4EBB-9EF7-335838A8CFC4}"/>
    <cellStyle name="20% - Accent5 3 3 2 4 2" xfId="14790" xr:uid="{060ED5C8-3AA0-48A0-9FEF-3CFDB34027D5}"/>
    <cellStyle name="20% - Accent5 3 3 2 4 2 2" xfId="40129" xr:uid="{A0E026BB-AAFD-4954-95A5-58DFC0CE52A6}"/>
    <cellStyle name="20% - Accent5 3 3 2 4 3" xfId="27134" xr:uid="{EA5E1CDE-6487-4351-AFF2-71C7158A40AA}"/>
    <cellStyle name="20% - Accent5 3 3 2 5" xfId="22889" xr:uid="{3C13C89C-605C-430D-84DF-D9C51D5BCEBA}"/>
    <cellStyle name="20% - Accent5 3 3 2 5 2" xfId="48144" xr:uid="{4F260673-1F4C-4B82-9583-B986C5A7AFD8}"/>
    <cellStyle name="20% - Accent5 3 3 2 6" xfId="47601" xr:uid="{8D506A60-BB2A-4AAB-A8C4-535F528164B5}"/>
    <cellStyle name="20% - Accent5 3 3 3" xfId="16023" xr:uid="{9538E10B-E80F-40D0-BA65-4703E20B08FD}"/>
    <cellStyle name="20% - Accent5 3 3 3 2" xfId="4581" xr:uid="{4C73216D-2CBA-451E-9F7E-AA6E664B39E7}"/>
    <cellStyle name="20% - Accent5 3 3 3 2 2" xfId="21599" xr:uid="{7063EA6C-C6F7-4CF5-A3AF-B84756689DDE}"/>
    <cellStyle name="20% - Accent5 3 3 3 2 2 2" xfId="1052" xr:uid="{86B6CAEC-5113-488C-8FBE-47106B04E2CC}"/>
    <cellStyle name="20% - Accent5 3 3 3 2 2 2 2" xfId="26536" xr:uid="{C55068FD-482D-4CE8-AD13-D9AE34BDA01E}"/>
    <cellStyle name="20% - Accent5 3 3 3 2 2 3" xfId="46867" xr:uid="{CE04ED0D-F5A6-47BF-BE7F-F79052DB8C90}"/>
    <cellStyle name="20% - Accent5 3 3 3 2 3" xfId="10162" xr:uid="{857F2F19-710F-43B8-8632-1421424CE1D6}"/>
    <cellStyle name="20% - Accent5 3 3 3 2 3 2" xfId="20175" xr:uid="{CCD30059-F802-4FE3-B4BD-B9DFFB1C6719}"/>
    <cellStyle name="20% - Accent5 3 3 3 2 3 2 2" xfId="45463" xr:uid="{D4C85E41-2939-4399-BB3E-3D7E170A3F56}"/>
    <cellStyle name="20% - Accent5 3 3 3 2 3 3" xfId="35546" xr:uid="{3E97D410-512F-4208-8D31-70E070AEF1A5}"/>
    <cellStyle name="20% - Accent5 3 3 3 2 4" xfId="1917" xr:uid="{5A95C74D-1DF1-498C-9B1F-C05AE84457F6}"/>
    <cellStyle name="20% - Accent5 3 3 3 2 4 2" xfId="27388" xr:uid="{C418842C-DEC7-42E9-B233-E4A85DBA61DE}"/>
    <cellStyle name="20% - Accent5 3 3 3 2 5" xfId="30012" xr:uid="{54C08C30-DA92-4A43-9E03-72F03E1AE86E}"/>
    <cellStyle name="20% - Accent5 3 3 3 3" xfId="23618" xr:uid="{4D951F43-6FEC-48A3-BA77-68A2AC3F56AF}"/>
    <cellStyle name="20% - Accent5 3 3 3 3 2" xfId="7287" xr:uid="{303384E1-AC28-4308-9BAC-34422EE56052}"/>
    <cellStyle name="20% - Accent5 3 3 3 3 2 2" xfId="32701" xr:uid="{19E8B78F-11C2-4DD2-9598-D6DDA980604A}"/>
    <cellStyle name="20% - Accent5 3 3 3 3 3" xfId="48863" xr:uid="{77B6EB4D-C047-4A00-89C9-BE43E2AB3520}"/>
    <cellStyle name="20% - Accent5 3 3 3 4" xfId="3767" xr:uid="{959E4927-F050-43FB-BB2D-E55002879799}"/>
    <cellStyle name="20% - Accent5 3 3 3 4 2" xfId="239" xr:uid="{D496E4E2-8A5B-426B-B165-42C521E74D29}"/>
    <cellStyle name="20% - Accent5 3 3 3 4 2 2" xfId="25733" xr:uid="{75C9E1E4-6FF8-478A-8FD1-CEA67EA5FC3C}"/>
    <cellStyle name="20% - Accent5 3 3 3 4 3" xfId="29211" xr:uid="{28EA6694-CBD4-445C-83D6-92BF3B2BF533}"/>
    <cellStyle name="20% - Accent5 3 3 3 5" xfId="16576" xr:uid="{9E1C91E0-CBF4-4B3C-BA7D-977751C53685}"/>
    <cellStyle name="20% - Accent5 3 3 3 5 2" xfId="41892" xr:uid="{0D36EAEB-ECF5-42D1-B147-FB5A99C163D7}"/>
    <cellStyle name="20% - Accent5 3 3 3 6" xfId="41349" xr:uid="{B832AD34-EB3C-4BA7-8153-B551A4AFEFE0}"/>
    <cellStyle name="20% - Accent5 3 3 4" xfId="21426" xr:uid="{F611AF71-C49C-4E58-AD8B-7840D4BD1A45}"/>
    <cellStyle name="20% - Accent5 3 3 4 2" xfId="2650" xr:uid="{F516C3B8-62E0-4913-B725-283272AF4E3F}"/>
    <cellStyle name="20% - Accent5 3 3 4 2 2" xfId="20003" xr:uid="{93C7C16C-2503-4922-A50A-C9309DB17658}"/>
    <cellStyle name="20% - Accent5 3 3 4 2 2 2" xfId="45291" xr:uid="{659D145B-D4C3-431A-A8E5-113BADBC2AAE}"/>
    <cellStyle name="20% - Accent5 3 3 4 2 3" xfId="28103" xr:uid="{2D3BF2CB-AC4D-4D7D-BBC0-6AFD6FF1A5F2}"/>
    <cellStyle name="20% - Accent5 3 3 4 3" xfId="1744" xr:uid="{BE3BC3C5-988B-4AC9-9749-2F337B6B142C}"/>
    <cellStyle name="20% - Accent5 3 3 4 3 2" xfId="18072" xr:uid="{80A686BB-88B3-41E5-B621-DB3FB797CD04}"/>
    <cellStyle name="20% - Accent5 3 3 4 3 2 2" xfId="43380" xr:uid="{0177CC6A-D022-4C03-AD6F-37956A62364A}"/>
    <cellStyle name="20% - Accent5 3 3 4 3 3" xfId="27215" xr:uid="{1A5E5453-8F79-48BC-BF40-FD557B12A0D9}"/>
    <cellStyle name="20% - Accent5 3 3 4 4" xfId="13519" xr:uid="{058D37BF-AECE-4C24-8C68-F1F64D5DF8C6}"/>
    <cellStyle name="20% - Accent5 3 3 4 4 2" xfId="38870" xr:uid="{632EC73B-5382-4113-86FC-2DFC6BB8FABC}"/>
    <cellStyle name="20% - Accent5 3 3 4 5" xfId="46694" xr:uid="{9756337F-F7DA-4054-93C4-867B47F9EB3B}"/>
    <cellStyle name="20% - Accent5 3 3 5" xfId="4668" xr:uid="{71CFA19E-F060-4729-9306-F002D59D0779}"/>
    <cellStyle name="20% - Accent5 3 3 5 2" xfId="24132" xr:uid="{BC6D669E-1274-49FA-B940-B6C20B49C236}"/>
    <cellStyle name="20% - Accent5 3 3 5 2 2" xfId="49377" xr:uid="{EC7BAC1F-EBCD-4CA4-B552-49D8DD4C9586}"/>
    <cellStyle name="20% - Accent5 3 3 5 3" xfId="30099" xr:uid="{03D05FFA-46B9-4FEA-B58D-52A7648C922C}"/>
    <cellStyle name="20% - Accent5 3 3 6" xfId="13268" xr:uid="{43B4270A-E7F8-413C-A980-F0177BE57F42}"/>
    <cellStyle name="20% - Accent5 3 3 6 2" xfId="21102" xr:uid="{CE91C755-5F20-4A64-9B53-EE6CC69999F4}"/>
    <cellStyle name="20% - Accent5 3 3 6 2 2" xfId="46381" xr:uid="{B4A59C2F-EE24-44B0-AA2F-F1EE7CD663DD}"/>
    <cellStyle name="20% - Accent5 3 3 6 3" xfId="38619" xr:uid="{E47603E5-D9D3-4856-8C56-316032508F2B}"/>
    <cellStyle name="20% - Accent5 3 3 7" xfId="10252" xr:uid="{0960864D-DA65-4FAF-A9E7-F31CFDDBD3D2}"/>
    <cellStyle name="20% - Accent5 3 3 7 2" xfId="35636" xr:uid="{5ACDB9A7-F13D-4CB9-B103-23BBB420C598}"/>
    <cellStyle name="20% - Accent5 3 3 8" xfId="35091" xr:uid="{94AD243F-6428-4BC2-BBE6-087174CC4D77}"/>
    <cellStyle name="20% - Accent5 3 4" xfId="5490" xr:uid="{49105720-0FFE-4ED8-BB65-37E668346A9A}"/>
    <cellStyle name="20% - Accent5 3 4 2" xfId="11803" xr:uid="{5CB7CA3F-3F0D-4ACA-ACD5-5733F81F8D60}"/>
    <cellStyle name="20% - Accent5 3 4 2 2" xfId="23531" xr:uid="{2225DC1C-82D2-4E95-B23E-66837FEE20BC}"/>
    <cellStyle name="20% - Accent5 3 4 2 2 2" xfId="4754" xr:uid="{ACC32A3A-9DD3-46D3-921C-C515A9CCE371}"/>
    <cellStyle name="20% - Accent5 3 4 2 2 2 2" xfId="4191" xr:uid="{F68FB15B-9F72-4649-8601-FD39326A51EE}"/>
    <cellStyle name="20% - Accent5 3 4 2 2 2 2 2" xfId="29635" xr:uid="{3F55B9A5-6152-4061-9671-8F11E9D27A45}"/>
    <cellStyle name="20% - Accent5 3 4 2 2 2 3" xfId="30185" xr:uid="{D83F5422-5901-4E13-B07F-2BE58AEDD377}"/>
    <cellStyle name="20% - Accent5 3 4 2 2 3" xfId="16486" xr:uid="{1BA8A4F6-CE93-4200-8736-C523D6F2526C}"/>
    <cellStyle name="20% - Accent5 3 4 2 2 3 2" xfId="1225" xr:uid="{FAC604C7-F63F-44AE-AFCB-8259C66D7877}"/>
    <cellStyle name="20% - Accent5 3 4 2 2 3 2 2" xfId="26709" xr:uid="{5E62C4F0-77A2-46DE-A2F1-D196034ECAA0}"/>
    <cellStyle name="20% - Accent5 3 4 2 2 3 3" xfId="41802" xr:uid="{7CFCD0A2-0F49-4BE6-ABA7-A6702A6C6430}"/>
    <cellStyle name="20% - Accent5 3 4 2 2 4" xfId="10335" xr:uid="{1F12DCED-1C40-4A4A-B61E-3EB417AF56B2}"/>
    <cellStyle name="20% - Accent5 3 4 2 2 4 2" xfId="35719" xr:uid="{56744E4F-D159-4D28-8374-D7F1403D2B4B}"/>
    <cellStyle name="20% - Accent5 3 4 2 2 5" xfId="48776" xr:uid="{1C9C1B83-0865-499C-9AA6-4C57CF4EE86A}"/>
    <cellStyle name="20% - Accent5 3 4 2 3" xfId="6773" xr:uid="{15F1E0E8-A199-4F5B-81BF-EAE13E976C0E}"/>
    <cellStyle name="20% - Accent5 3 4 2 3 2" xfId="13609" xr:uid="{F67CDC53-2E4D-4114-A8B0-741F7B71EF65}"/>
    <cellStyle name="20% - Accent5 3 4 2 3 2 2" xfId="38960" xr:uid="{87E79F26-97EE-4201-B3CE-A203394DE442}"/>
    <cellStyle name="20% - Accent5 3 4 2 3 3" xfId="32187" xr:uid="{0197A662-A6CE-4664-B5D5-D618AB8F7E2E}"/>
    <cellStyle name="20% - Accent5 3 4 2 4" xfId="22718" xr:uid="{E3BD5ADD-2054-4ADC-AEFD-07132F7D5D4C}"/>
    <cellStyle name="20% - Accent5 3 4 2 4 2" xfId="8665" xr:uid="{D62C97D5-B804-4C69-9AB6-178E8C84AAD0}"/>
    <cellStyle name="20% - Accent5 3 4 2 4 2 2" xfId="34071" xr:uid="{AC2BEDAF-8DA5-4565-ACA8-4CA7CF8D10F0}"/>
    <cellStyle name="20% - Accent5 3 4 2 4 3" xfId="47973" xr:uid="{68902C12-5C40-4B97-BFC2-E2376EB12578}"/>
    <cellStyle name="20% - Accent5 3 4 2 5" xfId="12356" xr:uid="{4E150EC3-6398-4333-9B6B-B8088998B039}"/>
    <cellStyle name="20% - Accent5 3 4 2 5 2" xfId="37719" xr:uid="{C3B43713-3058-4B78-B91B-4B1678737F9B}"/>
    <cellStyle name="20% - Accent5 3 4 2 6" xfId="37173" xr:uid="{855E5E74-0302-4484-868C-58A66D9B07EE}"/>
    <cellStyle name="20% - Accent5 3 4 3" xfId="24440" xr:uid="{D28B77D1-F31A-4C5B-B6A2-F618C8678944}"/>
    <cellStyle name="20% - Accent5 3 4 3 2" xfId="17219" xr:uid="{B7E8D21E-29CD-4584-9F8E-5CAFA11F68AA}"/>
    <cellStyle name="20% - Accent5 3 4 3 2 2" xfId="11067" xr:uid="{712AF557-ADF2-4FE4-AB52-E8C7E272D0CE}"/>
    <cellStyle name="20% - Accent5 3 4 3 2 2 2" xfId="10505" xr:uid="{567775E6-7F5F-4A3B-8E60-E7EF6CF23E2E}"/>
    <cellStyle name="20% - Accent5 3 4 3 2 2 2 2" xfId="35889" xr:uid="{B522E327-8496-462D-A39F-136737EE1185}"/>
    <cellStyle name="20% - Accent5 3 4 3 2 2 3" xfId="36438" xr:uid="{529FB71B-E2FA-4AD8-AFB8-F97A20A68E16}"/>
    <cellStyle name="20% - Accent5 3 4 3 2 3" xfId="5952" xr:uid="{91A6051C-90A7-44F4-B267-1C1A641FA450}"/>
    <cellStyle name="20% - Accent5 3 4 3 2 3 2" xfId="2259" xr:uid="{779216FC-CE16-4DB9-A006-5CECF24D81A3}"/>
    <cellStyle name="20% - Accent5 3 4 3 2 3 2 2" xfId="27730" xr:uid="{3A5F86E0-A5B3-48F1-8C83-53F8E81C09D2}"/>
    <cellStyle name="20% - Accent5 3 4 3 2 3 3" xfId="31375" xr:uid="{2BB8A2C7-D77E-42B0-AB6F-8A4AFD87640B}"/>
    <cellStyle name="20% - Accent5 3 4 3 2 4" xfId="22972" xr:uid="{F7C3CF0D-D74C-4E7C-9752-990146FD5907}"/>
    <cellStyle name="20% - Accent5 3 4 3 2 4 2" xfId="48227" xr:uid="{7272A499-F763-4F80-B2C4-E3838E69A9AF}"/>
    <cellStyle name="20% - Accent5 3 4 3 2 5" xfId="42527" xr:uid="{FFCE6F9F-B6E5-4BA1-A736-E5E4DAA97DCA}"/>
    <cellStyle name="20% - Accent5 3 4 3 3" xfId="19409" xr:uid="{861ED763-648D-4A0F-B0E0-F1CB658C1854}"/>
    <cellStyle name="20% - Accent5 3 4 3 3 2" xfId="972" xr:uid="{E9B17068-55DC-475C-BBB2-142137DC3717}"/>
    <cellStyle name="20% - Accent5 3 4 3 3 2 2" xfId="26456" xr:uid="{B4A3B363-1775-4F6D-A922-5D415574565A}"/>
    <cellStyle name="20% - Accent5 3 4 3 3 3" xfId="44697" xr:uid="{92E5A71F-993F-49BA-AD43-57BAA99281B6}"/>
    <cellStyle name="20% - Accent5 3 4 3 4" xfId="16405" xr:uid="{2535A7EF-4D2A-4C3F-8FED-900175FF40ED}"/>
    <cellStyle name="20% - Accent5 3 4 3 4 2" xfId="21300" xr:uid="{ADDF5A4F-2E9F-4574-AFC3-9C5BF7888DE5}"/>
    <cellStyle name="20% - Accent5 3 4 3 4 2 2" xfId="46578" xr:uid="{8EE5C3D3-2F4E-4A25-9594-4A61CD7D292D}"/>
    <cellStyle name="20% - Accent5 3 4 3 4 3" xfId="41721" xr:uid="{5F4FA334-52AC-4DC7-B4A9-24FFD0EE0B22}"/>
    <cellStyle name="20% - Accent5 3 4 3 5" xfId="24993" xr:uid="{7A01FD49-5C4A-47B6-9B8E-63B4DEC3B9E5}"/>
    <cellStyle name="20% - Accent5 3 4 3 5 2" xfId="50227" xr:uid="{D8C60D70-5C9D-4312-B159-EF00812FBB5F}"/>
    <cellStyle name="20% - Accent5 3 4 3 6" xfId="49683" xr:uid="{5BF2392E-AD2A-4442-8031-7006AAB4F84C}"/>
    <cellStyle name="20% - Accent5 3 4 4" xfId="10894" xr:uid="{03D27272-C3AB-41B7-93E8-9B08129CCE1A}"/>
    <cellStyle name="20% - Accent5 3 4 4 2" xfId="15287" xr:uid="{E8C65E80-EFCF-4D33-B0DB-299627BEE103}"/>
    <cellStyle name="20% - Accent5 3 4 4 2 2" xfId="2087" xr:uid="{9B127AFE-C73F-4B95-BC43-99893D32E5CB}"/>
    <cellStyle name="20% - Accent5 3 4 4 2 2 2" xfId="27558" xr:uid="{46727E96-CC45-4088-9FFD-FFD7CEEBC68E}"/>
    <cellStyle name="20% - Accent5 3 4 4 2 3" xfId="40614" xr:uid="{66FE4E81-9177-41F7-8BCA-1118144FF10B}"/>
    <cellStyle name="20% - Accent5 3 4 4 3" xfId="22799" xr:uid="{CB994FA0-9A71-4436-A74F-3FB279CD86CE}"/>
    <cellStyle name="20% - Accent5 3 4 4 3 2" xfId="13861" xr:uid="{C4C81F54-3F2A-4D50-9B0A-49DB672D2E5A}"/>
    <cellStyle name="20% - Accent5 3 4 4 3 2 2" xfId="39212" xr:uid="{71A4BBC7-FF38-4EAB-B231-6895784E6AF8}"/>
    <cellStyle name="20% - Accent5 3 4 4 3 3" xfId="48054" xr:uid="{92C1FD70-2019-4679-80AD-2928E09DA1F7}"/>
    <cellStyle name="20% - Accent5 3 4 4 4" xfId="4021" xr:uid="{2BCECBBB-99DD-4D2E-B19E-8ED492F0D469}"/>
    <cellStyle name="20% - Accent5 3 4 4 4 2" xfId="29465" xr:uid="{6CFC7247-8EE2-4B6B-BA09-90DDBCEE7231}"/>
    <cellStyle name="20% - Accent5 3 4 4 5" xfId="36265" xr:uid="{74BD4744-6646-4044-9EC4-9BC833C5D1F0}"/>
    <cellStyle name="20% - Accent5 3 4 5" xfId="17306" xr:uid="{06B4FB68-060F-490A-A2B5-6BAA13C3FCC2}"/>
    <cellStyle name="20% - Accent5 3 4 5 2" xfId="19923" xr:uid="{AD6E6983-0E8E-483F-897D-1878A18CFFFC}"/>
    <cellStyle name="20% - Accent5 3 4 5 2 2" xfId="45211" xr:uid="{79AED095-5F99-4132-AE17-9B25B24454AB}"/>
    <cellStyle name="20% - Accent5 3 4 5 3" xfId="42614" xr:uid="{AB74BE28-B0DB-49F5-95D1-D1FA3BD23D4F}"/>
    <cellStyle name="20% - Accent5 3 4 6" xfId="10081" xr:uid="{33C4032E-8328-4E10-BEA6-DBDD08347D46}"/>
    <cellStyle name="20% - Accent5 3 4 6 2" xfId="2352" xr:uid="{0F846CE3-6AE4-4B6A-8170-91CA7B306181}"/>
    <cellStyle name="20% - Accent5 3 4 6 2 2" xfId="27821" xr:uid="{8E4AC3C8-6BB7-4F74-893A-0B5CBD8C1CE8}"/>
    <cellStyle name="20% - Accent5 3 4 6 3" xfId="35465" xr:uid="{E9750E17-7D20-4C35-9839-B932D6FBBC82}"/>
    <cellStyle name="20% - Accent5 3 4 7" xfId="6042" xr:uid="{F05FB99F-70DE-4ED3-98BC-4A97A3FDE6F2}"/>
    <cellStyle name="20% - Accent5 3 4 7 2" xfId="31465" xr:uid="{9B545CBF-3CB9-4914-B437-332747737014}"/>
    <cellStyle name="20% - Accent5 3 4 8" xfId="30920" xr:uid="{A27AB5B8-81F3-4F8C-AF50-202B7664B339}"/>
    <cellStyle name="20% - Accent5 3 5" xfId="18127" xr:uid="{9D482E85-F3BD-40DE-9F2C-0E7D2D9D8F81}"/>
    <cellStyle name="20% - Accent5 3 5 2" xfId="7594" xr:uid="{2769704B-44AF-4476-952B-3D8EED680960}"/>
    <cellStyle name="20% - Accent5 3 5 2 2" xfId="19322" xr:uid="{34E4E128-9EAD-4CA2-8215-AEB785E937CA}"/>
    <cellStyle name="20% - Accent5 3 5 2 2 2" xfId="17392" xr:uid="{0226ECC4-EC79-4787-98E5-2845B82EEAEF}"/>
    <cellStyle name="20% - Accent5 3 5 2 2 2 2" xfId="16829" xr:uid="{18D4B75E-2D75-4B7B-A9BB-372D50DC9E45}"/>
    <cellStyle name="20% - Accent5 3 5 2 2 2 2 2" xfId="42145" xr:uid="{439A2187-883A-41F7-9266-BE78B558FB11}"/>
    <cellStyle name="20% - Accent5 3 5 2 2 2 3" xfId="42700" xr:uid="{CC1799F4-971F-48B3-B7AB-FEB4F6664860}"/>
    <cellStyle name="20% - Accent5 3 5 2 2 3" xfId="24903" xr:uid="{978B0B88-1B70-4354-B308-F74801BF9D36}"/>
    <cellStyle name="20% - Accent5 3 5 2 2 3 2" xfId="10677" xr:uid="{EDAAF61D-60C8-45DD-B8F7-3E8C51EFD437}"/>
    <cellStyle name="20% - Accent5 3 5 2 2 3 2 2" xfId="36061" xr:uid="{9EBC9994-F6D5-4EBD-AC9E-DECFEE7292BB}"/>
    <cellStyle name="20% - Accent5 3 5 2 2 3 3" xfId="50137" xr:uid="{C4EF139C-6200-4898-8AC9-5997D0BDE2CD}"/>
    <cellStyle name="20% - Accent5 3 5 2 2 4" xfId="6125" xr:uid="{4897318A-3E2B-4F5D-B125-7C5A2349820F}"/>
    <cellStyle name="20% - Accent5 3 5 2 2 4 2" xfId="31548" xr:uid="{4D6FADE8-5032-4513-B4BF-2E8210FD829A}"/>
    <cellStyle name="20% - Accent5 3 5 2 2 5" xfId="44610" xr:uid="{41CF7720-4356-48D3-9DF3-8CAA651018E9}"/>
    <cellStyle name="20% - Accent5 3 5 2 3" xfId="456" xr:uid="{BEE90385-27AB-4523-97EA-D13711ED5459}"/>
    <cellStyle name="20% - Accent5 3 5 2 3 2" xfId="4111" xr:uid="{8F3E6162-5FB7-45A7-82F9-4FBD694FC556}"/>
    <cellStyle name="20% - Accent5 3 5 2 3 2 2" xfId="29555" xr:uid="{520C41CE-F20B-4EBE-B328-2E2814005EA5}"/>
    <cellStyle name="20% - Accent5 3 5 2 3 3" xfId="25940" xr:uid="{522ABCE2-606A-473E-880D-5B3E97E339E9}"/>
    <cellStyle name="20% - Accent5 3 5 2 4" xfId="12185" xr:uid="{667544DD-D86F-491D-9930-9E39FD8BECE4}"/>
    <cellStyle name="20% - Accent5 3 5 2 4 2" xfId="4456" xr:uid="{FFB9D9EA-ECD5-48B2-9A66-713A440EAAB2}"/>
    <cellStyle name="20% - Accent5 3 5 2 4 2 2" xfId="29898" xr:uid="{92559043-CFDC-463E-970E-B084A107E302}"/>
    <cellStyle name="20% - Accent5 3 5 2 4 3" xfId="37548" xr:uid="{16F2F889-A381-43D6-BB5B-77884D680802}"/>
    <cellStyle name="20% - Accent5 3 5 2 5" xfId="8147" xr:uid="{7BE3E26C-2117-4544-85B9-D0D9A7047F95}"/>
    <cellStyle name="20% - Accent5 3 5 2 5 2" xfId="33554" xr:uid="{B7CBA729-01E1-4851-B763-12B938BE30AD}"/>
    <cellStyle name="20% - Accent5 3 5 2 6" xfId="33008" xr:uid="{7EB02D39-23AF-459A-9588-7922DC1B13BB}"/>
    <cellStyle name="20% - Accent5 3 5 3" xfId="20229" xr:uid="{D6200810-E504-4476-9BC3-2A244A7681A8}"/>
    <cellStyle name="20% - Accent5 3 5 3 2" xfId="13008" xr:uid="{8474A799-ACB4-4F7F-9C95-7292EE3B93BB}"/>
    <cellStyle name="20% - Accent5 3 5 3 2 2" xfId="6859" xr:uid="{93DC271E-754B-4F01-87FE-4A55B933E8E9}"/>
    <cellStyle name="20% - Accent5 3 5 3 2 2 2" xfId="6295" xr:uid="{59F701F9-A463-4448-A41F-6534B0488BE3}"/>
    <cellStyle name="20% - Accent5 3 5 3 2 2 2 2" xfId="31718" xr:uid="{AEB83924-ABEC-4465-AFED-B6D7F0E4BE41}"/>
    <cellStyle name="20% - Accent5 3 5 3 2 2 3" xfId="32273" xr:uid="{9A9DE7DE-EDF2-43D7-B3B4-7377AB8A0E05}"/>
    <cellStyle name="20% - Accent5 3 5 3 2 3" xfId="18590" xr:uid="{4EC4C195-9082-49DB-9C07-109205D4BC91}"/>
    <cellStyle name="20% - Accent5 3 5 3 2 3 2" xfId="23314" xr:uid="{0D6CAAAE-20D9-46AD-929E-58302EA1508F}"/>
    <cellStyle name="20% - Accent5 3 5 3 2 3 2 2" xfId="48569" xr:uid="{A14FFFF7-4E86-4D91-A4B9-DFB305E3D775}"/>
    <cellStyle name="20% - Accent5 3 5 3 2 3 3" xfId="43890" xr:uid="{55F05B76-CDD4-4632-A22E-8D942CDA8A55}"/>
    <cellStyle name="20% - Accent5 3 5 3 2 4" xfId="12439" xr:uid="{5ACA6D35-6B4F-4A72-A322-45823E7FFB1D}"/>
    <cellStyle name="20% - Accent5 3 5 3 2 4 2" xfId="37802" xr:uid="{314F5B45-1F44-4BBB-B7B5-812858B762E9}"/>
    <cellStyle name="20% - Accent5 3 5 3 2 5" xfId="38359" xr:uid="{431D1F9B-D272-4F42-9245-1E3FABC7CB76}"/>
    <cellStyle name="20% - Accent5 3 5 3 3" xfId="457" xr:uid="{44CBEAE4-E93D-4FB9-96BD-E2FDE3600D1F}"/>
    <cellStyle name="20% - Accent5 3 5 3 3 2" xfId="10425" xr:uid="{76DA2409-90F1-4890-8DD4-53C2A5E8772A}"/>
    <cellStyle name="20% - Accent5 3 5 3 3 2 2" xfId="35809" xr:uid="{C54E9D62-AE20-44A1-AD4A-A4DA8D182CD4}"/>
    <cellStyle name="20% - Accent5 3 5 3 3 3" xfId="25941" xr:uid="{738F43C2-8655-4E86-9C60-4EF0D8AE602E}"/>
    <cellStyle name="20% - Accent5 3 5 3 4" xfId="24822" xr:uid="{5E745F55-4B34-401C-AB42-67D0189AF498}"/>
    <cellStyle name="20% - Accent5 3 5 3 4 2" xfId="10770" xr:uid="{2932F223-87AD-48CE-A91E-AF9881717981}"/>
    <cellStyle name="20% - Accent5 3 5 3 4 2 2" xfId="36153" xr:uid="{24037119-5CA9-408E-877B-C15AC59C26D2}"/>
    <cellStyle name="20% - Accent5 3 5 3 4 3" xfId="50056" xr:uid="{70AC22FB-1C5E-46E4-893F-93230E678EE2}"/>
    <cellStyle name="20% - Accent5 3 5 3 5" xfId="20782" xr:uid="{8CE8F9D5-23C9-4A1D-A33E-5DB7BDEB655D}"/>
    <cellStyle name="20% - Accent5 3 5 3 5 2" xfId="46061" xr:uid="{0123FB49-973C-4815-AD71-06CC20A2ECCA}"/>
    <cellStyle name="20% - Accent5 3 5 3 6" xfId="45517" xr:uid="{0475698B-67CC-4F05-900D-E10A53AB0D91}"/>
    <cellStyle name="20% - Accent5 3 5 4" xfId="6686" xr:uid="{57F91F90-9B34-49CA-9B7F-3F93B65CB082}"/>
    <cellStyle name="20% - Accent5 3 5 4 2" xfId="23704" xr:uid="{23B8B48D-340F-47E3-92DB-1484C1C6CBF3}"/>
    <cellStyle name="20% - Accent5 3 5 4 2 2" xfId="23142" xr:uid="{2348B4D9-CDDA-48B7-820C-3366E918414F}"/>
    <cellStyle name="20% - Accent5 3 5 4 2 2 2" xfId="48397" xr:uid="{752E1C4F-F00A-4C9B-8E8C-A8F1F8AA97EA}"/>
    <cellStyle name="20% - Accent5 3 5 4 2 3" xfId="48949" xr:uid="{1022825A-7019-4CAB-B469-EF9B0E9D4860}"/>
    <cellStyle name="20% - Accent5 3 5 4 3" xfId="12266" xr:uid="{EECFDD01-09E6-4956-9A92-15E873694DF9}"/>
    <cellStyle name="20% - Accent5 3 5 4 3 2" xfId="4363" xr:uid="{A4562B4C-1B7E-4CDC-BB63-2828335C2C50}"/>
    <cellStyle name="20% - Accent5 3 5 4 3 2 2" xfId="29807" xr:uid="{D3468E2A-B1C5-48F8-A33B-A836EE7F2FC9}"/>
    <cellStyle name="20% - Accent5 3 5 4 3 3" xfId="37629" xr:uid="{C0BB6A8A-E1A7-4161-AE22-7FC0EE60F17A}"/>
    <cellStyle name="20% - Accent5 3 5 4 4" xfId="16659" xr:uid="{953FCB18-93C9-4A75-A2C0-5DC6712BEB65}"/>
    <cellStyle name="20% - Accent5 3 5 4 4 2" xfId="41975" xr:uid="{824714D2-868F-4D42-8F2B-8C90B302FB2D}"/>
    <cellStyle name="20% - Accent5 3 5 4 5" xfId="32100" xr:uid="{C05B2E29-CC88-45C4-8666-37133460C2A8}"/>
    <cellStyle name="20% - Accent5 3 5 5" xfId="13095" xr:uid="{F28D40E7-F42E-458A-8AD9-F8AE234C14BD}"/>
    <cellStyle name="20% - Accent5 3 5 5 2" xfId="2007" xr:uid="{94DFA118-7608-413B-BFE1-2BD8939FF6CC}"/>
    <cellStyle name="20% - Accent5 3 5 5 2 2" xfId="27478" xr:uid="{410EE353-A52B-4213-81C3-F2EA8DACBCA7}"/>
    <cellStyle name="20% - Accent5 3 5 5 3" xfId="38446" xr:uid="{548A18D4-66D7-4917-BEAE-ACA40361B852}"/>
    <cellStyle name="20% - Accent5 3 5 6" xfId="5871" xr:uid="{88CC1DEC-AF10-4810-82BE-7842F97FB8B3}"/>
    <cellStyle name="20% - Accent5 3 5 6 2" xfId="14988" xr:uid="{4A597A0D-2C78-497A-A04C-63385FDBA3E6}"/>
    <cellStyle name="20% - Accent5 3 5 6 2 2" xfId="40326" xr:uid="{09D4B9FD-7A59-4011-B060-2C123AED701B}"/>
    <cellStyle name="20% - Accent5 3 5 6 3" xfId="31294" xr:uid="{D06C9BD8-17D8-492F-A21A-DBD0CAF73745}"/>
    <cellStyle name="20% - Accent5 3 5 7" xfId="18680" xr:uid="{C599C075-A7A4-4DA9-BFEF-03BC5FD9334B}"/>
    <cellStyle name="20% - Accent5 3 5 7 2" xfId="43980" xr:uid="{9729FF4A-8224-4477-A388-CC04A977B95E}"/>
    <cellStyle name="20% - Accent5 3 5 8" xfId="43435" xr:uid="{7915AE99-464D-4611-93C1-A15ED0CC1CAE}"/>
    <cellStyle name="20% - Accent5 3 6" xfId="13917" xr:uid="{C5C62118-A767-49F5-9920-9F074A38F82F}"/>
    <cellStyle name="20% - Accent5 3 6 2" xfId="366" xr:uid="{C34DB8F1-4E41-4738-9E9E-00D2808335B3}"/>
    <cellStyle name="20% - Accent5 3 6 2 2" xfId="19495" xr:uid="{1AF03493-1BFC-4893-8F90-0136AC953D42}"/>
    <cellStyle name="20% - Accent5 3 6 2 2 2" xfId="12609" xr:uid="{E183D258-1E67-46EF-A2F9-396555B9B058}"/>
    <cellStyle name="20% - Accent5 3 6 2 2 2 2" xfId="37972" xr:uid="{B2E5F998-359C-48F0-81B4-75B3F49FB606}"/>
    <cellStyle name="20% - Accent5 3 6 2 2 3" xfId="44783" xr:uid="{A8103323-F1E5-4C98-89EB-CAC99549E8E0}"/>
    <cellStyle name="20% - Accent5 3 6 2 3" xfId="8057" xr:uid="{B44AB4F9-FE16-4DB4-BD37-2660032291E1}"/>
    <cellStyle name="20% - Accent5 3 6 2 3 2" xfId="17001" xr:uid="{97A6C59A-3370-4EBA-AED1-3D79F1799242}"/>
    <cellStyle name="20% - Accent5 3 6 2 3 2 2" xfId="42317" xr:uid="{AF9F473F-A833-48ED-A93A-26184CF1AA44}"/>
    <cellStyle name="20% - Accent5 3 6 2 3 3" xfId="33464" xr:uid="{B31B2A2B-E3B6-40CD-B934-B887FB88B84F}"/>
    <cellStyle name="20% - Accent5 3 6 2 4" xfId="25076" xr:uid="{F1260991-7B3B-43E5-85CD-0471F2B08D4D}"/>
    <cellStyle name="20% - Accent5 3 6 2 4 2" xfId="50310" xr:uid="{6D67BD47-9C95-4531-9487-2B47BC75E11F}"/>
    <cellStyle name="20% - Accent5 3 6 2 5" xfId="25850" xr:uid="{997F49D3-851D-401F-A7C4-018A26980892}"/>
    <cellStyle name="20% - Accent5 3 6 3" xfId="1496" xr:uid="{226E6726-BA7B-4638-BCA8-B27EF948AE07}"/>
    <cellStyle name="20% - Accent5 3 6 3 2" xfId="23062" xr:uid="{99D18213-2636-48F1-BC73-4E65841C14CF}"/>
    <cellStyle name="20% - Accent5 3 6 3 2 2" xfId="48317" xr:uid="{A138C38E-9D69-4580-9555-59DD571A149D}"/>
    <cellStyle name="20% - Accent5 3 6 3 3" xfId="26967" xr:uid="{6DB94AFB-9194-4734-8BC7-32DFA55265F1}"/>
    <cellStyle name="20% - Accent5 3 6 4" xfId="18509" xr:uid="{756471BC-5510-4CCD-AEBD-D766A3624CA4}"/>
    <cellStyle name="20% - Accent5 3 6 4 2" xfId="23406" xr:uid="{661BB29B-26A4-4341-A114-769F877FE937}"/>
    <cellStyle name="20% - Accent5 3 6 4 2 2" xfId="48660" xr:uid="{59F658E6-CD89-4989-89D8-32361C778AB5}"/>
    <cellStyle name="20% - Accent5 3 6 4 3" xfId="43809" xr:uid="{E6B82F43-1E2F-46D0-9586-C5B0878CE737}"/>
    <cellStyle name="20% - Accent5 3 6 5" xfId="14470" xr:uid="{813B8399-9243-4E2D-A154-3713D2A467E9}"/>
    <cellStyle name="20% - Accent5 3 6 5 2" xfId="39809" xr:uid="{284C6392-8D55-48CA-AF23-57CAAE9D0C6C}"/>
    <cellStyle name="20% - Accent5 3 6 6" xfId="39267" xr:uid="{4859124C-5FCF-4B2A-ABAD-BAF1EA819242}"/>
    <cellStyle name="20% - Accent5 3 7" xfId="2314" xr:uid="{3EFD3231-8E20-4C98-A686-3BCBC24904A2}"/>
    <cellStyle name="20% - Accent5 3 7 2" xfId="1406" xr:uid="{068F810D-74F1-455D-A9A2-E012B810BCB9}"/>
    <cellStyle name="20% - Accent5 3 7 2 2" xfId="13181" xr:uid="{C7FBC9DD-C139-4125-B199-2B0C0985365A}"/>
    <cellStyle name="20% - Accent5 3 7 2 2 2" xfId="25246" xr:uid="{5B222D76-EA95-4081-BAFC-1321B08D12D8}"/>
    <cellStyle name="20% - Accent5 3 7 2 2 2 2" xfId="50480" xr:uid="{1FCDB36D-0890-4538-BDEB-60FF9F3F6DD8}"/>
    <cellStyle name="20% - Accent5 3 7 2 2 3" xfId="38532" xr:uid="{C8ADA2D5-429E-4388-BCAB-B3A0BB8B83F3}"/>
    <cellStyle name="20% - Accent5 3 7 2 3" xfId="20692" xr:uid="{AD9A2B20-D670-427C-B1EF-74FE5B9261C1}"/>
    <cellStyle name="20% - Accent5 3 7 2 3 2" xfId="6467" xr:uid="{FDEC6D32-AE11-41B1-9FD9-BA2CE5B1873C}"/>
    <cellStyle name="20% - Accent5 3 7 2 3 2 2" xfId="31890" xr:uid="{BE803E8E-22FF-446F-A36B-BEFBA1424F6F}"/>
    <cellStyle name="20% - Accent5 3 7 2 3 3" xfId="45971" xr:uid="{9D46C94E-BDDF-43CF-A097-1256866A7D39}"/>
    <cellStyle name="20% - Accent5 3 7 2 4" xfId="18763" xr:uid="{B6876CA3-8D7F-479C-96DC-204AF677B7ED}"/>
    <cellStyle name="20% - Accent5 3 7 2 4 2" xfId="44063" xr:uid="{D58E9C02-F072-48C4-8D96-5151369048BC}"/>
    <cellStyle name="20% - Accent5 3 7 2 5" xfId="26877" xr:uid="{8112C51A-1F66-4F51-B100-151F5A09A0D8}"/>
    <cellStyle name="20% - Accent5 3 7 3" xfId="3600" xr:uid="{13CC98F8-C3A3-477E-9123-FB2FC40BB59E}"/>
    <cellStyle name="20% - Accent5 3 7 3 2" xfId="16749" xr:uid="{B0B41A81-3DA7-4B96-A3AB-67C815C4475C}"/>
    <cellStyle name="20% - Accent5 3 7 3 2 2" xfId="42065" xr:uid="{2E54FE13-9669-4BF0-9568-69290477C92B}"/>
    <cellStyle name="20% - Accent5 3 7 3 3" xfId="29044" xr:uid="{67AA82AE-DEE7-4EF0-875E-C49F7BC2AF09}"/>
    <cellStyle name="20% - Accent5 3 7 4" xfId="7976" xr:uid="{31E991A5-3498-480C-B1B2-C3F134C518B7}"/>
    <cellStyle name="20% - Accent5 3 7 4 2" xfId="17094" xr:uid="{046A9276-7A81-4F3D-ABDC-665E6C79B7BF}"/>
    <cellStyle name="20% - Accent5 3 7 4 2 2" xfId="42409" xr:uid="{C4BAB4CB-7A04-43FC-AF18-7325BC9F5371}"/>
    <cellStyle name="20% - Accent5 3 7 4 3" xfId="33383" xr:uid="{55375045-BA23-4A3E-8E0B-058A77D27357}"/>
    <cellStyle name="20% - Accent5 3 7 5" xfId="2906" xr:uid="{E44CBCA9-DD81-4380-96F2-6C5103C4E1EE}"/>
    <cellStyle name="20% - Accent5 3 7 5 2" xfId="28359" xr:uid="{18D18FE1-7269-4737-AE55-2EDB22C48AC1}"/>
    <cellStyle name="20% - Accent5 3 7 6" xfId="27784" xr:uid="{97D3F668-67D1-47E0-B2A5-7D131FA9773B}"/>
    <cellStyle name="20% - Accent5 3 8" xfId="15011" xr:uid="{949ABE11-561F-4997-B6A8-5710104F3BC0}"/>
    <cellStyle name="20% - Accent5 3 8 2" xfId="12014" xr:uid="{AC35E16A-FA17-499A-8949-6262053508B9}"/>
    <cellStyle name="20% - Accent5 3 8 2 2" xfId="18852" xr:uid="{EF8E0027-C853-4678-82FC-32581AC2E6AF}"/>
    <cellStyle name="20% - Accent5 3 8 2 2 2" xfId="44152" xr:uid="{86AEBAD6-252C-4745-9911-28245D41327E}"/>
    <cellStyle name="20% - Accent5 3 8 2 3" xfId="37377" xr:uid="{DDE54395-6190-46E5-B0AA-15861DB76AA4}"/>
    <cellStyle name="20% - Accent5 3 8 3" xfId="2737" xr:uid="{E9685D30-F591-4BBE-8A65-C67720AB4D32}"/>
    <cellStyle name="20% - Accent5 3 8 3 2" xfId="2154" xr:uid="{A17CC2A0-F0B6-495B-BE69-B85B52CD2283}"/>
    <cellStyle name="20% - Accent5 3 8 3 2 2" xfId="27625" xr:uid="{860D1700-2D15-4B5E-A4BB-7B32B9199F40}"/>
    <cellStyle name="20% - Accent5 3 8 3 3" xfId="28190" xr:uid="{28B927C1-A271-4338-AB28-59BCA87C66B6}"/>
    <cellStyle name="20% - Accent5 3 8 4" xfId="15545" xr:uid="{D31E45BD-B212-4C29-8B82-2D09B1377354}"/>
    <cellStyle name="20% - Accent5 3 8 4 2" xfId="40872" xr:uid="{27DA79C2-AAAD-46FC-9260-24EFADDB11DA}"/>
    <cellStyle name="20% - Accent5 3 8 5" xfId="40341" xr:uid="{DB07C247-0A81-4087-B910-0272F745DDDF}"/>
    <cellStyle name="20% - Accent5 3 9" xfId="16147" xr:uid="{BD7E01CE-8A15-43FE-BCF3-7F9625DFBB42}"/>
    <cellStyle name="20% - Accent5 3 9 2" xfId="9996" xr:uid="{D4748CD2-BD56-48A9-949F-8968BF8EB3FC}"/>
    <cellStyle name="20% - Accent5 3 9 2 2" xfId="14722" xr:uid="{6CAB96D8-9A08-419D-BDCC-75093857FD69}"/>
    <cellStyle name="20% - Accent5 3 9 2 2 2" xfId="40061" xr:uid="{C539B98D-5EA6-4ADA-B90D-3FE3AC5B86F3}"/>
    <cellStyle name="20% - Accent5 3 9 2 3" xfId="35380" xr:uid="{1B788A0F-D8B5-43DD-B763-B5BE28AA3B33}"/>
    <cellStyle name="20% - Accent5 3 9 3" xfId="9131" xr:uid="{9AA29069-C784-420A-AB85-CF5EC934EE20}"/>
    <cellStyle name="20% - Accent5 3 9 3 2" xfId="8571" xr:uid="{DFD83228-D48C-4B8B-B991-10651BD31F5C}"/>
    <cellStyle name="20% - Accent5 3 9 3 2 2" xfId="33978" xr:uid="{2CF91D90-1092-49E6-A01D-2B414D242899}"/>
    <cellStyle name="20% - Accent5 3 9 3 3" xfId="34524" xr:uid="{8D74442A-E6E6-4CE9-9A1B-8C5E92FC8D20}"/>
    <cellStyle name="20% - Accent5 3 9 4" xfId="2988" xr:uid="{47211D16-488C-4AC5-8F9D-1B612F4894D6}"/>
    <cellStyle name="20% - Accent5 3 9 4 2" xfId="28441" xr:uid="{A8A330EC-8952-4411-B573-CBA510C54D41}"/>
    <cellStyle name="20% - Accent5 3 9 5" xfId="41463" xr:uid="{638BCCE0-9267-4BDB-85F3-DA2EA1CC5F43}"/>
    <cellStyle name="20% - Accent5 4" xfId="10777" xr:uid="{ADF82FCA-5076-4485-AA84-3ABA761A2AF2}"/>
    <cellStyle name="20% - Accent5 4 10" xfId="20414" xr:uid="{C94DE22D-8847-4DF6-86E4-525A25AF3E78}"/>
    <cellStyle name="20% - Accent5 4 10 2" xfId="917" xr:uid="{CAC02F8F-E97B-436D-8108-5A99A3027BC2}"/>
    <cellStyle name="20% - Accent5 4 10 2 2" xfId="26401" xr:uid="{06416EC5-8C0B-4453-BD50-E42278B448E4}"/>
    <cellStyle name="20% - Accent5 4 10 3" xfId="45693" xr:uid="{12FEA4FF-9299-48F8-993A-0F3C3EE67C0A}"/>
    <cellStyle name="20% - Accent5 4 11" xfId="10032" xr:uid="{8733B9DC-F2EF-4F92-952E-97B7A7C92098}"/>
    <cellStyle name="20% - Accent5 4 11 2" xfId="12669" xr:uid="{37343A05-E789-4335-8EF8-DC04EF97C9D8}"/>
    <cellStyle name="20% - Accent5 4 11 2 2" xfId="38032" xr:uid="{BDDA0FD2-C5DD-4B68-A304-6D558CD77CEB}"/>
    <cellStyle name="20% - Accent5 4 11 3" xfId="35416" xr:uid="{9637EE88-0BFE-4796-BFAE-F2265196AFF6}"/>
    <cellStyle name="20% - Accent5 4 12" xfId="19723" xr:uid="{C38025F8-8A61-4217-9DEB-34BF36D65D0C}"/>
    <cellStyle name="20% - Accent5 4 12 2" xfId="45011" xr:uid="{21CDCB17-7FA5-4E26-9152-F8BDCFF706B9}"/>
    <cellStyle name="20% - Accent5 4 13" xfId="25592" xr:uid="{662620A7-9BED-4948-8337-A41B2579E395}"/>
    <cellStyle name="20% - Accent5 4 13 2" xfId="50815" xr:uid="{E39B72A6-D625-4C08-852C-D647F98D5BCF}"/>
    <cellStyle name="20% - Accent5 4 14" xfId="36157" xr:uid="{2C19D553-2F3A-4310-86E3-A11E2665140E}"/>
    <cellStyle name="20% - Accent5 4 2" xfId="21262" xr:uid="{E3A6A031-CFE1-4F6F-9E47-562389A70C80}"/>
    <cellStyle name="20% - Accent5 4 2 10" xfId="46540" xr:uid="{DB2171C5-B9C6-44BC-9690-F65C259A9E48}"/>
    <cellStyle name="20% - Accent5 4 2 2" xfId="14950" xr:uid="{BF8965BF-FB12-4509-99E3-3CA5CFB2C2E2}"/>
    <cellStyle name="20% - Accent5 4 2 2 2" xfId="4418" xr:uid="{55C25DDE-53BA-4741-80BB-C908B9379C42}"/>
    <cellStyle name="20% - Accent5 4 2 2 2 2" xfId="16148" xr:uid="{A8B0B740-5313-4E72-ABD9-76738CD1B8B2}"/>
    <cellStyle name="20% - Accent5 4 2 2 2 2 2" xfId="9997" xr:uid="{C3BFF471-DCE5-42A7-A8C9-274BA6FD4A81}"/>
    <cellStyle name="20% - Accent5 4 2 2 2 2 2 2" xfId="14723" xr:uid="{F167EC79-2838-4FB4-87FA-B01D75B1DE6A}"/>
    <cellStyle name="20% - Accent5 4 2 2 2 2 2 2 2" xfId="40062" xr:uid="{912F8577-3095-4FCE-977F-F3A5F864AD1C}"/>
    <cellStyle name="20% - Accent5 4 2 2 2 2 2 3" xfId="35381" xr:uid="{59AC5477-DD8E-45F1-83AC-6DAC8B708390}"/>
    <cellStyle name="20% - Accent5 4 2 2 2 2 3" xfId="21765" xr:uid="{AE63C18F-31E6-4D48-8A8C-BF4B345C3721}"/>
    <cellStyle name="20% - Accent5 4 2 2 2 2 3 2" xfId="8572" xr:uid="{91D591FC-22BA-4398-9513-BE9BCA8C772C}"/>
    <cellStyle name="20% - Accent5 4 2 2 2 2 3 2 2" xfId="33979" xr:uid="{8EF6E93D-5339-4DBB-931C-527FF5AC887B}"/>
    <cellStyle name="20% - Accent5 4 2 2 2 2 3 3" xfId="47033" xr:uid="{AD9FDD5C-F3C3-44EB-BDD2-0E1AD0BC8D3A}"/>
    <cellStyle name="20% - Accent5 4 2 2 2 2 4" xfId="2989" xr:uid="{F2531891-36C9-4548-90BD-E3D8964C8861}"/>
    <cellStyle name="20% - Accent5 4 2 2 2 2 4 2" xfId="28442" xr:uid="{3D6E0A8F-1AB8-4E44-87E1-464B331C8466}"/>
    <cellStyle name="20% - Accent5 4 2 2 2 2 5" xfId="41464" xr:uid="{F8A3ACDC-46F8-4F31-B811-462B4ABEAFC3}"/>
    <cellStyle name="20% - Accent5 4 2 2 2 3" xfId="5704" xr:uid="{2B78B3A9-7D5A-4F50-B0B4-9AB1E1DE1688}"/>
    <cellStyle name="20% - Accent5 4 2 2 2 3 2" xfId="18853" xr:uid="{686C35EB-A9C9-40E0-8C95-079B7C7FD68E}"/>
    <cellStyle name="20% - Accent5 4 2 2 2 3 2 2" xfId="44153" xr:uid="{FE6FF3EC-0F04-4AE4-900F-DD080C87E745}"/>
    <cellStyle name="20% - Accent5 4 2 2 2 3 3" xfId="31127" xr:uid="{E46D80C6-E79D-41DA-9374-ACF84A8015D5}"/>
    <cellStyle name="20% - Accent5 4 2 2 2 4" xfId="9048" xr:uid="{DF4283E3-B9AE-4BF3-8480-8E9F7252C74F}"/>
    <cellStyle name="20% - Accent5 4 2 2 2 4 2" xfId="1142" xr:uid="{21892178-B009-4969-8961-239EF8C43507}"/>
    <cellStyle name="20% - Accent5 4 2 2 2 4 2 2" xfId="26626" xr:uid="{D40B480C-9248-4108-802E-09866FC17F7D}"/>
    <cellStyle name="20% - Accent5 4 2 2 2 4 3" xfId="34441" xr:uid="{93AB48C3-5E2D-45D9-B87E-01DAC7CA52E1}"/>
    <cellStyle name="20% - Accent5 4 2 2 2 5" xfId="5010" xr:uid="{4276006D-F910-44E7-B390-5B6BAD16C5A2}"/>
    <cellStyle name="20% - Accent5 4 2 2 2 5 2" xfId="30441" xr:uid="{77647C6B-3B92-4BF4-9393-429AE9D3F1F1}"/>
    <cellStyle name="20% - Accent5 4 2 2 2 6" xfId="29861" xr:uid="{CB68CE2E-2CAA-4938-8252-3B6C410EA111}"/>
    <cellStyle name="20% - Accent5 4 2 2 3" xfId="10732" xr:uid="{37796E2C-5E1B-44E1-8261-28770BEB800E}"/>
    <cellStyle name="20% - Accent5 4 2 2 3 2" xfId="5614" xr:uid="{295880EE-3BF0-4758-B171-9332BBEB43EF}"/>
    <cellStyle name="20% - Accent5 4 2 2 3 2 2" xfId="22634" xr:uid="{88369FC0-B493-4661-9962-E0DE7E821831}"/>
    <cellStyle name="20% - Accent5 4 2 2 3 2 2 2" xfId="3159" xr:uid="{0204B2EE-D4F0-41CB-8C92-E1D4A10EDCC5}"/>
    <cellStyle name="20% - Accent5 4 2 2 3 2 2 2 2" xfId="28612" xr:uid="{1634F9B9-63C2-4FD5-BDC9-D14849E36501}"/>
    <cellStyle name="20% - Accent5 4 2 2 3 2 2 3" xfId="47889" xr:uid="{6DA72E84-CC86-4DE1-8BD2-64F818838688}"/>
    <cellStyle name="20% - Accent5 4 2 2 3 2 3" xfId="15453" xr:uid="{297FBEA7-80CD-40D4-B3BE-EC20A96A9425}"/>
    <cellStyle name="20% - Accent5 4 2 2 3 2 3 2" xfId="21207" xr:uid="{591EEDF8-D736-4DE6-81C0-C5BAF56BB62F}"/>
    <cellStyle name="20% - Accent5 4 2 2 3 2 3 2 2" xfId="46486" xr:uid="{B80DF3A3-DDD6-4E3F-ABBE-0189B3B86EC9}"/>
    <cellStyle name="20% - Accent5 4 2 2 3 2 3 3" xfId="40780" xr:uid="{6261D7D6-BFE1-448D-9A2B-E85022425062}"/>
    <cellStyle name="20% - Accent5 4 2 2 3 2 4" xfId="9302" xr:uid="{5AD7D2CA-40D7-4687-9A52-69B5B1043392}"/>
    <cellStyle name="20% - Accent5 4 2 2 3 2 4 2" xfId="34695" xr:uid="{CF7650FF-59B4-4BDD-9B43-424D6AAA713E}"/>
    <cellStyle name="20% - Accent5 4 2 2 3 2 5" xfId="31037" xr:uid="{1B1D94BA-C79B-4840-A1F7-EB4901630E70}"/>
    <cellStyle name="20% - Accent5 4 2 2 3 3" xfId="12018" xr:uid="{32961771-85A3-4C01-8F4D-A5DB817B1ECF}"/>
    <cellStyle name="20% - Accent5 4 2 2 3 3 2" xfId="8320" xr:uid="{336688AA-754D-4A62-8400-BA492BBBFAAB}"/>
    <cellStyle name="20% - Accent5 4 2 2 3 3 2 2" xfId="33727" xr:uid="{80CC20AE-CDB4-4E18-B8A0-CEB1D9FB5B69}"/>
    <cellStyle name="20% - Accent5 4 2 2 3 3 3" xfId="37381" xr:uid="{987F3BCE-BFFC-4127-904C-2E1AD25AE166}"/>
    <cellStyle name="20% - Accent5 4 2 2 3 4" xfId="21684" xr:uid="{8F8FE021-D1EA-4FD3-9A11-45780AEAE957}"/>
    <cellStyle name="20% - Accent5 4 2 2 3 4 2" xfId="13779" xr:uid="{8A57A5C5-2BF6-4D04-914C-221E11326A21}"/>
    <cellStyle name="20% - Accent5 4 2 2 3 4 2 2" xfId="39130" xr:uid="{959DA292-4A78-4438-8EA4-3F426E0928E1}"/>
    <cellStyle name="20% - Accent5 4 2 2 3 4 3" xfId="46952" xr:uid="{681D3374-9E08-45C8-AB35-45067FEEAE94}"/>
    <cellStyle name="20% - Accent5 4 2 2 3 5" xfId="11323" xr:uid="{1473C88D-4476-46EF-A03F-9EF14EC53D40}"/>
    <cellStyle name="20% - Accent5 4 2 2 3 5 2" xfId="36694" xr:uid="{16FB5DE3-53A7-490F-9E76-FF3E745DE3D9}"/>
    <cellStyle name="20% - Accent5 4 2 2 3 6" xfId="36115" xr:uid="{BD70A282-5DD7-4500-83A9-D847C677F3D6}"/>
    <cellStyle name="20% - Accent5 4 2 2 4" xfId="22461" xr:uid="{60360356-D289-46B7-ACF4-611984E45CD8}"/>
    <cellStyle name="20% - Accent5 4 2 2 4 2" xfId="3683" xr:uid="{6D9076C0-FB72-44F0-ADB9-EE6D24266ABD}"/>
    <cellStyle name="20% - Accent5 4 2 2 4 2 2" xfId="21035" xr:uid="{1DC903C8-57DA-4E79-9EF5-DFA3637408A5}"/>
    <cellStyle name="20% - Accent5 4 2 2 4 2 2 2" xfId="46314" xr:uid="{F6C621F8-23E9-4E7F-A550-B3FC57C023F6}"/>
    <cellStyle name="20% - Accent5 4 2 2 4 2 3" xfId="29127" xr:uid="{00C3BD83-DDA5-49A5-96FF-5F35F96D90D7}"/>
    <cellStyle name="20% - Accent5 4 2 2 4 3" xfId="9129" xr:uid="{9601FD6E-CCAC-4540-8B58-E77C1881F23C}"/>
    <cellStyle name="20% - Accent5 4 2 2 4 3 2" xfId="19105" xr:uid="{C3990487-AD9A-4350-8BB4-4683865DD4CD}"/>
    <cellStyle name="20% - Accent5 4 2 2 4 3 2 2" xfId="44405" xr:uid="{F8E20889-ABB2-44F3-8F90-F766EAC80308}"/>
    <cellStyle name="20% - Accent5 4 2 2 4 3 3" xfId="34522" xr:uid="{DAA67C31-BEAE-4CD7-A040-EC001AEB8B94}"/>
    <cellStyle name="20% - Accent5 4 2 2 4 4" xfId="14553" xr:uid="{843C871B-38F7-4125-84CF-C3660094DA19}"/>
    <cellStyle name="20% - Accent5 4 2 2 4 4 2" xfId="39892" xr:uid="{0116089D-3964-482F-8A0E-6EFDEE107B61}"/>
    <cellStyle name="20% - Accent5 4 2 2 4 5" xfId="47717" xr:uid="{FBAC385F-064C-465C-9274-234BF896B0CB}"/>
    <cellStyle name="20% - Accent5 4 2 2 5" xfId="16238" xr:uid="{0F210B6A-BC1E-4EB7-92EC-A4E3450F4757}"/>
    <cellStyle name="20% - Accent5 4 2 2 5 2" xfId="25166" xr:uid="{F9CE5EAB-87AB-4052-BD19-665DA3156166}"/>
    <cellStyle name="20% - Accent5 4 2 2 5 2 2" xfId="50400" xr:uid="{48A046CB-42FD-4369-9610-C805B68DA776}"/>
    <cellStyle name="20% - Accent5 4 2 2 5 3" xfId="41554" xr:uid="{E7AF55B7-FCA6-4B63-88D5-71442255CEC5}"/>
    <cellStyle name="20% - Accent5 4 2 2 6" xfId="2735" xr:uid="{EA049D97-5A93-4A60-BC3C-3CAD10A4F8BC}"/>
    <cellStyle name="20% - Accent5 4 2 2 6 2" xfId="12882" xr:uid="{AE0A82EE-2447-4230-9C81-49BAE1CB6F8F}"/>
    <cellStyle name="20% - Accent5 4 2 2 6 2 2" xfId="38243" xr:uid="{5CD0A2BC-AE0F-4ABA-BDDF-FF01D31FBF73}"/>
    <cellStyle name="20% - Accent5 4 2 2 6 3" xfId="28188" xr:uid="{B8A9D890-0B61-4841-93D5-964C7AEF9EDD}"/>
    <cellStyle name="20% - Accent5 4 2 2 7" xfId="15543" xr:uid="{25D7BC9A-43C7-44BB-83AD-82B6A9A6589E}"/>
    <cellStyle name="20% - Accent5 4 2 2 7 2" xfId="40870" xr:uid="{C7460F25-BFAE-42D4-AF07-19283FA527DF}"/>
    <cellStyle name="20% - Accent5 4 2 2 8" xfId="40288" xr:uid="{B1600AFA-A7D4-4F9E-84B0-E1533B098CDE}"/>
    <cellStyle name="20% - Accent5 4 2 3" xfId="23368" xr:uid="{BB18E5BC-755D-4E2C-AE2F-E7E0CC3586BD}"/>
    <cellStyle name="20% - Accent5 4 2 3 2" xfId="17056" xr:uid="{6FAFE708-6301-4FB2-B2CF-B2E39C557787}"/>
    <cellStyle name="20% - Accent5 4 2 3 2 2" xfId="24565" xr:uid="{B7BB693F-B375-4AD6-A2BE-1E8B454FFD5E}"/>
    <cellStyle name="20% - Accent5 4 2 3 2 2 2" xfId="5787" xr:uid="{97C9F711-8261-4692-865F-17B0BC85FC23}"/>
    <cellStyle name="20% - Accent5 4 2 3 2 2 2 2" xfId="22108" xr:uid="{11660522-B823-4BAD-96ED-E706087BF306}"/>
    <cellStyle name="20% - Accent5 4 2 3 2 2 2 2 2" xfId="47376" xr:uid="{F3213AEA-7CE9-4C66-9CF8-17A730A59096}"/>
    <cellStyle name="20% - Accent5 4 2 3 2 2 2 3" xfId="31210" xr:uid="{706D81F5-8967-4EF1-A058-9760E9CDEA49}"/>
    <cellStyle name="20% - Accent5 4 2 3 2 2 3" xfId="11233" xr:uid="{C9747329-332D-49BA-8A6F-35E8523651F2}"/>
    <cellStyle name="20% - Accent5 4 2 3 2 2 3 2" xfId="3331" xr:uid="{77FB0A64-8969-4544-983F-B31E43366851}"/>
    <cellStyle name="20% - Accent5 4 2 3 2 2 3 2 2" xfId="28784" xr:uid="{1FDED55A-DADC-48A8-8DED-24684501FCE5}"/>
    <cellStyle name="20% - Accent5 4 2 3 2 2 3 3" xfId="36604" xr:uid="{BBC4F650-86D5-4E72-8CC7-EBDA45F106F2}"/>
    <cellStyle name="20% - Accent5 4 2 3 2 2 4" xfId="15626" xr:uid="{2B58B03E-26C5-43A8-AD9D-A76C46CB9A0A}"/>
    <cellStyle name="20% - Accent5 4 2 3 2 2 4 2" xfId="40953" xr:uid="{F4613645-396B-493C-9A75-00A74542D535}"/>
    <cellStyle name="20% - Accent5 4 2 3 2 2 5" xfId="49799" xr:uid="{55DCF427-1A80-41E6-8524-966D8513EF70}"/>
    <cellStyle name="20% - Accent5 4 2 3 2 3" xfId="18342" xr:uid="{8F20FC73-F363-4030-9BE4-3D569BBCD60C}"/>
    <cellStyle name="20% - Accent5 4 2 3 2 3 2" xfId="14643" xr:uid="{57BDBC04-4607-401F-A986-D4941075ED8E}"/>
    <cellStyle name="20% - Accent5 4 2 3 2 3 2 2" xfId="39982" xr:uid="{5B095A12-3CEE-4BE9-92EE-D9450043AA13}"/>
    <cellStyle name="20% - Accent5 4 2 3 2 3 3" xfId="43642" xr:uid="{A753F860-C74E-438B-A09B-66A28E413A91}"/>
    <cellStyle name="20% - Accent5 4 2 3 2 4" xfId="4839" xr:uid="{1D62F36D-83B6-4414-81D9-F0A5FD45BFED}"/>
    <cellStyle name="20% - Accent5 4 2 3 2 4 2" xfId="1144" xr:uid="{466E17B0-0563-450D-A22C-3BC5AD0D63D0}"/>
    <cellStyle name="20% - Accent5 4 2 3 2 4 2 2" xfId="26628" xr:uid="{15390F3A-C854-43A8-9556-5975185681F4}"/>
    <cellStyle name="20% - Accent5 4 2 3 2 4 3" xfId="30270" xr:uid="{ED54F04D-A1FE-4452-8C36-19608E40FE15}"/>
    <cellStyle name="20% - Accent5 4 2 3 2 5" xfId="17648" xr:uid="{98FBABD2-82F6-436A-A01E-386DA59F584F}"/>
    <cellStyle name="20% - Accent5 4 2 3 2 5 2" xfId="42956" xr:uid="{786FBE61-4610-485C-8463-5566B38975E5}"/>
    <cellStyle name="20% - Accent5 4 2 3 2 6" xfId="42371" xr:uid="{2C024453-9337-4B30-93B5-85640C73F958}"/>
    <cellStyle name="20% - Accent5 4 2 3 3" xfId="6522" xr:uid="{CBCF6D1B-0722-4034-B67B-D865739BEFED}"/>
    <cellStyle name="20% - Accent5 4 2 3 3 2" xfId="18252" xr:uid="{8F5EAB3E-9AAF-455C-833C-F2F78286CD68}"/>
    <cellStyle name="20% - Accent5 4 2 3 3 2 2" xfId="12101" xr:uid="{1BD1B7A6-A985-41FE-8AA2-049256794A19}"/>
    <cellStyle name="20% - Accent5 4 2 3 3 2 2 2" xfId="15796" xr:uid="{F8995BBF-0440-4C90-BB00-30C281E05E91}"/>
    <cellStyle name="20% - Accent5 4 2 3 3 2 2 2 2" xfId="41123" xr:uid="{19E60F05-A382-4828-9C82-523D1C95E825}"/>
    <cellStyle name="20% - Accent5 4 2 3 3 2 2 3" xfId="37464" xr:uid="{D6A59665-D48C-4F7F-964D-FC87A31A39DA}"/>
    <cellStyle name="20% - Accent5 4 2 3 3 2 3" xfId="23870" xr:uid="{497F4231-208C-479B-87E2-52DF15D6CAF6}"/>
    <cellStyle name="20% - Accent5 4 2 3 3 2 3 2" xfId="9644" xr:uid="{FA7912EB-9452-40EA-B094-6B8042C81B7D}"/>
    <cellStyle name="20% - Accent5 4 2 3 3 2 3 2 2" xfId="35037" xr:uid="{2ACA9716-E7BA-4F0D-875E-3F5A7FECF179}"/>
    <cellStyle name="20% - Accent5 4 2 3 3 2 3 3" xfId="49115" xr:uid="{A55810F5-320C-44FD-B308-CDCD2F55CAD4}"/>
    <cellStyle name="20% - Accent5 4 2 3 3 2 4" xfId="5093" xr:uid="{33F80484-0CB3-4FD1-97BB-7445B7289629}"/>
    <cellStyle name="20% - Accent5 4 2 3 3 2 4 2" xfId="30524" xr:uid="{CE877BF9-0051-46DB-9B68-7289AAB7C7F5}"/>
    <cellStyle name="20% - Accent5 4 2 3 3 2 5" xfId="43552" xr:uid="{661A04BA-8111-4639-9952-0BC01F8075AE}"/>
    <cellStyle name="20% - Accent5 4 2 3 3 3" xfId="7809" xr:uid="{20EB9F17-740A-4C48-AF8D-35D79196E547}"/>
    <cellStyle name="20% - Accent5 4 2 3 3 3 2" xfId="3079" xr:uid="{BBB02EEA-F258-4E9C-BDF8-EB7A8AFFC0A6}"/>
    <cellStyle name="20% - Accent5 4 2 3 3 3 2 2" xfId="28532" xr:uid="{DA75A060-09C6-4F00-BA3A-B8BBB2E7335D}"/>
    <cellStyle name="20% - Accent5 4 2 3 3 3 3" xfId="33216" xr:uid="{54C9E472-6B76-44D7-A3E6-BB210F941CBB}"/>
    <cellStyle name="20% - Accent5 4 2 3 3 4" xfId="11152" xr:uid="{8C5D96AD-1119-4937-BF19-8284AC395B81}"/>
    <cellStyle name="20% - Accent5 4 2 3 3 4 2" xfId="2178" xr:uid="{13730077-CC13-4595-8F51-B1E95FE15389}"/>
    <cellStyle name="20% - Accent5 4 2 3 3 4 2 2" xfId="27649" xr:uid="{2A499D61-472C-4460-B893-CB4321F72192}"/>
    <cellStyle name="20% - Accent5 4 2 3 3 4 3" xfId="36523" xr:uid="{38FA8E4D-3D58-47D0-AD3F-31EBE52F1286}"/>
    <cellStyle name="20% - Accent5 4 2 3 3 5" xfId="7115" xr:uid="{15A6E6FB-1B8C-44F9-8C91-F9283CFA0E5D}"/>
    <cellStyle name="20% - Accent5 4 2 3 3 5 2" xfId="32529" xr:uid="{3EB77D81-5FB5-4830-8917-857B5715D8B6}"/>
    <cellStyle name="20% - Accent5 4 2 3 3 6" xfId="31944" xr:uid="{36DC033B-5F46-44B6-9BD3-F27C96770048}"/>
    <cellStyle name="20% - Accent5 4 2 3 4" xfId="11928" xr:uid="{16AEDE7E-F7F9-43BC-ACB1-7ED88A5B27AE}"/>
    <cellStyle name="20% - Accent5 4 2 3 4 2" xfId="16321" xr:uid="{81CDD821-1822-4F63-B084-EA19B4DC6255}"/>
    <cellStyle name="20% - Accent5 4 2 3 4 2 2" xfId="9472" xr:uid="{F2F6ECCD-51D0-46E9-A7B3-D3C7E260CC78}"/>
    <cellStyle name="20% - Accent5 4 2 3 4 2 2 2" xfId="34865" xr:uid="{05517998-0673-465F-9D2A-732648242C73}"/>
    <cellStyle name="20% - Accent5 4 2 3 4 2 3" xfId="41637" xr:uid="{CCEA02E1-BD90-4957-9E87-C030DE19A13C}"/>
    <cellStyle name="20% - Accent5 4 2 3 4 3" xfId="4920" xr:uid="{D5905FC9-EFD8-4D7E-8794-3D45E5154835}"/>
    <cellStyle name="20% - Accent5 4 2 3 4 3 2" xfId="14895" xr:uid="{CAC7156B-1AC8-47A4-A0EB-4920FA0F40BD}"/>
    <cellStyle name="20% - Accent5 4 2 3 4 3 2 2" xfId="40234" xr:uid="{C59BF4C9-15AD-4346-B72C-7E2272CAD599}"/>
    <cellStyle name="20% - Accent5 4 2 3 4 3 3" xfId="30351" xr:uid="{F71BE3BD-5477-408F-AC6D-F7F163FD0E62}"/>
    <cellStyle name="20% - Accent5 4 2 3 4 4" xfId="21938" xr:uid="{2ED082A5-F4DD-478A-97B7-CD3303C6FABB}"/>
    <cellStyle name="20% - Accent5 4 2 3 4 4 2" xfId="47206" xr:uid="{7D183698-DFB4-473B-BC9D-E0ECFD5432FA}"/>
    <cellStyle name="20% - Accent5 4 2 3 4 5" xfId="37291" xr:uid="{132EEBEB-CE06-4F29-AF9E-10D2A7DD9E4D}"/>
    <cellStyle name="20% - Accent5 4 2 3 5" xfId="24655" xr:uid="{CB6CF5D7-0953-4C36-8C96-B17022FB39EA}"/>
    <cellStyle name="20% - Accent5 4 2 3 5 2" xfId="20955" xr:uid="{155EA84B-4BE4-444A-B611-988A185A42E7}"/>
    <cellStyle name="20% - Accent5 4 2 3 5 2 2" xfId="46234" xr:uid="{B082E443-E9AA-4A94-B8DF-B0AB9F5D0BD4}"/>
    <cellStyle name="20% - Accent5 4 2 3 5 3" xfId="49889" xr:uid="{5303C3A4-0B64-4B96-AED6-EE75C83B1A5F}"/>
    <cellStyle name="20% - Accent5 4 2 3 6" xfId="15372" xr:uid="{96BAF51D-1E89-44D0-9034-83139CC40352}"/>
    <cellStyle name="20% - Accent5 4 2 3 6 2" xfId="1143" xr:uid="{66D424E5-143E-4627-98A7-C652F5C81E9F}"/>
    <cellStyle name="20% - Accent5 4 2 3 6 2 2" xfId="26627" xr:uid="{0A8773FF-8A89-4456-ADAD-B065CD26B41B}"/>
    <cellStyle name="20% - Accent5 4 2 3 6 3" xfId="40699" xr:uid="{D79AF648-7476-4874-8836-735EEF8A0D1B}"/>
    <cellStyle name="20% - Accent5 4 2 3 7" xfId="23960" xr:uid="{04BC33C9-6410-4F2A-9FF5-84A7E788ECA1}"/>
    <cellStyle name="20% - Accent5 4 2 3 7 2" xfId="49205" xr:uid="{52D47130-2547-4F74-ACEB-C37C2FD08280}"/>
    <cellStyle name="20% - Accent5 4 2 3 8" xfId="48623" xr:uid="{934CFDD9-63F4-4D05-8E4D-A64A7ADAE5E5}"/>
    <cellStyle name="20% - Accent5 4 2 4" xfId="19160" xr:uid="{D53D12B2-6CB4-444C-92FA-75E8ABFBB12E}"/>
    <cellStyle name="20% - Accent5 4 2 4 2" xfId="7719" xr:uid="{FE19A6B3-F967-4A7E-B610-47ACFA57617F}"/>
    <cellStyle name="20% - Accent5 4 2 4 2 2" xfId="24738" xr:uid="{9BAC3305-6DC0-4164-813C-EA29933541BD}"/>
    <cellStyle name="20% - Accent5 4 2 4 2 2 2" xfId="5263" xr:uid="{80C35E2A-C008-4903-BB6C-78920CF5A4E2}"/>
    <cellStyle name="20% - Accent5 4 2 4 2 2 2 2" xfId="30694" xr:uid="{EC7A2C8C-E05C-4668-8BD3-136712F24B2D}"/>
    <cellStyle name="20% - Accent5 4 2 4 2 2 3" xfId="49972" xr:uid="{818774B6-D7FF-49CF-9986-2AB4D142EA50}"/>
    <cellStyle name="20% - Accent5 4 2 4 2 3" xfId="17558" xr:uid="{D8C4B06F-14EB-4C7F-93EE-5FC97BBE97CC}"/>
    <cellStyle name="20% - Accent5 4 2 4 2 3 2" xfId="22280" xr:uid="{0EA591DA-A4B2-4851-83A2-03DFCF9D3FFE}"/>
    <cellStyle name="20% - Accent5 4 2 4 2 3 2 2" xfId="47548" xr:uid="{34663DDB-E6DE-468B-9CE3-42B6DC5DFB75}"/>
    <cellStyle name="20% - Accent5 4 2 4 2 3 3" xfId="42866" xr:uid="{DEAE33FA-1C69-4DFA-8E3C-8C2DE3EC8DE9}"/>
    <cellStyle name="20% - Accent5 4 2 4 2 4" xfId="11406" xr:uid="{FB608AB2-077C-442B-805C-4B54D5B8CF85}"/>
    <cellStyle name="20% - Accent5 4 2 4 2 4 2" xfId="36777" xr:uid="{5CB5974C-AAD7-47FA-84AA-FC963963D9B5}"/>
    <cellStyle name="20% - Accent5 4 2 4 2 5" xfId="33126" xr:uid="{A3FDE9B5-23A3-4807-9F52-050DC53DFBBF}"/>
    <cellStyle name="20% - Accent5 4 2 4 3" xfId="20444" xr:uid="{641CE939-1457-468E-9CD1-D2776A210F92}"/>
    <cellStyle name="20% - Accent5 4 2 4 3 2" xfId="9392" xr:uid="{3B2FF457-7109-430E-9AEE-E57013EA8046}"/>
    <cellStyle name="20% - Accent5 4 2 4 3 2 2" xfId="34785" xr:uid="{A9198087-32CB-420E-9594-B9B677DEA26F}"/>
    <cellStyle name="20% - Accent5 4 2 4 3 3" xfId="45723" xr:uid="{8DDF4951-A2E1-465A-BB52-2F41874D8B4F}"/>
    <cellStyle name="20% - Accent5 4 2 4 4" xfId="23789" xr:uid="{3AE693E5-D4F9-4B9D-BF71-E1D030D53087}"/>
    <cellStyle name="20% - Accent5 4 2 4 4 2" xfId="4282" xr:uid="{CB4B61F9-9AF4-4DEA-B8E8-39A472796BC1}"/>
    <cellStyle name="20% - Accent5 4 2 4 4 2 2" xfId="29726" xr:uid="{7D16577D-0BAB-4CB9-A975-8C099B38B840}"/>
    <cellStyle name="20% - Accent5 4 2 4 4 3" xfId="49034" xr:uid="{19BF8DA6-E808-4319-AA91-783E78CA2609}"/>
    <cellStyle name="20% - Accent5 4 2 4 5" xfId="19751" xr:uid="{F56BED9F-5003-4868-A7F1-2D1B698EB8C5}"/>
    <cellStyle name="20% - Accent5 4 2 4 5 2" xfId="45039" xr:uid="{EFBB6D53-798C-49A9-B7BB-3D905ABB8E9D}"/>
    <cellStyle name="20% - Accent5 4 2 4 6" xfId="44459" xr:uid="{2FF7994B-ED19-4A2B-9390-1329EF8CE2C7}"/>
    <cellStyle name="20% - Accent5 4 2 5" xfId="12836" xr:uid="{1E0E8993-8151-4FEE-89EE-82625EC01538}"/>
    <cellStyle name="20% - Accent5 4 2 5 2" xfId="20354" xr:uid="{8FC215D1-C167-4583-93B1-BFCE45269B25}"/>
    <cellStyle name="20% - Accent5 4 2 5 2 2" xfId="18425" xr:uid="{CC49DB5E-5394-4BAC-973A-228D1B5D57A3}"/>
    <cellStyle name="20% - Accent5 4 2 5 2 2 2" xfId="11576" xr:uid="{BF378DC0-DECE-4F24-A255-A3A2B75979CC}"/>
    <cellStyle name="20% - Accent5 4 2 5 2 2 2 2" xfId="36947" xr:uid="{9D2229AD-099A-4BE5-912E-6A614E49C28C}"/>
    <cellStyle name="20% - Accent5 4 2 5 2 2 3" xfId="43725" xr:uid="{A27D0937-FFA0-4B2F-9036-0F88449D826E}"/>
    <cellStyle name="20% - Accent5 4 2 5 2 3" xfId="7025" xr:uid="{F89A5CF4-B316-466E-95A2-5934570267BD}"/>
    <cellStyle name="20% - Accent5 4 2 5 2 3 2" xfId="15968" xr:uid="{2DCCB4F5-EBCA-4E61-82A6-9AA60AB588B9}"/>
    <cellStyle name="20% - Accent5 4 2 5 2 3 2 2" xfId="41295" xr:uid="{4F5440F8-4410-48FC-92EC-83F2805C8E1C}"/>
    <cellStyle name="20% - Accent5 4 2 5 2 3 3" xfId="32439" xr:uid="{B170E7D0-853F-4560-86C5-77F5FD5164F9}"/>
    <cellStyle name="20% - Accent5 4 2 5 2 4" xfId="24043" xr:uid="{A1889445-3F7A-4194-964E-1B7170B62391}"/>
    <cellStyle name="20% - Accent5 4 2 5 2 4 2" xfId="49288" xr:uid="{BF04D822-C953-4011-AE5B-868FEAB2DFCB}"/>
    <cellStyle name="20% - Accent5 4 2 5 2 5" xfId="45633" xr:uid="{02714F4B-0201-4F24-835F-319F006B4778}"/>
    <cellStyle name="20% - Accent5 4 2 5 3" xfId="14132" xr:uid="{49AB359E-6D9E-47E8-9836-F46DB9623149}"/>
    <cellStyle name="20% - Accent5 4 2 5 3 2" xfId="22028" xr:uid="{96CF1EAC-1344-451C-BAE7-64980F498F8B}"/>
    <cellStyle name="20% - Accent5 4 2 5 3 2 2" xfId="47296" xr:uid="{F4F9B00A-789B-44F8-95AE-936797B3C0DC}"/>
    <cellStyle name="20% - Accent5 4 2 5 3 3" xfId="39471" xr:uid="{A3D3B8F1-9D8E-435E-8205-9287DCE6E3B3}"/>
    <cellStyle name="20% - Accent5 4 2 5 4" xfId="17477" xr:uid="{F9DE1389-C332-41EC-AB22-843B545E6B78}"/>
    <cellStyle name="20% - Accent5 4 2 5 4 2" xfId="10596" xr:uid="{5ABD0FEC-36C9-415A-963F-1EFC4455303F}"/>
    <cellStyle name="20% - Accent5 4 2 5 4 2 2" xfId="35980" xr:uid="{74A695D9-8C50-457B-8C94-157FA8761CF5}"/>
    <cellStyle name="20% - Accent5 4 2 5 4 3" xfId="42785" xr:uid="{8E8AB9F8-5E69-41E9-AC8C-3E77647125A2}"/>
    <cellStyle name="20% - Accent5 4 2 5 5" xfId="13437" xr:uid="{27D90AC4-7343-49A3-96A3-77C611F48AA5}"/>
    <cellStyle name="20% - Accent5 4 2 5 5 2" xfId="38788" xr:uid="{B38DD271-A3C9-4296-BB31-5D6B08D53C5A}"/>
    <cellStyle name="20% - Accent5 4 2 5 6" xfId="38198" xr:uid="{79ED0500-2581-4522-AF04-6E20AE16BD15}"/>
    <cellStyle name="20% - Accent5 4 2 6" xfId="9824" xr:uid="{61856464-8A4D-4A24-93B2-991BE70F2A7B}"/>
    <cellStyle name="20% - Accent5 4 2 6 2" xfId="1579" xr:uid="{AEA93E22-71A7-4B0F-9AA8-923DEFEB941F}"/>
    <cellStyle name="20% - Accent5 4 2 6 2 2" xfId="8400" xr:uid="{7DEC2589-55BF-49B9-A587-7C6AF24B2640}"/>
    <cellStyle name="20% - Accent5 4 2 6 2 2 2" xfId="33807" xr:uid="{8DD4B6A0-9D91-49FE-B764-F5D764417247}"/>
    <cellStyle name="20% - Accent5 4 2 6 2 3" xfId="27050" xr:uid="{0483FA02-C951-4307-9D69-D476F9907101}"/>
    <cellStyle name="20% - Accent5 4 2 6 3" xfId="2816" xr:uid="{7310676D-515B-43EE-9E16-BE7A7E7749C7}"/>
    <cellStyle name="20% - Accent5 4 2 6 3 2" xfId="25418" xr:uid="{214ED878-1C1F-403B-B25E-49015266465A}"/>
    <cellStyle name="20% - Accent5 4 2 6 3 2 2" xfId="50652" xr:uid="{F41FD7A7-CFEA-4BED-88EE-2770AF13840D}"/>
    <cellStyle name="20% - Accent5 4 2 6 3 3" xfId="28269" xr:uid="{FF02B49E-4D7D-4D41-B697-4282055C05A8}"/>
    <cellStyle name="20% - Accent5 4 2 6 4" xfId="20865" xr:uid="{099A948D-58F8-41B1-BE3A-314B3465CE26}"/>
    <cellStyle name="20% - Accent5 4 2 6 4 2" xfId="46144" xr:uid="{C2D22D75-831D-4AC7-AF9A-49256846C82E}"/>
    <cellStyle name="20% - Accent5 4 2 6 5" xfId="35208" xr:uid="{671FC90A-0E79-4CB9-B4B5-30BE3524EB21}"/>
    <cellStyle name="20% - Accent5 4 2 7" xfId="22551" xr:uid="{35C00E95-0230-44F7-8F41-0F1E3B411A4D}"/>
    <cellStyle name="20% - Accent5 4 2 7 2" xfId="12529" xr:uid="{CC67E03D-10A6-4A71-8A5D-BFDC35B9CB99}"/>
    <cellStyle name="20% - Accent5 4 2 7 2 2" xfId="37892" xr:uid="{2D1AD763-BA25-4347-984E-77AEFE37A106}"/>
    <cellStyle name="20% - Accent5 4 2 7 3" xfId="47806" xr:uid="{882D3531-60BA-4CB4-92B8-6166135B2635}"/>
    <cellStyle name="20% - Accent5 4 2 8" xfId="14299" xr:uid="{2720FED4-91BF-44AB-A2A8-FBB9BC7417CF}"/>
    <cellStyle name="20% - Accent5 4 2 8 2" xfId="19198" xr:uid="{E8FFFABE-5976-400C-8F92-9F6094FB28DB}"/>
    <cellStyle name="20% - Accent5 4 2 8 2 2" xfId="44496" xr:uid="{33403564-17CB-47AA-96B6-D0492016E633}"/>
    <cellStyle name="20% - Accent5 4 2 8 3" xfId="39638" xr:uid="{B95E2061-8AB8-4280-8A37-ED0357BB9AA7}"/>
    <cellStyle name="20% - Accent5 4 2 9" xfId="21855" xr:uid="{B9E8EE6F-8196-432C-BF77-00059F7A43F6}"/>
    <cellStyle name="20% - Accent5 4 2 9 2" xfId="47123" xr:uid="{276A2421-30C6-42AD-BE59-FB8E6C8DEFFB}"/>
    <cellStyle name="20% - Accent5 4 3" xfId="25473" xr:uid="{C20950EF-649E-42BB-A375-EC1C2C6223DD}"/>
    <cellStyle name="20% - Accent5 4 3 2" xfId="12844" xr:uid="{0367FA01-42CC-4744-A063-B2985C035882}"/>
    <cellStyle name="20% - Accent5 4 3 2 2" xfId="2478" xr:uid="{AF1340B3-C516-423C-BA78-50BE981B5974}"/>
    <cellStyle name="20% - Accent5 4 3 2 2 2" xfId="20527" xr:uid="{181C99D8-3004-4247-8210-2891919E0932}"/>
    <cellStyle name="20% - Accent5 4 3 2 2 2 2" xfId="17901" xr:uid="{314B7E37-BD86-4C1B-BB84-20EFB0E77704}"/>
    <cellStyle name="20% - Accent5 4 3 2 2 2 2 2" xfId="43209" xr:uid="{3A99546C-2D57-4640-8B21-3AB8EF9C808C}"/>
    <cellStyle name="20% - Accent5 4 3 2 2 2 3" xfId="45806" xr:uid="{C902CA7C-99A6-4D9E-8623-F6B7DA165F02}"/>
    <cellStyle name="20% - Accent5 4 3 2 2 3" xfId="13347" xr:uid="{1C3E830F-A538-47B3-AD0D-09C85B5EBE26}"/>
    <cellStyle name="20% - Accent5 4 3 2 2 3 2" xfId="11748" xr:uid="{E6D00A02-2EAB-4F00-BF0D-AB46E14B6E0B}"/>
    <cellStyle name="20% - Accent5 4 3 2 2 3 2 2" xfId="37119" xr:uid="{0A59A5DB-0748-459E-A659-1E631F875EBF}"/>
    <cellStyle name="20% - Accent5 4 3 2 2 3 3" xfId="38698" xr:uid="{030C6A37-94F2-40A4-96A6-6819DB12252B}"/>
    <cellStyle name="20% - Accent5 4 3 2 2 4" xfId="7198" xr:uid="{A4CC221D-E739-4CEA-8FD3-20EBC1A69BCD}"/>
    <cellStyle name="20% - Accent5 4 3 2 2 4 2" xfId="32612" xr:uid="{39407E22-BC12-497E-8B34-4F804D463418}"/>
    <cellStyle name="20% - Accent5 4 3 2 2 5" xfId="27931" xr:uid="{6A93BA77-3327-462B-96A8-70EAD04761B0}"/>
    <cellStyle name="20% - Accent5 4 3 2 3" xfId="8881" xr:uid="{220E97C3-98AA-45F9-8CEB-239400A3D2DF}"/>
    <cellStyle name="20% - Accent5 4 3 2 3 2" xfId="5183" xr:uid="{35FF53F7-C0D9-46F9-AD0F-14B983384F15}"/>
    <cellStyle name="20% - Accent5 4 3 2 3 2 2" xfId="30614" xr:uid="{2ED25C07-602A-4681-B3B7-498D4D8B7C88}"/>
    <cellStyle name="20% - Accent5 4 3 2 3 3" xfId="34274" xr:uid="{75BC0455-A367-4BB9-8E33-44583FFBBC10}"/>
    <cellStyle name="20% - Accent5 4 3 2 4" xfId="19580" xr:uid="{4CE242F6-EBEE-4A52-9DEC-C0EE5F7F6C08}"/>
    <cellStyle name="20% - Accent5 4 3 2 4 2" xfId="16920" xr:uid="{521C092B-DA90-4EDA-81D8-C8AA49FCD8E1}"/>
    <cellStyle name="20% - Accent5 4 3 2 4 2 2" xfId="42236" xr:uid="{C99C02DA-D338-452D-BA7B-676BB09125AB}"/>
    <cellStyle name="20% - Accent5 4 3 2 4 3" xfId="44868" xr:uid="{9704D52A-A548-41A8-91FB-C79AD6D73F94}"/>
    <cellStyle name="20% - Accent5 4 3 2 5" xfId="801" xr:uid="{2FA2F8F8-73A7-431F-8E61-9965173653AE}"/>
    <cellStyle name="20% - Accent5 4 3 2 5 2" xfId="26285" xr:uid="{77DD4F85-6ED4-4EFE-99F9-22656A5A28CC}"/>
    <cellStyle name="20% - Accent5 4 3 2 6" xfId="38206" xr:uid="{73BBE6E9-5220-47CC-84AB-16965F3E7509}"/>
    <cellStyle name="20% - Accent5 4 3 3" xfId="216" xr:uid="{3F5383BE-4D4A-4F03-8E61-7E0249C4F2AC}"/>
    <cellStyle name="20% - Accent5 4 3 3 2" xfId="8791" xr:uid="{D921C018-EDF3-43BF-9F6B-6C69673EF5D6}"/>
    <cellStyle name="20% - Accent5 4 3 3 2 2" xfId="14215" xr:uid="{FDB8CC26-8686-489C-AAD5-504DCE032A2F}"/>
    <cellStyle name="20% - Accent5 4 3 3 2 2 2" xfId="7368" xr:uid="{A0C67917-DF5B-4BD9-AF99-C1CF5E6FB333}"/>
    <cellStyle name="20% - Accent5 4 3 3 2 2 2 2" xfId="32782" xr:uid="{9B0032CD-20E5-4C7C-B97A-EC105E0AF692}"/>
    <cellStyle name="20% - Accent5 4 3 3 2 2 3" xfId="39554" xr:uid="{0AB032B3-9D78-41BD-A885-4D436B546B9E}"/>
    <cellStyle name="20% - Accent5 4 3 3 2 3" xfId="710" xr:uid="{3BD3977A-3D03-4EF4-8B82-8262C46DFC24}"/>
    <cellStyle name="20% - Accent5 4 3 3 2 3 2" xfId="24385" xr:uid="{2E64FDCF-E250-42EC-BD7D-A4AE2F266E4B}"/>
    <cellStyle name="20% - Accent5 4 3 3 2 3 2 2" xfId="49630" xr:uid="{E4EE1201-9D23-4DF3-8825-749D9EBE41F6}"/>
    <cellStyle name="20% - Accent5 4 3 3 2 3 3" xfId="26194" xr:uid="{1BC18A88-3EC4-4AAB-9E25-AC4C9B6328BD}"/>
    <cellStyle name="20% - Accent5 4 3 3 2 4" xfId="19834" xr:uid="{1CBB809F-E80D-46C6-8C40-0C2A312F0D4E}"/>
    <cellStyle name="20% - Accent5 4 3 3 2 4 2" xfId="45122" xr:uid="{18F6432F-6E11-4E86-A1F4-AD3C7CA89D61}"/>
    <cellStyle name="20% - Accent5 4 3 3 2 5" xfId="34184" xr:uid="{F6C7FF61-127C-4383-8732-7A03FC0DBA32}"/>
    <cellStyle name="20% - Accent5 4 3 3 3" xfId="21517" xr:uid="{942090CF-ECBA-4B99-86A3-7B464C71A875}"/>
    <cellStyle name="20% - Accent5 4 3 3 3 2" xfId="11496" xr:uid="{0E9B13AD-2B3B-46BA-85C4-468A70A7B7DE}"/>
    <cellStyle name="20% - Accent5 4 3 3 3 2 2" xfId="36867" xr:uid="{06F48871-7B45-4F81-AABF-AE3B5DD7BA18}"/>
    <cellStyle name="20% - Accent5 4 3 3 3 3" xfId="46785" xr:uid="{9DC6CEFB-E456-4AFC-8CCE-A5CBB5F64EF2}"/>
    <cellStyle name="20% - Accent5 4 3 3 4" xfId="13266" xr:uid="{0252083C-F774-4EE8-9A64-E4DC062E24F2}"/>
    <cellStyle name="20% - Accent5 4 3 3 4 2" xfId="6386" xr:uid="{262D8C2D-0B9F-434D-B12F-73F5177043AB}"/>
    <cellStyle name="20% - Accent5 4 3 3 4 2 2" xfId="31809" xr:uid="{8AFFE4E1-F1DD-4814-8B13-427A4C6C91C9}"/>
    <cellStyle name="20% - Accent5 4 3 3 4 3" xfId="38617" xr:uid="{6505B534-5170-48D9-81DB-F4E44DA97565}"/>
    <cellStyle name="20% - Accent5 4 3 3 5" xfId="1838" xr:uid="{A08000DB-10EB-431E-AEFB-6001A693CAE0}"/>
    <cellStyle name="20% - Accent5 4 3 3 5 2" xfId="27309" xr:uid="{70EFA5A3-5765-4132-A34E-B40F09A3D96B}"/>
    <cellStyle name="20% - Accent5 4 3 3 6" xfId="25710" xr:uid="{7DE267F3-6C29-48AD-ABD6-DBF905A9E907}"/>
    <cellStyle name="20% - Accent5 4 3 4" xfId="14042" xr:uid="{62C0FFBA-3DF8-4AE0-91D9-B7A1A80EA3E1}"/>
    <cellStyle name="20% - Accent5 4 3 4 2" xfId="7892" xr:uid="{4CF68D9D-D91C-4433-9616-67F1634D5D57}"/>
    <cellStyle name="20% - Accent5 4 3 4 2 2" xfId="24213" xr:uid="{E8451740-9C10-4214-A9F6-F0B82C9CACE7}"/>
    <cellStyle name="20% - Accent5 4 3 4 2 2 2" xfId="49458" xr:uid="{7EC5A6A3-C006-49AD-9BB6-91415F084811}"/>
    <cellStyle name="20% - Accent5 4 3 4 2 3" xfId="33299" xr:uid="{97AD068A-7DD5-46EF-A1A3-43761DCD136E}"/>
    <cellStyle name="20% - Accent5 4 3 4 3" xfId="19661" xr:uid="{1B49EF14-0815-4DED-B11D-DDA259D940FC}"/>
    <cellStyle name="20% - Accent5 4 3 4 3 2" xfId="5435" xr:uid="{824288BB-9BEA-4C69-B0C4-C60DBF5FD501}"/>
    <cellStyle name="20% - Accent5 4 3 4 3 2 2" xfId="30866" xr:uid="{22AAFEB9-DD6A-4884-9837-2FCEE57ADB19}"/>
    <cellStyle name="20% - Accent5 4 3 4 3 3" xfId="44949" xr:uid="{1C8F7E23-D88E-404C-BCC6-586D24860EE7}"/>
    <cellStyle name="20% - Accent5 4 3 4 4" xfId="17731" xr:uid="{1AC0CA9B-21D8-41CD-B9B7-CD746A353896}"/>
    <cellStyle name="20% - Accent5 4 3 4 4 2" xfId="43039" xr:uid="{CB87F31F-A336-4420-ADD5-2A8B55803CBD}"/>
    <cellStyle name="20% - Accent5 4 3 4 5" xfId="39381" xr:uid="{9C9DFDB4-3218-45D1-B110-6A7C4D979B0E}"/>
    <cellStyle name="20% - Accent5 4 3 5" xfId="2568" xr:uid="{CCB6E2CB-2D21-4BCC-8A5F-E0BBE9B8F41B}"/>
    <cellStyle name="20% - Accent5 4 3 5 2" xfId="15716" xr:uid="{A02C2DC1-0E6E-48FE-A3C5-8D17EFC7CCE2}"/>
    <cellStyle name="20% - Accent5 4 3 5 2 2" xfId="41043" xr:uid="{C1B65374-2964-4023-8031-C7D3C36E1375}"/>
    <cellStyle name="20% - Accent5 4 3 5 3" xfId="28021" xr:uid="{E302F580-0E1B-4067-B9FD-5BFFCD9D52CD}"/>
    <cellStyle name="20% - Accent5 4 3 6" xfId="6944" xr:uid="{FAC80D87-1B4C-4A34-8C67-C1BC7DD4A0ED}"/>
    <cellStyle name="20% - Accent5 4 3 6 2" xfId="23233" xr:uid="{E67525D1-3330-4E6F-8B6E-C02F41BFEE96}"/>
    <cellStyle name="20% - Accent5 4 3 6 2 2" xfId="48488" xr:uid="{D7A965FB-26F1-4C92-8CC9-8F40420F8B85}"/>
    <cellStyle name="20% - Accent5 4 3 6 3" xfId="32358" xr:uid="{2813FCA0-3D6E-4311-8360-D7EF890F54E0}"/>
    <cellStyle name="20% - Accent5 4 3 7" xfId="800" xr:uid="{12103DEB-287B-43C5-8646-8F0FE65B6062}"/>
    <cellStyle name="20% - Accent5 4 3 7 2" xfId="26284" xr:uid="{05D56A94-ED7E-4409-AD90-34B552B70F4C}"/>
    <cellStyle name="20% - Accent5 4 3 8" xfId="50706" xr:uid="{9B5B5A0F-F832-4EA1-B5B6-D0A6C23E4D6D}"/>
    <cellStyle name="20% - Accent5 4 4" xfId="2329" xr:uid="{E1A556D3-5FA0-4F3E-896D-C8CAFFF71402}"/>
    <cellStyle name="20% - Accent5 4 4 2" xfId="8642" xr:uid="{B2832919-8C93-40CD-A5F0-59E2B93DDFB7}"/>
    <cellStyle name="20% - Accent5 4 4 2 2" xfId="15115" xr:uid="{B8B7291A-24C9-4B82-B9C9-3432FF4E998B}"/>
    <cellStyle name="20% - Accent5 4 4 2 2 2" xfId="8964" xr:uid="{DBFA6A57-4935-462E-BC6C-3F6AE1F0368D}"/>
    <cellStyle name="20% - Accent5 4 4 2 2 2 2" xfId="13690" xr:uid="{2F2587C0-B5AD-475E-983D-B9C9FE7A593A}"/>
    <cellStyle name="20% - Accent5 4 4 2 2 2 2 2" xfId="39041" xr:uid="{02EEBF67-A908-41A6-A27E-F3F9EC1C4803}"/>
    <cellStyle name="20% - Accent5 4 4 2 2 2 3" xfId="34357" xr:uid="{DF4750DF-5874-4268-ADD6-CC0584773AA4}"/>
    <cellStyle name="20% - Accent5 4 4 2 2 3" xfId="3851" xr:uid="{63C94476-9F36-4B34-A6CD-D38158392FCB}"/>
    <cellStyle name="20% - Accent5 4 4 2 2 3 2" xfId="7540" xr:uid="{AC84F933-B00D-42F4-9335-B14A3D98D74D}"/>
    <cellStyle name="20% - Accent5 4 4 2 2 3 2 2" xfId="32954" xr:uid="{18478EAB-D03A-4CE9-8638-F45F5F40C123}"/>
    <cellStyle name="20% - Accent5 4 4 2 2 3 3" xfId="29295" xr:uid="{9C58EE7B-31BA-4812-92DA-DF9840F474FD}"/>
    <cellStyle name="20% - Accent5 4 4 2 2 4" xfId="1915" xr:uid="{BD52BC6F-2C33-488B-93EB-24A5935727A0}"/>
    <cellStyle name="20% - Accent5 4 4 2 2 4 2" xfId="27386" xr:uid="{C794CF17-9ADD-4AB5-A68B-CB8D251874CE}"/>
    <cellStyle name="20% - Accent5 4 4 2 2 5" xfId="40442" xr:uid="{F2EFF53A-5C84-4777-A5D9-CE79F4626B55}"/>
    <cellStyle name="20% - Accent5 4 4 2 3" xfId="4672" xr:uid="{79E65018-42E2-4693-926C-0601A4A2BC8A}"/>
    <cellStyle name="20% - Accent5 4 4 2 3 2" xfId="17821" xr:uid="{4DF27BE8-30B9-440C-9741-5BE583C23DDE}"/>
    <cellStyle name="20% - Accent5 4 4 2 3 2 2" xfId="43129" xr:uid="{54EA31AE-7FDC-48E7-8035-D98021DA3DA8}"/>
    <cellStyle name="20% - Accent5 4 4 2 3 3" xfId="30103" xr:uid="{D2AF06D9-A461-48F6-B792-E75433BD7EA2}"/>
    <cellStyle name="20% - Accent5 4 4 2 4" xfId="1666" xr:uid="{F8B57626-378C-4B35-B98A-CDAFD10B0088}"/>
    <cellStyle name="20% - Accent5 4 4 2 4 2" xfId="25337" xr:uid="{3EB53400-7469-4E4E-AF1C-0133A6D8DEAC}"/>
    <cellStyle name="20% - Accent5 4 4 2 4 2 2" xfId="50571" xr:uid="{DC8166E0-A329-497A-BD81-70F840054F49}"/>
    <cellStyle name="20% - Accent5 4 4 2 4 3" xfId="27137" xr:uid="{382D28F3-AA8E-41A0-9C83-0B429215A0D2}"/>
    <cellStyle name="20% - Accent5 4 4 2 5" xfId="10256" xr:uid="{7B183D04-718E-4960-8A57-9C55DD5BB146}"/>
    <cellStyle name="20% - Accent5 4 4 2 5 2" xfId="35640" xr:uid="{DDDF6550-4A4F-45E8-94FA-5459D8DDF582}"/>
    <cellStyle name="20% - Accent5 4 4 2 6" xfId="34048" xr:uid="{E1D492DB-A68B-433A-8128-230572932C23}"/>
    <cellStyle name="20% - Accent5 4 4 3" xfId="21277" xr:uid="{1C1376B1-B103-44A9-BB9B-BB04BD358D4E}"/>
    <cellStyle name="20% - Accent5 4 4 3 2" xfId="4582" xr:uid="{8AB109F0-FD46-45F6-8FCB-E48D1452B3A0}"/>
    <cellStyle name="20% - Accent5 4 4 3 2 2" xfId="21600" xr:uid="{34295380-44E8-46F6-BDB6-6F8052E53534}"/>
    <cellStyle name="20% - Accent5 4 4 3 2 2 2" xfId="2085" xr:uid="{0100C897-AD9F-48BF-9E5C-226E109676CE}"/>
    <cellStyle name="20% - Accent5 4 4 3 2 2 2 2" xfId="27556" xr:uid="{334F38DD-B3CA-4531-BBE5-BBB98A90CB9F}"/>
    <cellStyle name="20% - Accent5 4 4 3 2 2 3" xfId="46868" xr:uid="{8DABAA1D-94FD-44CF-B30C-54452F5B6E1F}"/>
    <cellStyle name="20% - Accent5 4 4 3 2 3" xfId="10165" xr:uid="{2BD5DD30-42F4-49DF-9AFA-0EE2FB723261}"/>
    <cellStyle name="20% - Accent5 4 4 3 2 3 2" xfId="20176" xr:uid="{952F6D91-77C9-4A18-ABF5-41A4257E7D19}"/>
    <cellStyle name="20% - Accent5 4 4 3 2 3 2 2" xfId="45464" xr:uid="{8A60B216-18AD-4038-AD06-E719A9C9D2A9}"/>
    <cellStyle name="20% - Accent5 4 4 3 2 3 3" xfId="35549" xr:uid="{668D2D25-89DF-41DA-BB6B-632CEFD177F2}"/>
    <cellStyle name="20% - Accent5 4 4 3 2 4" xfId="4019" xr:uid="{B6F48C20-7B41-4C82-9195-2F8321CC6D6D}"/>
    <cellStyle name="20% - Accent5 4 4 3 2 4 2" xfId="29463" xr:uid="{154399B9-78D2-4157-B877-EC269A92D9AC}"/>
    <cellStyle name="20% - Accent5 4 4 3 2 5" xfId="30013" xr:uid="{2339737B-CDF0-4ADF-A712-D7A4D660DE60}"/>
    <cellStyle name="20% - Accent5 4 4 3 3" xfId="10985" xr:uid="{514759E0-F091-444D-B976-2A05D117A821}"/>
    <cellStyle name="20% - Accent5 4 4 3 3 2" xfId="7288" xr:uid="{702D5D7A-1234-4E0C-89AE-50B60A9ECFEE}"/>
    <cellStyle name="20% - Accent5 4 4 3 3 2 2" xfId="32702" xr:uid="{070C7DBF-0023-46F4-82DC-216F0B0C8A55}"/>
    <cellStyle name="20% - Accent5 4 4 3 3 3" xfId="36356" xr:uid="{459EEA6E-327E-4359-814F-7AB65BBFAF78}"/>
    <cellStyle name="20% - Accent5 4 4 3 4" xfId="3770" xr:uid="{2D1F1A17-99A8-44E3-B8AC-10B76CBBE71A}"/>
    <cellStyle name="20% - Accent5 4 4 3 4 2" xfId="19024" xr:uid="{5E123BED-DCA3-4AB6-A172-B15EFFC19D47}"/>
    <cellStyle name="20% - Accent5 4 4 3 4 2 2" xfId="44324" xr:uid="{0699D9AA-5FFA-46E3-BC3F-6B392BC152B4}"/>
    <cellStyle name="20% - Accent5 4 4 3 4 3" xfId="29214" xr:uid="{5665CA2D-7EA5-41B4-B58B-9002752767E4}"/>
    <cellStyle name="20% - Accent5 4 4 3 5" xfId="22893" xr:uid="{446C2707-DB88-4FA0-BC92-63A535D4935A}"/>
    <cellStyle name="20% - Accent5 4 4 3 5 2" xfId="48148" xr:uid="{A95469BA-8D62-4A97-AB1D-55531056E546}"/>
    <cellStyle name="20% - Accent5 4 4 3 6" xfId="46555" xr:uid="{59D2B308-73BA-4300-B4C5-B2E849DAE9D3}"/>
    <cellStyle name="20% - Accent5 4 4 4" xfId="21427" xr:uid="{38AE47D4-6AFB-4202-B187-B8206BFA023D}"/>
    <cellStyle name="20% - Accent5 4 4 4 2" xfId="2651" xr:uid="{98B3F8E5-A769-4DE2-8E0D-DB9089BEC964}"/>
    <cellStyle name="20% - Accent5 4 4 4 2 2" xfId="20004" xr:uid="{9186DA51-7EEA-4CA9-804E-3AC36B41F7DB}"/>
    <cellStyle name="20% - Accent5 4 4 4 2 2 2" xfId="45292" xr:uid="{CB2B1334-5E03-4868-A1D7-D9578D770587}"/>
    <cellStyle name="20% - Accent5 4 4 4 2 3" xfId="28104" xr:uid="{99643CA0-412E-4CD5-92A0-16DA3A2944A8}"/>
    <cellStyle name="20% - Accent5 4 4 4 3" xfId="1747" xr:uid="{BC8D8C8D-5566-411B-9C0E-B11C67D0D8BC}"/>
    <cellStyle name="20% - Accent5 4 4 4 3 2" xfId="18073" xr:uid="{E18C6F56-938D-4097-8510-5EDF58CF4566}"/>
    <cellStyle name="20% - Accent5 4 4 4 3 2 2" xfId="43381" xr:uid="{ACBDC801-B1FD-4304-9AD2-6162E93DAB77}"/>
    <cellStyle name="20% - Accent5 4 4 4 3 3" xfId="27218" xr:uid="{A24B7152-A59E-4850-9107-563E017EC665}"/>
    <cellStyle name="20% - Accent5 4 4 4 4" xfId="13520" xr:uid="{7BF14730-66F8-477E-B220-1A021E725C37}"/>
    <cellStyle name="20% - Accent5 4 4 4 4 2" xfId="38871" xr:uid="{215E0696-31A4-4F84-9EDF-EA118DC716C1}"/>
    <cellStyle name="20% - Accent5 4 4 4 5" xfId="46695" xr:uid="{EE5AB969-3EA3-425A-8325-9AD08D1D044A}"/>
    <cellStyle name="20% - Accent5 4 4 5" xfId="15205" xr:uid="{4D42C01B-8A83-4EAA-B051-095AE57C20AF}"/>
    <cellStyle name="20% - Accent5 4 4 5 2" xfId="24133" xr:uid="{F4086DDF-1226-47B4-B1C0-4F47AAE84413}"/>
    <cellStyle name="20% - Accent5 4 4 5 2 2" xfId="49378" xr:uid="{C10FC4AE-398B-4A6F-8BC1-323EC8E88FEE}"/>
    <cellStyle name="20% - Accent5 4 4 5 3" xfId="40532" xr:uid="{52B68911-BF6A-4668-9C5E-5EAEDF0CCFFF}"/>
    <cellStyle name="20% - Accent5 4 4 6" xfId="628" xr:uid="{70213024-92A9-4F51-A160-464C8F47EDA5}"/>
    <cellStyle name="20% - Accent5 4 4 6 2" xfId="12700" xr:uid="{C2A1533E-FFE2-427D-9392-E78DEF2C7AE7}"/>
    <cellStyle name="20% - Accent5 4 4 6 2 2" xfId="38063" xr:uid="{ABA3E073-DB6B-46DA-8B1B-3885ACD1E11A}"/>
    <cellStyle name="20% - Accent5 4 4 6 3" xfId="26112" xr:uid="{291D3E8C-D17D-4F85-B9BC-26CE5BC99E0C}"/>
    <cellStyle name="20% - Accent5 4 4 7" xfId="3942" xr:uid="{DDC83E45-ED15-49F0-B852-1F3ADEB7569B}"/>
    <cellStyle name="20% - Accent5 4 4 7 2" xfId="29386" xr:uid="{0AFD3C79-4FC1-4FDA-B828-9F1036A36EC3}"/>
    <cellStyle name="20% - Accent5 4 4 8" xfId="27799" xr:uid="{1EC43316-A685-4B87-95D0-A5658521E19D}"/>
    <cellStyle name="20% - Accent5 4 5" xfId="14965" xr:uid="{C5E3E3AB-4A99-42C9-8C6B-69E5227D281F}"/>
    <cellStyle name="20% - Accent5 4 5 2" xfId="4433" xr:uid="{AE23EE7B-DF80-4DB0-9B6D-BEA0561C8D58}"/>
    <cellStyle name="20% - Accent5 4 5 2 2" xfId="23532" xr:uid="{A0FFD12E-82EC-4BBA-AD01-B9B090C4878F}"/>
    <cellStyle name="20% - Accent5 4 5 2 2 2" xfId="4755" xr:uid="{BA3BA5AB-9A7D-4DF1-95D6-35BE795307F9}"/>
    <cellStyle name="20% - Accent5 4 5 2 2 2 2" xfId="10503" xr:uid="{63AC543C-1E6B-4C08-8DCE-89A262CAB896}"/>
    <cellStyle name="20% - Accent5 4 5 2 2 2 2 2" xfId="35887" xr:uid="{60EADE31-D6A6-469B-B10E-FD0D7A03F12C}"/>
    <cellStyle name="20% - Accent5 4 5 2 2 2 3" xfId="30186" xr:uid="{5B5DBBDC-F58B-4886-B217-806607C6DF4F}"/>
    <cellStyle name="20% - Accent5 4 5 2 2 3" xfId="16489" xr:uid="{BB1D3A4B-07FF-46EE-826C-156A0DE346DC}"/>
    <cellStyle name="20% - Accent5 4 5 2 2 3 2" xfId="2257" xr:uid="{1A26862C-80D3-491B-B585-B1A7C829D2BD}"/>
    <cellStyle name="20% - Accent5 4 5 2 2 3 2 2" xfId="27728" xr:uid="{0300D3B3-7D2A-4EE3-94D6-5E9B2A9176FB}"/>
    <cellStyle name="20% - Accent5 4 5 2 2 3 3" xfId="41805" xr:uid="{B7ED35CD-645B-469F-96B6-A1AF6B04FA3B}"/>
    <cellStyle name="20% - Accent5 4 5 2 2 4" xfId="22970" xr:uid="{82CCCF05-4002-46A9-8836-1468CCFC3FDD}"/>
    <cellStyle name="20% - Accent5 4 5 2 2 4 2" xfId="48225" xr:uid="{AF45CF97-AF38-49F7-A474-89CC2FC52587}"/>
    <cellStyle name="20% - Accent5 4 5 2 2 5" xfId="48777" xr:uid="{BF15E463-7B15-4F36-BC0E-D0B3B148EC82}"/>
    <cellStyle name="20% - Accent5 4 5 2 3" xfId="17310" xr:uid="{0D77E493-6DE3-4745-9199-BFF25D8B50AA}"/>
    <cellStyle name="20% - Accent5 4 5 2 3 2" xfId="13610" xr:uid="{30699B61-5CA1-4B32-B31E-8A10F1292F3C}"/>
    <cellStyle name="20% - Accent5 4 5 2 3 2 2" xfId="38961" xr:uid="{58FD1E80-9F33-4B67-B603-396CA7EDC97B}"/>
    <cellStyle name="20% - Accent5 4 5 2 3 3" xfId="42618" xr:uid="{4FC0BB27-FC14-4608-81D1-C87380409563}"/>
    <cellStyle name="20% - Accent5 4 5 2 4" xfId="22721" xr:uid="{95E93421-3FE6-4B08-997D-FC9CFDC4AB4B}"/>
    <cellStyle name="20% - Accent5 4 5 2 4 2" xfId="21126" xr:uid="{B6C5D54B-3317-41A2-80FD-85C5AEED3859}"/>
    <cellStyle name="20% - Accent5 4 5 2 4 2 2" xfId="46405" xr:uid="{1EF795A5-DC32-4FFD-A4FE-147195891466}"/>
    <cellStyle name="20% - Accent5 4 5 2 4 3" xfId="47976" xr:uid="{24455943-B028-4963-B6FB-212398793EE3}"/>
    <cellStyle name="20% - Accent5 4 5 2 5" xfId="6046" xr:uid="{ABA20DA6-858D-42F4-9A4A-DB5C60063109}"/>
    <cellStyle name="20% - Accent5 4 5 2 5 2" xfId="31469" xr:uid="{37B3D408-4FBB-4A4E-A231-E3859498FA71}"/>
    <cellStyle name="20% - Accent5 4 5 2 6" xfId="29876" xr:uid="{A11F9799-E35F-49C3-BBB6-1A878BCC5042}"/>
    <cellStyle name="20% - Accent5 4 5 3" xfId="10747" xr:uid="{0BED0CEC-EFE0-4899-B5E3-32A0259C7D64}"/>
    <cellStyle name="20% - Accent5 4 5 3 2" xfId="17220" xr:uid="{2805080E-00B4-417A-8CBF-0F5B9B814CCE}"/>
    <cellStyle name="20% - Accent5 4 5 3 2 2" xfId="11068" xr:uid="{93F4BC54-D2F8-42EF-B509-4A83C52790D3}"/>
    <cellStyle name="20% - Accent5 4 5 3 2 2 2" xfId="23140" xr:uid="{21E1387F-FFC7-440E-B6BE-AC1D7601C6A2}"/>
    <cellStyle name="20% - Accent5 4 5 3 2 2 2 2" xfId="48395" xr:uid="{0A13F4AF-AB61-45F7-A894-119499348A35}"/>
    <cellStyle name="20% - Accent5 4 5 3 2 2 3" xfId="36439" xr:uid="{3D2CDDBF-A685-4AE7-8890-117E72F18AA4}"/>
    <cellStyle name="20% - Accent5 4 5 3 2 3" xfId="5955" xr:uid="{49828776-5F99-40BC-BD1E-8BFFC3805126}"/>
    <cellStyle name="20% - Accent5 4 5 3 2 3 2" xfId="4361" xr:uid="{51E9E9EA-D353-4792-8826-2E2C42A603B9}"/>
    <cellStyle name="20% - Accent5 4 5 3 2 3 2 2" xfId="29805" xr:uid="{A22B4582-A9C5-416C-B799-34A04A5C3499}"/>
    <cellStyle name="20% - Accent5 4 5 3 2 3 3" xfId="31378" xr:uid="{2A0BF485-460B-49B8-BA6E-AC4669F50360}"/>
    <cellStyle name="20% - Accent5 4 5 3 2 4" xfId="16657" xr:uid="{CE37C89B-75F2-437F-A3C4-B54C365859FD}"/>
    <cellStyle name="20% - Accent5 4 5 3 2 4 2" xfId="41973" xr:uid="{C1CF0DAE-D067-496A-A88F-6AA69D972D59}"/>
    <cellStyle name="20% - Accent5 4 5 3 2 5" xfId="42528" xr:uid="{95892743-7E40-4E2D-88C5-4BF51D561F09}"/>
    <cellStyle name="20% - Accent5 4 5 3 3" xfId="6777" xr:uid="{DF1D0A19-A668-4C14-8F8B-5CE5A65A74B9}"/>
    <cellStyle name="20% - Accent5 4 5 3 3 2" xfId="964" xr:uid="{F0FF58B3-DE12-42E8-BA28-0ED865A03E01}"/>
    <cellStyle name="20% - Accent5 4 5 3 3 2 2" xfId="26448" xr:uid="{119D4D82-46DE-4CB5-8435-51EFDB9EABC9}"/>
    <cellStyle name="20% - Accent5 4 5 3 3 3" xfId="32191" xr:uid="{6ECB5B5C-7287-4A43-A3CA-B779A6B77268}"/>
    <cellStyle name="20% - Accent5 4 5 3 4" xfId="16408" xr:uid="{47760CD0-A3A8-4A60-8037-BC664B17A66B}"/>
    <cellStyle name="20% - Accent5 4 5 3 4 2" xfId="14814" xr:uid="{0FCEF206-B291-4ADC-9145-2EB907BEC8E4}"/>
    <cellStyle name="20% - Accent5 4 5 3 4 2 2" xfId="40153" xr:uid="{36271AAA-43BF-4646-B2F1-ECE55100A820}"/>
    <cellStyle name="20% - Accent5 4 5 3 4 3" xfId="41724" xr:uid="{F66485F5-321B-4BCD-9B6E-D5DFA6354E5A}"/>
    <cellStyle name="20% - Accent5 4 5 3 5" xfId="12360" xr:uid="{26B3F5BA-C411-46C0-B5D0-BE9AE7F3C229}"/>
    <cellStyle name="20% - Accent5 4 5 3 5 2" xfId="37723" xr:uid="{92CB09A9-3AC2-41A5-897A-ACCA0E812869}"/>
    <cellStyle name="20% - Accent5 4 5 3 6" xfId="36130" xr:uid="{4730FAB8-FDC7-45D8-9929-DFC9413B1CFA}"/>
    <cellStyle name="20% - Accent5 4 5 4" xfId="10895" xr:uid="{33704A69-828A-48C2-9DC0-5F4D9D4D526F}"/>
    <cellStyle name="20% - Accent5 4 5 4 2" xfId="15288" xr:uid="{DB9EA840-843F-421F-91F4-6A932AE7AE9E}"/>
    <cellStyle name="20% - Accent5 4 5 4 2 2" xfId="4189" xr:uid="{A936474D-F812-4E85-9D25-7264FEA54528}"/>
    <cellStyle name="20% - Accent5 4 5 4 2 2 2" xfId="29633" xr:uid="{F3C46CE4-1223-44E3-9222-8D2084EF7B09}"/>
    <cellStyle name="20% - Accent5 4 5 4 2 3" xfId="40615" xr:uid="{B6464BCD-F82F-4DCA-B01D-B25FE43EF1D3}"/>
    <cellStyle name="20% - Accent5 4 5 4 3" xfId="22802" xr:uid="{37009E89-525D-4E9E-80A9-A93B1080A2C5}"/>
    <cellStyle name="20% - Accent5 4 5 4 3 2" xfId="13862" xr:uid="{10E3A74F-9ABF-4B38-B472-C82B3ACFDD2D}"/>
    <cellStyle name="20% - Accent5 4 5 4 3 2 2" xfId="39213" xr:uid="{6D97CEB8-EC5E-456B-98FC-9BCB6DE3D809}"/>
    <cellStyle name="20% - Accent5 4 5 4 3 3" xfId="48057" xr:uid="{CE2F9158-6D67-4657-BE8D-D98ECDDD71EF}"/>
    <cellStyle name="20% - Accent5 4 5 4 4" xfId="10333" xr:uid="{C842CEED-7091-4243-9848-6C6871E24788}"/>
    <cellStyle name="20% - Accent5 4 5 4 4 2" xfId="35717" xr:uid="{0800CA77-6F55-452D-B4B8-B66C323FCBBA}"/>
    <cellStyle name="20% - Accent5 4 5 4 5" xfId="36266" xr:uid="{822D2BF6-ED09-40E1-A83B-1BD6E03E1184}"/>
    <cellStyle name="20% - Accent5 4 5 5" xfId="23622" xr:uid="{2D3F8E32-7E27-4309-A6F1-2A8CA26F8225}"/>
    <cellStyle name="20% - Accent5 4 5 5 2" xfId="19924" xr:uid="{A90A417E-F551-45CE-8650-25B866E55AB7}"/>
    <cellStyle name="20% - Accent5 4 5 5 2 2" xfId="45212" xr:uid="{76042310-99E1-433C-83FA-20A18C0ECE86}"/>
    <cellStyle name="20% - Accent5 4 5 5 3" xfId="48867" xr:uid="{719CD635-1FB0-447D-9628-EA4276C51D86}"/>
    <cellStyle name="20% - Accent5 4 5 6" xfId="10084" xr:uid="{355937E6-5082-4A9C-9E38-4C642BDAD73B}"/>
    <cellStyle name="20% - Accent5 4 5 6 2" xfId="8491" xr:uid="{83752F50-5C04-4999-BA74-547F3E4331EF}"/>
    <cellStyle name="20% - Accent5 4 5 6 2 2" xfId="33898" xr:uid="{8565F1D0-023E-46B6-9BD1-2F87AE615C6C}"/>
    <cellStyle name="20% - Accent5 4 5 6 3" xfId="35468" xr:uid="{F2C43B13-396C-445B-AABE-289AF26C4891}"/>
    <cellStyle name="20% - Accent5 4 5 7" xfId="16580" xr:uid="{C4E38915-B334-4CE7-8A29-07716FA861D5}"/>
    <cellStyle name="20% - Accent5 4 5 7 2" xfId="41896" xr:uid="{5B080917-4433-4290-B43C-EE5DDBCC6F16}"/>
    <cellStyle name="20% - Accent5 4 5 8" xfId="40303" xr:uid="{C2D2C128-4846-4768-9F98-9D59253B939C}"/>
    <cellStyle name="20% - Accent5 4 6" xfId="23383" xr:uid="{DD506E6C-5BB4-491D-8DBB-037A42B7E2BC}"/>
    <cellStyle name="20% - Accent5 4 6 2" xfId="6687" xr:uid="{CEB2E4D5-0CE1-4543-8E64-8731A7CE14CF}"/>
    <cellStyle name="20% - Accent5 4 6 2 2" xfId="23705" xr:uid="{21090E08-3A0D-490C-BAEB-B79FAEA63EDA}"/>
    <cellStyle name="20% - Accent5 4 6 2 2 2" xfId="16827" xr:uid="{5DF1701F-AFD1-409D-885A-48CACE16CB37}"/>
    <cellStyle name="20% - Accent5 4 6 2 2 2 2" xfId="42143" xr:uid="{4CDCAA77-DF54-477D-9B92-29DA670FA142}"/>
    <cellStyle name="20% - Accent5 4 6 2 2 3" xfId="48950" xr:uid="{5E39FCE6-01B0-4505-A13A-59D8CE151C54}"/>
    <cellStyle name="20% - Accent5 4 6 2 3" xfId="12269" xr:uid="{D6E0B54A-8D6D-47AF-BD6D-74C51AC7522F}"/>
    <cellStyle name="20% - Accent5 4 6 2 3 2" xfId="10675" xr:uid="{4069B32A-E13E-4CED-A3EA-56F037CBC96D}"/>
    <cellStyle name="20% - Accent5 4 6 2 3 2 2" xfId="36059" xr:uid="{98DE8844-1883-45C7-89E5-519BE00E4936}"/>
    <cellStyle name="20% - Accent5 4 6 2 3 3" xfId="37632" xr:uid="{5463576E-6DA8-414E-AA8F-A7C3A437237E}"/>
    <cellStyle name="20% - Accent5 4 6 2 4" xfId="6123" xr:uid="{DC0F8574-CBD1-4B69-8226-8A49E7B94225}"/>
    <cellStyle name="20% - Accent5 4 6 2 4 2" xfId="31546" xr:uid="{035310D2-AE5F-4D01-BE0C-8BE3F877C4F6}"/>
    <cellStyle name="20% - Accent5 4 6 2 5" xfId="32101" xr:uid="{C52D2661-19BC-4799-9DD1-3C52AB703587}"/>
    <cellStyle name="20% - Accent5 4 6 3" xfId="19413" xr:uid="{3C31DC5D-4B84-446B-821B-0A156FD7FE8F}"/>
    <cellStyle name="20% - Accent5 4 6 3 2" xfId="3071" xr:uid="{6AA6AB84-F017-4BAF-B499-B3D950CCB8AA}"/>
    <cellStyle name="20% - Accent5 4 6 3 2 2" xfId="28524" xr:uid="{927D31ED-A48F-4124-872D-CD43DDEDB1E5}"/>
    <cellStyle name="20% - Accent5 4 6 3 3" xfId="44701" xr:uid="{EC37FE92-4766-4723-A475-2FCD21BB0862}"/>
    <cellStyle name="20% - Accent5 4 6 4" xfId="5874" xr:uid="{33EBD31D-7D24-40EF-B19C-BDFC958202AC}"/>
    <cellStyle name="20% - Accent5 4 6 4 2" xfId="3250" xr:uid="{BDD50687-E4B2-43E4-84D5-7C7A97D733C8}"/>
    <cellStyle name="20% - Accent5 4 6 4 2 2" xfId="28703" xr:uid="{60B68B98-917E-4D18-976E-BCACB7735EA0}"/>
    <cellStyle name="20% - Accent5 4 6 4 3" xfId="31297" xr:uid="{1BDA2478-B523-4A23-B4D9-AB6F6E3A553A}"/>
    <cellStyle name="20% - Accent5 4 6 5" xfId="24997" xr:uid="{1A11AC74-F636-4381-94F8-54EA0DB72563}"/>
    <cellStyle name="20% - Accent5 4 6 5 2" xfId="50231" xr:uid="{F0EC9676-6102-4C8A-975C-F62EF08D8C66}"/>
    <cellStyle name="20% - Accent5 4 6 6" xfId="48638" xr:uid="{32B06D26-1677-4236-BE6D-454E8D0BA225}"/>
    <cellStyle name="20% - Accent5 4 7" xfId="17071" xr:uid="{AAE7B27F-CB39-4CF9-943E-9221360A0317}"/>
    <cellStyle name="20% - Accent5 4 7 2" xfId="19323" xr:uid="{B4A883EB-32C0-4CE0-B142-C624A40EA03F}"/>
    <cellStyle name="20% - Accent5 4 7 2 2" xfId="17393" xr:uid="{B61313B9-7F57-4004-BF8C-7E148579F983}"/>
    <cellStyle name="20% - Accent5 4 7 2 2 2" xfId="6293" xr:uid="{5D65EBD4-E1B5-48CA-8743-F8F124F1220B}"/>
    <cellStyle name="20% - Accent5 4 7 2 2 2 2" xfId="31716" xr:uid="{D6992445-DC72-45E7-A7E5-FED4BD2FC558}"/>
    <cellStyle name="20% - Accent5 4 7 2 2 3" xfId="42701" xr:uid="{BB0CCD72-6669-453B-98A3-8EF6C2BEFC8D}"/>
    <cellStyle name="20% - Accent5 4 7 2 3" xfId="24906" xr:uid="{E8CC5DBE-B015-4ECB-B4FA-E065BFDEFA27}"/>
    <cellStyle name="20% - Accent5 4 7 2 3 2" xfId="23312" xr:uid="{E501411C-3C61-4677-86D5-87D13DF8E028}"/>
    <cellStyle name="20% - Accent5 4 7 2 3 2 2" xfId="48567" xr:uid="{F083BF32-6993-4BE4-906E-BC626E91E498}"/>
    <cellStyle name="20% - Accent5 4 7 2 3 3" xfId="50140" xr:uid="{FE4DC351-701E-4D4F-9BB0-D5F871BDFAB4}"/>
    <cellStyle name="20% - Accent5 4 7 2 4" xfId="12437" xr:uid="{C9A75E2E-0201-464F-94E9-72F38A8FBA87}"/>
    <cellStyle name="20% - Accent5 4 7 2 4 2" xfId="37800" xr:uid="{45B7905E-2554-4F3E-B11C-134067C0099E}"/>
    <cellStyle name="20% - Accent5 4 7 2 5" xfId="44611" xr:uid="{E9272484-7C51-44C3-AC20-81DF3E59E77F}"/>
    <cellStyle name="20% - Accent5 4 7 3" xfId="13099" xr:uid="{D2EE4399-305B-496B-B0CD-5FF6AC0D07DF}"/>
    <cellStyle name="20% - Accent5 4 7 3 2" xfId="9384" xr:uid="{4E85C9E8-F99E-4C6C-B66A-5C8AA9E0C565}"/>
    <cellStyle name="20% - Accent5 4 7 3 2 2" xfId="34777" xr:uid="{ECE14D14-DFAF-4EAE-9C01-307F6F340A11}"/>
    <cellStyle name="20% - Accent5 4 7 3 3" xfId="38450" xr:uid="{9B8E7094-9CBD-4505-A3C8-3429DBA88E1E}"/>
    <cellStyle name="20% - Accent5 4 7 4" xfId="12188" xr:uid="{3F2819E3-3A9E-48B1-A89B-2C62E946B1A0}"/>
    <cellStyle name="20% - Accent5 4 7 4 2" xfId="9563" xr:uid="{6E7AE429-553B-4F2C-91A7-323C8DFCAA1B}"/>
    <cellStyle name="20% - Accent5 4 7 4 2 2" xfId="34956" xr:uid="{D49484B8-40EF-4112-8C79-D997BBA9032F}"/>
    <cellStyle name="20% - Accent5 4 7 4 3" xfId="37551" xr:uid="{48DBB0FC-C2A4-42BB-BFD3-A1D2E37A0DAB}"/>
    <cellStyle name="20% - Accent5 4 7 5" xfId="18684" xr:uid="{BC7E76BB-F26B-4140-8C3B-CB335287926F}"/>
    <cellStyle name="20% - Accent5 4 7 5 2" xfId="43984" xr:uid="{95CB51BF-E454-42D0-838A-B87D254CE2E0}"/>
    <cellStyle name="20% - Accent5 4 7 6" xfId="42386" xr:uid="{86A8CA57-F7D6-4000-AC51-8A13DA585D6B}"/>
    <cellStyle name="20% - Accent5 4 8" xfId="8627" xr:uid="{9895FD64-BCB0-475E-BC47-D3CA694C66FD}"/>
    <cellStyle name="20% - Accent5 4 8 2" xfId="9914" xr:uid="{8A03D904-B22C-4583-BDAD-6B09B2D35E7D}"/>
    <cellStyle name="20% - Accent5 4 8 2 2" xfId="6215" xr:uid="{711BDDCF-E52F-4F26-9CE5-1128167A2E56}"/>
    <cellStyle name="20% - Accent5 4 8 2 2 2" xfId="31638" xr:uid="{3009EC3E-99B0-4DFC-83BA-15635F53AE47}"/>
    <cellStyle name="20% - Accent5 4 8 2 3" xfId="35298" xr:uid="{F89E421F-3DF2-4708-8EF2-DD9FA4BB96C1}"/>
    <cellStyle name="20% - Accent5 4 8 3" xfId="20611" xr:uid="{03F367E6-CE18-464E-8987-B7BAE2A0A824}"/>
    <cellStyle name="20% - Accent5 4 8 3 2" xfId="6560" xr:uid="{6A7900A9-0D23-465C-98BF-EE7DF18DAB13}"/>
    <cellStyle name="20% - Accent5 4 8 3 2 2" xfId="31981" xr:uid="{52B39426-C32E-4041-A09E-E7627CA908BB}"/>
    <cellStyle name="20% - Accent5 4 8 3 3" xfId="45890" xr:uid="{915AA35C-DCD3-470C-801C-CB3922D41C5B}"/>
    <cellStyle name="20% - Accent5 4 8 4" xfId="9219" xr:uid="{94439287-D854-4EC6-B5DB-3568EE53F652}"/>
    <cellStyle name="20% - Accent5 4 8 4 2" xfId="34612" xr:uid="{BC936E93-1D18-4B73-B950-8E77528BF1A6}"/>
    <cellStyle name="20% - Accent5 4 8 5" xfId="34033" xr:uid="{199692F8-3D67-46A2-A775-613905F114C8}"/>
    <cellStyle name="20% - Accent5 4 9" xfId="3510" xr:uid="{1F355586-725A-4951-801F-E22DE78AD4C6}"/>
    <cellStyle name="20% - Accent5 4 9 2" xfId="540" xr:uid="{E1F0F7BD-5228-4E64-AD93-F8EDA01A017F}"/>
    <cellStyle name="20% - Accent5 4 9 2 2" xfId="18933" xr:uid="{C14EE4A7-947A-45F0-8110-5E626D036942}"/>
    <cellStyle name="20% - Accent5 4 9 2 2 2" xfId="44233" xr:uid="{E6819DAB-9BB9-4CDD-840C-22EF36B22E0A}"/>
    <cellStyle name="20% - Accent5 4 9 2 3" xfId="26024" xr:uid="{A1A85BA5-1046-4D5F-BE60-E35977C8ECA0}"/>
    <cellStyle name="20% - Accent5 4 9 3" xfId="14380" xr:uid="{C5FC966B-487E-4F84-A97C-E5911D73FFF9}"/>
    <cellStyle name="20% - Accent5 4 9 3 2" xfId="12781" xr:uid="{3874DEDE-EA50-4C77-ADA8-40D113EE53C3}"/>
    <cellStyle name="20% - Accent5 4 9 3 2 2" xfId="38144" xr:uid="{EEEA2B6E-9630-4E2E-8119-8A6DE94B435D}"/>
    <cellStyle name="20% - Accent5 4 9 3 3" xfId="39719" xr:uid="{F8572AD0-F0ED-4C58-9F06-6CF277ED1CB0}"/>
    <cellStyle name="20% - Accent5 4 9 4" xfId="8230" xr:uid="{EE1C0CF0-F9A2-4BDA-B41C-CF38B41E1C1D}"/>
    <cellStyle name="20% - Accent5 4 9 4 2" xfId="33637" xr:uid="{9FDAFC78-1E3E-46FF-878F-2EF876B5583E}"/>
    <cellStyle name="20% - Accent5 4 9 5" xfId="28954" xr:uid="{34020ADC-1998-4C61-A58E-F3D52E6F61F4}"/>
    <cellStyle name="20% - Accent5 5" xfId="3399" xr:uid="{2E9B37B2-7ED3-47F7-A993-131AFF8F05A0}"/>
    <cellStyle name="20% - Accent5 5 10" xfId="9887" xr:uid="{6EFAE32D-3D20-4564-A89F-BD285CBCE9B8}"/>
    <cellStyle name="20% - Accent5 5 10 2" xfId="7262" xr:uid="{CD4F0F62-1BCE-4A3A-8C0E-6880263ABEF7}"/>
    <cellStyle name="20% - Accent5 5 10 2 2" xfId="32676" xr:uid="{B7922E12-D485-407D-A705-46E98F86A4A9}"/>
    <cellStyle name="20% - Accent5 5 10 3" xfId="35271" xr:uid="{91B1532A-69ED-45A6-ACEF-74BD400D15E3}"/>
    <cellStyle name="20% - Accent5 5 11" xfId="1637" xr:uid="{90619DBB-5EAC-4F5A-8C06-91325C12CC82}"/>
    <cellStyle name="20% - Accent5 5 11 2" xfId="25309" xr:uid="{9F208EB0-6061-4C37-B316-7A0F6A08BEDE}"/>
    <cellStyle name="20% - Accent5 5 11 2 2" xfId="50543" xr:uid="{9618B494-A853-4823-B757-605197E70538}"/>
    <cellStyle name="20% - Accent5 5 11 3" xfId="27108" xr:uid="{380EB760-9476-4C5D-B6D0-ED6FF660251B}"/>
    <cellStyle name="20% - Accent5 5 12" xfId="13412" xr:uid="{2366AC83-4C9B-4A01-9B23-9232A715ACE1}"/>
    <cellStyle name="20% - Accent5 5 12 2" xfId="38763" xr:uid="{C12987BA-2B12-4140-9E40-7E65A8130EC5}"/>
    <cellStyle name="20% - Accent5 5 13" xfId="28845" xr:uid="{80AA2A58-22CE-4F20-8ADC-F06EC866E5C6}"/>
    <cellStyle name="20% - Accent5 5 2" xfId="19175" xr:uid="{E76B274E-672C-40D7-9FD4-F838F2B32C1C}"/>
    <cellStyle name="20% - Accent5 5 2 10" xfId="44474" xr:uid="{2372988C-08CD-483A-B189-B58DBD8D91AC}"/>
    <cellStyle name="20% - Accent5 5 2 2" xfId="12859" xr:uid="{2F4FB98A-4DF9-42BD-ADA3-F7CBF251EE59}"/>
    <cellStyle name="20% - Accent5 5 2 2 2" xfId="232" xr:uid="{472843EF-F02A-4D49-95D7-82EFF36E6915}"/>
    <cellStyle name="20% - Accent5 5 2 2 2 2" xfId="9816" xr:uid="{60ADF2E5-8062-4621-85D8-AF31F2DAFF76}"/>
    <cellStyle name="20% - Accent5 5 2 2 2 2 2" xfId="1577" xr:uid="{084D9B97-73D9-4700-9BA8-6F82B8BEB55A}"/>
    <cellStyle name="20% - Accent5 5 2 2 2 2 2 2" xfId="8398" xr:uid="{2CE98A15-0DAD-4E28-BF75-FA3F1EF0A196}"/>
    <cellStyle name="20% - Accent5 5 2 2 2 2 2 2 2" xfId="33805" xr:uid="{E9472A88-7FAD-4DCA-A74A-9433700FDE60}"/>
    <cellStyle name="20% - Accent5 5 2 2 2 2 2 3" xfId="27048" xr:uid="{2FAB8108-82F1-4925-9726-41F329AEF71F}"/>
    <cellStyle name="20% - Accent5 5 2 2 2 2 3" xfId="14383" xr:uid="{0A4C2782-4A82-4E71-8ED1-CB7D3A542F68}"/>
    <cellStyle name="20% - Accent5 5 2 2 2 2 3 2" xfId="25416" xr:uid="{D325D6E4-9F2F-4DED-B9DF-704F2EF10F62}"/>
    <cellStyle name="20% - Accent5 5 2 2 2 2 3 2 2" xfId="50650" xr:uid="{719FDA4E-FAC5-45A4-971E-13030E51848E}"/>
    <cellStyle name="20% - Accent5 5 2 2 2 2 3 3" xfId="39722" xr:uid="{429A72D4-9E97-4FC7-90A4-E418E57C5663}"/>
    <cellStyle name="20% - Accent5 5 2 2 2 2 4" xfId="20863" xr:uid="{383E0C47-318D-447C-A7DC-5D501ADAD385}"/>
    <cellStyle name="20% - Accent5 5 2 2 2 2 4 2" xfId="46142" xr:uid="{718C44C8-EF64-4286-ABBA-443DFB114FD0}"/>
    <cellStyle name="20% - Accent5 5 2 2 2 2 5" xfId="35200" xr:uid="{7E0DCE19-0921-4C19-9079-D752140FAC6E}"/>
    <cellStyle name="20% - Accent5 5 2 2 2 3" xfId="9915" xr:uid="{38810422-2ECE-4A1A-9802-819C58D0D8D1}"/>
    <cellStyle name="20% - Accent5 5 2 2 2 3 2" xfId="11488" xr:uid="{94DCDD47-423C-448E-A912-C88893E90F6A}"/>
    <cellStyle name="20% - Accent5 5 2 2 2 3 2 2" xfId="36859" xr:uid="{7D9F2DB1-8392-46E6-A9EB-2762270CC4B7}"/>
    <cellStyle name="20% - Accent5 5 2 2 2 3 3" xfId="35299" xr:uid="{659D4CAA-52EB-4642-A60B-8DAD26BBC1F5}"/>
    <cellStyle name="20% - Accent5 5 2 2 2 4" xfId="20614" xr:uid="{9E23423B-24B4-4C9B-B322-7FC1CA01AA2E}"/>
    <cellStyle name="20% - Accent5 5 2 2 2 4 2" xfId="11667" xr:uid="{4F2E4383-A3D7-4890-83C4-5EFCC3EB1DD5}"/>
    <cellStyle name="20% - Accent5 5 2 2 2 4 2 2" xfId="37038" xr:uid="{0CB54E08-8FB7-4D82-AA6E-CBA44FF07645}"/>
    <cellStyle name="20% - Accent5 5 2 2 2 4 3" xfId="45893" xr:uid="{43B2C89E-A282-419A-AE99-6EC6C31AE5FE}"/>
    <cellStyle name="20% - Accent5 5 2 2 2 5" xfId="2910" xr:uid="{711A1C4A-BC5C-4E41-89AD-09118CA9243F}"/>
    <cellStyle name="20% - Accent5 5 2 2 2 5 2" xfId="28363" xr:uid="{756F50CB-5A87-422E-8FB0-F697069C7891}"/>
    <cellStyle name="20% - Accent5 5 2 2 2 6" xfId="25726" xr:uid="{C51AF97C-8FA9-4E2B-A44B-A06A2FE23F75}"/>
    <cellStyle name="20% - Accent5 5 2 2 3" xfId="6553" xr:uid="{ED0BAAB1-D2F4-4A69-9E39-B49A24355BA5}"/>
    <cellStyle name="20% - Accent5 5 2 2 3 2" xfId="22453" xr:uid="{008749F8-6F2B-4240-9AEF-043932832D87}"/>
    <cellStyle name="20% - Accent5 5 2 2 3 2 2" xfId="3681" xr:uid="{A20E4732-03CB-4D63-9CA9-88625A39289D}"/>
    <cellStyle name="20% - Accent5 5 2 2 3 2 2 2" xfId="21033" xr:uid="{82558570-DD07-49DA-A833-A31751A21437}"/>
    <cellStyle name="20% - Accent5 5 2 2 3 2 2 2 2" xfId="46312" xr:uid="{B0E097FF-C066-42CD-93CD-5A9DF7FD7FAF}"/>
    <cellStyle name="20% - Accent5 5 2 2 3 2 2 3" xfId="29125" xr:uid="{0C5DB4AA-B729-43B3-B201-E1A6246B1F16}"/>
    <cellStyle name="20% - Accent5 5 2 2 3 2 3" xfId="2819" xr:uid="{D4E80BDC-760D-4CFA-9828-A45E249FD45C}"/>
    <cellStyle name="20% - Accent5 5 2 2 3 2 3 2" xfId="19103" xr:uid="{101E67CD-FC37-402B-AD24-3ECCB919C648}"/>
    <cellStyle name="20% - Accent5 5 2 2 3 2 3 2 2" xfId="44403" xr:uid="{C3D4D14F-E57E-4CB5-A17C-5FB6D35DF39E}"/>
    <cellStyle name="20% - Accent5 5 2 2 3 2 3 3" xfId="28272" xr:uid="{88FB3119-8F7B-4FD3-9BB8-7E824E2FC5B8}"/>
    <cellStyle name="20% - Accent5 5 2 2 3 2 4" xfId="14551" xr:uid="{D9D3C880-510F-412D-99DB-EEA0B092BC51}"/>
    <cellStyle name="20% - Accent5 5 2 2 3 2 4 2" xfId="39890" xr:uid="{6566AD3B-9155-490F-AE2D-BDC80E4E7F90}"/>
    <cellStyle name="20% - Accent5 5 2 2 3 2 5" xfId="47709" xr:uid="{7CC8A4BA-9738-46BE-BF3A-13C15C78921F}"/>
    <cellStyle name="20% - Accent5 5 2 2 3 3" xfId="22552" xr:uid="{DE07DC2F-C178-4DCF-9752-87B28D30BA72}"/>
    <cellStyle name="20% - Accent5 5 2 2 3 3 2" xfId="24125" xr:uid="{06DC01E4-FF40-4255-AA3B-76A037085B46}"/>
    <cellStyle name="20% - Accent5 5 2 2 3 3 2 2" xfId="49370" xr:uid="{3AA00422-9BA4-473F-8F8C-1166E5B2EDFF}"/>
    <cellStyle name="20% - Accent5 5 2 2 3 3 3" xfId="47807" xr:uid="{7BA92C06-C4C0-4768-9782-4DE6F1DC7842}"/>
    <cellStyle name="20% - Accent5 5 2 2 3 4" xfId="14302" xr:uid="{D747883D-7D3E-487C-B668-75E47A9F52EA}"/>
    <cellStyle name="20% - Accent5 5 2 2 3 4 2" xfId="24304" xr:uid="{0C14EA2F-F5EB-4873-ADEE-D5BD15C395A3}"/>
    <cellStyle name="20% - Accent5 5 2 2 3 4 2 2" xfId="49549" xr:uid="{F6B25FD1-D7E9-4970-AE5C-2A52878414BD}"/>
    <cellStyle name="20% - Accent5 5 2 2 3 4 3" xfId="39641" xr:uid="{90D45DB5-D87A-4883-8764-2748F996F532}"/>
    <cellStyle name="20% - Accent5 5 2 2 3 5" xfId="9223" xr:uid="{6DDD8A4B-40E6-4665-B323-DAF63F961FEA}"/>
    <cellStyle name="20% - Accent5 5 2 2 3 5 2" xfId="34616" xr:uid="{DA632FD0-ED42-4890-A088-D275C9B563AA}"/>
    <cellStyle name="20% - Accent5 5 2 2 3 6" xfId="31975" xr:uid="{1074D0AE-F4ED-442D-92CB-4DBF96526FA7}"/>
    <cellStyle name="20% - Accent5 5 2 2 4" xfId="3502" xr:uid="{E34B9097-1D7D-41A4-AF0D-B66C70D37645}"/>
    <cellStyle name="20% - Accent5 5 2 2 4 2" xfId="13182" xr:uid="{F5207052-ABBD-4BC8-B802-3DAAF9465C4D}"/>
    <cellStyle name="20% - Accent5 5 2 2 4 2 2" xfId="18931" xr:uid="{35D2E552-72DF-44AF-906A-0E04371346A4}"/>
    <cellStyle name="20% - Accent5 5 2 2 4 2 2 2" xfId="44231" xr:uid="{64DDF57D-2CC4-4C0F-9DB7-1858E35024EA}"/>
    <cellStyle name="20% - Accent5 5 2 2 4 2 3" xfId="38533" xr:uid="{6B31CB0A-2D36-42F9-9D74-2BB0883FEFED}"/>
    <cellStyle name="20% - Accent5 5 2 2 4 3" xfId="20695" xr:uid="{86082E54-44B8-4DA8-91C1-CC907457EF2A}"/>
    <cellStyle name="20% - Accent5 5 2 2 4 3 2" xfId="12779" xr:uid="{78DE21B9-834D-417C-BA76-054A177FEC98}"/>
    <cellStyle name="20% - Accent5 5 2 2 4 3 2 2" xfId="38142" xr:uid="{8038B640-3478-4162-88CE-253E6E237931}"/>
    <cellStyle name="20% - Accent5 5 2 2 4 3 3" xfId="45974" xr:uid="{25C1D14E-D94D-4056-858B-AA467B67EC89}"/>
    <cellStyle name="20% - Accent5 5 2 2 4 4" xfId="8228" xr:uid="{09E9D991-8F1B-4AE5-8191-99F9A7AF6AC5}"/>
    <cellStyle name="20% - Accent5 5 2 2 4 4 2" xfId="33635" xr:uid="{AC481E91-DF1E-447E-BA82-655D7E07A4E9}"/>
    <cellStyle name="20% - Accent5 5 2 2 4 5" xfId="28946" xr:uid="{F503EEC7-3DA7-4956-A5F4-24B8B449244B}"/>
    <cellStyle name="20% - Accent5 5 2 2 5" xfId="3601" xr:uid="{81FACFDD-7C9A-4461-A4EE-A62D99743A8A}"/>
    <cellStyle name="20% - Accent5 5 2 2 5 2" xfId="5175" xr:uid="{21C7B843-2D22-4089-ACA6-54703455C5D2}"/>
    <cellStyle name="20% - Accent5 5 2 2 5 2 2" xfId="30606" xr:uid="{4CDB20A9-1120-4EBA-8774-8B047BEA8CE0}"/>
    <cellStyle name="20% - Accent5 5 2 2 5 3" xfId="29045" xr:uid="{D6CADBFA-660B-4A10-92BE-2F6AF24988E5}"/>
    <cellStyle name="20% - Accent5 5 2 2 6" xfId="7979" xr:uid="{714C9608-EBB5-47DE-9111-BCC973D726FB}"/>
    <cellStyle name="20% - Accent5 5 2 2 6 2" xfId="5354" xr:uid="{D26470F5-77CB-40A3-B29E-1884CB7A5E97}"/>
    <cellStyle name="20% - Accent5 5 2 2 6 2 2" xfId="30785" xr:uid="{50861EF7-120B-4E0F-A65C-6483FAD85D62}"/>
    <cellStyle name="20% - Accent5 5 2 2 6 3" xfId="33386" xr:uid="{C5C70BF2-CECA-4118-87BF-3C9A3687AAF7}"/>
    <cellStyle name="20% - Accent5 5 2 2 7" xfId="14474" xr:uid="{274A4ED1-3BF0-4C46-BF3A-B53CEEFA6ED4}"/>
    <cellStyle name="20% - Accent5 5 2 2 7 2" xfId="39813" xr:uid="{11BF6860-359C-492C-826E-BA7A07954E99}"/>
    <cellStyle name="20% - Accent5 5 2 2 8" xfId="38221" xr:uid="{F6DDD3CC-9255-4F8D-8B79-B71529E7816A}"/>
    <cellStyle name="20% - Accent5 5 2 3" xfId="19191" xr:uid="{601A5DC5-B5A3-4337-9EA5-E933DDE424B3}"/>
    <cellStyle name="20% - Accent5 5 2 3 2" xfId="12875" xr:uid="{EABFFF8D-4D57-4935-B310-A2816E6A9B8F}"/>
    <cellStyle name="20% - Accent5 5 2 3 2 2" xfId="5606" xr:uid="{E6E4EDD2-297F-48E1-AA62-700674F934BC}"/>
    <cellStyle name="20% - Accent5 5 2 3 2 2 2" xfId="22632" xr:uid="{D72CF4D2-AAD2-499C-8542-6250AD4C3658}"/>
    <cellStyle name="20% - Accent5 5 2 3 2 2 2 2" xfId="3157" xr:uid="{AB843B62-FA98-469E-BFDB-C4982D1B3B79}"/>
    <cellStyle name="20% - Accent5 5 2 3 2 2 2 2 2" xfId="28610" xr:uid="{A17244A1-7A27-4E91-AF0C-E2EB1F903F4D}"/>
    <cellStyle name="20% - Accent5 5 2 3 2 2 2 3" xfId="47887" xr:uid="{D1D65F8B-A0EC-415D-8CF9-2B0A1CCEBBF7}"/>
    <cellStyle name="20% - Accent5 5 2 3 2 2 3" xfId="21768" xr:uid="{A8D722A4-9357-492C-9B1C-028DE0311098}"/>
    <cellStyle name="20% - Accent5 5 2 3 2 2 3 2" xfId="21205" xr:uid="{681196DA-573D-42E9-B3FC-446CD07BF699}"/>
    <cellStyle name="20% - Accent5 5 2 3 2 2 3 2 2" xfId="46484" xr:uid="{CCF5F00C-D27C-42CB-9BE2-4842FD2B16BA}"/>
    <cellStyle name="20% - Accent5 5 2 3 2 2 3 3" xfId="47036" xr:uid="{846BBBFE-1DB0-403F-BA02-DCE7DF44644B}"/>
    <cellStyle name="20% - Accent5 5 2 3 2 2 4" xfId="9300" xr:uid="{AD5AB921-8B6D-4DE1-AC54-0BF500BDC701}"/>
    <cellStyle name="20% - Accent5 5 2 3 2 2 4 2" xfId="34693" xr:uid="{729E446C-1FC0-4958-A2D1-DD62CD780364}"/>
    <cellStyle name="20% - Accent5 5 2 3 2 2 5" xfId="31029" xr:uid="{30BBA196-BAEB-45C6-8BD4-CEF6DE5E5136}"/>
    <cellStyle name="20% - Accent5 5 2 3 2 3" xfId="5705" xr:uid="{5AC198F1-52BE-4E92-BC80-7B343B48670D}"/>
    <cellStyle name="20% - Accent5 5 2 3 2 3 2" xfId="7280" xr:uid="{0B7FE071-C6FD-4D55-ABF4-FA51F903B1A6}"/>
    <cellStyle name="20% - Accent5 5 2 3 2 3 2 2" xfId="32694" xr:uid="{81EC6F01-10A7-4B6D-847B-26A6477A763D}"/>
    <cellStyle name="20% - Accent5 5 2 3 2 3 3" xfId="31128" xr:uid="{90C5080A-15B9-4D01-916A-0962A06E5205}"/>
    <cellStyle name="20% - Accent5 5 2 3 2 4" xfId="9051" xr:uid="{A0EBE4AD-E989-4B87-A3CF-0D4D1C3AABC3}"/>
    <cellStyle name="20% - Accent5 5 2 3 2 4 2" xfId="7459" xr:uid="{BE12541B-EA56-4555-8E87-A9F0623D0BFD}"/>
    <cellStyle name="20% - Accent5 5 2 3 2 4 2 2" xfId="32873" xr:uid="{78CA150D-6112-4D0B-AE3F-21681E4F64CB}"/>
    <cellStyle name="20% - Accent5 5 2 3 2 4 3" xfId="34444" xr:uid="{C4C4552E-DD95-41DB-9A0F-33BEB476966D}"/>
    <cellStyle name="20% - Accent5 5 2 3 2 5" xfId="15547" xr:uid="{A6FA4CC8-9DBA-4E92-9D3A-97F8456A0F6C}"/>
    <cellStyle name="20% - Accent5 5 2 3 2 5 2" xfId="40874" xr:uid="{C7637149-B0D3-4162-BC41-2BA6A507885B}"/>
    <cellStyle name="20% - Accent5 5 2 3 2 6" xfId="38237" xr:uid="{56D0D46E-FF48-4A63-930A-FF516864150D}"/>
    <cellStyle name="20% - Accent5 5 2 3 3" xfId="285" xr:uid="{560F8203-7D3B-4588-9639-EE2BA0D9DF8B}"/>
    <cellStyle name="20% - Accent5 5 2 3 3 2" xfId="11920" xr:uid="{ADFC3293-C3B0-4F11-ADB0-A434BFAFF35C}"/>
    <cellStyle name="20% - Accent5 5 2 3 3 2 2" xfId="16319" xr:uid="{3D254515-1C69-4D96-941F-9F39FE20950F}"/>
    <cellStyle name="20% - Accent5 5 2 3 3 2 2 2" xfId="9470" xr:uid="{2D4B22DF-60B3-4521-8F19-3ABF17E4E1DC}"/>
    <cellStyle name="20% - Accent5 5 2 3 3 2 2 2 2" xfId="34863" xr:uid="{62B90874-AF4D-42FC-A9C4-0130B36558A1}"/>
    <cellStyle name="20% - Accent5 5 2 3 3 2 2 3" xfId="41635" xr:uid="{656B9E42-DFE4-4BF6-89F1-02E8A100110B}"/>
    <cellStyle name="20% - Accent5 5 2 3 3 2 3" xfId="15456" xr:uid="{F8DC7422-BB0C-4592-9C11-04F2EBBB16E7}"/>
    <cellStyle name="20% - Accent5 5 2 3 3 2 3 2" xfId="14893" xr:uid="{F02978ED-CA8B-4038-8A95-AC609E19C945}"/>
    <cellStyle name="20% - Accent5 5 2 3 3 2 3 2 2" xfId="40232" xr:uid="{78AAF194-351B-4D5C-957E-D6D68B9063CB}"/>
    <cellStyle name="20% - Accent5 5 2 3 3 2 3 3" xfId="40783" xr:uid="{FB6DE3C6-9485-461F-B6EB-5B2603C54037}"/>
    <cellStyle name="20% - Accent5 5 2 3 3 2 4" xfId="21936" xr:uid="{2312F3DF-9E02-4CD7-B5DB-76DA738E6E44}"/>
    <cellStyle name="20% - Accent5 5 2 3 3 2 4 2" xfId="47204" xr:uid="{22CD6F8D-E113-4C55-AFA7-FA7D9098CCA6}"/>
    <cellStyle name="20% - Accent5 5 2 3 3 2 5" xfId="37283" xr:uid="{FEC9B891-8CA4-44DF-B613-151DE6C338E0}"/>
    <cellStyle name="20% - Accent5 5 2 3 3 3" xfId="12019" xr:uid="{20345314-3ADC-473E-9640-B1DDF09049C8}"/>
    <cellStyle name="20% - Accent5 5 2 3 3 3 2" xfId="19916" xr:uid="{94E229D8-17E0-45A4-B11B-5F76AFEEF10B}"/>
    <cellStyle name="20% - Accent5 5 2 3 3 3 2 2" xfId="45204" xr:uid="{254958B5-7F5F-417C-AE75-D993E7A34EF2}"/>
    <cellStyle name="20% - Accent5 5 2 3 3 3 3" xfId="37382" xr:uid="{E7D87D02-ECAF-42EF-A8FE-E466DC7CB373}"/>
    <cellStyle name="20% - Accent5 5 2 3 3 4" xfId="21687" xr:uid="{108872D4-2B6B-43CA-BD83-4D2EFCD8AE56}"/>
    <cellStyle name="20% - Accent5 5 2 3 3 4 2" xfId="20095" xr:uid="{457297B5-7A51-4F71-A9B4-15AD9C54400B}"/>
    <cellStyle name="20% - Accent5 5 2 3 3 4 2 2" xfId="45383" xr:uid="{574AC4E9-5C3B-441B-AF6E-DBADF94FE487}"/>
    <cellStyle name="20% - Accent5 5 2 3 3 4 3" xfId="46955" xr:uid="{F49BAFB5-7E73-4BCE-BA94-E1E616D9E399}"/>
    <cellStyle name="20% - Accent5 5 2 3 3 5" xfId="5014" xr:uid="{58BDEFB0-30D4-4879-ADC1-6E8AC507AF91}"/>
    <cellStyle name="20% - Accent5 5 2 3 3 5 2" xfId="30445" xr:uid="{CC51E4E3-C078-4071-8CBA-99176AFFBCD9}"/>
    <cellStyle name="20% - Accent5 5 2 3 3 6" xfId="25772" xr:uid="{9FB7D047-C619-480A-A9D5-55569E86B337}"/>
    <cellStyle name="20% - Accent5 5 2 3 4" xfId="16140" xr:uid="{9CBC6F55-BE79-4FCD-AC4D-0F0399896A2D}"/>
    <cellStyle name="20% - Accent5 5 2 3 4 2" xfId="9995" xr:uid="{0758F775-7EF0-456B-B1CF-37FF5C015D6D}"/>
    <cellStyle name="20% - Accent5 5 2 3 4 2 2" xfId="14721" xr:uid="{69F25E1C-0462-4950-B645-F791CB29A788}"/>
    <cellStyle name="20% - Accent5 5 2 3 4 2 2 2" xfId="40060" xr:uid="{AB509C2D-E660-455D-930F-2B644F060301}"/>
    <cellStyle name="20% - Accent5 5 2 3 4 2 3" xfId="35379" xr:uid="{EE6724B9-2273-4F44-9B11-423000D3FC52}"/>
    <cellStyle name="20% - Accent5 5 2 3 4 3" xfId="9132" xr:uid="{F8B765EE-524F-4A7D-AE56-36F26C450BC3}"/>
    <cellStyle name="20% - Accent5 5 2 3 4 3 2" xfId="8570" xr:uid="{B29ED4DD-B2C6-4187-86C9-260319BE085F}"/>
    <cellStyle name="20% - Accent5 5 2 3 4 3 2 2" xfId="33977" xr:uid="{847A21F8-3025-4E25-8018-AF52C9A134A0}"/>
    <cellStyle name="20% - Accent5 5 2 3 4 3 3" xfId="34525" xr:uid="{31CAED22-2437-48AF-812B-88E6004D0D8A}"/>
    <cellStyle name="20% - Accent5 5 2 3 4 4" xfId="2987" xr:uid="{B6E6782B-58FA-41E6-8FB3-C729EB427A7E}"/>
    <cellStyle name="20% - Accent5 5 2 3 4 4 2" xfId="28440" xr:uid="{F88F2722-5B9A-4A8B-8277-EA7AF80A357C}"/>
    <cellStyle name="20% - Accent5 5 2 3 4 5" xfId="41456" xr:uid="{A122A4F9-BD70-441B-8E97-7D47212D17D7}"/>
    <cellStyle name="20% - Accent5 5 2 3 5" xfId="16239" xr:uid="{BE747996-3281-4E60-8800-813234B11F96}"/>
    <cellStyle name="20% - Accent5 5 2 3 5 2" xfId="17813" xr:uid="{EE0AAFEE-88AC-47CB-8950-080A4850A162}"/>
    <cellStyle name="20% - Accent5 5 2 3 5 2 2" xfId="43121" xr:uid="{D6691886-71D9-48E1-86D3-B302315CFC82}"/>
    <cellStyle name="20% - Accent5 5 2 3 5 3" xfId="41555" xr:uid="{0FDAFD14-1AFA-4A46-9DFF-ABA2DB6820FB}"/>
    <cellStyle name="20% - Accent5 5 2 3 6" xfId="2738" xr:uid="{47ACB938-63AC-4585-82E2-DD41404DD2C7}"/>
    <cellStyle name="20% - Accent5 5 2 3 6 2" xfId="17992" xr:uid="{13DED678-3D48-4F75-A86E-BD53B2E4A4CA}"/>
    <cellStyle name="20% - Accent5 5 2 3 6 2 2" xfId="43300" xr:uid="{67456299-68EC-4D00-8BDD-9AA913769D96}"/>
    <cellStyle name="20% - Accent5 5 2 3 6 3" xfId="28191" xr:uid="{742D1812-53BE-4B84-BB11-A3E94F81B60B}"/>
    <cellStyle name="20% - Accent5 5 2 3 7" xfId="21859" xr:uid="{EC0BAFFF-44F0-4717-A117-77BB177565A6}"/>
    <cellStyle name="20% - Accent5 5 2 3 7 2" xfId="47127" xr:uid="{9F002DA7-8BF9-4084-8CB2-2548FDF49E5A}"/>
    <cellStyle name="20% - Accent5 5 2 3 8" xfId="44490" xr:uid="{49CC3C99-74CB-4ED0-8B6C-6F8D71593F8F}"/>
    <cellStyle name="20% - Accent5 5 2 4" xfId="286" xr:uid="{9C223A7C-326D-4556-A110-A56199990ACF}"/>
    <cellStyle name="20% - Accent5 5 2 4 2" xfId="24557" xr:uid="{684179B4-180F-4888-8416-5598B21E7DBC}"/>
    <cellStyle name="20% - Accent5 5 2 4 2 2" xfId="5785" xr:uid="{E17892D4-58AE-475E-B6C8-828CAC472FA0}"/>
    <cellStyle name="20% - Accent5 5 2 4 2 2 2" xfId="22106" xr:uid="{B6B0C546-22A4-45BE-81C0-ADE3DD20B584}"/>
    <cellStyle name="20% - Accent5 5 2 4 2 2 2 2" xfId="47374" xr:uid="{262CEE4E-241D-4791-8836-6338CFE80DAB}"/>
    <cellStyle name="20% - Accent5 5 2 4 2 2 3" xfId="31208" xr:uid="{31086537-F541-413F-B9D7-0A8F9B8F2280}"/>
    <cellStyle name="20% - Accent5 5 2 4 2 3" xfId="4923" xr:uid="{257791FA-9C4B-4C65-8572-2F6C1B95B092}"/>
    <cellStyle name="20% - Accent5 5 2 4 2 3 2" xfId="3329" xr:uid="{280779C3-D254-4A8D-9A53-6FBFF80F35F1}"/>
    <cellStyle name="20% - Accent5 5 2 4 2 3 2 2" xfId="28782" xr:uid="{32BE910E-662F-4885-8085-FA47DF01F179}"/>
    <cellStyle name="20% - Accent5 5 2 4 2 3 3" xfId="30354" xr:uid="{43506AC7-F5C8-4F9E-ACBA-3D4376D7642B}"/>
    <cellStyle name="20% - Accent5 5 2 4 2 4" xfId="15624" xr:uid="{A4507D87-F8F8-464E-B94C-D9714CF44F8D}"/>
    <cellStyle name="20% - Accent5 5 2 4 2 4 2" xfId="40951" xr:uid="{0643A43A-553C-4509-B4E9-97D5F4398FC6}"/>
    <cellStyle name="20% - Accent5 5 2 4 2 5" xfId="49791" xr:uid="{AF7CE419-480D-4F15-B365-01CB532B5444}"/>
    <cellStyle name="20% - Accent5 5 2 4 3" xfId="24656" xr:uid="{14567579-2A87-44D0-94E1-75DDF4702A78}"/>
    <cellStyle name="20% - Accent5 5 2 4 3 2" xfId="13602" xr:uid="{98F7A063-3A62-48CB-AF73-CD6B3536D87E}"/>
    <cellStyle name="20% - Accent5 5 2 4 3 2 2" xfId="38953" xr:uid="{1C13E0FA-B07F-4D61-BEF7-C4E3DBB38F16}"/>
    <cellStyle name="20% - Accent5 5 2 4 3 3" xfId="49890" xr:uid="{B28AA483-2558-40B6-8F3C-BAAD9FAB8168}"/>
    <cellStyle name="20% - Accent5 5 2 4 4" xfId="15375" xr:uid="{A08CA548-42CE-4CBB-9D7F-F1D302A4D514}"/>
    <cellStyle name="20% - Accent5 5 2 4 4 2" xfId="13781" xr:uid="{BBA3B501-B86A-4322-861D-B8F3CA2E1AAB}"/>
    <cellStyle name="20% - Accent5 5 2 4 4 2 2" xfId="39132" xr:uid="{00081850-8EB1-42B5-B899-3789D1FF1146}"/>
    <cellStyle name="20% - Accent5 5 2 4 4 3" xfId="40702" xr:uid="{1CF445A0-B805-414E-8569-F71E672F7E87}"/>
    <cellStyle name="20% - Accent5 5 2 4 5" xfId="11327" xr:uid="{9013E16C-6932-4CC3-8149-727EB6158DB2}"/>
    <cellStyle name="20% - Accent5 5 2 4 5 2" xfId="36698" xr:uid="{700BD69A-0202-4B70-853F-66FF1319C0BE}"/>
    <cellStyle name="20% - Accent5 5 2 4 6" xfId="25773" xr:uid="{7938C032-C435-42B8-8E55-C09DB00C6DED}"/>
    <cellStyle name="20% - Accent5 5 2 5" xfId="1326" xr:uid="{B85DBCF9-3B15-48A9-94DA-5C13CD894108}"/>
    <cellStyle name="20% - Accent5 5 2 5 2" xfId="18244" xr:uid="{26C77458-371A-44E2-ABD7-3F1CC244BD03}"/>
    <cellStyle name="20% - Accent5 5 2 5 2 2" xfId="12099" xr:uid="{267AF3B5-236B-4760-9390-02A0A77DF870}"/>
    <cellStyle name="20% - Accent5 5 2 5 2 2 2" xfId="15794" xr:uid="{888A1CDB-4863-4B02-809F-4FF1E7243896}"/>
    <cellStyle name="20% - Accent5 5 2 5 2 2 2 2" xfId="41121" xr:uid="{B92AB37F-49CA-4466-A3CE-246EA822DBEA}"/>
    <cellStyle name="20% - Accent5 5 2 5 2 2 3" xfId="37462" xr:uid="{27CAED82-2C94-40E0-BDA9-6D1F303877B3}"/>
    <cellStyle name="20% - Accent5 5 2 5 2 3" xfId="11236" xr:uid="{3DFBB641-249D-4BD5-BB68-E5AFE0220312}"/>
    <cellStyle name="20% - Accent5 5 2 5 2 3 2" xfId="9642" xr:uid="{086B9160-B501-441F-B684-88D84FAFB57D}"/>
    <cellStyle name="20% - Accent5 5 2 5 2 3 2 2" xfId="35035" xr:uid="{CDD49182-23DD-4D68-9AEB-D78CC50E24D0}"/>
    <cellStyle name="20% - Accent5 5 2 5 2 3 3" xfId="36607" xr:uid="{32EBDC5F-F73C-47FD-BF92-EBF9A00F90D2}"/>
    <cellStyle name="20% - Accent5 5 2 5 2 4" xfId="5091" xr:uid="{83FAF96F-1F01-408E-BAAB-28CD02704609}"/>
    <cellStyle name="20% - Accent5 5 2 5 2 4 2" xfId="30522" xr:uid="{92DD41F5-4928-4128-99FC-EFEBA8E320EE}"/>
    <cellStyle name="20% - Accent5 5 2 5 2 5" xfId="43544" xr:uid="{84FEAF55-69B8-4806-8854-0EE32BC6449F}"/>
    <cellStyle name="20% - Accent5 5 2 5 3" xfId="18343" xr:uid="{B33A5CE0-0E09-41BE-ACB3-A3912B04076B}"/>
    <cellStyle name="20% - Accent5 5 2 5 3 2" xfId="1999" xr:uid="{E57A56AA-F370-4310-9B0E-DF1026FA9609}"/>
    <cellStyle name="20% - Accent5 5 2 5 3 2 2" xfId="27470" xr:uid="{A8F69548-E3AA-4149-BDA6-F21548F4C652}"/>
    <cellStyle name="20% - Accent5 5 2 5 3 3" xfId="43643" xr:uid="{69676D16-C97F-486A-AC78-BED040BBA388}"/>
    <cellStyle name="20% - Accent5 5 2 5 4" xfId="4842" xr:uid="{F5C5E183-B50C-4C89-BABC-8D0A922E828C}"/>
    <cellStyle name="20% - Accent5 5 2 5 4 2" xfId="1145" xr:uid="{553BFCE4-58C0-4790-9730-D7163CDC61C0}"/>
    <cellStyle name="20% - Accent5 5 2 5 4 2 2" xfId="26629" xr:uid="{3582044E-1CAF-4E72-9855-BC07B695E7CE}"/>
    <cellStyle name="20% - Accent5 5 2 5 4 3" xfId="30273" xr:uid="{2F970536-6EB6-4273-B059-5949C76FD8EC}"/>
    <cellStyle name="20% - Accent5 5 2 5 5" xfId="23964" xr:uid="{9EBD8F28-F9F1-4894-BFFB-80E0CD016947}"/>
    <cellStyle name="20% - Accent5 5 2 5 5 2" xfId="49209" xr:uid="{65D62842-F0CF-4F38-BE98-2CAA7B24B82D}"/>
    <cellStyle name="20% - Accent5 5 2 5 6" xfId="26799" xr:uid="{15C34E74-F424-4A65-AD0B-E3C3C841817F}"/>
    <cellStyle name="20% - Accent5 5 2 6" xfId="1398" xr:uid="{8C384EC7-43BC-4308-93C8-4EAF6EAE68D3}"/>
    <cellStyle name="20% - Accent5 5 2 6 2" xfId="19496" xr:uid="{78FDE116-D24F-4724-BB35-7F4040894637}"/>
    <cellStyle name="20% - Accent5 5 2 6 2 2" xfId="25244" xr:uid="{BC8078A1-B366-478C-B00F-768400479B07}"/>
    <cellStyle name="20% - Accent5 5 2 6 2 2 2" xfId="50478" xr:uid="{D2E979E2-AB59-4C0F-9168-8DCF9D32693F}"/>
    <cellStyle name="20% - Accent5 5 2 6 2 3" xfId="44784" xr:uid="{592B9886-6D32-4B2F-A4B7-D7BD04F6D3C8}"/>
    <cellStyle name="20% - Accent5 5 2 6 3" xfId="8060" xr:uid="{A031E93E-A390-402A-8DAA-291FABDDE879}"/>
    <cellStyle name="20% - Accent5 5 2 6 3 2" xfId="6465" xr:uid="{0982C141-A11E-4982-A077-D67A495DBCD6}"/>
    <cellStyle name="20% - Accent5 5 2 6 3 2 2" xfId="31888" xr:uid="{36C57B0B-61AB-4C8D-B386-E1574B7A1E35}"/>
    <cellStyle name="20% - Accent5 5 2 6 3 3" xfId="33467" xr:uid="{48C2BA09-DBA8-42A3-B057-CA25AB312E0D}"/>
    <cellStyle name="20% - Accent5 5 2 6 4" xfId="18761" xr:uid="{0D65D74D-479A-4328-AB61-28DBA8B9E554}"/>
    <cellStyle name="20% - Accent5 5 2 6 4 2" xfId="44061" xr:uid="{57F55BA6-A308-401E-B8D3-037D375C370A}"/>
    <cellStyle name="20% - Accent5 5 2 6 5" xfId="26869" xr:uid="{A149F28C-6DC0-4CC9-8D8F-12345E197D83}"/>
    <cellStyle name="20% - Accent5 5 2 7" xfId="1497" xr:uid="{0146C9BD-95CA-44AD-81F7-2FBDF8E584B4}"/>
    <cellStyle name="20% - Accent5 5 2 7 2" xfId="15708" xr:uid="{73A1C4F8-D041-4A6D-83EE-6B32F9983E6B}"/>
    <cellStyle name="20% - Accent5 5 2 7 2 2" xfId="41035" xr:uid="{BCFE5E22-C7AD-4516-BB9E-D7876C949F8A}"/>
    <cellStyle name="20% - Accent5 5 2 7 3" xfId="26968" xr:uid="{6453C957-3BD8-4C29-BB9F-94B56150B8CB}"/>
    <cellStyle name="20% - Accent5 5 2 8" xfId="18512" xr:uid="{E1D196EB-8F62-49DE-A439-0189E824908B}"/>
    <cellStyle name="20% - Accent5 5 2 8 2" xfId="15887" xr:uid="{ED84C5BC-08D1-410B-8396-0BDEAFE20240}"/>
    <cellStyle name="20% - Accent5 5 2 8 2 2" xfId="41214" xr:uid="{6E88F877-5102-40E2-BA61-2069A12BC314}"/>
    <cellStyle name="20% - Accent5 5 2 8 3" xfId="43812" xr:uid="{599388AA-71DB-4D11-93DC-43C960AD0E6A}"/>
    <cellStyle name="20% - Accent5 5 2 9" xfId="20786" xr:uid="{2AE247BC-7552-40F8-826D-1E68AED6B7D1}"/>
    <cellStyle name="20% - Accent5 5 2 9 2" xfId="46065" xr:uid="{56E1AD2A-4C41-473A-94F9-4F4350F95BEE}"/>
    <cellStyle name="20% - Accent5 5 3" xfId="3430" xr:uid="{7D6F455A-F3F5-4A88-8D85-AB37DEDF5C9E}"/>
    <cellStyle name="20% - Accent5 5 3 2" xfId="9744" xr:uid="{DAC2216A-7B90-4288-9EAD-4ECA07EE9D9A}"/>
    <cellStyle name="20% - Accent5 5 3 2 2" xfId="20346" xr:uid="{B9C8D758-7883-4C53-A586-BD1930F9E0ED}"/>
    <cellStyle name="20% - Accent5 5 3 2 2 2" xfId="18423" xr:uid="{09F5B319-C3C1-4A67-851C-16D5CDDEB668}"/>
    <cellStyle name="20% - Accent5 5 3 2 2 2 2" xfId="11574" xr:uid="{D418C298-B9EB-45AD-BE8C-1DBF6052BF0D}"/>
    <cellStyle name="20% - Accent5 5 3 2 2 2 2 2" xfId="36945" xr:uid="{B597214D-33CF-4B8C-9C88-073B137151D2}"/>
    <cellStyle name="20% - Accent5 5 3 2 2 2 3" xfId="43723" xr:uid="{37306D6E-B0CE-43D9-A717-E100542396AE}"/>
    <cellStyle name="20% - Accent5 5 3 2 2 3" xfId="17561" xr:uid="{3F516FA6-2E23-407F-A35C-14DDB32F58E3}"/>
    <cellStyle name="20% - Accent5 5 3 2 2 3 2" xfId="15966" xr:uid="{971DCA24-4503-432C-A579-F251EE42328F}"/>
    <cellStyle name="20% - Accent5 5 3 2 2 3 2 2" xfId="41293" xr:uid="{E16C760E-2989-4E41-8497-35C0FD02C346}"/>
    <cellStyle name="20% - Accent5 5 3 2 2 3 3" xfId="42869" xr:uid="{7EC53F76-383D-4F91-A7E6-EB43D8C60CAE}"/>
    <cellStyle name="20% - Accent5 5 3 2 2 4" xfId="24041" xr:uid="{AA1E589B-E583-4B2C-88E5-B750E5C382B1}"/>
    <cellStyle name="20% - Accent5 5 3 2 2 4 2" xfId="49286" xr:uid="{2BF20EAD-44D4-4C4D-BA37-6C49FB7C4A82}"/>
    <cellStyle name="20% - Accent5 5 3 2 2 5" xfId="45625" xr:uid="{60DF9D96-73B0-4390-8380-CC77757548B3}"/>
    <cellStyle name="20% - Accent5 5 3 2 3" xfId="20445" xr:uid="{DC5F8AF5-7FEF-4679-AC5C-0E7481B78411}"/>
    <cellStyle name="20% - Accent5 5 3 2 3 2" xfId="10417" xr:uid="{AE3F8706-1ADA-43D1-A33D-B5A301D298CB}"/>
    <cellStyle name="20% - Accent5 5 3 2 3 2 2" xfId="35801" xr:uid="{F17CC428-BF9D-4596-B0CA-98CA933E7AE9}"/>
    <cellStyle name="20% - Accent5 5 3 2 3 3" xfId="45724" xr:uid="{285573A9-70FA-44A2-9CB6-2C1E78E4F2AB}"/>
    <cellStyle name="20% - Accent5 5 3 2 4" xfId="23792" xr:uid="{35D15375-59EC-4AE3-AEA6-2CACE4D4FC99}"/>
    <cellStyle name="20% - Accent5 5 3 2 4 2" xfId="4283" xr:uid="{F1F1D72E-21CF-4015-AE65-701343D24B59}"/>
    <cellStyle name="20% - Accent5 5 3 2 4 2 2" xfId="29727" xr:uid="{747D778B-BEAC-4D35-96D3-84362598D501}"/>
    <cellStyle name="20% - Accent5 5 3 2 4 3" xfId="49037" xr:uid="{1B29246C-61BC-4EB0-B906-83B9B75A3F9E}"/>
    <cellStyle name="20% - Accent5 5 3 2 5" xfId="7119" xr:uid="{F9A8A874-2903-44D0-843F-7D89C29EC5E3}"/>
    <cellStyle name="20% - Accent5 5 3 2 5 2" xfId="32533" xr:uid="{6515864C-987C-4A42-B303-5F037202286F}"/>
    <cellStyle name="20% - Accent5 5 3 2 6" xfId="35128" xr:uid="{732AE1D1-F6BB-4B3B-9736-65756B61978E}"/>
    <cellStyle name="20% - Accent5 5 3 3" xfId="22381" xr:uid="{6A283905-3650-4996-BC5D-1DB69410AAA7}"/>
    <cellStyle name="20% - Accent5 5 3 3 2" xfId="14034" xr:uid="{A604A724-44CA-45E9-8D71-FE96C10B2AFE}"/>
    <cellStyle name="20% - Accent5 5 3 3 2 2" xfId="7890" xr:uid="{F9557C08-9BE9-4360-B9A2-0C8B979ACB4D}"/>
    <cellStyle name="20% - Accent5 5 3 3 2 2 2" xfId="24211" xr:uid="{74ED1340-2E22-4258-8E40-EB6C320E1D2B}"/>
    <cellStyle name="20% - Accent5 5 3 3 2 2 2 2" xfId="49456" xr:uid="{91D3DB73-C7ED-4440-B60A-0DF38618FED1}"/>
    <cellStyle name="20% - Accent5 5 3 3 2 2 3" xfId="33297" xr:uid="{03329B72-D3D6-41D3-BD9E-32F7516F8AFA}"/>
    <cellStyle name="20% - Accent5 5 3 3 2 3" xfId="7028" xr:uid="{99F7A5A9-937A-461A-8C8B-8717B4DB9F54}"/>
    <cellStyle name="20% - Accent5 5 3 3 2 3 2" xfId="5433" xr:uid="{113DDC3C-C445-4C44-AFFD-1E288AD9CFA3}"/>
    <cellStyle name="20% - Accent5 5 3 3 2 3 2 2" xfId="30864" xr:uid="{14152483-A6C3-4BF9-8703-4DAFD021F8DE}"/>
    <cellStyle name="20% - Accent5 5 3 3 2 3 3" xfId="32442" xr:uid="{C2001A5E-CD36-4307-9D0B-38B0C9822DD4}"/>
    <cellStyle name="20% - Accent5 5 3 3 2 4" xfId="17729" xr:uid="{B82CD7B3-7FA5-4FE4-BE7E-1F267FFD5DA9}"/>
    <cellStyle name="20% - Accent5 5 3 3 2 4 2" xfId="43037" xr:uid="{04BA323A-8A48-483C-AF2A-C250F78A96F4}"/>
    <cellStyle name="20% - Accent5 5 3 3 2 5" xfId="39373" xr:uid="{1D101E1A-6656-42E8-988D-FB6A714607F6}"/>
    <cellStyle name="20% - Accent5 5 3 3 3" xfId="14133" xr:uid="{C949464D-D958-46E9-991B-08615DF48502}"/>
    <cellStyle name="20% - Accent5 5 3 3 3 2" xfId="23054" xr:uid="{616B8BB4-5510-4CBA-A309-D9C247504C40}"/>
    <cellStyle name="20% - Accent5 5 3 3 3 2 2" xfId="48309" xr:uid="{3743B5FE-7D0E-45DE-911A-152462F0AC6C}"/>
    <cellStyle name="20% - Accent5 5 3 3 3 3" xfId="39472" xr:uid="{DDDEF4F6-F2E4-4F01-B350-D629B921DEBB}"/>
    <cellStyle name="20% - Accent5 5 3 3 4" xfId="17480" xr:uid="{04265125-884B-4812-8078-ED11E69018A6}"/>
    <cellStyle name="20% - Accent5 5 3 3 4 2" xfId="10597" xr:uid="{C704341D-A458-4C7E-BC77-69E21BEB4695}"/>
    <cellStyle name="20% - Accent5 5 3 3 4 2 2" xfId="35981" xr:uid="{18269B5C-B35D-4DF0-B316-43E93FBF7738}"/>
    <cellStyle name="20% - Accent5 5 3 3 4 3" xfId="42788" xr:uid="{44F71FB4-09E6-41C5-97D6-9A846EDFFF17}"/>
    <cellStyle name="20% - Accent5 5 3 3 5" xfId="19755" xr:uid="{BF04F28D-BFEA-4B05-B001-9BC2B5EBBF74}"/>
    <cellStyle name="20% - Accent5 5 3 3 5 2" xfId="45043" xr:uid="{F6CB7354-3879-46FC-9EE8-FB08D00E86D5}"/>
    <cellStyle name="20% - Accent5 5 3 3 6" xfId="47638" xr:uid="{F13E6521-041D-447B-BB03-08E90FDEB8FF}"/>
    <cellStyle name="20% - Accent5 5 3 4" xfId="7711" xr:uid="{4D6ECCC9-E604-45A5-B5B5-59A7CDDBF8F7}"/>
    <cellStyle name="20% - Accent5 5 3 4 2" xfId="24736" xr:uid="{49615698-5C9F-473D-8CA6-7BD3770EA7A3}"/>
    <cellStyle name="20% - Accent5 5 3 4 2 2" xfId="5261" xr:uid="{39F5B617-4780-4E6A-8526-04C8CDF0F4F2}"/>
    <cellStyle name="20% - Accent5 5 3 4 2 2 2" xfId="30692" xr:uid="{1766CD97-B8C5-4A09-9054-4B5B027803EC}"/>
    <cellStyle name="20% - Accent5 5 3 4 2 3" xfId="49970" xr:uid="{CFF7350B-599F-4585-8AC3-B9AD4D311BC8}"/>
    <cellStyle name="20% - Accent5 5 3 4 3" xfId="23873" xr:uid="{253C4C17-7C6D-423A-BC75-7E46CE8ADAC4}"/>
    <cellStyle name="20% - Accent5 5 3 4 3 2" xfId="22278" xr:uid="{AF0EE310-98A3-405B-9DB1-13F370085D98}"/>
    <cellStyle name="20% - Accent5 5 3 4 3 2 2" xfId="47546" xr:uid="{1BA01918-04E2-4140-A9FA-7C5B8ED802DE}"/>
    <cellStyle name="20% - Accent5 5 3 4 3 3" xfId="49118" xr:uid="{8A6A804F-4522-4D62-997D-9F4D97EBBF5D}"/>
    <cellStyle name="20% - Accent5 5 3 4 4" xfId="11404" xr:uid="{86D9D8CB-2709-4AD6-A0EB-04DFDAD04C48}"/>
    <cellStyle name="20% - Accent5 5 3 4 4 2" xfId="36775" xr:uid="{85AAD1D6-C2E4-4526-93EA-EB20A7743A5F}"/>
    <cellStyle name="20% - Accent5 5 3 4 5" xfId="33118" xr:uid="{984EC1FC-39B7-45B5-A9BA-8045B4BAC720}"/>
    <cellStyle name="20% - Accent5 5 3 5" xfId="7810" xr:uid="{3EC33606-53D7-48A2-8CA2-A5A2FA97F417}"/>
    <cellStyle name="20% - Accent5 5 3 5 2" xfId="4103" xr:uid="{98949748-0BA4-4FDE-8B58-7C4012A4779C}"/>
    <cellStyle name="20% - Accent5 5 3 5 2 2" xfId="29547" xr:uid="{FD2A58E8-8848-4BEA-9F6C-7477572B19E1}"/>
    <cellStyle name="20% - Accent5 5 3 5 3" xfId="33217" xr:uid="{55CDFADB-614E-4603-8A63-4212B8F6FAA0}"/>
    <cellStyle name="20% - Accent5 5 3 6" xfId="11155" xr:uid="{1E06D774-65BD-4B59-8EB9-2B0193A3B96E}"/>
    <cellStyle name="20% - Accent5 5 3 6 2" xfId="2179" xr:uid="{FD8069F2-716E-4FDC-AFCC-C532364B0FF9}"/>
    <cellStyle name="20% - Accent5 5 3 6 2 2" xfId="27650" xr:uid="{EDA6A7C2-65AA-4CBD-88DC-22004D921D70}"/>
    <cellStyle name="20% - Accent5 5 3 6 3" xfId="36526" xr:uid="{B402C1D4-A461-4536-8388-0B7AD86B03D7}"/>
    <cellStyle name="20% - Accent5 5 3 7" xfId="17652" xr:uid="{1F0B2C68-4461-42A6-A4CE-3E2899030D40}"/>
    <cellStyle name="20% - Accent5 5 3 7 2" xfId="42960" xr:uid="{1619D166-301D-4427-AEC5-8DDB34893918}"/>
    <cellStyle name="20% - Accent5 5 3 8" xfId="28875" xr:uid="{9C6A9319-6957-4596-8908-B20EDDB2D709}"/>
    <cellStyle name="20% - Accent5 5 4" xfId="16068" xr:uid="{BD0ADC75-92D4-4B5D-A401-52CA632BD467}"/>
    <cellStyle name="20% - Accent5 5 4 2" xfId="5534" xr:uid="{A4ABB1B2-96D2-4F57-ACD7-CF6E7E6997E2}"/>
    <cellStyle name="20% - Accent5 5 4 2 2" xfId="8783" xr:uid="{47D320D2-4569-4B10-8546-048713C3076C}"/>
    <cellStyle name="20% - Accent5 5 4 2 2 2" xfId="14213" xr:uid="{383B0339-76F5-43B9-8420-91066D6791B7}"/>
    <cellStyle name="20% - Accent5 5 4 2 2 2 2" xfId="7366" xr:uid="{D7763548-4488-49D4-ACED-73CD5F6914FC}"/>
    <cellStyle name="20% - Accent5 5 4 2 2 2 2 2" xfId="32780" xr:uid="{2F1AEF18-85A7-4397-A065-9E06490F4779}"/>
    <cellStyle name="20% - Accent5 5 4 2 2 2 3" xfId="39552" xr:uid="{AF744127-6A1E-40EA-B704-3EEBB3E971BA}"/>
    <cellStyle name="20% - Accent5 5 4 2 2 3" xfId="13350" xr:uid="{11520283-D1F3-464D-BA90-6FA63655090B}"/>
    <cellStyle name="20% - Accent5 5 4 2 2 3 2" xfId="24383" xr:uid="{35C97BE0-59D0-402A-A146-A3EA5C0DD28D}"/>
    <cellStyle name="20% - Accent5 5 4 2 2 3 2 2" xfId="49628" xr:uid="{A0ABE40A-25E0-4A9C-9249-23B7B3BD3CA8}"/>
    <cellStyle name="20% - Accent5 5 4 2 2 3 3" xfId="38701" xr:uid="{72067505-0969-448A-8686-D6CEBFC3AB6D}"/>
    <cellStyle name="20% - Accent5 5 4 2 2 4" xfId="19832" xr:uid="{79037405-0ABA-408D-978D-03AA85243893}"/>
    <cellStyle name="20% - Accent5 5 4 2 2 4 2" xfId="45120" xr:uid="{FFCCFBDB-7BC0-49EC-8EA5-5989DDE913C0}"/>
    <cellStyle name="20% - Accent5 5 4 2 2 5" xfId="34176" xr:uid="{3F19C37D-DADC-4B58-B26D-C932748A00FC}"/>
    <cellStyle name="20% - Accent5 5 4 2 3" xfId="8882" xr:uid="{B59CD599-2CBE-411A-BBE9-BB674019921E}"/>
    <cellStyle name="20% - Accent5 5 4 2 3 2" xfId="6207" xr:uid="{6F8C0E1E-2B30-4EAA-A7D1-A5C5D5C6AEF1}"/>
    <cellStyle name="20% - Accent5 5 4 2 3 2 2" xfId="31630" xr:uid="{CB441A17-677B-42A7-AD06-B7E8C117505D}"/>
    <cellStyle name="20% - Accent5 5 4 2 3 3" xfId="34275" xr:uid="{D957B09A-EBDC-4D5C-933D-5464361B0CC5}"/>
    <cellStyle name="20% - Accent5 5 4 2 4" xfId="19583" xr:uid="{DC711F60-F247-45FE-B9D5-263560D3392E}"/>
    <cellStyle name="20% - Accent5 5 4 2 4 2" xfId="16921" xr:uid="{54D5C9D0-DD83-498E-B4F2-738B110C9144}"/>
    <cellStyle name="20% - Accent5 5 4 2 4 2 2" xfId="42237" xr:uid="{57C27036-D77D-4DC2-A7D1-DFD83FBA90C7}"/>
    <cellStyle name="20% - Accent5 5 4 2 4 3" xfId="44871" xr:uid="{92C86D6E-CF6C-4364-AD86-E6165B1A334D}"/>
    <cellStyle name="20% - Accent5 5 4 2 5" xfId="802" xr:uid="{4BDE999D-0357-425C-B055-5675D53FE8CC}"/>
    <cellStyle name="20% - Accent5 5 4 2 5 2" xfId="26286" xr:uid="{FCC4EB90-4D81-496A-B0A6-A14364BF8EA3}"/>
    <cellStyle name="20% - Accent5 5 4 2 6" xfId="30957" xr:uid="{B4DF2B29-0701-49B4-9197-B25CC8233FE8}"/>
    <cellStyle name="20% - Accent5 5 4 3" xfId="11848" xr:uid="{10504940-12A2-4780-B703-409ECD038856}"/>
    <cellStyle name="20% - Accent5 5 4 3 2" xfId="21419" xr:uid="{336619BD-069C-4571-A8A1-FEE8A72CF0BF}"/>
    <cellStyle name="20% - Accent5 5 4 3 2 2" xfId="2649" xr:uid="{259A73E2-33A0-42D5-AA82-ABD3BC422844}"/>
    <cellStyle name="20% - Accent5 5 4 3 2 2 2" xfId="20002" xr:uid="{AACFF51C-D04D-48B8-A96B-4EADB635DD38}"/>
    <cellStyle name="20% - Accent5 5 4 3 2 2 2 2" xfId="45290" xr:uid="{32A61062-7E90-4982-8720-B986668680E2}"/>
    <cellStyle name="20% - Accent5 5 4 3 2 2 3" xfId="28102" xr:uid="{309885D8-319A-45D3-9148-524514E3BA94}"/>
    <cellStyle name="20% - Accent5 5 4 3 2 3" xfId="711" xr:uid="{78125D54-15B4-4433-97C0-6219E809ED06}"/>
    <cellStyle name="20% - Accent5 5 4 3 2 3 2" xfId="18071" xr:uid="{53ACBF5C-DEB4-40E1-A709-10F29385D060}"/>
    <cellStyle name="20% - Accent5 5 4 3 2 3 2 2" xfId="43379" xr:uid="{BBE53B3D-6A58-4123-9074-A77247F593E9}"/>
    <cellStyle name="20% - Accent5 5 4 3 2 3 3" xfId="26195" xr:uid="{E4117588-FB2A-4CD7-B9ED-0033D9651865}"/>
    <cellStyle name="20% - Accent5 5 4 3 2 4" xfId="13518" xr:uid="{A06882CC-88D8-4C21-8584-0C8AF9E3C549}"/>
    <cellStyle name="20% - Accent5 5 4 3 2 4 2" xfId="38869" xr:uid="{603A059F-D1F0-46EA-83C0-6DB4FFE253DB}"/>
    <cellStyle name="20% - Accent5 5 4 3 2 5" xfId="46687" xr:uid="{ECB26063-C1EF-4D9F-96DE-53A52BF7D926}"/>
    <cellStyle name="20% - Accent5 5 4 3 3" xfId="21518" xr:uid="{EC9D20C4-F08E-43E4-A920-019CA91568BA}"/>
    <cellStyle name="20% - Accent5 5 4 3 3 2" xfId="12521" xr:uid="{92D9DCBC-6682-4D99-B7F3-2D5E7DB1DE69}"/>
    <cellStyle name="20% - Accent5 5 4 3 3 2 2" xfId="37884" xr:uid="{6F471E04-A2B4-44D6-B3A5-2DA924C1F14B}"/>
    <cellStyle name="20% - Accent5 5 4 3 3 3" xfId="46786" xr:uid="{ECE3FE2B-3BE4-439C-8BD9-86ACDACE63C7}"/>
    <cellStyle name="20% - Accent5 5 4 3 4" xfId="13269" xr:uid="{5D0C32F3-B702-4040-AB07-E19918DAE9BB}"/>
    <cellStyle name="20% - Accent5 5 4 3 4 2" xfId="6387" xr:uid="{A3E6E135-848B-4A2A-A6AB-509F14666118}"/>
    <cellStyle name="20% - Accent5 5 4 3 4 2 2" xfId="31810" xr:uid="{6ECA49D8-120B-4E81-9445-E6881F5B6F69}"/>
    <cellStyle name="20% - Accent5 5 4 3 4 3" xfId="38620" xr:uid="{9EB79F9A-8B45-48D3-A048-94419CF234EB}"/>
    <cellStyle name="20% - Accent5 5 4 3 5" xfId="1839" xr:uid="{9DC01881-7805-4EDB-9C7E-82470E6F8794}"/>
    <cellStyle name="20% - Accent5 5 4 3 5 2" xfId="27310" xr:uid="{00F80120-3070-4CB6-85D2-6D0B7407C55B}"/>
    <cellStyle name="20% - Accent5 5 4 3 6" xfId="37212" xr:uid="{F6058B8C-551B-418C-8BA4-09E4FE9CAC84}"/>
    <cellStyle name="20% - Accent5 5 4 4" xfId="2470" xr:uid="{86E9A1A9-2B0D-49F2-8607-69B7F01B3AA1}"/>
    <cellStyle name="20% - Accent5 5 4 4 2" xfId="20525" xr:uid="{E5CE84F1-854C-4504-ACC8-CA2F3B8068DF}"/>
    <cellStyle name="20% - Accent5 5 4 4 2 2" xfId="17899" xr:uid="{1800DEFC-21E3-4B4F-8A42-CF56ACF146B7}"/>
    <cellStyle name="20% - Accent5 5 4 4 2 2 2" xfId="43207" xr:uid="{FEC9ECE1-5508-484F-8C74-03F5F654B70E}"/>
    <cellStyle name="20% - Accent5 5 4 4 2 3" xfId="45804" xr:uid="{33B7943C-D24A-47F1-98C2-2921F1FDF430}"/>
    <cellStyle name="20% - Accent5 5 4 4 3" xfId="19664" xr:uid="{AE7D171F-DBC8-44A8-8773-DBA3CD7C09A1}"/>
    <cellStyle name="20% - Accent5 5 4 4 3 2" xfId="11746" xr:uid="{3DE570EC-A6F4-40E9-B7EF-B5A731798896}"/>
    <cellStyle name="20% - Accent5 5 4 4 3 2 2" xfId="37117" xr:uid="{3AF6F2F0-5497-4017-A98A-87C85FAB4391}"/>
    <cellStyle name="20% - Accent5 5 4 4 3 3" xfId="44952" xr:uid="{BFEF72DC-B044-4A35-BB95-5372A38114C3}"/>
    <cellStyle name="20% - Accent5 5 4 4 4" xfId="7196" xr:uid="{83B31983-E85F-4F7A-8691-932747EB0E83}"/>
    <cellStyle name="20% - Accent5 5 4 4 4 2" xfId="32610" xr:uid="{DF36853C-0283-4BF1-9086-E9566C7AB6B5}"/>
    <cellStyle name="20% - Accent5 5 4 4 5" xfId="27923" xr:uid="{5E7C82DD-5E3D-41C0-B4D6-337DBF610E14}"/>
    <cellStyle name="20% - Accent5 5 4 5" xfId="2569" xr:uid="{8C52DA69-B7D4-4A97-B1B8-8D79723A598C}"/>
    <cellStyle name="20% - Accent5 5 4 5 2" xfId="16741" xr:uid="{9F67FBD5-EE17-499F-8E99-B8FB39DAE6DF}"/>
    <cellStyle name="20% - Accent5 5 4 5 2 2" xfId="42057" xr:uid="{47F7D4C5-BFA2-4A75-8E34-72783D0A8376}"/>
    <cellStyle name="20% - Accent5 5 4 5 3" xfId="28022" xr:uid="{258C51C8-67A0-4323-B9C8-4BCD519079A0}"/>
    <cellStyle name="20% - Accent5 5 4 6" xfId="6947" xr:uid="{C4FD12ED-85C8-4C10-A331-10CEA25A2678}"/>
    <cellStyle name="20% - Accent5 5 4 6 2" xfId="23234" xr:uid="{8EE987E3-6992-4FBB-B26C-E03DAE9B48C6}"/>
    <cellStyle name="20% - Accent5 5 4 6 2 2" xfId="48489" xr:uid="{EDBE25E9-E80D-4898-B535-C6689748735E}"/>
    <cellStyle name="20% - Accent5 5 4 6 3" xfId="32361" xr:uid="{487DD8BC-E8FE-4EF2-BDFF-51CB3BFB8F02}"/>
    <cellStyle name="20% - Accent5 5 4 7" xfId="13441" xr:uid="{FE96BDB0-BBBB-4890-8321-07D6F91B9A64}"/>
    <cellStyle name="20% - Accent5 5 4 7 2" xfId="38792" xr:uid="{97607982-3F39-4E38-B440-49FAFE9A6AE0}"/>
    <cellStyle name="20% - Accent5 5 4 8" xfId="41385" xr:uid="{68CB03F7-B1BE-4EFA-9129-32A20FD04746}"/>
    <cellStyle name="20% - Accent5 5 5" xfId="24485" xr:uid="{EF3A35FA-9D34-47D4-A4B6-27C41F6746B6}"/>
    <cellStyle name="20% - Accent5 5 5 2" xfId="18172" xr:uid="{BA99BFA3-94A3-4FCC-9554-DD41030EB9FD}"/>
    <cellStyle name="20% - Accent5 5 5 2 2" xfId="4574" xr:uid="{E92727AB-31FB-4221-BFBF-0DD98B87B660}"/>
    <cellStyle name="20% - Accent5 5 5 2 2 2" xfId="21598" xr:uid="{31733931-BAC9-41F0-A985-7133D1E26A1A}"/>
    <cellStyle name="20% - Accent5 5 5 2 2 2 2" xfId="1054" xr:uid="{CDDCC946-399E-4B0D-B474-FC05C69758D7}"/>
    <cellStyle name="20% - Accent5 5 5 2 2 2 2 2" xfId="26538" xr:uid="{3958B015-9056-4E5E-B86F-4D572574F344}"/>
    <cellStyle name="20% - Accent5 5 5 2 2 2 3" xfId="46866" xr:uid="{A87DC07A-6F90-4D36-BCE6-EBEF73DDFB4F}"/>
    <cellStyle name="20% - Accent5 5 5 2 2 3" xfId="3852" xr:uid="{87F05754-108E-4F8E-B14E-2A5D6E2BD36C}"/>
    <cellStyle name="20% - Accent5 5 5 2 2 3 2" xfId="20174" xr:uid="{B86F3DDC-7BA4-4485-82DD-B5D60FD336DC}"/>
    <cellStyle name="20% - Accent5 5 5 2 2 3 2 2" xfId="45462" xr:uid="{BAB2AE84-95BA-4C55-9C9C-BB634411C743}"/>
    <cellStyle name="20% - Accent5 5 5 2 2 3 3" xfId="29296" xr:uid="{0969EF71-B729-4D05-9668-D363FBEBE789}"/>
    <cellStyle name="20% - Accent5 5 5 2 2 4" xfId="883" xr:uid="{44FC584F-6CB5-413D-90D1-1A3FED6AEBAD}"/>
    <cellStyle name="20% - Accent5 5 5 2 2 4 2" xfId="26367" xr:uid="{CB3B6F29-80C8-4410-B8FC-35F07F52202E}"/>
    <cellStyle name="20% - Accent5 5 5 2 2 5" xfId="30005" xr:uid="{A2E46FE8-E26B-4CD3-9070-FA5E0BB6936D}"/>
    <cellStyle name="20% - Accent5 5 5 2 3" xfId="4673" xr:uid="{96FDD2FD-C2B4-47CF-A906-AA2DB5F05C2D}"/>
    <cellStyle name="20% - Accent5 5 5 2 3 2" xfId="18845" xr:uid="{082D1E9E-A3D1-47D5-B15D-1C353155CEE2}"/>
    <cellStyle name="20% - Accent5 5 5 2 3 2 2" xfId="44145" xr:uid="{44D12AB4-8D07-43A2-A3A2-EAE4329BB78B}"/>
    <cellStyle name="20% - Accent5 5 5 2 3 3" xfId="30104" xr:uid="{6F08FAF4-1746-4C7A-ABAF-014350021264}"/>
    <cellStyle name="20% - Accent5 5 5 2 4" xfId="1667" xr:uid="{69FC64E4-658B-4931-9A48-7B2D39695327}"/>
    <cellStyle name="20% - Accent5 5 5 2 4 2" xfId="25338" xr:uid="{16A87253-4B55-42C8-9397-71A2B0807A15}"/>
    <cellStyle name="20% - Accent5 5 5 2 4 2 2" xfId="50572" xr:uid="{BA840D0B-870B-4AAD-8B11-CF7169C5DE68}"/>
    <cellStyle name="20% - Accent5 5 5 2 4 3" xfId="27138" xr:uid="{92310A30-7083-4A63-B6E4-5BF63A11FD83}"/>
    <cellStyle name="20% - Accent5 5 5 2 5" xfId="10257" xr:uid="{DEE427AE-6076-4A64-B085-8BE41B554D34}"/>
    <cellStyle name="20% - Accent5 5 5 2 5 2" xfId="35641" xr:uid="{75124076-250E-46E6-B6BA-CC06E4EA8E50}"/>
    <cellStyle name="20% - Accent5 5 5 2 6" xfId="43473" xr:uid="{9B3682F6-1007-41FC-85E5-C165F3DCB606}"/>
    <cellStyle name="20% - Accent5 5 5 3" xfId="7639" xr:uid="{3ED3D925-1D8D-45C3-9DDF-609B7727B4CE}"/>
    <cellStyle name="20% - Accent5 5 5 3 2" xfId="10887" xr:uid="{C45B537D-BEF8-4721-830E-0420E5CFCA82}"/>
    <cellStyle name="20% - Accent5 5 5 3 2 2" xfId="15286" xr:uid="{28E7185D-7C22-412C-858B-995B9D556B84}"/>
    <cellStyle name="20% - Accent5 5 5 3 2 2 2" xfId="1055" xr:uid="{CE13716F-3CF6-4101-A253-D99283577A65}"/>
    <cellStyle name="20% - Accent5 5 5 3 2 2 2 2" xfId="26539" xr:uid="{946DF43F-D133-4EA3-9806-A871E9CB805F}"/>
    <cellStyle name="20% - Accent5 5 5 3 2 2 3" xfId="40613" xr:uid="{E386BFB3-241D-400C-AB11-D1FFC5966C91}"/>
    <cellStyle name="20% - Accent5 5 5 3 2 3" xfId="10166" xr:uid="{473CA661-2027-488A-B4DC-8ECD59ED2B64}"/>
    <cellStyle name="20% - Accent5 5 5 3 2 3 2" xfId="13860" xr:uid="{582D6B5C-48F9-4C29-8E74-9075725CC34F}"/>
    <cellStyle name="20% - Accent5 5 5 3 2 3 2 2" xfId="39211" xr:uid="{CB69A6F3-1ADD-4F77-B642-5969E28317EB}"/>
    <cellStyle name="20% - Accent5 5 5 3 2 3 3" xfId="35550" xr:uid="{961315A7-EB73-4C3B-80F0-BBBB345716CA}"/>
    <cellStyle name="20% - Accent5 5 5 3 2 4" xfId="1919" xr:uid="{64353269-B2B2-4F33-A45A-9E10C75FD244}"/>
    <cellStyle name="20% - Accent5 5 5 3 2 4 2" xfId="27390" xr:uid="{122403EF-DB60-4848-9EE8-75BCC074968F}"/>
    <cellStyle name="20% - Accent5 5 5 3 2 5" xfId="36258" xr:uid="{CFDAD971-40F7-450E-9A7A-BDCE127FA03F}"/>
    <cellStyle name="20% - Accent5 5 5 3 3" xfId="10986" xr:uid="{F61EF367-1AAC-40D2-9732-AF167262E4B7}"/>
    <cellStyle name="20% - Accent5 5 5 3 3 2" xfId="8312" xr:uid="{EFD87409-FB0F-4AA7-B4D5-9487D1B8655A}"/>
    <cellStyle name="20% - Accent5 5 5 3 3 2 2" xfId="33719" xr:uid="{B17AB0B2-8F8E-4FCD-9EF7-B6E07F607CEE}"/>
    <cellStyle name="20% - Accent5 5 5 3 3 3" xfId="36357" xr:uid="{A0AA136F-2F67-499B-8294-A1BE6F3B690C}"/>
    <cellStyle name="20% - Accent5 5 5 3 4" xfId="3771" xr:uid="{C635C656-E08A-4A22-9D1C-C33894C9490E}"/>
    <cellStyle name="20% - Accent5 5 5 3 4 2" xfId="19025" xr:uid="{BE37D30E-1F86-45CC-BA7B-E981596765F0}"/>
    <cellStyle name="20% - Accent5 5 5 3 4 2 2" xfId="44325" xr:uid="{73D9C52F-EE3A-41B0-A871-6EB753604EC8}"/>
    <cellStyle name="20% - Accent5 5 5 3 4 3" xfId="29215" xr:uid="{9EA7BC89-0AC3-49A8-B414-5F11771E5BE7}"/>
    <cellStyle name="20% - Accent5 5 5 3 5" xfId="22894" xr:uid="{90D405DB-9AE1-4F1E-BEF1-0E2BC883CADC}"/>
    <cellStyle name="20% - Accent5 5 5 3 5 2" xfId="48149" xr:uid="{AFF47FA6-1DEB-40B2-B9FE-43E580CFB386}"/>
    <cellStyle name="20% - Accent5 5 5 3 6" xfId="33047" xr:uid="{654601BB-9D95-4AD1-AE53-DA9A4D469CD4}"/>
    <cellStyle name="20% - Accent5 5 5 4" xfId="15107" xr:uid="{07DD266F-4827-4FC1-BA08-2CD4C497CD72}"/>
    <cellStyle name="20% - Accent5 5 5 4 2" xfId="8962" xr:uid="{77AA3F00-FAEA-482C-945B-AABDAD625337}"/>
    <cellStyle name="20% - Accent5 5 5 4 2 2" xfId="13688" xr:uid="{EA876BB6-1164-4EBE-A49A-44D9BE043421}"/>
    <cellStyle name="20% - Accent5 5 5 4 2 2 2" xfId="39039" xr:uid="{A372BB3E-578E-4F45-B1D9-68150F3E9D79}"/>
    <cellStyle name="20% - Accent5 5 5 4 2 3" xfId="34355" xr:uid="{6573A043-62D5-44F4-B8AC-9A8D757E0354}"/>
    <cellStyle name="20% - Accent5 5 5 4 3" xfId="1748" xr:uid="{67979504-95B5-43B9-881E-2B5190F46B5B}"/>
    <cellStyle name="20% - Accent5 5 5 4 3 2" xfId="7538" xr:uid="{74DDE89A-79EE-41C5-8335-58D564D0E279}"/>
    <cellStyle name="20% - Accent5 5 5 4 3 2 2" xfId="32952" xr:uid="{0AD9A499-C28B-4582-BA03-CBBD589963F3}"/>
    <cellStyle name="20% - Accent5 5 5 4 3 3" xfId="27219" xr:uid="{4F254837-E86E-40FC-B012-6A7D7ECA2785}"/>
    <cellStyle name="20% - Accent5 5 5 4 4" xfId="882" xr:uid="{6DF32908-22CD-4EB7-9F86-E1AA8A796F88}"/>
    <cellStyle name="20% - Accent5 5 5 4 4 2" xfId="26366" xr:uid="{A5CCD43F-4627-4967-BD7E-837A509B9E7B}"/>
    <cellStyle name="20% - Accent5 5 5 4 5" xfId="40434" xr:uid="{E5ACA191-5B60-4FF2-A45D-C779BBDECC8B}"/>
    <cellStyle name="20% - Accent5 5 5 5" xfId="15206" xr:uid="{41A19169-8534-4E98-9D3D-E02DCF7C3CD3}"/>
    <cellStyle name="20% - Accent5 5 5 5 2" xfId="25158" xr:uid="{8936CB88-F61A-4AA1-BABB-63C9406BB75F}"/>
    <cellStyle name="20% - Accent5 5 5 5 2 2" xfId="50392" xr:uid="{B39A1B0C-D9C5-4BBB-9ABC-FA94D50E94BA}"/>
    <cellStyle name="20% - Accent5 5 5 5 3" xfId="40533" xr:uid="{43AE14F1-51DC-40B7-A661-1F1E6FE831C8}"/>
    <cellStyle name="20% - Accent5 5 5 6" xfId="629" xr:uid="{4BF57176-F3E9-429A-8B33-D8CB80E47CE5}"/>
    <cellStyle name="20% - Accent5 5 5 6 2" xfId="12701" xr:uid="{B3CFD4D5-3D94-4B80-8803-F2629A1CA0D1}"/>
    <cellStyle name="20% - Accent5 5 5 6 2 2" xfId="38064" xr:uid="{ECC04FFF-7F35-4E7B-B098-F8460E8E54FE}"/>
    <cellStyle name="20% - Accent5 5 5 6 3" xfId="26113" xr:uid="{4C872568-AE48-42F4-9B99-0D38BA2E1CED}"/>
    <cellStyle name="20% - Accent5 5 5 7" xfId="3943" xr:uid="{2689FBFF-6BFC-49A5-A1AF-937D4D4B789E}"/>
    <cellStyle name="20% - Accent5 5 5 7 2" xfId="29387" xr:uid="{112D2A1A-BFAB-4E71-BB81-1293D48ABC51}"/>
    <cellStyle name="20% - Accent5 5 5 8" xfId="49721" xr:uid="{8C97B309-143D-408F-849E-B10CC0266912}"/>
    <cellStyle name="20% - Accent5 5 6" xfId="20274" xr:uid="{7BF129E4-CEDB-418C-B5B0-EA786CB815FB}"/>
    <cellStyle name="20% - Accent5 5 6 2" xfId="23524" xr:uid="{62BBBB16-0E64-40A0-9B51-DDF235740128}"/>
    <cellStyle name="20% - Accent5 5 6 2 2" xfId="4753" xr:uid="{1D820503-5ECF-4471-B21C-8CE21AB92E8D}"/>
    <cellStyle name="20% - Accent5 5 6 2 2 2" xfId="2090" xr:uid="{CADCFCBD-6E72-4623-95DE-D92076DD8BE7}"/>
    <cellStyle name="20% - Accent5 5 6 2 2 2 2" xfId="27561" xr:uid="{EF94A631-3C8B-4167-94E5-E71BC51D8DC8}"/>
    <cellStyle name="20% - Accent5 5 6 2 2 3" xfId="30184" xr:uid="{588447BD-9568-4082-AC94-752E0502299F}"/>
    <cellStyle name="20% - Accent5 5 6 2 3" xfId="22803" xr:uid="{EE683F08-9234-4270-A7D3-C7A15E67CA01}"/>
    <cellStyle name="20% - Accent5 5 6 2 3 2" xfId="1226" xr:uid="{87EF44EA-A319-45CD-8714-08917F84C3B1}"/>
    <cellStyle name="20% - Accent5 5 6 2 3 2 2" xfId="26710" xr:uid="{D47501B3-EC6B-441C-B0BA-1E1868BD60BF}"/>
    <cellStyle name="20% - Accent5 5 6 2 3 3" xfId="48058" xr:uid="{96B9C18A-E0E2-454B-9D20-CBBCA52F077B}"/>
    <cellStyle name="20% - Accent5 5 6 2 4" xfId="4023" xr:uid="{7F2258CE-ECE0-4A3F-B67D-22816B11CDEA}"/>
    <cellStyle name="20% - Accent5 5 6 2 4 2" xfId="29467" xr:uid="{67D91A18-AF48-4761-BB90-DF61BC9EDDC8}"/>
    <cellStyle name="20% - Accent5 5 6 2 5" xfId="48769" xr:uid="{DB427BA8-FFB4-48DB-903B-306A3A1C9CF6}"/>
    <cellStyle name="20% - Accent5 5 6 3" xfId="23623" xr:uid="{E539299F-1DB0-44CD-B64C-1AC18789920D}"/>
    <cellStyle name="20% - Accent5 5 6 3 2" xfId="20947" xr:uid="{A11B244B-5901-4857-B442-6B90CAAFDC56}"/>
    <cellStyle name="20% - Accent5 5 6 3 2 2" xfId="46226" xr:uid="{F562C04A-8B8A-49D7-AAFC-8BD28D02725A}"/>
    <cellStyle name="20% - Accent5 5 6 3 3" xfId="48868" xr:uid="{75BECF4C-AB84-4ACC-97EE-52DA34D4D955}"/>
    <cellStyle name="20% - Accent5 5 6 4" xfId="10085" xr:uid="{8312AD54-8D38-4C50-9D8C-7B651C12D614}"/>
    <cellStyle name="20% - Accent5 5 6 4 2" xfId="8492" xr:uid="{3C720A92-EB90-4ECE-A77E-9DBBAAF19C08}"/>
    <cellStyle name="20% - Accent5 5 6 4 2 2" xfId="33899" xr:uid="{D06D2517-5C5B-4C4B-9AB3-95B39199EDE3}"/>
    <cellStyle name="20% - Accent5 5 6 4 3" xfId="35469" xr:uid="{19CF44B4-03F2-492B-8DA9-A83286429DB3}"/>
    <cellStyle name="20% - Accent5 5 6 5" xfId="16581" xr:uid="{C3CBE7F7-0F10-4605-97E5-D4C3F4019CBD}"/>
    <cellStyle name="20% - Accent5 5 6 5 2" xfId="41897" xr:uid="{76DEDDCE-C4C0-4A7B-B77F-8A0158A5804F}"/>
    <cellStyle name="20% - Accent5 5 6 6" xfId="45555" xr:uid="{2052EBB1-C073-48DF-810C-67CFC5B4EF9C}"/>
    <cellStyle name="20% - Accent5 5 7" xfId="13962" xr:uid="{4AC6EF3A-3EFD-486A-8762-CBAE6F847B8D}"/>
    <cellStyle name="20% - Accent5 5 7 2" xfId="17212" xr:uid="{B898CABC-41A3-4FAB-8A01-BE08B3ACE934}"/>
    <cellStyle name="20% - Accent5 5 7 2 2" xfId="11066" xr:uid="{838699C7-C38E-46D1-8CD5-0520A52EB3FC}"/>
    <cellStyle name="20% - Accent5 5 7 2 2 2" xfId="4194" xr:uid="{116B4BAE-1DCA-4842-A1F5-F38A2FEE22CC}"/>
    <cellStyle name="20% - Accent5 5 7 2 2 2 2" xfId="29638" xr:uid="{2BAE5007-17E6-4D20-8DC1-C6EFEFB0AF0F}"/>
    <cellStyle name="20% - Accent5 5 7 2 2 3" xfId="36437" xr:uid="{A5EF8882-07AC-4F57-9F8C-F3C866FF0A02}"/>
    <cellStyle name="20% - Accent5 5 7 2 3" xfId="16490" xr:uid="{A793E5F9-8C02-424F-A9F0-D18E9E62D94A}"/>
    <cellStyle name="20% - Accent5 5 7 2 3 2" xfId="1227" xr:uid="{7D503B1E-73F9-497F-B08E-D72E152DA99E}"/>
    <cellStyle name="20% - Accent5 5 7 2 3 2 2" xfId="26711" xr:uid="{71C302D9-40DF-44D3-B912-929495CEB4CC}"/>
    <cellStyle name="20% - Accent5 5 7 2 3 3" xfId="41806" xr:uid="{4F6EB132-D0D1-462E-9F1B-51627DFB6649}"/>
    <cellStyle name="20% - Accent5 5 7 2 4" xfId="10337" xr:uid="{7F7803ED-7153-4567-B8F9-6E9A567D8810}"/>
    <cellStyle name="20% - Accent5 5 7 2 4 2" xfId="35721" xr:uid="{DB0A71B4-007C-4D66-9EF2-B9FE3946B6BA}"/>
    <cellStyle name="20% - Accent5 5 7 2 5" xfId="42520" xr:uid="{CC6EB722-165E-4BE2-8041-DAA29B0D08F4}"/>
    <cellStyle name="20% - Accent5 5 7 3" xfId="17311" xr:uid="{1773985B-9591-418C-9626-0CFAE44F5023}"/>
    <cellStyle name="20% - Accent5 5 7 3 2" xfId="14635" xr:uid="{8E261C1A-2369-46C3-94B4-15D73D8E790D}"/>
    <cellStyle name="20% - Accent5 5 7 3 2 2" xfId="39974" xr:uid="{4A082649-F362-405B-9FBE-5BFF803BCC6C}"/>
    <cellStyle name="20% - Accent5 5 7 3 3" xfId="42619" xr:uid="{488F5B2B-813D-4E0B-A1F9-07FDFCBF8868}"/>
    <cellStyle name="20% - Accent5 5 7 4" xfId="22722" xr:uid="{9203B278-F8E0-47B9-BCDB-7BE41F657467}"/>
    <cellStyle name="20% - Accent5 5 7 4 2" xfId="21127" xr:uid="{AE697678-FB43-48B1-BD2D-B8ADB9F3A877}"/>
    <cellStyle name="20% - Accent5 5 7 4 2 2" xfId="46406" xr:uid="{11BB780E-42A8-441F-B33E-978E4A4373ED}"/>
    <cellStyle name="20% - Accent5 5 7 4 3" xfId="47977" xr:uid="{B391CB92-D15C-4E04-B8F0-AE9874D7D706}"/>
    <cellStyle name="20% - Accent5 5 7 5" xfId="6047" xr:uid="{99AEA87F-E2A0-4D5F-A588-C6FC26F6B27F}"/>
    <cellStyle name="20% - Accent5 5 7 5 2" xfId="31470" xr:uid="{DE196273-28D5-4BB6-A7F7-3D37C63953CF}"/>
    <cellStyle name="20% - Accent5 5 7 6" xfId="39303" xr:uid="{F76A6CD2-1E1A-4171-8F93-CDF347F771F1}"/>
    <cellStyle name="20% - Accent5 5 8" xfId="6537" xr:uid="{97F45A22-9230-4F50-9B26-6C77E6FADBD1}"/>
    <cellStyle name="20% - Accent5 5 8 2" xfId="458" xr:uid="{2B32B1BD-667B-4B5E-B7C2-6B62D36EDEC3}"/>
    <cellStyle name="20% - Accent5 5 8 2 2" xfId="22020" xr:uid="{AD7E019D-269E-476C-9D98-0DF915157B71}"/>
    <cellStyle name="20% - Accent5 5 8 2 2 2" xfId="47288" xr:uid="{67F2E7BE-E13A-4D2D-B803-0943446E60F3}"/>
    <cellStyle name="20% - Accent5 5 8 2 3" xfId="25942" xr:uid="{66DDC92F-59AD-4E17-A869-89612AB3B470}"/>
    <cellStyle name="20% - Accent5 5 8 3" xfId="24825" xr:uid="{3BE81D24-D25D-403D-AD7E-FB423ECA7F77}"/>
    <cellStyle name="20% - Accent5 5 8 3 2" xfId="22199" xr:uid="{EEB12B07-8C14-44D3-8D15-EBEE7FF79B73}"/>
    <cellStyle name="20% - Accent5 5 8 3 2 2" xfId="47467" xr:uid="{595AA0C3-491B-4394-83AA-4D408C90196F}"/>
    <cellStyle name="20% - Accent5 5 8 3 3" xfId="50059" xr:uid="{CEBF0F42-92EF-4CB3-8133-75360CC8A3A3}"/>
    <cellStyle name="20% - Accent5 5 8 4" xfId="8151" xr:uid="{CE2DE32E-A04F-4BB1-BA9E-FDB7196524CE}"/>
    <cellStyle name="20% - Accent5 5 8 4 2" xfId="33558" xr:uid="{6E5CAE20-313B-43B1-B1D7-D9F18C5509D4}"/>
    <cellStyle name="20% - Accent5 5 8 5" xfId="31959" xr:uid="{DEECB0DE-10F5-4E34-BBC9-585D15F39DF6}"/>
    <cellStyle name="20% - Accent5 5 9" xfId="13009" xr:uid="{2762AE09-405B-431E-B33F-74433CA50933}"/>
    <cellStyle name="20% - Accent5 5 9 2" xfId="6860" xr:uid="{C5CADE03-6B6C-42C7-B1D3-9316D3912529}"/>
    <cellStyle name="20% - Accent5 5 9 2 2" xfId="12607" xr:uid="{5CDE1A3A-FBAE-43BC-B75A-07AD15061F88}"/>
    <cellStyle name="20% - Accent5 5 9 2 2 2" xfId="37970" xr:uid="{59494A8A-4AD5-47BE-8B15-BB1BE40D004D}"/>
    <cellStyle name="20% - Accent5 5 9 2 3" xfId="32274" xr:uid="{04E07E10-EE97-4CF0-93FF-813D29AB91FF}"/>
    <cellStyle name="20% - Accent5 5 9 3" xfId="18593" xr:uid="{3D5FA905-A900-4A4A-A932-84C1ECD98DD2}"/>
    <cellStyle name="20% - Accent5 5 9 3 2" xfId="16999" xr:uid="{DEA4CDF7-7F6B-4568-BB2D-345F688FED82}"/>
    <cellStyle name="20% - Accent5 5 9 3 2 2" xfId="42315" xr:uid="{4E937E04-97B2-4B75-A102-084EDE7F04C1}"/>
    <cellStyle name="20% - Accent5 5 9 3 3" xfId="43893" xr:uid="{2FA2DA73-FF11-4F58-9E78-8594F5188ADE}"/>
    <cellStyle name="20% - Accent5 5 9 4" xfId="25074" xr:uid="{10633A81-C713-4718-ABF9-D20A41A9DF12}"/>
    <cellStyle name="20% - Accent5 5 9 4 2" xfId="50308" xr:uid="{F3308E42-75D2-414C-B7C6-8069628259A6}"/>
    <cellStyle name="20% - Accent5 5 9 5" xfId="38360" xr:uid="{26BE5098-35EE-4D94-B35F-4F2B5A5D4421}"/>
    <cellStyle name="20% - Accent5 6" xfId="2398" xr:uid="{45AB4572-D30F-4B5B-8E64-BF486DFFDB73}"/>
    <cellStyle name="20% - Accent5 6 10" xfId="12361" xr:uid="{CC47107E-BC05-4F4C-9E87-ECC779911525}"/>
    <cellStyle name="20% - Accent5 6 10 2" xfId="37724" xr:uid="{1928F65B-602D-4148-8319-5A5286D7785A}"/>
    <cellStyle name="20% - Accent5 6 11" xfId="27856" xr:uid="{969D500A-3738-42C4-AA5B-832FB5DFEFCB}"/>
    <cellStyle name="20% - Accent5 6 2" xfId="8711" xr:uid="{F0E8C72A-6206-40D6-AC33-37D6A95A79DF}"/>
    <cellStyle name="20% - Accent5 6 2 2" xfId="21347" xr:uid="{EFBAAE49-EF64-4217-8723-94B55506611B}"/>
    <cellStyle name="20% - Accent5 6 2 2 2" xfId="367" xr:uid="{1AF1B088-2BD5-4DBC-83B3-8E629D0428A9}"/>
    <cellStyle name="20% - Accent5 6 2 2 2 2" xfId="6858" xr:uid="{E5E40463-75C3-476F-86C6-A8F6D8127C3A}"/>
    <cellStyle name="20% - Accent5 6 2 2 2 2 2" xfId="16832" xr:uid="{B18E0F0C-0535-4368-98EB-7D0DB81A05E0}"/>
    <cellStyle name="20% - Accent5 6 2 2 2 2 2 2" xfId="42148" xr:uid="{147C6170-8CB0-4A53-8A0E-DDD81CDB06C3}"/>
    <cellStyle name="20% - Accent5 6 2 2 2 2 3" xfId="32272" xr:uid="{AF3192F2-9B1C-493E-8C15-96F2148063D0}"/>
    <cellStyle name="20% - Accent5 6 2 2 2 3" xfId="24907" xr:uid="{3DC243E0-9F1B-4560-9877-AD11DD7BEFD9}"/>
    <cellStyle name="20% - Accent5 6 2 2 2 3 2" xfId="10679" xr:uid="{9F5CF0F5-FDDC-42C0-A6FC-FDA8D00D0C04}"/>
    <cellStyle name="20% - Accent5 6 2 2 2 3 2 2" xfId="36063" xr:uid="{76BDDB26-3258-4AF8-B5D1-C12F1B465445}"/>
    <cellStyle name="20% - Accent5 6 2 2 2 3 3" xfId="50141" xr:uid="{30307142-82E6-44D9-B7E4-3E5A6CBAB026}"/>
    <cellStyle name="20% - Accent5 6 2 2 2 4" xfId="6127" xr:uid="{B5E8B2A7-BED9-4914-B08B-781FF7976F9D}"/>
    <cellStyle name="20% - Accent5 6 2 2 2 4 2" xfId="31550" xr:uid="{5335E6BD-4D21-42C4-A87B-4EEC6846EF27}"/>
    <cellStyle name="20% - Accent5 6 2 2 2 5" xfId="25851" xr:uid="{3E92C05C-08F2-4B3E-BD6E-DD1FD1F0E694}"/>
    <cellStyle name="20% - Accent5 6 2 2 3" xfId="13100" xr:uid="{661FB004-B165-462C-8803-C8DB497C4074}"/>
    <cellStyle name="20% - Accent5 6 2 2 3 2" xfId="21286" xr:uid="{ADDAB8D8-54D2-475A-BBAE-A5BAB06CBD32}"/>
    <cellStyle name="20% - Accent5 6 2 2 3 2 2" xfId="46564" xr:uid="{80C89E7E-D912-4ADC-93AF-9273B0B84C15}"/>
    <cellStyle name="20% - Accent5 6 2 2 3 3" xfId="38451" xr:uid="{6C6453B9-B397-42BF-A226-54D86F51B430}"/>
    <cellStyle name="20% - Accent5 6 2 2 4" xfId="12189" xr:uid="{D6A9727A-2AEE-4628-9152-9E18E1840AE1}"/>
    <cellStyle name="20% - Accent5 6 2 2 4 2" xfId="9564" xr:uid="{292E85E3-A51B-49EA-B977-CEC63E83F418}"/>
    <cellStyle name="20% - Accent5 6 2 2 4 2 2" xfId="34957" xr:uid="{A0E460A1-FA71-411B-8945-F6DC3BAF53CF}"/>
    <cellStyle name="20% - Accent5 6 2 2 4 3" xfId="37552" xr:uid="{479718C1-353E-4A79-8F65-2EF7A0220E32}"/>
    <cellStyle name="20% - Accent5 6 2 2 5" xfId="18685" xr:uid="{AE196256-E7BB-4F67-BB14-6F83DE646DFF}"/>
    <cellStyle name="20% - Accent5 6 2 2 5 2" xfId="43985" xr:uid="{8A05712A-AAEC-4F74-8F2A-E7FCB345D5D6}"/>
    <cellStyle name="20% - Accent5 6 2 2 6" xfId="46616" xr:uid="{8B520E97-549E-4A28-97EF-35754483C11C}"/>
    <cellStyle name="20% - Accent5 6 2 3" xfId="15035" xr:uid="{98812B17-71E0-4A1B-9701-7A04F2B5A36D}"/>
    <cellStyle name="20% - Accent5 6 2 3 2" xfId="368" xr:uid="{228CC497-D5EA-4F88-8FD2-A88928A46630}"/>
    <cellStyle name="20% - Accent5 6 2 3 2 2" xfId="19494" xr:uid="{70DACFCD-B777-48DE-87CB-E6DC5E4C8A67}"/>
    <cellStyle name="20% - Accent5 6 2 3 2 2 2" xfId="6298" xr:uid="{84ADF5F5-365C-4E2B-9561-0788D1DF148F}"/>
    <cellStyle name="20% - Accent5 6 2 3 2 2 2 2" xfId="31721" xr:uid="{6082B7A6-0712-4B8B-9B36-AD1755376D76}"/>
    <cellStyle name="20% - Accent5 6 2 3 2 2 3" xfId="44782" xr:uid="{DF4396AD-5FCF-470A-938A-C16330A53B6E}"/>
    <cellStyle name="20% - Accent5 6 2 3 2 3" xfId="18594" xr:uid="{188A2C32-D89B-463C-8808-D83F88F6347C}"/>
    <cellStyle name="20% - Accent5 6 2 3 2 3 2" xfId="23316" xr:uid="{129AA4AD-188E-4139-9F31-BE8879DAE618}"/>
    <cellStyle name="20% - Accent5 6 2 3 2 3 2 2" xfId="48571" xr:uid="{44164138-3318-4536-B89C-6E941BBDAAE2}"/>
    <cellStyle name="20% - Accent5 6 2 3 2 3 3" xfId="43894" xr:uid="{51BDC55B-096D-41E9-96AD-CB328A4B1633}"/>
    <cellStyle name="20% - Accent5 6 2 3 2 4" xfId="12441" xr:uid="{F8AD4994-FFBE-41CE-8EB0-44C2E294829B}"/>
    <cellStyle name="20% - Accent5 6 2 3 2 4 2" xfId="37804" xr:uid="{ECA9F15A-2839-43D3-8A26-E7345EFAA7F0}"/>
    <cellStyle name="20% - Accent5 6 2 3 2 5" xfId="25852" xr:uid="{E96C98B0-AB4B-48A8-A7E3-BC340F9C5AC4}"/>
    <cellStyle name="20% - Accent5 6 2 3 3" xfId="1495" xr:uid="{4D6DE3C5-B234-4EE0-BD72-E243EC19C2CD}"/>
    <cellStyle name="20% - Accent5 6 2 3 3 2" xfId="14974" xr:uid="{BB84A8F8-2722-497F-993C-B04BFE569674}"/>
    <cellStyle name="20% - Accent5 6 2 3 3 2 2" xfId="40312" xr:uid="{FAF9523F-F7CF-47CE-AC11-3D42E391FFC7}"/>
    <cellStyle name="20% - Accent5 6 2 3 3 3" xfId="26966" xr:uid="{7B1F675D-7EAD-4560-BA6D-6CEF5CD7F605}"/>
    <cellStyle name="20% - Accent5 6 2 3 4" xfId="24826" xr:uid="{FF9E4C84-DD8D-46CB-98DD-7E4519E62BFC}"/>
    <cellStyle name="20% - Accent5 6 2 3 4 2" xfId="22200" xr:uid="{6A20C1FA-46A4-4809-968C-679A4EAC3254}"/>
    <cellStyle name="20% - Accent5 6 2 3 4 2 2" xfId="47468" xr:uid="{361F11CD-BCCF-4E4E-A161-EF65B69FD4D9}"/>
    <cellStyle name="20% - Accent5 6 2 3 4 3" xfId="50060" xr:uid="{A2C17821-61FC-4A8D-97B3-FF74CDF45E15}"/>
    <cellStyle name="20% - Accent5 6 2 3 5" xfId="8152" xr:uid="{C6A37F34-5CBC-4326-8C35-F0FDD90CA88B}"/>
    <cellStyle name="20% - Accent5 6 2 3 5 2" xfId="33559" xr:uid="{C3F5FBD3-D444-4B2D-8A0C-9496C681D744}"/>
    <cellStyle name="20% - Accent5 6 2 3 6" xfId="40365" xr:uid="{E62E2D19-6148-4ADD-BDFF-0BAD773D95B1}"/>
    <cellStyle name="20% - Accent5 6 2 4" xfId="19315" xr:uid="{ED42DC62-DF0D-4D8A-9A5F-38F8A1676D7C}"/>
    <cellStyle name="20% - Accent5 6 2 4 2" xfId="17391" xr:uid="{6C704146-0E79-4509-B3A1-75AFE2B9ADDE}"/>
    <cellStyle name="20% - Accent5 6 2 4 2 2" xfId="23145" xr:uid="{7D25C50E-18A7-4CCE-AE24-319F2E62A22D}"/>
    <cellStyle name="20% - Accent5 6 2 4 2 2 2" xfId="48400" xr:uid="{AA9CA9FB-1FF5-4910-A6F7-2671131BEDC5}"/>
    <cellStyle name="20% - Accent5 6 2 4 2 3" xfId="42699" xr:uid="{0ED25D4F-C371-4EC7-8BB3-271D383E6982}"/>
    <cellStyle name="20% - Accent5 6 2 4 3" xfId="12270" xr:uid="{55483AA5-8F75-400E-9E36-75E56FCF538F}"/>
    <cellStyle name="20% - Accent5 6 2 4 3 2" xfId="4365" xr:uid="{F1FED627-CA47-497B-8B34-32D60593F685}"/>
    <cellStyle name="20% - Accent5 6 2 4 3 2 2" xfId="29809" xr:uid="{0D9325CE-3DD9-4972-B8CB-09B5EABF7469}"/>
    <cellStyle name="20% - Accent5 6 2 4 3 3" xfId="37633" xr:uid="{2BD1457F-1945-4EC1-A892-BDF5FBD51788}"/>
    <cellStyle name="20% - Accent5 6 2 4 4" xfId="16661" xr:uid="{9A8F0890-FBF6-4413-BF71-6EF7A74D3C68}"/>
    <cellStyle name="20% - Accent5 6 2 4 4 2" xfId="41977" xr:uid="{6C94A870-7120-40D7-870A-29D4A9CBDD3F}"/>
    <cellStyle name="20% - Accent5 6 2 4 5" xfId="44603" xr:uid="{3A41CF3F-9653-4DB3-B47E-1DE7A7A4B847}"/>
    <cellStyle name="20% - Accent5 6 2 5" xfId="19414" xr:uid="{04B54D53-FC4F-4399-A01F-71E98B93BB92}"/>
    <cellStyle name="20% - Accent5 6 2 5 2" xfId="8651" xr:uid="{20D2BDE8-4A7D-43A6-A640-47587DA11BDA}"/>
    <cellStyle name="20% - Accent5 6 2 5 2 2" xfId="34057" xr:uid="{13920184-B881-4309-8B30-726E5C834416}"/>
    <cellStyle name="20% - Accent5 6 2 5 3" xfId="44702" xr:uid="{7E857ED2-1E09-4752-B56D-2246C144F01E}"/>
    <cellStyle name="20% - Accent5 6 2 6" xfId="5875" xr:uid="{27091417-7B23-4EE0-B140-F86B193EDEF0}"/>
    <cellStyle name="20% - Accent5 6 2 6 2" xfId="3251" xr:uid="{A300C160-C80E-4C23-BE29-6AFF70C888FE}"/>
    <cellStyle name="20% - Accent5 6 2 6 2 2" xfId="28704" xr:uid="{79C85773-B75F-47AF-97AD-BBD06D156C45}"/>
    <cellStyle name="20% - Accent5 6 2 6 3" xfId="31298" xr:uid="{B26392AB-DC3E-405A-B742-7ADC2C8D4723}"/>
    <cellStyle name="20% - Accent5 6 2 7" xfId="24998" xr:uid="{A6474708-4595-4703-8F8F-EAB7F97F3F9C}"/>
    <cellStyle name="20% - Accent5 6 2 7 2" xfId="50232" xr:uid="{B9C058C4-B50B-459F-8DC4-44E138D79738}"/>
    <cellStyle name="20% - Accent5 6 2 8" xfId="34109" xr:uid="{57A44181-6086-4BB5-A979-8D8CB0EBCFF5}"/>
    <cellStyle name="20% - Accent5 6 3" xfId="4502" xr:uid="{7CF76D8A-796D-4D01-9986-5B7D3737E786}"/>
    <cellStyle name="20% - Accent5 6 3 2" xfId="10815" xr:uid="{19D7ECBF-7B6B-43B4-92F2-6DB3650B8BE8}"/>
    <cellStyle name="20% - Accent5 6 3 2 2" xfId="3512" xr:uid="{B85BD187-F99B-43A9-8B32-D5ED1C9C7489}"/>
    <cellStyle name="20% - Accent5 6 3 2 2 2" xfId="541" xr:uid="{C84F7729-F376-4280-8E87-8D08FA6963B0}"/>
    <cellStyle name="20% - Accent5 6 3 2 2 2 2" xfId="25249" xr:uid="{52A85056-B618-4484-861E-B1EAD105AE21}"/>
    <cellStyle name="20% - Accent5 6 3 2 2 2 2 2" xfId="50483" xr:uid="{D98958B0-A9B6-49A7-AFB9-51DC175E7909}"/>
    <cellStyle name="20% - Accent5 6 3 2 2 2 3" xfId="26025" xr:uid="{CDF7297C-1B4B-4F88-BC69-B1CC36E0094B}"/>
    <cellStyle name="20% - Accent5 6 3 2 2 3" xfId="20696" xr:uid="{EC831B60-D1D4-4289-A354-E46C83B3BE14}"/>
    <cellStyle name="20% - Accent5 6 3 2 2 3 2" xfId="6469" xr:uid="{4B8E8D57-25A2-4904-BE6B-8BB6B7DD78F0}"/>
    <cellStyle name="20% - Accent5 6 3 2 2 3 2 2" xfId="31892" xr:uid="{87CE5A96-EB84-4BEE-898C-F0AD7DE917D7}"/>
    <cellStyle name="20% - Accent5 6 3 2 2 3 3" xfId="45975" xr:uid="{3676F87D-6622-4090-AF6E-A3F9399C0528}"/>
    <cellStyle name="20% - Accent5 6 3 2 2 4" xfId="18765" xr:uid="{EBC118D9-104B-44D0-B6B8-E7C81F15E689}"/>
    <cellStyle name="20% - Accent5 6 3 2 2 4 2" xfId="44065" xr:uid="{21137498-1BAC-4727-ABA1-18A50D21CB9D}"/>
    <cellStyle name="20% - Accent5 6 3 2 2 5" xfId="28956" xr:uid="{AA436871-2955-4F31-87E6-90F1760FC03A}"/>
    <cellStyle name="20% - Accent5 6 3 2 3" xfId="9913" xr:uid="{B2730D9B-3D71-4311-851B-7731695E2263}"/>
    <cellStyle name="20% - Accent5 6 3 2 3 2" xfId="10756" xr:uid="{EA5946B3-A7C0-486F-98B3-B35D74530F44}"/>
    <cellStyle name="20% - Accent5 6 3 2 3 2 2" xfId="36139" xr:uid="{7CF59DED-6BC4-4785-BDA6-35C050A8A841}"/>
    <cellStyle name="20% - Accent5 6 3 2 3 3" xfId="35297" xr:uid="{20B53BF2-125A-4F2E-BEBB-C1132752CDBF}"/>
    <cellStyle name="20% - Accent5 6 3 2 4" xfId="7980" xr:uid="{2CD51CCE-BA50-4AF1-9445-1DCCFFEE9B32}"/>
    <cellStyle name="20% - Accent5 6 3 2 4 2" xfId="5355" xr:uid="{E4EC2D43-6F0E-4C14-88BD-48A26EDA2566}"/>
    <cellStyle name="20% - Accent5 6 3 2 4 2 2" xfId="30786" xr:uid="{D1E87879-427F-41F3-BFA4-B8E2588B4202}"/>
    <cellStyle name="20% - Accent5 6 3 2 4 3" xfId="33387" xr:uid="{050EEB09-99CA-467B-92DC-9DB62B6C4B31}"/>
    <cellStyle name="20% - Accent5 6 3 2 5" xfId="14475" xr:uid="{79C138F4-6F36-4D73-B870-70030C5B53A8}"/>
    <cellStyle name="20% - Accent5 6 3 2 5 2" xfId="39814" xr:uid="{72CC1820-13DE-45F4-9537-3FD318BC4B9A}"/>
    <cellStyle name="20% - Accent5 6 3 2 6" xfId="36189" xr:uid="{5FFE5033-B64B-4B09-8DAD-324CF0D49089}"/>
    <cellStyle name="20% - Accent5 6 3 3" xfId="23452" xr:uid="{B40A28F1-F62A-4D36-B458-C665D18E32E0}"/>
    <cellStyle name="20% - Accent5 6 3 3 2" xfId="9826" xr:uid="{41EA14E9-5472-4D63-8B64-DBD1B0AF9DE6}"/>
    <cellStyle name="20% - Accent5 6 3 3 2 2" xfId="1580" xr:uid="{7EEBED60-E0A4-45A5-B981-81D7AB6F5368}"/>
    <cellStyle name="20% - Accent5 6 3 3 2 2 2" xfId="18936" xr:uid="{0B5477E7-9D02-4CA6-AF25-9A19A013DF4C}"/>
    <cellStyle name="20% - Accent5 6 3 3 2 2 2 2" xfId="44236" xr:uid="{0F9FB26F-B312-4DCE-894D-E38093F90019}"/>
    <cellStyle name="20% - Accent5 6 3 3 2 2 3" xfId="27051" xr:uid="{461E6481-0648-4DA8-B035-707E27247EFC}"/>
    <cellStyle name="20% - Accent5 6 3 3 2 3" xfId="14384" xr:uid="{A571CF9F-0A54-467B-9A4F-FB3A48FF47D1}"/>
    <cellStyle name="20% - Accent5 6 3 3 2 3 2" xfId="12783" xr:uid="{9EC3B011-D85C-47FD-846A-04B8C440C2D2}"/>
    <cellStyle name="20% - Accent5 6 3 3 2 3 2 2" xfId="38146" xr:uid="{69950034-2430-46BF-9CCA-17EA14A6899A}"/>
    <cellStyle name="20% - Accent5 6 3 3 2 3 3" xfId="39723" xr:uid="{FCCD7329-4A99-4840-9BE0-6A2F24342B24}"/>
    <cellStyle name="20% - Accent5 6 3 3 2 4" xfId="8232" xr:uid="{CAA11A56-FEF5-42D2-9CA2-0F79F71E5E28}"/>
    <cellStyle name="20% - Accent5 6 3 3 2 4 2" xfId="33639" xr:uid="{9BC9C2BD-822B-42CB-BC4A-AE0C6F48C35B}"/>
    <cellStyle name="20% - Accent5 6 3 3 2 5" xfId="35210" xr:uid="{A488A23C-CF3C-4A62-8AA0-4F05E7A78A53}"/>
    <cellStyle name="20% - Accent5 6 3 3 3" xfId="22550" xr:uid="{F343CEF9-9F4C-44B2-8EB6-9B7116E75418}"/>
    <cellStyle name="20% - Accent5 6 3 3 3 2" xfId="23392" xr:uid="{DDF05A6F-7C26-482A-BC5B-AB203F21134E}"/>
    <cellStyle name="20% - Accent5 6 3 3 3 2 2" xfId="48647" xr:uid="{6DFA492C-95E8-4FD1-9247-5241C0BDA84F}"/>
    <cellStyle name="20% - Accent5 6 3 3 3 3" xfId="47805" xr:uid="{B7230D99-EA1B-4546-A662-0B02C2D4C792}"/>
    <cellStyle name="20% - Accent5 6 3 3 4" xfId="20615" xr:uid="{0E63EE54-4028-4A28-96F2-BB62991AA9F5}"/>
    <cellStyle name="20% - Accent5 6 3 3 4 2" xfId="11668" xr:uid="{1E16F199-6D2B-425F-A104-2F90E9FB89A8}"/>
    <cellStyle name="20% - Accent5 6 3 3 4 2 2" xfId="37039" xr:uid="{0D734FFF-E778-4651-A130-419D668C6027}"/>
    <cellStyle name="20% - Accent5 6 3 3 4 3" xfId="45894" xr:uid="{EDC8C4FA-0E55-440A-B4FF-ED8C7E6A2D7B}"/>
    <cellStyle name="20% - Accent5 6 3 3 5" xfId="2911" xr:uid="{AD84C9AE-DE4F-46A8-9839-C6B55548D9AE}"/>
    <cellStyle name="20% - Accent5 6 3 3 5 2" xfId="28364" xr:uid="{2302B9F7-0B03-4004-85D9-8701FECF1EE3}"/>
    <cellStyle name="20% - Accent5 6 3 3 6" xfId="48699" xr:uid="{623549EF-49ED-4418-A4CF-F00759C68B43}"/>
    <cellStyle name="20% - Accent5 6 3 4" xfId="1408" xr:uid="{D655FFB5-26AB-4452-98E3-143B82D645B0}"/>
    <cellStyle name="20% - Accent5 6 3 4 2" xfId="13180" xr:uid="{65BFC929-F09D-4E6A-96FB-FDD1344C71B4}"/>
    <cellStyle name="20% - Accent5 6 3 4 2 2" xfId="12612" xr:uid="{A7664FB6-AAFC-4C2D-825E-BBEB520DEC4F}"/>
    <cellStyle name="20% - Accent5 6 3 4 2 2 2" xfId="37975" xr:uid="{56FD81DD-F235-451D-910D-9514E03147BC}"/>
    <cellStyle name="20% - Accent5 6 3 4 2 3" xfId="38531" xr:uid="{571F05B1-1BE8-4CE8-A186-A91E441FC9E4}"/>
    <cellStyle name="20% - Accent5 6 3 4 3" xfId="8061" xr:uid="{86E6474D-643A-49F8-8380-5A616C730F98}"/>
    <cellStyle name="20% - Accent5 6 3 4 3 2" xfId="17003" xr:uid="{BCF1489C-5BDD-4551-BE97-C84DEFC7D6C6}"/>
    <cellStyle name="20% - Accent5 6 3 4 3 2 2" xfId="42319" xr:uid="{0F13174A-C55A-4F6E-9B6C-CAB99B2269ED}"/>
    <cellStyle name="20% - Accent5 6 3 4 3 3" xfId="33468" xr:uid="{07AD7ED3-8728-4558-B027-7DB3EF034151}"/>
    <cellStyle name="20% - Accent5 6 3 4 4" xfId="25078" xr:uid="{B12A5FB8-07B7-4A54-894B-9D52D2FE4A4C}"/>
    <cellStyle name="20% - Accent5 6 3 4 4 2" xfId="50312" xr:uid="{A12108B2-2619-4853-A814-AD3826D6E4B3}"/>
    <cellStyle name="20% - Accent5 6 3 4 5" xfId="26879" xr:uid="{C25DA2FC-18C3-41DF-B0A5-A530BA67C0D4}"/>
    <cellStyle name="20% - Accent5 6 3 5" xfId="3599" xr:uid="{10AF6CE6-D29C-4A6E-AC9F-E9EBF7DF3D4C}"/>
    <cellStyle name="20% - Accent5 6 3 5 2" xfId="4442" xr:uid="{10003280-A9B9-4931-B9A4-06F872492025}"/>
    <cellStyle name="20% - Accent5 6 3 5 2 2" xfId="29885" xr:uid="{6A9907DF-5262-4E70-B80A-5EAE855B3B2F}"/>
    <cellStyle name="20% - Accent5 6 3 5 3" xfId="29043" xr:uid="{65D918CE-0EEA-4736-BD98-F2EDCC19A2FD}"/>
    <cellStyle name="20% - Accent5 6 3 6" xfId="18513" xr:uid="{091025D2-74B4-4F6A-B0D8-92D3B888ADAF}"/>
    <cellStyle name="20% - Accent5 6 3 6 2" xfId="15888" xr:uid="{0E5B235A-20A2-4849-B669-B0DB06077487}"/>
    <cellStyle name="20% - Accent5 6 3 6 2 2" xfId="41215" xr:uid="{6427AB26-8BBC-4826-BC03-9D8E7DFED27E}"/>
    <cellStyle name="20% - Accent5 6 3 6 3" xfId="43813" xr:uid="{08F0D7E5-CD9E-4C80-9058-6EA7FC536375}"/>
    <cellStyle name="20% - Accent5 6 3 7" xfId="20787" xr:uid="{AA1E3353-47C6-4870-9117-DCD5826236C1}"/>
    <cellStyle name="20% - Accent5 6 3 7 2" xfId="46066" xr:uid="{919E9241-C717-48A7-9D02-888C22E74BB3}"/>
    <cellStyle name="20% - Accent5 6 3 8" xfId="29935" xr:uid="{66D83FB0-81CA-426E-8B69-498451B21D5A}"/>
    <cellStyle name="20% - Accent5 6 4" xfId="17140" xr:uid="{884467D2-E2EE-43F3-97BD-7EE6D03309F0}"/>
    <cellStyle name="20% - Accent5 6 4 2" xfId="6607" xr:uid="{2B849962-6971-43C1-A4EF-E709B75D74AE}"/>
    <cellStyle name="20% - Accent5 6 4 2 2" xfId="16150" xr:uid="{D6E900AD-FD14-4C76-9304-37A58D81B039}"/>
    <cellStyle name="20% - Accent5 6 4 2 2 2" xfId="9998" xr:uid="{C1DF7609-4A9E-4EA0-8F01-DB23D8EEE597}"/>
    <cellStyle name="20% - Accent5 6 4 2 2 2 2" xfId="21038" xr:uid="{794FD15E-C75E-4BED-A51D-57EB47949F19}"/>
    <cellStyle name="20% - Accent5 6 4 2 2 2 2 2" xfId="46317" xr:uid="{AB4EE9B5-4819-473F-8768-2A4CA9DB4EC5}"/>
    <cellStyle name="20% - Accent5 6 4 2 2 2 3" xfId="35382" xr:uid="{F9EA4CE8-230F-4783-A2BA-BD95CA2B49E0}"/>
    <cellStyle name="20% - Accent5 6 4 2 2 3" xfId="9133" xr:uid="{4F9E8A27-CAC0-4BB6-8BE8-3AA3BCA0BD8A}"/>
    <cellStyle name="20% - Accent5 6 4 2 2 3 2" xfId="19107" xr:uid="{8404BFF1-1C38-4511-9E20-72D3C4CAA30D}"/>
    <cellStyle name="20% - Accent5 6 4 2 2 3 2 2" xfId="44407" xr:uid="{33A03A6D-8643-454B-9EEB-DB48FAAC0D64}"/>
    <cellStyle name="20% - Accent5 6 4 2 2 3 3" xfId="34526" xr:uid="{28BC0C4D-C708-47CB-92CE-2D47F4859D3C}"/>
    <cellStyle name="20% - Accent5 6 4 2 2 4" xfId="14555" xr:uid="{1B0E5475-3B0A-443B-BC70-E96D21B837B1}"/>
    <cellStyle name="20% - Accent5 6 4 2 2 4 2" xfId="39894" xr:uid="{6599B73E-6A96-4C5C-B4D1-69DC5701D942}"/>
    <cellStyle name="20% - Accent5 6 4 2 2 5" xfId="41466" xr:uid="{65AC3C57-0138-46E7-9614-BB9DC822EA29}"/>
    <cellStyle name="20% - Accent5 6 4 2 3" xfId="5703" xr:uid="{873B2DEE-CFEA-4E24-9748-24D3BD038F98}"/>
    <cellStyle name="20% - Accent5 6 4 2 3 2" xfId="973" xr:uid="{2E6E47E7-EC87-45CB-9286-617DB369B6C3}"/>
    <cellStyle name="20% - Accent5 6 4 2 3 2 2" xfId="26457" xr:uid="{D8A6C23C-0626-4C63-AA5C-D3CD986DF927}"/>
    <cellStyle name="20% - Accent5 6 4 2 3 3" xfId="31126" xr:uid="{3570695F-477A-4737-801D-E450AE44E33A}"/>
    <cellStyle name="20% - Accent5 6 4 2 4" xfId="2739" xr:uid="{8D4BDE13-1E35-4A24-BD27-B6E4F92137D2}"/>
    <cellStyle name="20% - Accent5 6 4 2 4 2" xfId="17993" xr:uid="{720F09DD-B51B-473A-A3BC-5D197512359D}"/>
    <cellStyle name="20% - Accent5 6 4 2 4 2 2" xfId="43301" xr:uid="{C43BA777-7152-47F1-ACD4-74D9804A1CCE}"/>
    <cellStyle name="20% - Accent5 6 4 2 4 3" xfId="28192" xr:uid="{C7D01424-A77D-4C0C-994F-4D6600EE7962}"/>
    <cellStyle name="20% - Accent5 6 4 2 5" xfId="21860" xr:uid="{AEE6FCD6-D912-4BD5-8948-2DADCC4ECAFF}"/>
    <cellStyle name="20% - Accent5 6 4 2 5 2" xfId="47128" xr:uid="{4ADB1648-5680-4C99-B510-3065D0B8A730}"/>
    <cellStyle name="20% - Accent5 6 4 2 6" xfId="32021" xr:uid="{897CA893-B125-4782-A4AA-3A16DC64C1FB}"/>
    <cellStyle name="20% - Accent5 6 4 3" xfId="19243" xr:uid="{F8D59710-A572-4004-9AF7-37ADD36745B8}"/>
    <cellStyle name="20% - Accent5 6 4 3 2" xfId="5616" xr:uid="{DB08F841-F521-4331-851B-AB037AA5F2BF}"/>
    <cellStyle name="20% - Accent5 6 4 3 2 2" xfId="22635" xr:uid="{9416FECF-719A-4F31-A34F-2A93248598BA}"/>
    <cellStyle name="20% - Accent5 6 4 3 2 2 2" xfId="14726" xr:uid="{0EC84F22-1EE9-47BB-AEB8-53FE0288DC6E}"/>
    <cellStyle name="20% - Accent5 6 4 3 2 2 2 2" xfId="40065" xr:uid="{B7C4279F-FF09-4CE2-BC49-D66AF4164F0D}"/>
    <cellStyle name="20% - Accent5 6 4 3 2 2 3" xfId="47890" xr:uid="{0938CB12-77F3-4423-93FF-5DC12FF30366}"/>
    <cellStyle name="20% - Accent5 6 4 3 2 3" xfId="21769" xr:uid="{D3D3EF38-07DF-453F-A944-68A2EB1E3325}"/>
    <cellStyle name="20% - Accent5 6 4 3 2 3 2" xfId="8574" xr:uid="{04104E4C-C790-4F9F-BE39-90D72D45E354}"/>
    <cellStyle name="20% - Accent5 6 4 3 2 3 2 2" xfId="33981" xr:uid="{1D6F8F14-DDEE-47E7-AD67-30CAE1377565}"/>
    <cellStyle name="20% - Accent5 6 4 3 2 3 3" xfId="47037" xr:uid="{250C3148-555E-48E7-9D61-CE52AC7BB0FA}"/>
    <cellStyle name="20% - Accent5 6 4 3 2 4" xfId="2991" xr:uid="{C7CCC9EB-13B5-45A3-B795-E48F47F0832B}"/>
    <cellStyle name="20% - Accent5 6 4 3 2 4 2" xfId="28444" xr:uid="{5644474A-190C-4DDB-8212-78A861DCC65B}"/>
    <cellStyle name="20% - Accent5 6 4 3 2 5" xfId="31039" xr:uid="{5D4ECFEE-6F64-44C4-9FCF-7E5681FD67FE}"/>
    <cellStyle name="20% - Accent5 6 4 3 3" xfId="12017" xr:uid="{B0B9204F-7433-4B40-BC27-9831714127A7}"/>
    <cellStyle name="20% - Accent5 6 4 3 3 2" xfId="974" xr:uid="{65D6F738-EED2-4141-8AB4-F99A76668A61}"/>
    <cellStyle name="20% - Accent5 6 4 3 3 2 2" xfId="26458" xr:uid="{7ADECB1A-475A-46E0-9C7B-B05F633C2F76}"/>
    <cellStyle name="20% - Accent5 6 4 3 3 3" xfId="37380" xr:uid="{44C024FE-1F3A-48C0-831B-B62655A98516}"/>
    <cellStyle name="20% - Accent5 6 4 3 4" xfId="9052" xr:uid="{A9A2F9F2-B03A-4F90-AC3D-D50C47AE1F0A}"/>
    <cellStyle name="20% - Accent5 6 4 3 4 2" xfId="7460" xr:uid="{091DB919-1C0C-4430-9E51-781461B57DE7}"/>
    <cellStyle name="20% - Accent5 6 4 3 4 2 2" xfId="32874" xr:uid="{704DD844-E196-42E9-AFCA-1601FA3A56C8}"/>
    <cellStyle name="20% - Accent5 6 4 3 4 3" xfId="34445" xr:uid="{66094498-5425-4372-A652-C7C1AEEC41F7}"/>
    <cellStyle name="20% - Accent5 6 4 3 5" xfId="15548" xr:uid="{B74D7C33-0540-4884-84E7-97B189DB1720}"/>
    <cellStyle name="20% - Accent5 6 4 3 5 2" xfId="40875" xr:uid="{58ADF711-7725-4549-818D-3604BC13C78A}"/>
    <cellStyle name="20% - Accent5 6 4 3 6" xfId="44534" xr:uid="{AC0930AC-010B-421C-A5C9-0AF50289AC7A}"/>
    <cellStyle name="20% - Accent5 6 4 4" xfId="22463" xr:uid="{07112E05-E474-4430-B005-B965990F2C3C}"/>
    <cellStyle name="20% - Accent5 6 4 4 2" xfId="3684" xr:uid="{7F904268-B711-43F3-A7A9-5F71CA47D0EE}"/>
    <cellStyle name="20% - Accent5 6 4 4 2 2" xfId="8403" xr:uid="{7376F714-7AF2-433E-A4AD-6425EC3F4186}"/>
    <cellStyle name="20% - Accent5 6 4 4 2 2 2" xfId="33810" xr:uid="{9B634DD9-E691-4051-A988-04705C319C36}"/>
    <cellStyle name="20% - Accent5 6 4 4 2 3" xfId="29128" xr:uid="{4845E828-F53F-4538-B1DB-F340F25C56C4}"/>
    <cellStyle name="20% - Accent5 6 4 4 3" xfId="2820" xr:uid="{68709042-3682-4573-B412-2100B3BE2DC5}"/>
    <cellStyle name="20% - Accent5 6 4 4 3 2" xfId="25420" xr:uid="{5839D982-ED89-4688-A195-A1E52826C375}"/>
    <cellStyle name="20% - Accent5 6 4 4 3 2 2" xfId="50654" xr:uid="{6331A10B-6283-4D0C-9D7C-F6EBEA29956B}"/>
    <cellStyle name="20% - Accent5 6 4 4 3 3" xfId="28273" xr:uid="{04FBCED8-CCB7-48C0-AC78-9C18A0464539}"/>
    <cellStyle name="20% - Accent5 6 4 4 4" xfId="20867" xr:uid="{BAD4D222-ABF8-4236-89C5-96C178EEF27F}"/>
    <cellStyle name="20% - Accent5 6 4 4 4 2" xfId="46146" xr:uid="{1D6DF81D-6A51-48BA-BB3C-3B84F3D78B2B}"/>
    <cellStyle name="20% - Accent5 6 4 4 5" xfId="47719" xr:uid="{506652AD-F095-4291-A5A6-E9C05BF51952}"/>
    <cellStyle name="20% - Accent5 6 4 5" xfId="16237" xr:uid="{C64F1F10-B696-4A6E-B493-F2AD9D9017AC}"/>
    <cellStyle name="20% - Accent5 6 4 5 2" xfId="17080" xr:uid="{ED2C6C6F-7D4E-4B29-B7DF-AEDEBDC1EB44}"/>
    <cellStyle name="20% - Accent5 6 4 5 2 2" xfId="42395" xr:uid="{C21399ED-7541-40C3-8F2A-1D393A7F3F34}"/>
    <cellStyle name="20% - Accent5 6 4 5 3" xfId="41553" xr:uid="{8ACAB5AC-D858-462C-A588-9916D9B771B9}"/>
    <cellStyle name="20% - Accent5 6 4 6" xfId="14303" xr:uid="{373DE779-6961-403C-9E53-2653624D2347}"/>
    <cellStyle name="20% - Accent5 6 4 6 2" xfId="24305" xr:uid="{1F687437-7D56-4BEA-9D92-5F3EDB4D2C47}"/>
    <cellStyle name="20% - Accent5 6 4 6 2 2" xfId="49550" xr:uid="{64C1ABA6-F5F1-4722-97C4-70A4C50CCE23}"/>
    <cellStyle name="20% - Accent5 6 4 6 3" xfId="39642" xr:uid="{BAA46BF6-72DD-4438-8133-69BDD620A552}"/>
    <cellStyle name="20% - Accent5 6 4 7" xfId="9224" xr:uid="{24CCDE57-1F3E-4F7C-84CF-8E69A2215E2C}"/>
    <cellStyle name="20% - Accent5 6 4 7 2" xfId="34617" xr:uid="{CEFEB668-79BF-4BB4-A815-7681C85EE784}"/>
    <cellStyle name="20% - Accent5 6 4 8" xfId="42449" xr:uid="{00F539E7-F8A5-4196-BFA6-1479F509AAF5}"/>
    <cellStyle name="20% - Accent5 6 5" xfId="12929" xr:uid="{2DBCF351-FB46-4BAF-95D4-BEE3C707EDC6}"/>
    <cellStyle name="20% - Accent5 6 5 2" xfId="11930" xr:uid="{BB3CA4F1-123B-4821-9E5D-1600F890ED35}"/>
    <cellStyle name="20% - Accent5 6 5 2 2" xfId="16322" xr:uid="{B259FC38-17C5-4670-AC30-8A3F47A698E8}"/>
    <cellStyle name="20% - Accent5 6 5 2 2 2" xfId="3162" xr:uid="{D4868FEE-B55A-44E0-9BEC-7CB5356928B4}"/>
    <cellStyle name="20% - Accent5 6 5 2 2 2 2" xfId="28615" xr:uid="{80ED83F7-255A-4FFC-A650-061337B43F2D}"/>
    <cellStyle name="20% - Accent5 6 5 2 2 3" xfId="41638" xr:uid="{C15BD242-4146-416A-B2F2-A9CF6F9172D8}"/>
    <cellStyle name="20% - Accent5 6 5 2 3" xfId="15457" xr:uid="{10F7D23C-5942-403A-ACE0-88F15BB72D6A}"/>
    <cellStyle name="20% - Accent5 6 5 2 3 2" xfId="21209" xr:uid="{CF5239C0-A453-4672-9AB4-A322FAA8716D}"/>
    <cellStyle name="20% - Accent5 6 5 2 3 2 2" xfId="46488" xr:uid="{372569AE-D88E-4EB4-A805-B84453B3BB22}"/>
    <cellStyle name="20% - Accent5 6 5 2 3 3" xfId="40784" xr:uid="{550DF04C-9014-4275-A29C-10B4B30057B7}"/>
    <cellStyle name="20% - Accent5 6 5 2 4" xfId="9304" xr:uid="{D6840BAB-98B7-4C3C-B9F2-870FCFD9BE0F}"/>
    <cellStyle name="20% - Accent5 6 5 2 4 2" xfId="34697" xr:uid="{55006F58-D53B-484F-8837-2ED1758A6427}"/>
    <cellStyle name="20% - Accent5 6 5 2 5" xfId="37293" xr:uid="{520F422B-183F-456A-B2FE-EC2B99C1D3E1}"/>
    <cellStyle name="20% - Accent5 6 5 3" xfId="24654" xr:uid="{C6D7094D-848D-4CD8-9FDE-B106FBE9CE50}"/>
    <cellStyle name="20% - Accent5 6 5 3 2" xfId="2009" xr:uid="{71DDF763-DCEC-4578-AB77-43C91654CF83}"/>
    <cellStyle name="20% - Accent5 6 5 3 2 2" xfId="27480" xr:uid="{5693BF08-259A-42F3-9CEE-0FB48A44BDC9}"/>
    <cellStyle name="20% - Accent5 6 5 3 3" xfId="49888" xr:uid="{7A14BD59-1986-4AB4-A0EE-3C7AB70662BA}"/>
    <cellStyle name="20% - Accent5 6 5 4" xfId="21688" xr:uid="{D9289F8D-F5AA-41A6-9523-6876B7CF6BB5}"/>
    <cellStyle name="20% - Accent5 6 5 4 2" xfId="20096" xr:uid="{2270B967-4035-42DA-8216-3EF3E3212065}"/>
    <cellStyle name="20% - Accent5 6 5 4 2 2" xfId="45384" xr:uid="{1AB3E86C-1DA5-4050-8FCD-36BB4FE7C4C4}"/>
    <cellStyle name="20% - Accent5 6 5 4 3" xfId="46956" xr:uid="{4ED60288-E11C-42E4-8ED5-2E21569C285B}"/>
    <cellStyle name="20% - Accent5 6 5 5" xfId="5015" xr:uid="{22100FBD-261C-4D3E-A892-6458A8F4D303}"/>
    <cellStyle name="20% - Accent5 6 5 5 2" xfId="30446" xr:uid="{97D1943D-8BFF-44E0-A3C1-FB9BC582BEA2}"/>
    <cellStyle name="20% - Accent5 6 5 6" xfId="38283" xr:uid="{9C616ECA-A27E-42E6-A972-C3925AA50C91}"/>
    <cellStyle name="20% - Accent5 6 6" xfId="287" xr:uid="{133C26D0-BBF1-46DC-ABA0-9873A8AF570B}"/>
    <cellStyle name="20% - Accent5 6 6 2" xfId="24567" xr:uid="{9DD04CEA-05A0-4BF7-95A7-C221A6C63A8E}"/>
    <cellStyle name="20% - Accent5 6 6 2 2" xfId="5788" xr:uid="{264BFC5D-42F7-4588-99E2-E6F47E6D6D42}"/>
    <cellStyle name="20% - Accent5 6 6 2 2 2" xfId="9475" xr:uid="{A64F36D7-788C-4031-96AF-FDD228B1C77C}"/>
    <cellStyle name="20% - Accent5 6 6 2 2 2 2" xfId="34868" xr:uid="{3AEBAF0D-7A0B-4FF6-A475-1B5FE9BBDA67}"/>
    <cellStyle name="20% - Accent5 6 6 2 2 3" xfId="31211" xr:uid="{6B3A2572-1C3A-45EE-A165-1BADE5B755EA}"/>
    <cellStyle name="20% - Accent5 6 6 2 3" xfId="4924" xr:uid="{D6134EBF-0BF9-44F8-849F-0D56436D1E06}"/>
    <cellStyle name="20% - Accent5 6 6 2 3 2" xfId="14897" xr:uid="{31012C9B-2C18-434D-B567-1893F131919D}"/>
    <cellStyle name="20% - Accent5 6 6 2 3 2 2" xfId="40236" xr:uid="{16AF51B7-84BB-4276-A20D-6EEAC7377A8A}"/>
    <cellStyle name="20% - Accent5 6 6 2 3 3" xfId="30355" xr:uid="{6FAB02F8-E9D6-4B87-8512-BE28DE254816}"/>
    <cellStyle name="20% - Accent5 6 6 2 4" xfId="21940" xr:uid="{F8AFD61C-5383-47EE-B0F4-05DD7462F3BD}"/>
    <cellStyle name="20% - Accent5 6 6 2 4 2" xfId="47208" xr:uid="{F1F2D721-B958-48EA-ADAB-A6F6FE9B57C4}"/>
    <cellStyle name="20% - Accent5 6 6 2 5" xfId="49801" xr:uid="{FFA70FD7-1607-4C1A-8F27-DFD183F4D8E7}"/>
    <cellStyle name="20% - Accent5 6 6 3" xfId="18341" xr:uid="{25806B77-9704-47A6-B07E-7F79BD087C38}"/>
    <cellStyle name="20% - Accent5 6 6 3 2" xfId="4113" xr:uid="{046899EB-940C-4CAC-8D48-55018690D01B}"/>
    <cellStyle name="20% - Accent5 6 6 3 2 2" xfId="29557" xr:uid="{158A9256-C7B4-4138-9942-FE2A66444E52}"/>
    <cellStyle name="20% - Accent5 6 6 3 3" xfId="43641" xr:uid="{68E8414A-2618-4E14-A816-EC2220DEA2B5}"/>
    <cellStyle name="20% - Accent5 6 6 4" xfId="15376" xr:uid="{59C2102F-3FE9-4F68-95D1-D1C4E71640B9}"/>
    <cellStyle name="20% - Accent5 6 6 4 2" xfId="13782" xr:uid="{A104E84E-B6A4-4A98-97D2-C8951C2E1A49}"/>
    <cellStyle name="20% - Accent5 6 6 4 2 2" xfId="39133" xr:uid="{6B2A2072-8AFD-4148-89B6-136A316C22AB}"/>
    <cellStyle name="20% - Accent5 6 6 4 3" xfId="40703" xr:uid="{683715D0-6402-4EDA-BDAE-806008687267}"/>
    <cellStyle name="20% - Accent5 6 6 5" xfId="11328" xr:uid="{85A16C1C-68C5-433B-9418-49F1D6434051}"/>
    <cellStyle name="20% - Accent5 6 6 5 2" xfId="36699" xr:uid="{193EDF59-0F89-4C64-9A8F-41496AD4910C}"/>
    <cellStyle name="20% - Accent5 6 6 6" xfId="25774" xr:uid="{B1F28C09-3F90-42E3-854B-4584A8A530D1}"/>
    <cellStyle name="20% - Accent5 6 7" xfId="6679" xr:uid="{5D3B70E9-1990-416B-90CA-32913FAA20BE}"/>
    <cellStyle name="20% - Accent5 6 7 2" xfId="23703" xr:uid="{6050692C-FF22-4551-9C13-68091399D3CB}"/>
    <cellStyle name="20% - Accent5 6 7 2 2" xfId="10508" xr:uid="{64453F9E-2B14-4891-AFBB-CFA482199956}"/>
    <cellStyle name="20% - Accent5 6 7 2 2 2" xfId="35892" xr:uid="{A6B43D0F-1E78-4E58-A5CC-B10FFC15937C}"/>
    <cellStyle name="20% - Accent5 6 7 2 3" xfId="48948" xr:uid="{9EDD1D87-DB4A-40FC-9DB9-B8FBDE278DF5}"/>
    <cellStyle name="20% - Accent5 6 7 3" xfId="5956" xr:uid="{1FCBF1CD-3269-489D-A6C7-F60679058A0C}"/>
    <cellStyle name="20% - Accent5 6 7 3 2" xfId="2261" xr:uid="{9C11288A-0822-4618-893E-4413BD7D742E}"/>
    <cellStyle name="20% - Accent5 6 7 3 2 2" xfId="27732" xr:uid="{9ACD7D38-C600-4E77-8C89-B14198EAE737}"/>
    <cellStyle name="20% - Accent5 6 7 3 3" xfId="31379" xr:uid="{5A82E63D-ED27-4738-9B4C-258AFC0EAD4A}"/>
    <cellStyle name="20% - Accent5 6 7 4" xfId="22974" xr:uid="{3217CD78-DC18-43C9-9488-AA52BFC2D7EA}"/>
    <cellStyle name="20% - Accent5 6 7 4 2" xfId="48229" xr:uid="{AA63E400-EEE2-4BFB-90A1-B570DF0C3D3C}"/>
    <cellStyle name="20% - Accent5 6 7 5" xfId="32093" xr:uid="{43BF8C03-615B-4F5C-860C-7A5CA03FC1AD}"/>
    <cellStyle name="20% - Accent5 6 8" xfId="6778" xr:uid="{906BF067-1BAC-434C-9E89-41CE30F610C5}"/>
    <cellStyle name="20% - Accent5 6 8 2" xfId="2338" xr:uid="{82CFF45A-9887-4D43-90F9-05CC54B8813E}"/>
    <cellStyle name="20% - Accent5 6 8 2 2" xfId="27808" xr:uid="{1CC743A2-1B3D-43C0-9AFA-C5096BB869E7}"/>
    <cellStyle name="20% - Accent5 6 8 3" xfId="32192" xr:uid="{C46F71C3-2F90-483B-BB80-F5CB6F3C842B}"/>
    <cellStyle name="20% - Accent5 6 9" xfId="16409" xr:uid="{17CA5509-610B-43B9-BF36-FFEF8F487176}"/>
    <cellStyle name="20% - Accent5 6 9 2" xfId="14815" xr:uid="{C42AAD6B-29B9-4443-88B5-16E84CABC75C}"/>
    <cellStyle name="20% - Accent5 6 9 2 2" xfId="40154" xr:uid="{9DB4F5E7-2B84-4675-ADFF-DC5D04F42582}"/>
    <cellStyle name="20% - Accent5 6 9 3" xfId="41725" xr:uid="{C6C923FC-3864-425D-A0F1-09CCA14111C3}"/>
    <cellStyle name="20% - Accent5 7" xfId="1327" xr:uid="{317ECF56-3009-40F7-A894-36613A51C13D}"/>
    <cellStyle name="20% - Accent5 7 10" xfId="26800" xr:uid="{86E2E7D2-F771-4B1D-8849-5880C9B2A02F}"/>
    <cellStyle name="20% - Accent5 7 2" xfId="3431" xr:uid="{A606E532-944C-4776-8819-842F44A527ED}"/>
    <cellStyle name="20% - Accent5 7 2 2" xfId="9745" xr:uid="{E49771E0-7B9F-48D1-86DE-E2F8EBEAD707}"/>
    <cellStyle name="20% - Accent5 7 2 2 2" xfId="20356" xr:uid="{44402DF7-4B36-4F93-85CC-8AD31B87A78A}"/>
    <cellStyle name="20% - Accent5 7 2 2 2 2" xfId="18426" xr:uid="{27CCFC51-A477-4015-8A8A-DDADD99189AF}"/>
    <cellStyle name="20% - Accent5 7 2 2 2 2 2" xfId="5266" xr:uid="{A52F3F49-3BAA-48F3-B93C-F54F14BD24E2}"/>
    <cellStyle name="20% - Accent5 7 2 2 2 2 2 2" xfId="30697" xr:uid="{754F11D2-886E-4A0B-AD68-9FB0C2F06E31}"/>
    <cellStyle name="20% - Accent5 7 2 2 2 2 3" xfId="43726" xr:uid="{45DD5F84-0E22-4394-BFAD-2AA34B322D04}"/>
    <cellStyle name="20% - Accent5 7 2 2 2 3" xfId="17562" xr:uid="{E10B9F4C-25B6-4DCD-A211-BDF19D2065D0}"/>
    <cellStyle name="20% - Accent5 7 2 2 2 3 2" xfId="22282" xr:uid="{7F161BF8-6FBC-4755-A675-0D32D6DF0F1C}"/>
    <cellStyle name="20% - Accent5 7 2 2 2 3 2 2" xfId="47550" xr:uid="{6BDBA865-10C9-444F-84B9-5CC01FBE6999}"/>
    <cellStyle name="20% - Accent5 7 2 2 2 3 3" xfId="42870" xr:uid="{A8E34866-F610-4F65-A226-7DFA0B2FCCDA}"/>
    <cellStyle name="20% - Accent5 7 2 2 2 4" xfId="11408" xr:uid="{42C16A7B-1259-4D3C-AA05-B5DBADF7BF82}"/>
    <cellStyle name="20% - Accent5 7 2 2 2 4 2" xfId="36779" xr:uid="{1806E0A5-971A-444B-BDFF-52E3D8B84A7C}"/>
    <cellStyle name="20% - Accent5 7 2 2 2 5" xfId="45635" xr:uid="{03D00085-A631-46C3-B456-7A84E5FC4047}"/>
    <cellStyle name="20% - Accent5 7 2 2 3" xfId="14131" xr:uid="{E66882E0-BC52-48D5-B2DA-EBCB524FA8B8}"/>
    <cellStyle name="20% - Accent5 7 2 2 3 2" xfId="16751" xr:uid="{69D6B325-8422-4A48-971E-3E84EBF0B3DD}"/>
    <cellStyle name="20% - Accent5 7 2 2 3 2 2" xfId="42067" xr:uid="{AB917C0E-81BD-4926-A819-768A03F65289}"/>
    <cellStyle name="20% - Accent5 7 2 2 3 3" xfId="39470" xr:uid="{E26E94B2-E667-42F9-B98F-17CFCD5E9B7F}"/>
    <cellStyle name="20% - Accent5 7 2 2 4" xfId="23793" xr:uid="{DA081008-20E1-430A-B6EA-9A8433AB3FC9}"/>
    <cellStyle name="20% - Accent5 7 2 2 4 2" xfId="10595" xr:uid="{4D1E7610-7F5E-43E6-86FB-2D962E12AED8}"/>
    <cellStyle name="20% - Accent5 7 2 2 4 2 2" xfId="35979" xr:uid="{DE4C5C59-85FB-43F0-8AA4-E836CB739859}"/>
    <cellStyle name="20% - Accent5 7 2 2 4 3" xfId="49038" xr:uid="{F2D891E5-6146-4506-AAF2-99B5693C7E5D}"/>
    <cellStyle name="20% - Accent5 7 2 2 5" xfId="7120" xr:uid="{7D59BBFB-E97C-42A9-AB53-DF83D6C3DC7E}"/>
    <cellStyle name="20% - Accent5 7 2 2 5 2" xfId="32534" xr:uid="{B3A03ADB-08FA-4A18-A415-7826D929F947}"/>
    <cellStyle name="20% - Accent5 7 2 2 6" xfId="35129" xr:uid="{DF37D07C-4231-42E5-BFE0-953C7AB70113}"/>
    <cellStyle name="20% - Accent5 7 2 3" xfId="22382" xr:uid="{535551BE-3E35-4E97-A4DD-86053FD487DF}"/>
    <cellStyle name="20% - Accent5 7 2 3 2" xfId="14044" xr:uid="{10B2DBC3-6C75-4C33-B61F-75B2729AC0C5}"/>
    <cellStyle name="20% - Accent5 7 2 3 2 2" xfId="7893" xr:uid="{6906FE57-CBD5-4CA1-8A5B-0C63F7883B5B}"/>
    <cellStyle name="20% - Accent5 7 2 3 2 2 2" xfId="11579" xr:uid="{92350359-A777-4DE2-B5C6-C32562C6833E}"/>
    <cellStyle name="20% - Accent5 7 2 3 2 2 2 2" xfId="36950" xr:uid="{6E120B91-A736-47D7-B378-C3245BFF2527}"/>
    <cellStyle name="20% - Accent5 7 2 3 2 2 3" xfId="33300" xr:uid="{32854CB9-7978-4221-8A57-1ABF5AE5568F}"/>
    <cellStyle name="20% - Accent5 7 2 3 2 3" xfId="7029" xr:uid="{D3820012-0BE7-45B5-B11E-CAD3F750B827}"/>
    <cellStyle name="20% - Accent5 7 2 3 2 3 2" xfId="15970" xr:uid="{0B8C3501-7314-4890-8C86-FD1969EA64F5}"/>
    <cellStyle name="20% - Accent5 7 2 3 2 3 2 2" xfId="41297" xr:uid="{3D7F6E81-D541-4BD8-B6CA-60D2C8D8DAAF}"/>
    <cellStyle name="20% - Accent5 7 2 3 2 3 3" xfId="32443" xr:uid="{08F58F85-8CD4-445D-BCA5-9757ABDA8F8A}"/>
    <cellStyle name="20% - Accent5 7 2 3 2 4" xfId="24045" xr:uid="{CE83EB8E-C1FC-4D22-8AE3-1B7C035AEA25}"/>
    <cellStyle name="20% - Accent5 7 2 3 2 4 2" xfId="49290" xr:uid="{6F405BCF-949A-4749-8511-469AD72131F4}"/>
    <cellStyle name="20% - Accent5 7 2 3 2 5" xfId="39383" xr:uid="{4AB91B46-BA24-4814-88D6-CA8429D44C8A}"/>
    <cellStyle name="20% - Accent5 7 2 3 3" xfId="2567" xr:uid="{7CC36E30-8703-4CFB-9079-37B9E13F5FDD}"/>
    <cellStyle name="20% - Accent5 7 2 3 3 2" xfId="6217" xr:uid="{A0517238-6B73-42D9-B0C8-D50DBD890B7B}"/>
    <cellStyle name="20% - Accent5 7 2 3 3 2 2" xfId="31640" xr:uid="{DF5BE0B9-69C0-4072-90CD-EA4476B5BFC6}"/>
    <cellStyle name="20% - Accent5 7 2 3 3 3" xfId="28020" xr:uid="{25555C6B-892B-4AE7-8119-BB98880E6FE3}"/>
    <cellStyle name="20% - Accent5 7 2 3 4" xfId="17481" xr:uid="{368E660B-B3A8-4631-9FDA-442EA9EB1196}"/>
    <cellStyle name="20% - Accent5 7 2 3 4 2" xfId="23232" xr:uid="{4C0E2D02-E7F8-4D94-80E7-80E2EBDC23B2}"/>
    <cellStyle name="20% - Accent5 7 2 3 4 2 2" xfId="48487" xr:uid="{1A65D019-E7F6-4B33-8C1E-901FC4033A28}"/>
    <cellStyle name="20% - Accent5 7 2 3 4 3" xfId="42789" xr:uid="{B6C7F3BB-2631-41EF-B487-C7694DF8EA4D}"/>
    <cellStyle name="20% - Accent5 7 2 3 5" xfId="19756" xr:uid="{90EFB651-DBBB-4599-9A51-64A3238AFA57}"/>
    <cellStyle name="20% - Accent5 7 2 3 5 2" xfId="45044" xr:uid="{DBCB1496-6D0B-4D0E-86D3-5A78F8FCADA3}"/>
    <cellStyle name="20% - Accent5 7 2 3 6" xfId="47639" xr:uid="{491F1F10-420B-4B8C-8206-0D0AA42AB148}"/>
    <cellStyle name="20% - Accent5 7 2 4" xfId="7721" xr:uid="{AAD28B49-1A07-4DAD-9D0A-7E33277A0A7A}"/>
    <cellStyle name="20% - Accent5 7 2 4 2" xfId="24739" xr:uid="{ACB646D1-16DF-431E-A546-0179C24472CC}"/>
    <cellStyle name="20% - Accent5 7 2 4 2 2" xfId="15799" xr:uid="{0B0BCFDF-932B-48FD-895B-D89657D5D894}"/>
    <cellStyle name="20% - Accent5 7 2 4 2 2 2" xfId="41126" xr:uid="{C5D93D59-8767-4322-82DC-875A93245C1E}"/>
    <cellStyle name="20% - Accent5 7 2 4 2 3" xfId="49973" xr:uid="{EEC8A27D-D1BA-4831-98CE-08EAB1F5DB49}"/>
    <cellStyle name="20% - Accent5 7 2 4 3" xfId="23874" xr:uid="{59B56FDF-BD9C-47F4-94AD-479749B9EA82}"/>
    <cellStyle name="20% - Accent5 7 2 4 3 2" xfId="9646" xr:uid="{375E3406-47F5-415D-B121-256E0E3554B8}"/>
    <cellStyle name="20% - Accent5 7 2 4 3 2 2" xfId="35039" xr:uid="{A2FEBB4D-6674-490C-8A8C-E3D3FBEDC093}"/>
    <cellStyle name="20% - Accent5 7 2 4 3 3" xfId="49119" xr:uid="{8F21D78C-E952-4C7B-9C9E-AEB1A7394DC5}"/>
    <cellStyle name="20% - Accent5 7 2 4 4" xfId="5095" xr:uid="{8CD62E5E-FA4E-48FD-805B-5685EFA29DB0}"/>
    <cellStyle name="20% - Accent5 7 2 4 4 2" xfId="30526" xr:uid="{5A4609CB-5250-451B-8AC9-6E9F9A061329}"/>
    <cellStyle name="20% - Accent5 7 2 4 5" xfId="33128" xr:uid="{DDAFA078-6E46-4C44-A1E4-5832B362BC18}"/>
    <cellStyle name="20% - Accent5 7 2 5" xfId="20443" xr:uid="{C9039EA7-B75E-4ADB-B944-EFCE8C607A75}"/>
    <cellStyle name="20% - Accent5 7 2 5 2" xfId="23064" xr:uid="{453E5B18-A464-4F95-B697-28096D87A234}"/>
    <cellStyle name="20% - Accent5 7 2 5 2 2" xfId="48319" xr:uid="{A007FF41-8D7B-4E53-9AE9-016198E5C02A}"/>
    <cellStyle name="20% - Accent5 7 2 5 3" xfId="45722" xr:uid="{CEB82DFB-B691-4302-A325-1B3D3FDF0CCD}"/>
    <cellStyle name="20% - Accent5 7 2 6" xfId="11156" xr:uid="{AEDC482B-935A-4468-A792-986B176E2807}"/>
    <cellStyle name="20% - Accent5 7 2 6 2" xfId="4281" xr:uid="{5A72DFDC-F7BF-49AB-AA69-98727183074F}"/>
    <cellStyle name="20% - Accent5 7 2 6 2 2" xfId="29725" xr:uid="{CD43B4A9-35FF-465E-8D16-CB14085FC0B1}"/>
    <cellStyle name="20% - Accent5 7 2 6 3" xfId="36527" xr:uid="{50CAB890-7BDB-4F70-9A20-D44449D319A7}"/>
    <cellStyle name="20% - Accent5 7 2 7" xfId="17653" xr:uid="{8FA98677-313E-477A-ACCF-F04ABC0150B5}"/>
    <cellStyle name="20% - Accent5 7 2 7 2" xfId="42961" xr:uid="{A441758E-EAE1-46BD-A17C-69BDFA233648}"/>
    <cellStyle name="20% - Accent5 7 2 8" xfId="28876" xr:uid="{6477DA40-952C-4089-8D37-F76BC3BFCF9C}"/>
    <cellStyle name="20% - Accent5 7 3" xfId="16069" xr:uid="{1402A073-CBE5-488A-9E9A-DF2DE189FD9E}"/>
    <cellStyle name="20% - Accent5 7 3 2" xfId="5535" xr:uid="{D8E6EC42-0241-4FF3-9271-304360E2EAFF}"/>
    <cellStyle name="20% - Accent5 7 3 2 2" xfId="8793" xr:uid="{5ECA3733-7546-4200-9D49-C6528C6CA7C3}"/>
    <cellStyle name="20% - Accent5 7 3 2 2 2" xfId="14216" xr:uid="{DE5EDA18-211F-4D84-BBC6-6E663E1511A5}"/>
    <cellStyle name="20% - Accent5 7 3 2 2 2 2" xfId="17904" xr:uid="{375CAC1B-4E2D-43C7-B8D1-95A868EF562E}"/>
    <cellStyle name="20% - Accent5 7 3 2 2 2 2 2" xfId="43212" xr:uid="{113FA1DA-F3CF-4732-ACC8-C327A04CB4CA}"/>
    <cellStyle name="20% - Accent5 7 3 2 2 2 3" xfId="39555" xr:uid="{FD1DFE28-4CCB-4C3B-A187-7F673940478F}"/>
    <cellStyle name="20% - Accent5 7 3 2 2 3" xfId="13351" xr:uid="{7841DA90-2EBF-4CCC-9D2B-A887D18970F1}"/>
    <cellStyle name="20% - Accent5 7 3 2 2 3 2" xfId="11750" xr:uid="{35A3458E-81CC-4847-A31A-E09954DFF638}"/>
    <cellStyle name="20% - Accent5 7 3 2 2 3 2 2" xfId="37121" xr:uid="{A8EE0FE3-BA48-4829-ADE3-E897E373C953}"/>
    <cellStyle name="20% - Accent5 7 3 2 2 3 3" xfId="38702" xr:uid="{47B678B3-F99C-43CE-82EA-F4027E50917A}"/>
    <cellStyle name="20% - Accent5 7 3 2 2 4" xfId="7200" xr:uid="{4306ECB9-C568-47A2-8FBD-621D3CF268F8}"/>
    <cellStyle name="20% - Accent5 7 3 2 2 4 2" xfId="32614" xr:uid="{3FF6E060-DD59-413B-A99A-8F6A505F63A6}"/>
    <cellStyle name="20% - Accent5 7 3 2 2 5" xfId="34186" xr:uid="{05C5E929-9E9D-43EF-B0B7-8C779F1BF547}"/>
    <cellStyle name="20% - Accent5 7 3 2 3" xfId="21516" xr:uid="{B350F6F8-4061-42F5-846E-9C4BBD7E3548}"/>
    <cellStyle name="20% - Accent5 7 3 2 3 2" xfId="25168" xr:uid="{C6753540-1FFB-4556-80A0-C86D75287384}"/>
    <cellStyle name="20% - Accent5 7 3 2 3 2 2" xfId="50402" xr:uid="{4651D3B2-6A58-49BB-BFB0-9087DBAAD83F}"/>
    <cellStyle name="20% - Accent5 7 3 2 3 3" xfId="46784" xr:uid="{86D30409-6ECF-4E2B-8FA8-32A54A4BCEEF}"/>
    <cellStyle name="20% - Accent5 7 3 2 4" xfId="19584" xr:uid="{B0AF009B-E1E2-40B7-8ECE-32CA97C77B1B}"/>
    <cellStyle name="20% - Accent5 7 3 2 4 2" xfId="6385" xr:uid="{A0956561-3890-49A9-974C-CB17D2D08B78}"/>
    <cellStyle name="20% - Accent5 7 3 2 4 2 2" xfId="31808" xr:uid="{9232FE5F-7333-42FA-BD2B-F1EE1672F743}"/>
    <cellStyle name="20% - Accent5 7 3 2 4 3" xfId="44872" xr:uid="{1617A66F-79C8-4E76-ADB3-9C6B2FE97C5E}"/>
    <cellStyle name="20% - Accent5 7 3 2 5" xfId="1837" xr:uid="{D1161A0B-B5F1-41DD-BBC5-9261B90262A2}"/>
    <cellStyle name="20% - Accent5 7 3 2 5 2" xfId="27308" xr:uid="{4655B958-5765-4CFC-9953-AB166EA1BD77}"/>
    <cellStyle name="20% - Accent5 7 3 2 6" xfId="30958" xr:uid="{9484B136-8BD5-4150-B9B6-AF9337C2DEFC}"/>
    <cellStyle name="20% - Accent5 7 3 3" xfId="11849" xr:uid="{2A4EBEE0-3BE0-44DC-92AC-6B2DB340F4D7}"/>
    <cellStyle name="20% - Accent5 7 3 3 2" xfId="21429" xr:uid="{83F084CE-0EE2-4751-92DD-0A35EEFC2B65}"/>
    <cellStyle name="20% - Accent5 7 3 3 2 2" xfId="2652" xr:uid="{E9D1B7AD-4562-4F4E-A796-4F5FEA0F4B30}"/>
    <cellStyle name="20% - Accent5 7 3 3 2 2 2" xfId="7371" xr:uid="{60D2E7D2-567F-4B65-A87D-CAFDF20B7803}"/>
    <cellStyle name="20% - Accent5 7 3 3 2 2 2 2" xfId="32785" xr:uid="{C863FF44-93BE-46D5-818E-6400B8D00E6A}"/>
    <cellStyle name="20% - Accent5 7 3 3 2 2 3" xfId="28105" xr:uid="{8EB83663-1D44-4FFB-A928-0AF2932D6F46}"/>
    <cellStyle name="20% - Accent5 7 3 3 2 3" xfId="691" xr:uid="{50C142B0-B849-41AF-85D5-BFEA89414E5E}"/>
    <cellStyle name="20% - Accent5 7 3 3 2 3 2" xfId="24387" xr:uid="{F6ABB8C7-9493-4BBD-AE14-89FD1AB1A2F9}"/>
    <cellStyle name="20% - Accent5 7 3 3 2 3 2 2" xfId="49632" xr:uid="{35921943-414D-4C75-A3BA-C062D0EAAD0E}"/>
    <cellStyle name="20% - Accent5 7 3 3 2 3 3" xfId="26175" xr:uid="{2D979178-EEB9-4FEF-97F5-17C859AF3ACB}"/>
    <cellStyle name="20% - Accent5 7 3 3 2 4" xfId="19836" xr:uid="{4BD5D40E-D212-4E25-8CB3-3B234A92ED9C}"/>
    <cellStyle name="20% - Accent5 7 3 3 2 4 2" xfId="45124" xr:uid="{C09B915C-01FC-4B96-A162-9474414A9FBF}"/>
    <cellStyle name="20% - Accent5 7 3 3 2 5" xfId="46697" xr:uid="{DBB2B01E-BF2C-4B0C-8F83-4F7E7739116A}"/>
    <cellStyle name="20% - Accent5 7 3 3 3" xfId="15204" xr:uid="{B636E568-6CAE-4928-9EFE-794EF58E9597}"/>
    <cellStyle name="20% - Accent5 7 3 3 3 2" xfId="18855" xr:uid="{0CB99224-A033-4F4A-8F75-5A9BFF8AA111}"/>
    <cellStyle name="20% - Accent5 7 3 3 3 2 2" xfId="44155" xr:uid="{6A534DC9-05FD-4018-953B-C6FE31515849}"/>
    <cellStyle name="20% - Accent5 7 3 3 3 3" xfId="40531" xr:uid="{59BE6656-F153-480F-9660-5B794B39C955}"/>
    <cellStyle name="20% - Accent5 7 3 3 4" xfId="13270" xr:uid="{67A67979-463A-4CFD-9405-5C611755DC7C}"/>
    <cellStyle name="20% - Accent5 7 3 3 4 2" xfId="12699" xr:uid="{F84D3C06-1A94-40C9-849D-7CF7ACB40C0E}"/>
    <cellStyle name="20% - Accent5 7 3 3 4 2 2" xfId="38062" xr:uid="{0743C5A4-1926-42A4-9C31-5BAC339F7182}"/>
    <cellStyle name="20% - Accent5 7 3 3 4 3" xfId="38621" xr:uid="{D8AF0CC1-BEB6-4C21-BD25-1CDFFAD21FBF}"/>
    <cellStyle name="20% - Accent5 7 3 3 5" xfId="3941" xr:uid="{FC505AD2-01B5-446E-A877-FFBD78863A9C}"/>
    <cellStyle name="20% - Accent5 7 3 3 5 2" xfId="29385" xr:uid="{4CBCBE63-7A9C-4C06-95C7-B9FDCEF6A5CB}"/>
    <cellStyle name="20% - Accent5 7 3 3 6" xfId="37213" xr:uid="{20EB60E9-90F6-4967-8735-ADFF2618E35E}"/>
    <cellStyle name="20% - Accent5 7 3 4" xfId="2480" xr:uid="{004A2E8B-0C46-4248-810D-5A4B36BABAE5}"/>
    <cellStyle name="20% - Accent5 7 3 4 2" xfId="20528" xr:uid="{EFC94DAA-72CB-4C86-88A2-2A8A0739E322}"/>
    <cellStyle name="20% - Accent5 7 3 4 2 2" xfId="24216" xr:uid="{C7166F77-C865-41AA-A427-94053A167F59}"/>
    <cellStyle name="20% - Accent5 7 3 4 2 2 2" xfId="49461" xr:uid="{694C4D26-EA77-4B66-AFD2-BC31FFAE2440}"/>
    <cellStyle name="20% - Accent5 7 3 4 2 3" xfId="45807" xr:uid="{A421457B-63C0-45F2-993E-67EAF616C39D}"/>
    <cellStyle name="20% - Accent5 7 3 4 3" xfId="19665" xr:uid="{B5F8FC31-0E17-4346-A244-B68F16537E4C}"/>
    <cellStyle name="20% - Accent5 7 3 4 3 2" xfId="5437" xr:uid="{EF37FE7A-D20B-4633-8524-DE2647A8DCBF}"/>
    <cellStyle name="20% - Accent5 7 3 4 3 2 2" xfId="30868" xr:uid="{AEF80E24-C63F-4BBF-84B3-A95F43F55D20}"/>
    <cellStyle name="20% - Accent5 7 3 4 3 3" xfId="44953" xr:uid="{D9E89A96-F66C-442E-AAD0-27000C74E180}"/>
    <cellStyle name="20% - Accent5 7 3 4 4" xfId="17733" xr:uid="{8DCCB369-3CFA-4233-AFB4-32445F4D6DFE}"/>
    <cellStyle name="20% - Accent5 7 3 4 4 2" xfId="43041" xr:uid="{067E8E91-F060-4E02-B4ED-7D0F76036CA7}"/>
    <cellStyle name="20% - Accent5 7 3 4 5" xfId="27933" xr:uid="{478DE420-B7B9-429F-95CF-4B91354F7891}"/>
    <cellStyle name="20% - Accent5 7 3 5" xfId="8880" xr:uid="{87B339F0-0420-4B42-9512-69765D82693D}"/>
    <cellStyle name="20% - Accent5 7 3 5 2" xfId="12531" xr:uid="{A6F1055F-6DE0-4B58-92AE-C87BCCC59789}"/>
    <cellStyle name="20% - Accent5 7 3 5 2 2" xfId="37894" xr:uid="{E086DAF5-2E3D-4ACC-B733-0C375C633B32}"/>
    <cellStyle name="20% - Accent5 7 3 5 3" xfId="34273" xr:uid="{B5F4D6AD-6835-4763-86BB-12631D668FBD}"/>
    <cellStyle name="20% - Accent5 7 3 6" xfId="6948" xr:uid="{FE2B7571-7ED3-4032-BE32-FAA683933294}"/>
    <cellStyle name="20% - Accent5 7 3 6 2" xfId="16919" xr:uid="{B510E2C3-249D-44BF-9CB8-307A3FB8734B}"/>
    <cellStyle name="20% - Accent5 7 3 6 2 2" xfId="42235" xr:uid="{8CA45444-E07F-4880-AC44-B25A296167E5}"/>
    <cellStyle name="20% - Accent5 7 3 6 3" xfId="32362" xr:uid="{C6CEBB23-FF9C-4446-A0AB-BDD62EE9BE94}"/>
    <cellStyle name="20% - Accent5 7 3 7" xfId="13442" xr:uid="{0D4594BB-B641-4957-B86C-CE4559BDFC70}"/>
    <cellStyle name="20% - Accent5 7 3 7 2" xfId="38793" xr:uid="{F3E5AA7E-3FB8-41FB-8696-4453E05EB492}"/>
    <cellStyle name="20% - Accent5 7 3 8" xfId="41386" xr:uid="{977F1595-705F-4A91-A901-CABE7377D1D7}"/>
    <cellStyle name="20% - Accent5 7 4" xfId="24486" xr:uid="{4135E3F8-9C3F-4900-85DE-46FC83B8AC50}"/>
    <cellStyle name="20% - Accent5 7 4 2" xfId="15117" xr:uid="{277A4449-5FC2-44D9-B8AA-E154615ACF50}"/>
    <cellStyle name="20% - Accent5 7 4 2 2" xfId="8965" xr:uid="{EA1D86E0-B284-488C-B5A8-079054CE5EDC}"/>
    <cellStyle name="20% - Accent5 7 4 2 2 2" xfId="20007" xr:uid="{3CA514E7-75F6-47DD-BCBF-DF6B0A8D4260}"/>
    <cellStyle name="20% - Accent5 7 4 2 2 2 2" xfId="45295" xr:uid="{39AE56A5-25C0-41B3-A92C-5BC505F76E41}"/>
    <cellStyle name="20% - Accent5 7 4 2 2 3" xfId="34358" xr:uid="{3ABF56CB-473C-48C3-B4F1-967DE1AA0DF3}"/>
    <cellStyle name="20% - Accent5 7 4 2 3" xfId="2800" xr:uid="{148BFFF6-908A-4401-9EE3-982DBB77639A}"/>
    <cellStyle name="20% - Accent5 7 4 2 3 2" xfId="18075" xr:uid="{ABC382A1-38FE-43B4-A89C-89B292F5FD65}"/>
    <cellStyle name="20% - Accent5 7 4 2 3 2 2" xfId="43383" xr:uid="{EE4CF820-4E52-49D7-A275-851315E64ECF}"/>
    <cellStyle name="20% - Accent5 7 4 2 3 3" xfId="28253" xr:uid="{56102CC5-1729-47FD-9DE2-DF1A249D6E3F}"/>
    <cellStyle name="20% - Accent5 7 4 2 4" xfId="13522" xr:uid="{43CC27E7-63BE-401E-AB56-D34DE9537200}"/>
    <cellStyle name="20% - Accent5 7 4 2 4 2" xfId="38873" xr:uid="{0DDA0990-DB09-4059-9E08-EA945EB4DAF7}"/>
    <cellStyle name="20% - Accent5 7 4 2 5" xfId="40444" xr:uid="{EDA67546-0768-4373-BB59-36A5893FB25A}"/>
    <cellStyle name="20% - Accent5 7 4 3" xfId="4671" xr:uid="{6A13550F-5CA1-4F53-911B-B1E4831B12C9}"/>
    <cellStyle name="20% - Accent5 7 4 3 2" xfId="8322" xr:uid="{5B56CE07-8679-4E30-BECF-11397B6E4DE5}"/>
    <cellStyle name="20% - Accent5 7 4 3 2 2" xfId="33729" xr:uid="{B87927A9-4A76-4007-A38D-4EFA78388649}"/>
    <cellStyle name="20% - Accent5 7 4 3 3" xfId="30102" xr:uid="{82B97CAC-3821-4829-ADE2-FE6603C4B1F8}"/>
    <cellStyle name="20% - Accent5 7 4 4" xfId="1656" xr:uid="{DD98E3E1-C4F1-4620-9FA1-E525ABC3CE92}"/>
    <cellStyle name="20% - Accent5 7 4 4 2" xfId="25336" xr:uid="{3690E411-E3A9-4662-9B14-445A8324A91B}"/>
    <cellStyle name="20% - Accent5 7 4 4 2 2" xfId="50570" xr:uid="{B99937B1-27EC-48DD-AD5B-ECFF8C4CB8FC}"/>
    <cellStyle name="20% - Accent5 7 4 4 3" xfId="27127" xr:uid="{24B3924D-8A2C-4A09-9334-D02ADB804CE8}"/>
    <cellStyle name="20% - Accent5 7 4 5" xfId="10255" xr:uid="{1E6BB44A-1EE4-4620-856C-19424FF447B8}"/>
    <cellStyle name="20% - Accent5 7 4 5 2" xfId="35639" xr:uid="{A6D01DFE-8307-40CA-84BC-BDB3BE6941ED}"/>
    <cellStyle name="20% - Accent5 7 4 6" xfId="49722" xr:uid="{A242A7E0-4B8C-4165-B43D-5DE2A4817CA8}"/>
    <cellStyle name="20% - Accent5 7 5" xfId="18173" xr:uid="{214BC7BB-A30A-4A0B-B16B-D19535967CBA}"/>
    <cellStyle name="20% - Accent5 7 5 2" xfId="4584" xr:uid="{25CF4C34-F0F5-4DFA-BF67-178782B17265}"/>
    <cellStyle name="20% - Accent5 7 5 2 2" xfId="21601" xr:uid="{FD8B7623-C4A2-4676-B53F-F5CBA1234C36}"/>
    <cellStyle name="20% - Accent5 7 5 2 2 2" xfId="13693" xr:uid="{85C3762F-1B84-4464-9C59-7105D7845FC0}"/>
    <cellStyle name="20% - Accent5 7 5 2 2 2 2" xfId="39044" xr:uid="{785678B4-BD2D-4ECB-860B-03745C6F9CA0}"/>
    <cellStyle name="20% - Accent5 7 5 2 2 3" xfId="46869" xr:uid="{69458254-3E92-47E8-8A4C-223486DCAC97}"/>
    <cellStyle name="20% - Accent5 7 5 2 3" xfId="9113" xr:uid="{469F1D51-A1D7-44D8-880A-3464E6C75FD7}"/>
    <cellStyle name="20% - Accent5 7 5 2 3 2" xfId="7542" xr:uid="{BA1BD919-B6AB-48E0-8397-3129B215E153}"/>
    <cellStyle name="20% - Accent5 7 5 2 3 2 2" xfId="32956" xr:uid="{FAEE0761-4E57-4524-AC4A-FEBC759212E7}"/>
    <cellStyle name="20% - Accent5 7 5 2 3 3" xfId="34506" xr:uid="{AB1BDE71-C145-4100-B190-A04E88880C55}"/>
    <cellStyle name="20% - Accent5 7 5 2 4" xfId="884" xr:uid="{782ABDB0-7653-4F53-B7D0-7C025580E88C}"/>
    <cellStyle name="20% - Accent5 7 5 2 4 2" xfId="26368" xr:uid="{7A9F5E94-D063-4AF3-A27F-10EA8490158B}"/>
    <cellStyle name="20% - Accent5 7 5 2 5" xfId="30015" xr:uid="{41EF4871-4832-41B4-8537-C7A1A92B3C7D}"/>
    <cellStyle name="20% - Accent5 7 5 3" xfId="10984" xr:uid="{814C5A28-90AD-4B8A-9C6A-6904143E168F}"/>
    <cellStyle name="20% - Accent5 7 5 3 2" xfId="20957" xr:uid="{674DEC9F-9747-44B0-9410-D4F74AD70391}"/>
    <cellStyle name="20% - Accent5 7 5 3 2 2" xfId="46236" xr:uid="{65BAF993-B7A8-4C62-AEC4-0B1DA4AD1F7C}"/>
    <cellStyle name="20% - Accent5 7 5 3 3" xfId="36355" xr:uid="{54511CEB-BA54-447E-BA6F-6F130E49E662}"/>
    <cellStyle name="20% - Accent5 7 5 4" xfId="3760" xr:uid="{16835CEA-9C48-41CA-B169-F391FAC787E0}"/>
    <cellStyle name="20% - Accent5 7 5 4 2" xfId="19023" xr:uid="{8050490D-9EF9-468C-8D88-67F298AF3D92}"/>
    <cellStyle name="20% - Accent5 7 5 4 2 2" xfId="44323" xr:uid="{AEC3B9A9-BFAD-4628-A7B1-33BB8A765E29}"/>
    <cellStyle name="20% - Accent5 7 5 4 3" xfId="29204" xr:uid="{2E4B1E2F-9DC2-484C-AEE0-AA49273DFC12}"/>
    <cellStyle name="20% - Accent5 7 5 5" xfId="22892" xr:uid="{5E5E24DC-86DE-40EC-A045-6D4498C82258}"/>
    <cellStyle name="20% - Accent5 7 5 5 2" xfId="48147" xr:uid="{FD75507E-3D05-4B2D-BF18-539AF213FE36}"/>
    <cellStyle name="20% - Accent5 7 5 6" xfId="43474" xr:uid="{9080C72B-F48F-4F9B-B6C4-760E9803A79E}"/>
    <cellStyle name="20% - Accent5 7 6" xfId="18254" xr:uid="{74C886E6-79E5-42FE-84A4-48D9B746483C}"/>
    <cellStyle name="20% - Accent5 7 6 2" xfId="12102" xr:uid="{7F2D4D41-7ABF-4A82-87D0-94593F365CEB}"/>
    <cellStyle name="20% - Accent5 7 6 2 2" xfId="22111" xr:uid="{D4B4C2DD-C3FE-40A6-B47C-FFB2D3762C0E}"/>
    <cellStyle name="20% - Accent5 7 6 2 2 2" xfId="47379" xr:uid="{4C535A7C-9236-4DB7-9B78-30AACE6D14A4}"/>
    <cellStyle name="20% - Accent5 7 6 2 3" xfId="37465" xr:uid="{58F3F92B-75DA-4E97-8811-4B8E86468959}"/>
    <cellStyle name="20% - Accent5 7 6 3" xfId="11237" xr:uid="{5E59E317-6C86-414C-BBC9-3A04E625C8AD}"/>
    <cellStyle name="20% - Accent5 7 6 3 2" xfId="3333" xr:uid="{2E68358D-3948-4748-BA4C-1A9F4C3E5D26}"/>
    <cellStyle name="20% - Accent5 7 6 3 2 2" xfId="28786" xr:uid="{F554DD3E-EE23-47D8-B6D5-C3264657D8F1}"/>
    <cellStyle name="20% - Accent5 7 6 3 3" xfId="36608" xr:uid="{C83657A7-9C17-41CA-92B0-8EDFC649B126}"/>
    <cellStyle name="20% - Accent5 7 6 4" xfId="15628" xr:uid="{B0C9E648-81B6-418B-ACB1-2E4BD7B7BF59}"/>
    <cellStyle name="20% - Accent5 7 6 4 2" xfId="40955" xr:uid="{2E6BE825-35A2-40FE-8296-6D3BBA346A77}"/>
    <cellStyle name="20% - Accent5 7 6 5" xfId="43554" xr:uid="{EDCE8DBD-DB15-4AF5-8ADF-860302D95F42}"/>
    <cellStyle name="20% - Accent5 7 7" xfId="7808" xr:uid="{55E79789-14C3-4814-B31A-C1EBB8038B98}"/>
    <cellStyle name="20% - Accent5 7 7 2" xfId="10427" xr:uid="{DE608AD4-BA75-4610-B332-CE6ABC82DB47}"/>
    <cellStyle name="20% - Accent5 7 7 2 2" xfId="35811" xr:uid="{7D256935-0118-4FA5-8EEB-3CE6F15EE739}"/>
    <cellStyle name="20% - Accent5 7 7 3" xfId="33215" xr:uid="{953E6436-90DB-4074-B2B8-71A66DF142D4}"/>
    <cellStyle name="20% - Accent5 7 8" xfId="4843" xr:uid="{73F00A48-FA8E-4D71-9F27-E661D360C8E8}"/>
    <cellStyle name="20% - Accent5 7 8 2" xfId="2177" xr:uid="{F6A61527-E2DA-4D2B-AAF6-4EBE3A62940B}"/>
    <cellStyle name="20% - Accent5 7 8 2 2" xfId="27648" xr:uid="{4089F8FC-B001-46BC-BCC2-1327D86F9A33}"/>
    <cellStyle name="20% - Accent5 7 8 3" xfId="30274" xr:uid="{1E89B3ED-A3F0-477B-96F2-DA38FBFC2E38}"/>
    <cellStyle name="20% - Accent5 7 9" xfId="23965" xr:uid="{7FE8D44F-7B01-4945-A4CE-447811F2E05D}"/>
    <cellStyle name="20% - Accent5 7 9 2" xfId="49210" xr:uid="{46832962-310D-411B-BF83-D6A711BC853F}"/>
    <cellStyle name="20% - Accent5 8" xfId="7640" xr:uid="{A5035624-F3A5-4E9C-9C6C-F3F970A05A23}"/>
    <cellStyle name="20% - Accent5 8 2" xfId="20275" xr:uid="{BBD7EB7B-4D86-452D-8827-22695BC4228F}"/>
    <cellStyle name="20% - Accent5 8 2 2" xfId="23534" xr:uid="{004A5488-3DC8-4E12-8E3C-779244B99D2F}"/>
    <cellStyle name="20% - Accent5 8 2 2 2" xfId="4756" xr:uid="{E08138D8-9FAB-4BCC-8047-65E19F7A1596}"/>
    <cellStyle name="20% - Accent5 8 2 2 2 2" xfId="2091" xr:uid="{59006464-EB19-4945-A1AA-A7AFBE662BCC}"/>
    <cellStyle name="20% - Accent5 8 2 2 2 2 2" xfId="27562" xr:uid="{42B7E011-3B26-486E-9093-DD406091E303}"/>
    <cellStyle name="20% - Accent5 8 2 2 2 3" xfId="30187" xr:uid="{754CE216-FA8A-454A-A22B-D039C0C76417}"/>
    <cellStyle name="20% - Accent5 8 2 2 3" xfId="15437" xr:uid="{A84F4D31-A932-46D7-824A-81EA78CBF032}"/>
    <cellStyle name="20% - Accent5 8 2 2 3 2" xfId="13864" xr:uid="{D6C94FE5-DA7D-4CCB-8ECD-58A409FC339D}"/>
    <cellStyle name="20% - Accent5 8 2 2 3 2 2" xfId="39215" xr:uid="{2D13DF54-F52D-4373-A173-9F6375D75488}"/>
    <cellStyle name="20% - Accent5 8 2 2 3 3" xfId="40764" xr:uid="{1986D697-88DD-42BF-82ED-D9EFF2A784C1}"/>
    <cellStyle name="20% - Accent5 8 2 2 4" xfId="4024" xr:uid="{9D644A6B-B5E8-4194-A606-8697B7451EF0}"/>
    <cellStyle name="20% - Accent5 8 2 2 4 2" xfId="29468" xr:uid="{B994252F-3A25-4501-96D6-0A43C4B0E3D5}"/>
    <cellStyle name="20% - Accent5 8 2 2 5" xfId="48779" xr:uid="{2E2A4860-84B8-45C3-B22F-D495CA16A34C}"/>
    <cellStyle name="20% - Accent5 8 2 3" xfId="17309" xr:uid="{B58386B7-6470-46B8-8E35-4DDB178C8BD1}"/>
    <cellStyle name="20% - Accent5 8 2 3 2" xfId="3081" xr:uid="{7CFA5601-7ED4-492B-B3B3-943AF17A7903}"/>
    <cellStyle name="20% - Accent5 8 2 3 2 2" xfId="28534" xr:uid="{8BE9886C-5497-445C-BBF3-41AFAAD0370D}"/>
    <cellStyle name="20% - Accent5 8 2 3 3" xfId="42617" xr:uid="{52056F22-12E5-4D06-97D8-54DC5035DE2B}"/>
    <cellStyle name="20% - Accent5 8 2 4" xfId="22711" xr:uid="{CF54CDB2-6593-4304-AB29-AF82AD489093}"/>
    <cellStyle name="20% - Accent5 8 2 4 2" xfId="21125" xr:uid="{603163F9-1614-4C32-AC2D-141D2627B60D}"/>
    <cellStyle name="20% - Accent5 8 2 4 2 2" xfId="46404" xr:uid="{8BC98FBF-019F-44F8-95B6-3037B1FDAF95}"/>
    <cellStyle name="20% - Accent5 8 2 4 3" xfId="47966" xr:uid="{508C4B72-72F8-47B4-BB90-34A358DB00DD}"/>
    <cellStyle name="20% - Accent5 8 2 5" xfId="6045" xr:uid="{D3CE9E95-A2D5-43DA-8F95-64EA97C967F8}"/>
    <cellStyle name="20% - Accent5 8 2 5 2" xfId="31468" xr:uid="{6F50F3AC-D9E7-46F2-A96E-9646EB8119D0}"/>
    <cellStyle name="20% - Accent5 8 2 6" xfId="45556" xr:uid="{0F596050-AA48-4A4C-84AB-17E1C0063BD5}"/>
    <cellStyle name="20% - Accent5 8 3" xfId="13963" xr:uid="{84E69C9F-6D23-494E-89E6-15B9F861537D}"/>
    <cellStyle name="20% - Accent5 8 3 2" xfId="17222" xr:uid="{735350AD-9E9C-40B5-8D37-078F8EA4BD92}"/>
    <cellStyle name="20% - Accent5 8 3 2 2" xfId="11069" xr:uid="{B1994A3E-ACE1-41E4-8C76-D03F67B6C901}"/>
    <cellStyle name="20% - Accent5 8 3 2 2 2" xfId="4195" xr:uid="{FE2E26F3-8B03-40BB-9021-4CB2B9FC48B4}"/>
    <cellStyle name="20% - Accent5 8 3 2 2 2 2" xfId="29639" xr:uid="{8B42A292-00FE-4B1D-A21B-64F10E451BFA}"/>
    <cellStyle name="20% - Accent5 8 3 2 2 3" xfId="36440" xr:uid="{92541A3B-7F83-42D2-9E08-094D1A1B4A3C}"/>
    <cellStyle name="20% - Accent5 8 3 2 3" xfId="4904" xr:uid="{9B99B41A-2763-44F2-871C-56B9C80BC1EF}"/>
    <cellStyle name="20% - Accent5 8 3 2 3 2" xfId="1228" xr:uid="{7AFD5632-F756-44E3-8B17-287A7DA3A687}"/>
    <cellStyle name="20% - Accent5 8 3 2 3 2 2" xfId="26712" xr:uid="{9A72FEBA-4091-462A-B866-53DA1D5EB165}"/>
    <cellStyle name="20% - Accent5 8 3 2 3 3" xfId="30335" xr:uid="{A2E06C99-F09C-4050-B6E6-3ABBC9A4703F}"/>
    <cellStyle name="20% - Accent5 8 3 2 4" xfId="10338" xr:uid="{F6BF0149-2385-48D2-89A7-9D7F743C2618}"/>
    <cellStyle name="20% - Accent5 8 3 2 4 2" xfId="35722" xr:uid="{682F7D5E-6ADD-4D38-A445-DABBDC339BB0}"/>
    <cellStyle name="20% - Accent5 8 3 2 5" xfId="42530" xr:uid="{42F6F77A-4828-41AE-9D99-A3F6131E0F3B}"/>
    <cellStyle name="20% - Accent5 8 3 3" xfId="6776" xr:uid="{2C0EE5B3-168C-487E-8D7A-1CE8FCB0C072}"/>
    <cellStyle name="20% - Accent5 8 3 3 2" xfId="9394" xr:uid="{74EF68FF-FBE1-4061-89A4-B17695B5D528}"/>
    <cellStyle name="20% - Accent5 8 3 3 2 2" xfId="34787" xr:uid="{87615AC2-67CF-47D9-BB2C-CDE8ADC90FC3}"/>
    <cellStyle name="20% - Accent5 8 3 3 3" xfId="32190" xr:uid="{0369E629-8F3F-4E1B-8399-0FD16F88FC04}"/>
    <cellStyle name="20% - Accent5 8 3 4" xfId="16398" xr:uid="{6819DD84-891F-47BF-9B04-79DAF86DF212}"/>
    <cellStyle name="20% - Accent5 8 3 4 2" xfId="14813" xr:uid="{B0341D61-0ED3-4F8E-A729-FF66998DB7CE}"/>
    <cellStyle name="20% - Accent5 8 3 4 2 2" xfId="40152" xr:uid="{331CF552-81B6-46CB-9DC6-7F5DD8EE0133}"/>
    <cellStyle name="20% - Accent5 8 3 4 3" xfId="41714" xr:uid="{9951A1FF-B833-4CB2-8CF1-9A33E78D1CAB}"/>
    <cellStyle name="20% - Accent5 8 3 5" xfId="12359" xr:uid="{B7823FEC-DF1E-4D97-A871-412ACB0BC812}"/>
    <cellStyle name="20% - Accent5 8 3 5 2" xfId="37722" xr:uid="{5D62BA17-AAE6-487D-BE3D-9602F340B71A}"/>
    <cellStyle name="20% - Accent5 8 3 6" xfId="39304" xr:uid="{6B105EEF-2034-4670-A8E9-0892FDBA3CEA}"/>
    <cellStyle name="20% - Accent5 8 4" xfId="10897" xr:uid="{76B5BA19-CBDE-4BC5-A309-997DE72F10DB}"/>
    <cellStyle name="20% - Accent5 8 4 2" xfId="15289" xr:uid="{82829CC4-E161-4A85-8EDE-2B60F275C650}"/>
    <cellStyle name="20% - Accent5 8 4 2 2" xfId="1056" xr:uid="{F1527B6D-4509-496E-A5E1-D8C24FB70415}"/>
    <cellStyle name="20% - Accent5 8 4 2 2 2" xfId="26540" xr:uid="{BB0257C3-9D15-4FA3-867E-05854C1ABD78}"/>
    <cellStyle name="20% - Accent5 8 4 2 3" xfId="40616" xr:uid="{E9B56848-9AEA-4EBF-A705-108AF4553A77}"/>
    <cellStyle name="20% - Accent5 8 4 3" xfId="21749" xr:uid="{C32B05FF-9CF3-489B-9E35-A0262BD838E1}"/>
    <cellStyle name="20% - Accent5 8 4 3 2" xfId="20178" xr:uid="{909F5991-6E80-4C48-9EA6-0B1F77FC83B1}"/>
    <cellStyle name="20% - Accent5 8 4 3 2 2" xfId="45466" xr:uid="{9401F473-3994-4377-923A-67BFB12945C3}"/>
    <cellStyle name="20% - Accent5 8 4 3 3" xfId="47017" xr:uid="{E5D720A1-5337-4AB0-8330-98369B1E3424}"/>
    <cellStyle name="20% - Accent5 8 4 4" xfId="1920" xr:uid="{69BDEF01-7692-4686-89AE-97526AD9036A}"/>
    <cellStyle name="20% - Accent5 8 4 4 2" xfId="27391" xr:uid="{72187DAF-AB58-44B6-A01A-9D057FC85AE5}"/>
    <cellStyle name="20% - Accent5 8 4 5" xfId="36268" xr:uid="{E34500AF-EAF5-4672-8352-FC2B50519B37}"/>
    <cellStyle name="20% - Accent5 8 5" xfId="23621" xr:uid="{EC98F995-FE2B-4542-A5DE-C5B1FC79A32D}"/>
    <cellStyle name="20% - Accent5 8 5 2" xfId="14645" xr:uid="{F1541D6E-ABAB-4726-A03F-A2E37C222929}"/>
    <cellStyle name="20% - Accent5 8 5 2 2" xfId="39984" xr:uid="{3D5DCC6B-9777-4EA0-A24D-47E33BC18C1F}"/>
    <cellStyle name="20% - Accent5 8 5 3" xfId="48866" xr:uid="{861B9C11-71C1-48F7-A604-F8812B4E9079}"/>
    <cellStyle name="20% - Accent5 8 6" xfId="10074" xr:uid="{10F6DB67-6DB9-4D58-AA29-4A330B53C420}"/>
    <cellStyle name="20% - Accent5 8 6 2" xfId="8490" xr:uid="{2573B0A0-7589-49DF-A9BB-8C06D767B578}"/>
    <cellStyle name="20% - Accent5 8 6 2 2" xfId="33897" xr:uid="{7381C5F9-1AC1-4F1A-A124-4ADAF0409E86}"/>
    <cellStyle name="20% - Accent5 8 6 3" xfId="35458" xr:uid="{D6F3867D-DA91-455A-BFE4-A11F9BD30BD2}"/>
    <cellStyle name="20% - Accent5 8 7" xfId="16579" xr:uid="{1D89642C-CE87-4B18-B606-5120B7528BE0}"/>
    <cellStyle name="20% - Accent5 8 7 2" xfId="41895" xr:uid="{D7B0353D-AECB-4899-B873-F7F091685788}"/>
    <cellStyle name="20% - Accent5 8 8" xfId="33048" xr:uid="{6204D3A2-8ECA-4A34-9755-FC0238B82804}"/>
    <cellStyle name="20% - Accent5 9" xfId="2399" xr:uid="{C0CC7E18-8D43-47EC-9C73-E8BADE690E81}"/>
    <cellStyle name="20% - Accent5 9 2" xfId="8712" xr:uid="{B06B20C2-C30A-4778-8558-3DD474F0E2FF}"/>
    <cellStyle name="20% - Accent5 9 2 2" xfId="19325" xr:uid="{2945A5C7-7119-4FF9-9667-8396079E6C4E}"/>
    <cellStyle name="20% - Accent5 9 2 2 2" xfId="17394" xr:uid="{71220DB7-60DF-4528-B251-D90E552994AC}"/>
    <cellStyle name="20% - Accent5 9 2 2 2 2" xfId="23146" xr:uid="{66459496-5426-4CFA-A5E8-73C26D075037}"/>
    <cellStyle name="20% - Accent5 9 2 2 2 2 2" xfId="48401" xr:uid="{F112FF7F-C600-41DE-B199-790304FE77AB}"/>
    <cellStyle name="20% - Accent5 9 2 2 2 3" xfId="42702" xr:uid="{2CA14EC5-AA5D-4646-A6EF-867248B468BB}"/>
    <cellStyle name="20% - Accent5 9 2 2 3" xfId="23854" xr:uid="{32E016EC-7987-42E3-8F68-F10BBE5E2DE0}"/>
    <cellStyle name="20% - Accent5 9 2 2 3 2" xfId="4366" xr:uid="{666BF28D-CC56-499F-AE76-BEC2E4BC2745}"/>
    <cellStyle name="20% - Accent5 9 2 2 3 2 2" xfId="29810" xr:uid="{1D277BB0-E714-47C2-9D81-0920F8FD82BD}"/>
    <cellStyle name="20% - Accent5 9 2 2 3 3" xfId="49099" xr:uid="{08632BAF-6408-4558-BB69-A530F5722B84}"/>
    <cellStyle name="20% - Accent5 9 2 2 4" xfId="16662" xr:uid="{17BEB45B-1A16-431F-8D86-B5674C1003EF}"/>
    <cellStyle name="20% - Accent5 9 2 2 4 2" xfId="41978" xr:uid="{C015EEAC-FC59-4F0B-A7F4-EA122C2C6525}"/>
    <cellStyle name="20% - Accent5 9 2 2 5" xfId="44613" xr:uid="{442FBCBE-7E45-4CD7-AA12-5A7EFABF5DD0}"/>
    <cellStyle name="20% - Accent5 9 2 3" xfId="13098" xr:uid="{C2518026-1F64-4D95-B6D8-E509CC3A3C8E}"/>
    <cellStyle name="20% - Accent5 9 2 3 2" xfId="15718" xr:uid="{3EB00A66-5915-4868-80C5-13B491EF98AE}"/>
    <cellStyle name="20% - Accent5 9 2 3 2 2" xfId="41045" xr:uid="{C086A06D-EBBC-47A9-8758-02F92D5BF9EA}"/>
    <cellStyle name="20% - Accent5 9 2 3 3" xfId="38449" xr:uid="{3DBB3565-B9EF-4358-8FC1-6509C210557C}"/>
    <cellStyle name="20% - Accent5 9 2 4" xfId="12178" xr:uid="{CB84AD9D-E05C-440D-9EC9-F9B79525BAA4}"/>
    <cellStyle name="20% - Accent5 9 2 4 2" xfId="9562" xr:uid="{58E42F15-037E-458B-9F6C-4B190441857A}"/>
    <cellStyle name="20% - Accent5 9 2 4 2 2" xfId="34955" xr:uid="{AB4ED3F9-4D38-4A9A-8057-324303B17575}"/>
    <cellStyle name="20% - Accent5 9 2 4 3" xfId="37541" xr:uid="{78A9BFF5-DA4A-4569-949F-61B5334497CC}"/>
    <cellStyle name="20% - Accent5 9 2 5" xfId="18683" xr:uid="{EDB8D1BE-5281-4E61-8298-6EE52EBA3E55}"/>
    <cellStyle name="20% - Accent5 9 2 5 2" xfId="43983" xr:uid="{F3E42FF4-5613-4FDF-A0B0-935FF7279BC7}"/>
    <cellStyle name="20% - Accent5 9 2 6" xfId="34110" xr:uid="{91C3D0A3-66E9-4797-A9A0-C3AE71D4D23B}"/>
    <cellStyle name="20% - Accent5 9 3" xfId="21348" xr:uid="{D21D4067-88EB-4D18-B916-77315A56FC45}"/>
    <cellStyle name="20% - Accent5 9 3 2" xfId="13011" xr:uid="{96D7979E-0E46-4384-A968-F75504124834}"/>
    <cellStyle name="20% - Accent5 9 3 2 2" xfId="6861" xr:uid="{E61F9D54-3EBE-4779-8882-ED87B4721475}"/>
    <cellStyle name="20% - Accent5 9 3 2 2 2" xfId="16833" xr:uid="{D23B3C8E-36EA-4B92-AE56-4558AD66F5ED}"/>
    <cellStyle name="20% - Accent5 9 3 2 2 2 2" xfId="42149" xr:uid="{98FD6B69-4D38-4175-A51D-6444CFC32BC2}"/>
    <cellStyle name="20% - Accent5 9 3 2 2 3" xfId="32275" xr:uid="{96AB0F2E-567F-4E06-BE48-C7D310558BE6}"/>
    <cellStyle name="20% - Accent5 9 3 2 3" xfId="17542" xr:uid="{5AE424EB-6752-4E0C-98E2-20E0AED1C8A9}"/>
    <cellStyle name="20% - Accent5 9 3 2 3 2" xfId="10680" xr:uid="{2EE05E27-35D8-4E65-9C28-59DE8176C663}"/>
    <cellStyle name="20% - Accent5 9 3 2 3 2 2" xfId="36064" xr:uid="{6899F97B-4362-4484-999E-444AFF11D4C1}"/>
    <cellStyle name="20% - Accent5 9 3 2 3 3" xfId="42850" xr:uid="{728981E2-B41D-44FD-AB1F-20D7A83583C4}"/>
    <cellStyle name="20% - Accent5 9 3 2 4" xfId="6128" xr:uid="{F14278FC-B052-4B28-B890-7917EF87C673}"/>
    <cellStyle name="20% - Accent5 9 3 2 4 2" xfId="31551" xr:uid="{D8EC5E82-B42C-46CB-B686-10074FBE5C81}"/>
    <cellStyle name="20% - Accent5 9 3 2 5" xfId="38362" xr:uid="{5066B4B4-9833-4B8E-B839-0E4853A4F53C}"/>
    <cellStyle name="20% - Accent5 9 3 3" xfId="459" xr:uid="{A7C4FB06-58DA-4F56-8821-95FAEB3A3DDD}"/>
    <cellStyle name="20% - Accent5 9 3 3 2" xfId="5185" xr:uid="{C74E5F39-6B9B-4119-8E44-A2EB6A1CF508}"/>
    <cellStyle name="20% - Accent5 9 3 3 2 2" xfId="30616" xr:uid="{960B6797-E977-457D-AB25-8560DDA378DD}"/>
    <cellStyle name="20% - Accent5 9 3 3 3" xfId="25943" xr:uid="{E5A603D4-D7F9-4596-8C2A-B8D8F60C57F1}"/>
    <cellStyle name="20% - Accent5 9 3 4" xfId="24815" xr:uid="{6F4BC62F-FB82-483F-9AF9-902D8F5E3EE6}"/>
    <cellStyle name="20% - Accent5 9 3 4 2" xfId="22198" xr:uid="{D2F7B7FA-CE18-4CDC-8BDF-0479B9A539D3}"/>
    <cellStyle name="20% - Accent5 9 3 4 2 2" xfId="47466" xr:uid="{DC815132-3A47-4B8E-A378-9FAE06C3509D}"/>
    <cellStyle name="20% - Accent5 9 3 4 3" xfId="50049" xr:uid="{9E6C6796-8AD1-4064-9F3E-BA8CFC950C0E}"/>
    <cellStyle name="20% - Accent5 9 3 5" xfId="8150" xr:uid="{8C015344-A003-4E4E-9BF5-21480E262A1B}"/>
    <cellStyle name="20% - Accent5 9 3 5 2" xfId="33557" xr:uid="{B23FB937-A3B1-4DF7-9EF7-A5FC05F7E706}"/>
    <cellStyle name="20% - Accent5 9 3 6" xfId="46617" xr:uid="{D86B6091-6883-4DDA-A953-1D760D0B3D22}"/>
    <cellStyle name="20% - Accent5 9 4" xfId="6689" xr:uid="{A7B3058B-B9E9-4631-B770-F573D79ECB09}"/>
    <cellStyle name="20% - Accent5 9 4 2" xfId="23706" xr:uid="{9BFBC533-6DD1-4F94-AB41-4C9F68578CEE}"/>
    <cellStyle name="20% - Accent5 9 4 2 2" xfId="10509" xr:uid="{B356C41B-4A69-4F4B-B869-A9A752D6E8DE}"/>
    <cellStyle name="20% - Accent5 9 4 2 2 2" xfId="35893" xr:uid="{CEBD7A24-D13B-4CEE-B7A3-3196A85D60E3}"/>
    <cellStyle name="20% - Accent5 9 4 2 3" xfId="48951" xr:uid="{A19A5BC2-6C97-49AD-9E8B-79DDFC7FB929}"/>
    <cellStyle name="20% - Accent5 9 4 3" xfId="11217" xr:uid="{A86A0BB2-C8DF-4D2A-8B6F-C4BAD0DF6939}"/>
    <cellStyle name="20% - Accent5 9 4 3 2" xfId="2262" xr:uid="{FB8889D3-8862-46A5-9406-747CB208E0F3}"/>
    <cellStyle name="20% - Accent5 9 4 3 2 2" xfId="27733" xr:uid="{3D41883D-0E19-41CA-9B90-BF6651EBCDF2}"/>
    <cellStyle name="20% - Accent5 9 4 3 3" xfId="36588" xr:uid="{75D8F245-F6F7-430D-A5CF-234E12D124AD}"/>
    <cellStyle name="20% - Accent5 9 4 4" xfId="22975" xr:uid="{C7D0A074-B1F0-4ABF-95BA-8CC18826D63A}"/>
    <cellStyle name="20% - Accent5 9 4 4 2" xfId="48230" xr:uid="{49CA6C2F-530B-4CDB-ACB4-9C6E3D1A3C9B}"/>
    <cellStyle name="20% - Accent5 9 4 5" xfId="32103" xr:uid="{2B723D2D-F046-4E41-AE77-68A91CF85CAB}"/>
    <cellStyle name="20% - Accent5 9 5" xfId="19412" xr:uid="{32BC880D-18A5-45EC-BF52-D8A428F158E1}"/>
    <cellStyle name="20% - Accent5 9 5 2" xfId="22030" xr:uid="{D9BD2707-7E1F-4CF4-B8CC-795C995A4852}"/>
    <cellStyle name="20% - Accent5 9 5 2 2" xfId="47298" xr:uid="{2A03A225-5EA2-4048-A88E-855969920CB5}"/>
    <cellStyle name="20% - Accent5 9 5 3" xfId="44700" xr:uid="{D0DA3569-DF33-4E14-8849-3832C887D967}"/>
    <cellStyle name="20% - Accent5 9 6" xfId="5864" xr:uid="{1729BA9D-4168-466D-8547-D2E6B3213983}"/>
    <cellStyle name="20% - Accent5 9 6 2" xfId="3249" xr:uid="{8CC06B2B-17E4-4C81-95BE-1BB12AA8CC8A}"/>
    <cellStyle name="20% - Accent5 9 6 2 2" xfId="28702" xr:uid="{A6B1EE47-F6F1-4E08-A24C-0D49585E7543}"/>
    <cellStyle name="20% - Accent5 9 6 3" xfId="31287" xr:uid="{3A9F9E9B-7FBA-40C0-A57D-E36659ED4DBD}"/>
    <cellStyle name="20% - Accent5 9 7" xfId="24996" xr:uid="{D058F92D-17E7-461D-9B41-F2A969753062}"/>
    <cellStyle name="20% - Accent5 9 7 2" xfId="50230" xr:uid="{C3279612-0304-4F9D-9167-528E3AD97F4D}"/>
    <cellStyle name="20% - Accent5 9 8" xfId="27857" xr:uid="{7209E826-7930-49BE-934E-EBBDF5CBCE91}"/>
    <cellStyle name="20% - Accent6" xfId="35" builtinId="50" customBuiltin="1"/>
    <cellStyle name="20% - Accent6 10" xfId="4503" xr:uid="{83EE653F-D2AB-40E9-BFE7-7FD2197FCF4A}"/>
    <cellStyle name="20% - Accent6 10 2" xfId="10816" xr:uid="{1FAEA4F8-A8A3-4F16-81F4-E89F934DA041}"/>
    <cellStyle name="20% - Accent6 10 2 2" xfId="3513" xr:uid="{995454D2-8309-43CF-AD74-ACD377C2AD0A}"/>
    <cellStyle name="20% - Accent6 10 2 2 2" xfId="542" xr:uid="{E91866E4-1298-4A69-BB65-E86722C774EA}"/>
    <cellStyle name="20% - Accent6 10 2 2 2 2" xfId="25250" xr:uid="{1D251DC4-1197-4DBB-BF6F-573FA1007AC1}"/>
    <cellStyle name="20% - Accent6 10 2 2 2 2 2" xfId="50484" xr:uid="{2772D5B4-32CF-45AF-AA56-D00A0236EF5B}"/>
    <cellStyle name="20% - Accent6 10 2 2 2 3" xfId="26026" xr:uid="{B81EDCC4-D85B-4F5E-B6C0-FABB13189E5B}"/>
    <cellStyle name="20% - Accent6 10 2 2 3" xfId="13331" xr:uid="{51B6E577-9AA7-42C5-9168-47E41A69C1D6}"/>
    <cellStyle name="20% - Accent6 10 2 2 3 2" xfId="6470" xr:uid="{FC3BE910-B858-4074-B72E-806789BF56E2}"/>
    <cellStyle name="20% - Accent6 10 2 2 3 2 2" xfId="31893" xr:uid="{F2B00B0B-92C5-46E1-AD5B-1B7A08B6F512}"/>
    <cellStyle name="20% - Accent6 10 2 2 3 3" xfId="38682" xr:uid="{307D19C6-E0C3-4514-B960-896F09ECBE53}"/>
    <cellStyle name="20% - Accent6 10 2 2 4" xfId="18766" xr:uid="{F44A420F-B6EF-4B94-8CAC-3086330160F0}"/>
    <cellStyle name="20% - Accent6 10 2 2 4 2" xfId="44066" xr:uid="{A259896A-B87D-4FB3-B9DC-EC7486EE5954}"/>
    <cellStyle name="20% - Accent6 10 2 2 5" xfId="28957" xr:uid="{2BD4CB60-E3F2-4FD6-8D56-33E184DE3D69}"/>
    <cellStyle name="20% - Accent6 10 2 3" xfId="9916" xr:uid="{82F607D8-3702-45E0-B97E-3B25B665D074}"/>
    <cellStyle name="20% - Accent6 10 2 3 2" xfId="17823" xr:uid="{AAEFAD4E-A3A2-40F5-9711-FD1B2D75E6B4}"/>
    <cellStyle name="20% - Accent6 10 2 3 2 2" xfId="43131" xr:uid="{A7C3818C-5C51-4EC8-A1AD-69308FEC3508}"/>
    <cellStyle name="20% - Accent6 10 2 3 3" xfId="35300" xr:uid="{06F19B17-D3EB-4037-A9B8-0E9A1E0DA3FF}"/>
    <cellStyle name="20% - Accent6 10 2 4" xfId="20604" xr:uid="{8716D67D-D8B0-419B-94FC-5B6D08D42913}"/>
    <cellStyle name="20% - Accent6 10 2 4 2" xfId="11666" xr:uid="{9CEA6F88-9C1B-4280-B386-27BA3CDDE0A6}"/>
    <cellStyle name="20% - Accent6 10 2 4 2 2" xfId="37037" xr:uid="{4BAB1F32-D5A0-4803-9002-7FA9BCCA1422}"/>
    <cellStyle name="20% - Accent6 10 2 4 3" xfId="45883" xr:uid="{3EAB584C-C4E4-4A91-8D87-4CBD20863E48}"/>
    <cellStyle name="20% - Accent6 10 2 5" xfId="2909" xr:uid="{7D29B2D3-C532-48C2-A696-FF5FB83A8319}"/>
    <cellStyle name="20% - Accent6 10 2 5 2" xfId="28362" xr:uid="{3B7718CB-E53F-43B6-A6E2-401919E7FE81}"/>
    <cellStyle name="20% - Accent6 10 2 6" xfId="36190" xr:uid="{82140B3A-90E5-4FB7-B30C-FD13D30C5DDB}"/>
    <cellStyle name="20% - Accent6 10 3" xfId="23453" xr:uid="{78205547-23A6-45BF-8443-A0C98C8E607A}"/>
    <cellStyle name="20% - Accent6 10 3 2" xfId="9827" xr:uid="{C10EAC4A-5BE1-4C4E-BEB0-C3DEA2CB94F4}"/>
    <cellStyle name="20% - Accent6 10 3 2 2" xfId="1581" xr:uid="{226D03FB-1B2F-44F4-94F5-E4F3D605E278}"/>
    <cellStyle name="20% - Accent6 10 3 2 2 2" xfId="18937" xr:uid="{4083EA00-76DD-4476-8D7F-E71639273B7C}"/>
    <cellStyle name="20% - Accent6 10 3 2 2 2 2" xfId="44237" xr:uid="{C6291E23-B6CB-454C-9BC5-0510604F1223}"/>
    <cellStyle name="20% - Accent6 10 3 2 2 3" xfId="27052" xr:uid="{C22577A7-9BF5-4949-9C2F-C48FC33E463F}"/>
    <cellStyle name="20% - Accent6 10 3 2 3" xfId="1728" xr:uid="{81425A7C-7891-419C-BD6E-6546C1A2AE01}"/>
    <cellStyle name="20% - Accent6 10 3 2 3 2" xfId="12784" xr:uid="{52F80012-EA3C-448A-9C1D-0A90870C3603}"/>
    <cellStyle name="20% - Accent6 10 3 2 3 2 2" xfId="38147" xr:uid="{E82A22D7-FBC9-4C1E-891F-8E9F1AF80183}"/>
    <cellStyle name="20% - Accent6 10 3 2 3 3" xfId="27199" xr:uid="{6838F4D8-6415-42CA-A6E0-C3C611698CDD}"/>
    <cellStyle name="20% - Accent6 10 3 2 4" xfId="8233" xr:uid="{97B5E223-F5DA-4996-9130-62952696FFA4}"/>
    <cellStyle name="20% - Accent6 10 3 2 4 2" xfId="33640" xr:uid="{C5A3D5B3-2FB4-4BFB-B9C4-4BCE93CBDAE9}"/>
    <cellStyle name="20% - Accent6 10 3 2 5" xfId="35211" xr:uid="{6EB94D08-BEB5-4924-A5E1-2A21092C5A89}"/>
    <cellStyle name="20% - Accent6 10 3 3" xfId="22553" xr:uid="{00D1D383-0A8E-462F-9C72-E038699781F0}"/>
    <cellStyle name="20% - Accent6 10 3 3 2" xfId="7290" xr:uid="{7F6A33CA-95C1-4E3F-8DF8-7E92049C3D05}"/>
    <cellStyle name="20% - Accent6 10 3 3 2 2" xfId="32704" xr:uid="{CCD25187-A96F-446B-ACEC-59E5DBDE98F4}"/>
    <cellStyle name="20% - Accent6 10 3 3 3" xfId="47808" xr:uid="{12D6E548-C4E6-4998-9340-6E33385D6903}"/>
    <cellStyle name="20% - Accent6 10 3 4" xfId="14292" xr:uid="{BBAD3794-D6D4-40DB-A72A-9C8035FEB447}"/>
    <cellStyle name="20% - Accent6 10 3 4 2" xfId="24303" xr:uid="{0E307785-4451-4812-BB63-DD0FAEBA6AD3}"/>
    <cellStyle name="20% - Accent6 10 3 4 2 2" xfId="49548" xr:uid="{49FD6216-F429-4FC5-B391-4F7792502A3D}"/>
    <cellStyle name="20% - Accent6 10 3 4 3" xfId="39631" xr:uid="{F7846622-2B1B-443F-BB23-FEBE51FAB47C}"/>
    <cellStyle name="20% - Accent6 10 3 5" xfId="9222" xr:uid="{950EFF7B-81F9-490F-A7E9-50BBEF02A904}"/>
    <cellStyle name="20% - Accent6 10 3 5 2" xfId="34615" xr:uid="{E2BA0324-0AB4-4E1A-88B5-A04A9959E477}"/>
    <cellStyle name="20% - Accent6 10 3 6" xfId="48700" xr:uid="{2F31680D-922A-49AE-A1D8-7397A8091DF2}"/>
    <cellStyle name="20% - Accent6 10 4" xfId="1409" xr:uid="{4D5DD41E-A943-46FF-89A6-77A775F2DFEC}"/>
    <cellStyle name="20% - Accent6 10 4 2" xfId="13183" xr:uid="{D8D0158F-CF57-4BDB-90BB-A975B5C8F5DB}"/>
    <cellStyle name="20% - Accent6 10 4 2 2" xfId="12613" xr:uid="{B6E849B1-EBE7-4DF0-953C-9B5003BF082E}"/>
    <cellStyle name="20% - Accent6 10 4 2 2 2" xfId="37976" xr:uid="{AC905B31-842F-4FD4-910E-CD8009FFBA56}"/>
    <cellStyle name="20% - Accent6 10 4 2 3" xfId="38534" xr:uid="{0BDCFB51-A229-4134-86C2-FBA1219D7C08}"/>
    <cellStyle name="20% - Accent6 10 4 3" xfId="19645" xr:uid="{D5955C4D-6F73-462D-B9AE-7750ECA27E90}"/>
    <cellStyle name="20% - Accent6 10 4 3 2" xfId="17004" xr:uid="{6A417ABA-5A5C-46AA-8CC4-A8D841DE16A3}"/>
    <cellStyle name="20% - Accent6 10 4 3 2 2" xfId="42320" xr:uid="{B62CB41A-70E8-44CD-BCF8-AB291103ADAE}"/>
    <cellStyle name="20% - Accent6 10 4 3 3" xfId="44933" xr:uid="{7D08115A-B21C-44C0-A24F-12D7DC173E20}"/>
    <cellStyle name="20% - Accent6 10 4 4" xfId="25079" xr:uid="{A3B1A3C5-96D7-4C34-B6A2-F72C7D167879}"/>
    <cellStyle name="20% - Accent6 10 4 4 2" xfId="50313" xr:uid="{96BBB726-A3EC-4C2A-B4D9-09FCF36996CA}"/>
    <cellStyle name="20% - Accent6 10 4 5" xfId="26880" xr:uid="{24DE3A78-9448-42CC-9DD2-9DF22C5FA5CD}"/>
    <cellStyle name="20% - Accent6 10 5" xfId="3602" xr:uid="{018D140D-8447-412A-B022-7794D3A3451B}"/>
    <cellStyle name="20% - Accent6 10 5 2" xfId="24135" xr:uid="{550EBF09-EA65-45DB-B0ED-E775C467CAB8}"/>
    <cellStyle name="20% - Accent6 10 5 2 2" xfId="49380" xr:uid="{321F8FE9-5C23-4036-8364-A3E0E8EBFB1D}"/>
    <cellStyle name="20% - Accent6 10 5 3" xfId="29046" xr:uid="{72B7B1C8-A0F6-4636-BEC7-3D9FBB2F1E83}"/>
    <cellStyle name="20% - Accent6 10 6" xfId="7969" xr:uid="{D262A7E8-3E5D-4E91-B193-0D9D25216EC2}"/>
    <cellStyle name="20% - Accent6 10 6 2" xfId="5353" xr:uid="{0027BED5-4661-4888-B27F-32379D0025D9}"/>
    <cellStyle name="20% - Accent6 10 6 2 2" xfId="30784" xr:uid="{255B526F-DB17-4C75-8CAD-3F00259E54C2}"/>
    <cellStyle name="20% - Accent6 10 6 3" xfId="33376" xr:uid="{9F4328AC-DBC5-4E1D-9E23-7AD96D41E85C}"/>
    <cellStyle name="20% - Accent6 10 7" xfId="14473" xr:uid="{177E1F72-F563-49C9-AA9D-8335CB1D1013}"/>
    <cellStyle name="20% - Accent6 10 7 2" xfId="39812" xr:uid="{1498E35C-4A88-4571-B040-6848B17823DB}"/>
    <cellStyle name="20% - Accent6 10 8" xfId="29936" xr:uid="{AA695DAA-3A3C-49F6-859C-81AFB4713523}"/>
    <cellStyle name="20% - Accent6 11" xfId="17141" xr:uid="{407D1D57-DD3C-4040-A95E-263A661DB26E}"/>
    <cellStyle name="20% - Accent6 11 2" xfId="6608" xr:uid="{87315750-0E1C-474A-A342-96CD19403118}"/>
    <cellStyle name="20% - Accent6 11 2 2" xfId="16151" xr:uid="{3987CF75-7C8F-4237-B869-8414CE7A8E26}"/>
    <cellStyle name="20% - Accent6 11 2 2 2" xfId="9999" xr:uid="{50E0AC06-0125-4E37-8779-5F7B2E4C08BE}"/>
    <cellStyle name="20% - Accent6 11 2 2 2 2" xfId="21039" xr:uid="{4B13201A-3AE1-49D4-B1A0-4AF656C70ACC}"/>
    <cellStyle name="20% - Accent6 11 2 2 2 2 2" xfId="46318" xr:uid="{74CB8923-D2B7-4DFB-8D8B-0D86AD05388F}"/>
    <cellStyle name="20% - Accent6 11 2 2 2 3" xfId="35383" xr:uid="{811A9B73-FA58-44DE-9AF4-CACB973EE9A2}"/>
    <cellStyle name="20% - Accent6 11 2 2 3" xfId="10146" xr:uid="{29AB81D4-8845-4281-89B1-4470848F3A28}"/>
    <cellStyle name="20% - Accent6 11 2 2 3 2" xfId="19108" xr:uid="{38A783B4-C5F8-45D2-94C0-36FEC6BD1153}"/>
    <cellStyle name="20% - Accent6 11 2 2 3 2 2" xfId="44408" xr:uid="{063D3379-F089-49B4-A27A-A325F37794CE}"/>
    <cellStyle name="20% - Accent6 11 2 2 3 3" xfId="35530" xr:uid="{1ECBD54D-D4D3-4D3F-A6E4-E1ED253D014E}"/>
    <cellStyle name="20% - Accent6 11 2 2 4" xfId="14556" xr:uid="{561D3A7E-0E3F-4173-AB48-EDAAC4CFEBA7}"/>
    <cellStyle name="20% - Accent6 11 2 2 4 2" xfId="39895" xr:uid="{4A7B9446-89FF-44B6-BF2B-902B816EDC48}"/>
    <cellStyle name="20% - Accent6 11 2 2 5" xfId="41467" xr:uid="{3240E1DD-169B-4A3D-B72A-83186B848027}"/>
    <cellStyle name="20% - Accent6 11 2 3" xfId="5706" xr:uid="{7BB78D54-A0DF-4C67-B422-3DB992942A59}"/>
    <cellStyle name="20% - Accent6 11 2 3 2" xfId="13612" xr:uid="{38F3AC28-481B-4C26-90C9-7A91065DE944}"/>
    <cellStyle name="20% - Accent6 11 2 3 2 2" xfId="38963" xr:uid="{39D2E340-7BA9-4B6E-99BF-CE2263F144F6}"/>
    <cellStyle name="20% - Accent6 11 2 3 3" xfId="31129" xr:uid="{DC9906E2-F067-4BE3-B8EB-ED517E495DE0}"/>
    <cellStyle name="20% - Accent6 11 2 4" xfId="9041" xr:uid="{ED827D4F-5743-4396-A99D-A554F58A54BB}"/>
    <cellStyle name="20% - Accent6 11 2 4 2" xfId="7458" xr:uid="{175AAC35-DF47-4E48-85AE-964C0F95CFBA}"/>
    <cellStyle name="20% - Accent6 11 2 4 2 2" xfId="32872" xr:uid="{0C462272-EE19-4310-908B-834569533119}"/>
    <cellStyle name="20% - Accent6 11 2 4 3" xfId="34434" xr:uid="{B253A3BB-D133-46AC-A139-EB8E1F1693F5}"/>
    <cellStyle name="20% - Accent6 11 2 5" xfId="15546" xr:uid="{26C59C35-5812-4196-88A9-17BCF3F581ED}"/>
    <cellStyle name="20% - Accent6 11 2 5 2" xfId="40873" xr:uid="{0AF8446B-6216-49F6-B1B5-3543A133DC63}"/>
    <cellStyle name="20% - Accent6 11 2 6" xfId="32022" xr:uid="{6599D7E5-E581-4545-BDC2-9F9D1B044DFA}"/>
    <cellStyle name="20% - Accent6 11 3" xfId="19244" xr:uid="{CC6D9C43-F9D4-4FC0-A401-B05ED31ED17E}"/>
    <cellStyle name="20% - Accent6 11 3 2" xfId="5617" xr:uid="{35CEE81E-2FC9-4105-ABA6-28B8B752CDB1}"/>
    <cellStyle name="20% - Accent6 11 3 2 2" xfId="22636" xr:uid="{9C332092-4E27-4918-B2B7-6B9EE136ED0A}"/>
    <cellStyle name="20% - Accent6 11 3 2 2 2" xfId="14727" xr:uid="{9A0C895F-428A-49DC-815A-B0A644D6FA4B}"/>
    <cellStyle name="20% - Accent6 11 3 2 2 2 2" xfId="40066" xr:uid="{F11AE674-CDA4-472B-8ACC-367E410E624A}"/>
    <cellStyle name="20% - Accent6 11 3 2 2 3" xfId="47891" xr:uid="{118C7CCA-D274-4BDC-AA79-0C974BA7180D}"/>
    <cellStyle name="20% - Accent6 11 3 2 3" xfId="22783" xr:uid="{1E63AB84-0C65-45A9-9651-694D8D49C2ED}"/>
    <cellStyle name="20% - Accent6 11 3 2 3 2" xfId="8575" xr:uid="{CF7FFB2B-6C02-4C1E-9CA3-C529D5FD23B0}"/>
    <cellStyle name="20% - Accent6 11 3 2 3 2 2" xfId="33982" xr:uid="{F133DB20-66AD-4CEF-AF74-867912F62F57}"/>
    <cellStyle name="20% - Accent6 11 3 2 3 3" xfId="48038" xr:uid="{7F6069DA-7F12-4E89-BC22-8294ADC337B0}"/>
    <cellStyle name="20% - Accent6 11 3 2 4" xfId="2992" xr:uid="{CE748CF0-A96F-4B76-ABF7-6D028B76DBAC}"/>
    <cellStyle name="20% - Accent6 11 3 2 4 2" xfId="28445" xr:uid="{C3F47E15-8654-4FCA-9B99-0F61409B414D}"/>
    <cellStyle name="20% - Accent6 11 3 2 5" xfId="31040" xr:uid="{B40EEBC9-BDE1-414C-929A-AA172CD70966}"/>
    <cellStyle name="20% - Accent6 11 3 3" xfId="12020" xr:uid="{81CB326D-2EB7-4EF6-82FF-6B9CC38A1B4B}"/>
    <cellStyle name="20% - Accent6 11 3 3 2" xfId="975" xr:uid="{0C8FC310-BF20-4AF2-8E7A-4609C5ABCF4F}"/>
    <cellStyle name="20% - Accent6 11 3 3 2 2" xfId="26459" xr:uid="{14117FE7-CA3C-40E3-AC1F-67ADBB28E6AE}"/>
    <cellStyle name="20% - Accent6 11 3 3 3" xfId="37383" xr:uid="{1BC71510-C216-4BCA-AEC5-4A0DBEA9E46F}"/>
    <cellStyle name="20% - Accent6 11 3 4" xfId="21677" xr:uid="{A1C1615E-6D81-4B2B-9C93-859AB67E35EC}"/>
    <cellStyle name="20% - Accent6 11 3 4 2" xfId="20094" xr:uid="{2EF86D28-B538-4864-BFDC-B2394A1AB041}"/>
    <cellStyle name="20% - Accent6 11 3 4 2 2" xfId="45382" xr:uid="{01B82CB6-5E1A-406D-A656-1D4D09575E69}"/>
    <cellStyle name="20% - Accent6 11 3 4 3" xfId="46945" xr:uid="{CFE42E36-1357-44EC-AD9E-3870F7DBB24D}"/>
    <cellStyle name="20% - Accent6 11 3 5" xfId="5013" xr:uid="{B402AAF7-F907-4A48-8338-A3548F26F262}"/>
    <cellStyle name="20% - Accent6 11 3 5 2" xfId="30444" xr:uid="{4A68114A-BB98-48E1-89A7-4832AF8BFF92}"/>
    <cellStyle name="20% - Accent6 11 3 6" xfId="44535" xr:uid="{6E4B5950-21E2-4E88-8C80-F0344B1B7D68}"/>
    <cellStyle name="20% - Accent6 11 4" xfId="22464" xr:uid="{A26D4F32-BE75-4CB1-A8A0-60666B5F9745}"/>
    <cellStyle name="20% - Accent6 11 4 2" xfId="3685" xr:uid="{DC739559-EC29-471A-B4FA-F1870A6EBD17}"/>
    <cellStyle name="20% - Accent6 11 4 2 2" xfId="8404" xr:uid="{2864B39D-9CFE-4C17-BDB4-0AA72F04DAC5}"/>
    <cellStyle name="20% - Accent6 11 4 2 2 2" xfId="33811" xr:uid="{B70F77EF-DD62-47A2-92D3-70030D1EF00F}"/>
    <cellStyle name="20% - Accent6 11 4 2 3" xfId="29129" xr:uid="{506628FA-5D32-4104-A10C-5A6B4E55E976}"/>
    <cellStyle name="20% - Accent6 11 4 3" xfId="3832" xr:uid="{CD0F5964-BED3-4134-9371-EF1950685632}"/>
    <cellStyle name="20% - Accent6 11 4 3 2" xfId="25421" xr:uid="{91AE93BE-A29C-480C-96B3-4903E013696A}"/>
    <cellStyle name="20% - Accent6 11 4 3 2 2" xfId="50655" xr:uid="{FA8E44B9-CBCB-40C2-8B76-F9625D63A4A9}"/>
    <cellStyle name="20% - Accent6 11 4 3 3" xfId="29276" xr:uid="{E47FFBBB-B3EA-4957-9E7A-1C1E4C23CE98}"/>
    <cellStyle name="20% - Accent6 11 4 4" xfId="20868" xr:uid="{B4545F1E-937C-4CA3-BA8B-248D26D95918}"/>
    <cellStyle name="20% - Accent6 11 4 4 2" xfId="46147" xr:uid="{16015AC8-0C4B-4C80-AE93-2BCFE6CCA0B6}"/>
    <cellStyle name="20% - Accent6 11 4 5" xfId="47720" xr:uid="{89A9B6FF-17D7-43AB-A15E-61661F4A2187}"/>
    <cellStyle name="20% - Accent6 11 5" xfId="16240" xr:uid="{01CD93B7-4654-4C21-884A-748B6DFD5BAD}"/>
    <cellStyle name="20% - Accent6 11 5 2" xfId="19926" xr:uid="{A24D05B9-F481-429E-A898-9442C4563898}"/>
    <cellStyle name="20% - Accent6 11 5 2 2" xfId="45214" xr:uid="{8E627484-B910-4929-A220-DB7493EE04E5}"/>
    <cellStyle name="20% - Accent6 11 5 3" xfId="41556" xr:uid="{170BEE62-064B-4749-B828-8E51EB1620D6}"/>
    <cellStyle name="20% - Accent6 11 6" xfId="2728" xr:uid="{476AAB4A-D656-4620-9BDE-8FB16DB28872}"/>
    <cellStyle name="20% - Accent6 11 6 2" xfId="17991" xr:uid="{B8824B9D-C244-40E6-AD56-AAA1C17BBBEA}"/>
    <cellStyle name="20% - Accent6 11 6 2 2" xfId="43299" xr:uid="{266A4CB2-1D32-4389-B91B-F72A5C37E027}"/>
    <cellStyle name="20% - Accent6 11 6 3" xfId="28181" xr:uid="{4458E833-650E-420A-A67B-FB47825C0FF8}"/>
    <cellStyle name="20% - Accent6 11 7" xfId="21858" xr:uid="{FEF35CFB-DB1D-4FD7-AD72-3F3F07886748}"/>
    <cellStyle name="20% - Accent6 11 7 2" xfId="47126" xr:uid="{C178AFF6-4B79-4D17-888D-B5891AA7151E}"/>
    <cellStyle name="20% - Accent6 11 8" xfId="42450" xr:uid="{B3A2FEE3-A51E-41FF-9626-D5867929C366}"/>
    <cellStyle name="20% - Accent6 12" xfId="12930" xr:uid="{503C7FA2-189B-4D2B-B18C-626015607798}"/>
    <cellStyle name="20% - Accent6 12 2" xfId="1325" xr:uid="{F7F9D219-FF70-4324-AD6B-3F68DA02C300}"/>
    <cellStyle name="20% - Accent6 12 2 2" xfId="24568" xr:uid="{B7EE6ED8-B030-4F8A-B61B-DFCFFF381A2B}"/>
    <cellStyle name="20% - Accent6 12 2 2 2" xfId="5789" xr:uid="{E7CC915E-A6D6-49AB-8094-FDDB6A7FC3D7}"/>
    <cellStyle name="20% - Accent6 12 2 2 2 2" xfId="9476" xr:uid="{85A0D91F-E664-47BF-95BB-8B32437F18D7}"/>
    <cellStyle name="20% - Accent6 12 2 2 2 2 2" xfId="34869" xr:uid="{E5CC4BC5-EA3F-4DD3-84D0-04023CCA1127}"/>
    <cellStyle name="20% - Accent6 12 2 2 2 3" xfId="31212" xr:uid="{F0BBE7AF-37B5-43EE-8476-63BFE8747937}"/>
    <cellStyle name="20% - Accent6 12 2 2 3" xfId="5936" xr:uid="{35E8A7CC-C30B-46E7-972D-3A3E752BF2B0}"/>
    <cellStyle name="20% - Accent6 12 2 2 3 2" xfId="14898" xr:uid="{93DC67A6-68F7-4FE3-B259-7389C7D3D9D9}"/>
    <cellStyle name="20% - Accent6 12 2 2 3 2 2" xfId="40237" xr:uid="{F2766FDA-6928-473B-BCCA-FFB2E644157B}"/>
    <cellStyle name="20% - Accent6 12 2 2 3 3" xfId="31359" xr:uid="{51D5ABC1-BB4E-488E-BA25-136728CE67BA}"/>
    <cellStyle name="20% - Accent6 12 2 2 4" xfId="21941" xr:uid="{FAB47185-3F50-4FF5-9271-F06DD4E2FD6F}"/>
    <cellStyle name="20% - Accent6 12 2 2 4 2" xfId="47209" xr:uid="{1650260F-C3FE-4765-937A-6CFD62887A19}"/>
    <cellStyle name="20% - Accent6 12 2 2 5" xfId="49802" xr:uid="{7B127924-4426-408A-A001-0B4254DD93F0}"/>
    <cellStyle name="20% - Accent6 12 2 3" xfId="18344" xr:uid="{0A9C88F2-880B-4551-81E0-3D4AB92EF1CE}"/>
    <cellStyle name="20% - Accent6 12 2 3 2" xfId="4114" xr:uid="{1F872EC4-D27B-43C2-AF07-D78D8EB20BF3}"/>
    <cellStyle name="20% - Accent6 12 2 3 2 2" xfId="29558" xr:uid="{DA50ECEB-6D52-4D4E-8C3A-41F5B8CAD2F5}"/>
    <cellStyle name="20% - Accent6 12 2 3 3" xfId="43644" xr:uid="{80A37566-69B4-4D1B-9254-EC4CB251C2E9}"/>
    <cellStyle name="20% - Accent6 12 2 4" xfId="4832" xr:uid="{6B135D3A-A6D8-4117-805A-3F224FC16AE5}"/>
    <cellStyle name="20% - Accent6 12 2 4 2" xfId="1146" xr:uid="{79D720CD-2C57-4279-ACFE-4ED00496BA91}"/>
    <cellStyle name="20% - Accent6 12 2 4 2 2" xfId="26630" xr:uid="{ED8AAEEC-CCFA-4E7E-8A36-14D2CE6EF148}"/>
    <cellStyle name="20% - Accent6 12 2 4 3" xfId="30263" xr:uid="{0BFB35D7-3CD8-4095-BA0B-B4D22416A7BF}"/>
    <cellStyle name="20% - Accent6 12 2 5" xfId="23963" xr:uid="{243805E0-7A42-4B1D-A093-A6E6B3F51253}"/>
    <cellStyle name="20% - Accent6 12 2 5 2" xfId="49208" xr:uid="{03EBC547-5E64-49F2-9194-41F41B5D8F23}"/>
    <cellStyle name="20% - Accent6 12 2 6" xfId="26798" xr:uid="{0B666177-4C35-4246-9392-FBBA42BEE476}"/>
    <cellStyle name="20% - Accent6 12 3" xfId="3429" xr:uid="{D205036A-F2B8-4FF2-9786-421107FFA69C}"/>
    <cellStyle name="20% - Accent6 12 3 2" xfId="18255" xr:uid="{1B811B56-78BC-48C1-998C-95FD3DD918BC}"/>
    <cellStyle name="20% - Accent6 12 3 2 2" xfId="12103" xr:uid="{D5467AC9-25E3-4192-A18E-3FF0925228DF}"/>
    <cellStyle name="20% - Accent6 12 3 2 2 2" xfId="22112" xr:uid="{C184B4E6-A726-4F08-BC50-056BFE3BF655}"/>
    <cellStyle name="20% - Accent6 12 3 2 2 2 2" xfId="47380" xr:uid="{53AD68A3-9D70-4C80-A9F3-A5041E4FB378}"/>
    <cellStyle name="20% - Accent6 12 3 2 2 3" xfId="37466" xr:uid="{E9CEC0AC-F713-4E7F-AC06-FD06FCC1B8D9}"/>
    <cellStyle name="20% - Accent6 12 3 2 3" xfId="12250" xr:uid="{49E7CAF3-FD47-4956-BEB7-A8FD33A7302E}"/>
    <cellStyle name="20% - Accent6 12 3 2 3 2" xfId="3334" xr:uid="{A388A20C-9FA0-4E47-B47C-94F1E8D4CA88}"/>
    <cellStyle name="20% - Accent6 12 3 2 3 2 2" xfId="28787" xr:uid="{F4CF63E3-4A3B-4681-A176-C51608222FDD}"/>
    <cellStyle name="20% - Accent6 12 3 2 3 3" xfId="37613" xr:uid="{5B472378-2E02-41DF-B380-3C0477E57622}"/>
    <cellStyle name="20% - Accent6 12 3 2 4" xfId="15629" xr:uid="{7B4BDC7F-FEB9-4BC3-AAC6-895C74AC5157}"/>
    <cellStyle name="20% - Accent6 12 3 2 4 2" xfId="40956" xr:uid="{8C8A2C71-1A82-4FEF-95C7-8C7D8986D804}"/>
    <cellStyle name="20% - Accent6 12 3 2 5" xfId="43555" xr:uid="{9B173693-4791-473E-9B6B-EF31FAD4885C}"/>
    <cellStyle name="20% - Accent6 12 3 3" xfId="7811" xr:uid="{137263E3-AD94-4C14-8746-7C4BF2E12A6D}"/>
    <cellStyle name="20% - Accent6 12 3 3 2" xfId="10428" xr:uid="{44FE1269-A712-4E54-A366-BD2A277D2609}"/>
    <cellStyle name="20% - Accent6 12 3 3 2 2" xfId="35812" xr:uid="{CCFF42C0-57CB-49B8-B744-CCE1464906DF}"/>
    <cellStyle name="20% - Accent6 12 3 3 3" xfId="33218" xr:uid="{2171F80C-1295-4446-9413-2A42A52DE347}"/>
    <cellStyle name="20% - Accent6 12 3 4" xfId="11145" xr:uid="{B496E62A-451D-4622-B8D0-A7F0B9889438}"/>
    <cellStyle name="20% - Accent6 12 3 4 2" xfId="1147" xr:uid="{18989DA0-0B96-44AE-BC18-8C4B00D95CE7}"/>
    <cellStyle name="20% - Accent6 12 3 4 2 2" xfId="26631" xr:uid="{48FB4640-52D6-4E1D-AE33-6CAFB5F18FE1}"/>
    <cellStyle name="20% - Accent6 12 3 4 3" xfId="36516" xr:uid="{B5AB491B-9C53-4C21-B090-810DF73AD957}"/>
    <cellStyle name="20% - Accent6 12 3 5" xfId="17651" xr:uid="{64C47A44-EEFA-455E-91DB-44888D6B3FE0}"/>
    <cellStyle name="20% - Accent6 12 3 5 2" xfId="42959" xr:uid="{85611CFF-AB7F-46F3-9222-81DDA6688102}"/>
    <cellStyle name="20% - Accent6 12 3 6" xfId="28874" xr:uid="{E174140A-6192-4ED4-8A87-C68AA9311B74}"/>
    <cellStyle name="20% - Accent6 12 4" xfId="11931" xr:uid="{C712A3B5-AFCE-44B9-B0EC-86B73B1F44D3}"/>
    <cellStyle name="20% - Accent6 12 4 2" xfId="16323" xr:uid="{A9872B39-AA7A-4B08-8687-A4F9F2603B04}"/>
    <cellStyle name="20% - Accent6 12 4 2 2" xfId="3163" xr:uid="{32DDACC9-6224-4E79-A471-D3ECBA9C34C7}"/>
    <cellStyle name="20% - Accent6 12 4 2 2 2" xfId="28616" xr:uid="{5DEBEED3-B2B1-424D-99E9-54F06E4DB478}"/>
    <cellStyle name="20% - Accent6 12 4 2 3" xfId="41639" xr:uid="{94F3184F-697E-4E98-BB3F-A567EF1ED29A}"/>
    <cellStyle name="20% - Accent6 12 4 3" xfId="16470" xr:uid="{FAC85EBD-CDE8-45E6-8964-0DE829E80395}"/>
    <cellStyle name="20% - Accent6 12 4 3 2" xfId="21210" xr:uid="{8283587E-1036-47F0-B82B-D03F99C8BA1B}"/>
    <cellStyle name="20% - Accent6 12 4 3 2 2" xfId="46489" xr:uid="{5127366F-E539-477C-8584-E6CABAFD472E}"/>
    <cellStyle name="20% - Accent6 12 4 3 3" xfId="41786" xr:uid="{30F0E2F4-E36D-484B-A96C-E7F19B3BA946}"/>
    <cellStyle name="20% - Accent6 12 4 4" xfId="9305" xr:uid="{DE7E4422-27F1-45F7-9F2D-033F1064510C}"/>
    <cellStyle name="20% - Accent6 12 4 4 2" xfId="34698" xr:uid="{20DA1560-B955-47B1-A23D-4D1CD4E95D11}"/>
    <cellStyle name="20% - Accent6 12 4 5" xfId="37294" xr:uid="{7973971C-4570-42C2-86BD-99D5DF6DFA98}"/>
    <cellStyle name="20% - Accent6 12 5" xfId="24657" xr:uid="{24772881-FC5F-447D-8C33-DF367D88090F}"/>
    <cellStyle name="20% - Accent6 12 5 2" xfId="2010" xr:uid="{7588A785-4DAE-41CE-B9F5-8C5754D6035A}"/>
    <cellStyle name="20% - Accent6 12 5 2 2" xfId="27481" xr:uid="{58190C11-4E95-42F8-AEC5-E78EC365C1E2}"/>
    <cellStyle name="20% - Accent6 12 5 3" xfId="49891" xr:uid="{D0691D28-9C64-47F6-8FB9-8134E6800D7B}"/>
    <cellStyle name="20% - Accent6 12 6" xfId="15365" xr:uid="{C0C70DCD-37F5-4E0E-AB0C-C580DCA36777}"/>
    <cellStyle name="20% - Accent6 12 6 2" xfId="13780" xr:uid="{2F9E7441-13DF-439B-8267-4E065BA495F0}"/>
    <cellStyle name="20% - Accent6 12 6 2 2" xfId="39131" xr:uid="{DBA7419D-93A2-4908-A230-F37787EB8218}"/>
    <cellStyle name="20% - Accent6 12 6 3" xfId="40692" xr:uid="{CC58CF85-9CD8-47C5-A9E4-54F122187231}"/>
    <cellStyle name="20% - Accent6 12 7" xfId="11326" xr:uid="{F45E8292-4BFB-4B41-A65E-695A35147A31}"/>
    <cellStyle name="20% - Accent6 12 7 2" xfId="36697" xr:uid="{8F788C93-57B9-4C38-8559-0D2F94422BE3}"/>
    <cellStyle name="20% - Accent6 12 8" xfId="38284" xr:uid="{253117CE-2E60-410A-8117-4F8EE1327279}"/>
    <cellStyle name="20% - Accent6 13" xfId="9743" xr:uid="{EE6F3A3A-543A-4A08-A515-D09794A0ED21}"/>
    <cellStyle name="20% - Accent6 13 2" xfId="22380" xr:uid="{A8EC2866-CA02-44A2-A1CA-678A7DB74156}"/>
    <cellStyle name="20% - Accent6 13 2 2" xfId="20357" xr:uid="{8C63BEAA-42EA-4EDF-A66D-510780E4E6C3}"/>
    <cellStyle name="20% - Accent6 13 2 2 2" xfId="18427" xr:uid="{2398341F-8B59-46F2-A7E4-17CB3BA670CD}"/>
    <cellStyle name="20% - Accent6 13 2 2 2 2" xfId="5267" xr:uid="{17D9033E-B83F-47E8-8372-3F7459B4C097}"/>
    <cellStyle name="20% - Accent6 13 2 2 2 2 2" xfId="30698" xr:uid="{99D4B01D-083B-48A1-970A-FADF8D5A3B50}"/>
    <cellStyle name="20% - Accent6 13 2 2 2 3" xfId="43727" xr:uid="{1886123D-E5A0-4762-A0AB-B926BAA4BC30}"/>
    <cellStyle name="20% - Accent6 13 2 2 3" xfId="18574" xr:uid="{4C80029F-F3D1-494C-B52A-80C3D432ECB5}"/>
    <cellStyle name="20% - Accent6 13 2 2 3 2" xfId="22283" xr:uid="{10DC00F4-914D-422F-8D82-AE61E5E48563}"/>
    <cellStyle name="20% - Accent6 13 2 2 3 2 2" xfId="47551" xr:uid="{0E03EE61-5A53-404A-B3DF-D38C278A3A5E}"/>
    <cellStyle name="20% - Accent6 13 2 2 3 3" xfId="43874" xr:uid="{B375F394-0DC3-451F-BBEF-185A19BD4C80}"/>
    <cellStyle name="20% - Accent6 13 2 2 4" xfId="11409" xr:uid="{8C323B2D-4278-4398-8920-73208158720C}"/>
    <cellStyle name="20% - Accent6 13 2 2 4 2" xfId="36780" xr:uid="{69BABB6D-84C6-4A6B-9E08-30FB970B2832}"/>
    <cellStyle name="20% - Accent6 13 2 2 5" xfId="45636" xr:uid="{7F4CFEDC-14CE-4508-A9C2-988B9D447DDC}"/>
    <cellStyle name="20% - Accent6 13 2 3" xfId="14134" xr:uid="{D4FE47D5-D0D8-440E-A1DF-E7572BA5141D}"/>
    <cellStyle name="20% - Accent6 13 2 3 2" xfId="16752" xr:uid="{BD7F1B90-65B5-4B3F-BD8D-D0B1BE46C627}"/>
    <cellStyle name="20% - Accent6 13 2 3 2 2" xfId="42068" xr:uid="{F6E2F00F-697F-4DC5-B5D8-C5E592DEEC91}"/>
    <cellStyle name="20% - Accent6 13 2 3 3" xfId="39473" xr:uid="{0387A103-DFCF-46C9-A725-7D51D919F8EA}"/>
    <cellStyle name="20% - Accent6 13 2 4" xfId="17470" xr:uid="{6966012E-B805-4C52-AE97-B67219F8D734}"/>
    <cellStyle name="20% - Accent6 13 2 4 2" xfId="4285" xr:uid="{A6F0C307-B587-45FD-AF71-DC6C8341B4DB}"/>
    <cellStyle name="20% - Accent6 13 2 4 2 2" xfId="29729" xr:uid="{4E9C2ABC-9221-41F4-B106-6030F4420140}"/>
    <cellStyle name="20% - Accent6 13 2 4 3" xfId="42778" xr:uid="{1F3281FF-48EC-43A4-A782-4FC7CAE01F48}"/>
    <cellStyle name="20% - Accent6 13 2 5" xfId="19754" xr:uid="{89FDF9FC-6AFF-43D0-AFC5-205B4455A570}"/>
    <cellStyle name="20% - Accent6 13 2 5 2" xfId="45042" xr:uid="{3192ECA5-562C-4202-9309-D0254A9309EE}"/>
    <cellStyle name="20% - Accent6 13 2 6" xfId="47637" xr:uid="{42ECB20F-96EF-4B1B-AFE7-2DFA9E0469B9}"/>
    <cellStyle name="20% - Accent6 13 3" xfId="16067" xr:uid="{ABC39094-61AC-4079-96BD-429AA39D1DE3}"/>
    <cellStyle name="20% - Accent6 13 3 2" xfId="14045" xr:uid="{78B34DD2-538D-4E6E-953E-93548E2A2FD9}"/>
    <cellStyle name="20% - Accent6 13 3 2 2" xfId="7894" xr:uid="{CA211C10-F47D-4709-AF3D-54F6D83A0010}"/>
    <cellStyle name="20% - Accent6 13 3 2 2 2" xfId="11580" xr:uid="{39B0A413-198C-4336-A5EF-BB273174EB58}"/>
    <cellStyle name="20% - Accent6 13 3 2 2 2 2" xfId="36951" xr:uid="{C51AFE69-B23A-4D23-B852-074F094F4764}"/>
    <cellStyle name="20% - Accent6 13 3 2 2 3" xfId="33301" xr:uid="{405F8665-275F-46A2-863E-AE30A13346C9}"/>
    <cellStyle name="20% - Accent6 13 3 2 3" xfId="8041" xr:uid="{4DACAFB1-A114-43E4-95DD-94ED09F2652B}"/>
    <cellStyle name="20% - Accent6 13 3 2 3 2" xfId="15971" xr:uid="{06EAD2E7-FDC5-481A-AC44-D72DAA707098}"/>
    <cellStyle name="20% - Accent6 13 3 2 3 2 2" xfId="41298" xr:uid="{8D08618D-52CE-4A02-A29B-A94E00DEE386}"/>
    <cellStyle name="20% - Accent6 13 3 2 3 3" xfId="33448" xr:uid="{937F5ABC-DF0B-472C-B751-D80C66BA9732}"/>
    <cellStyle name="20% - Accent6 13 3 2 4" xfId="24046" xr:uid="{BE72CC4A-2183-433F-912A-043ACC55FC2E}"/>
    <cellStyle name="20% - Accent6 13 3 2 4 2" xfId="49291" xr:uid="{8EC61CE9-9ABE-40C6-9BA5-8EC62AEE2108}"/>
    <cellStyle name="20% - Accent6 13 3 2 5" xfId="39384" xr:uid="{73B30651-70BA-4967-A138-CFDF6D858D5C}"/>
    <cellStyle name="20% - Accent6 13 3 3" xfId="2570" xr:uid="{FEC23286-B300-4186-AC15-4AD02EF0F43B}"/>
    <cellStyle name="20% - Accent6 13 3 3 2" xfId="6218" xr:uid="{0FA7E4A9-1C4A-40F8-92B1-2F8C4C39401D}"/>
    <cellStyle name="20% - Accent6 13 3 3 2 2" xfId="31641" xr:uid="{D520978B-EFDD-452A-8B9E-086A612B6F4D}"/>
    <cellStyle name="20% - Accent6 13 3 3 3" xfId="28023" xr:uid="{035CAABB-A0C9-4585-9DA8-798C49D4EC1F}"/>
    <cellStyle name="20% - Accent6 13 3 4" xfId="630" xr:uid="{9C026E89-22B8-4030-92D6-20E7BA2803A4}"/>
    <cellStyle name="20% - Accent6 13 3 4 2" xfId="10599" xr:uid="{39F4C2D3-0155-4CCD-B1C9-D99C8448CC7F}"/>
    <cellStyle name="20% - Accent6 13 3 4 2 2" xfId="35983" xr:uid="{6CBF5A4F-C4E6-4821-86DB-912B453A8C75}"/>
    <cellStyle name="20% - Accent6 13 3 4 3" xfId="26114" xr:uid="{6C817B6F-295D-4B71-8393-E437AE653015}"/>
    <cellStyle name="20% - Accent6 13 3 5" xfId="13440" xr:uid="{50FB1947-7D86-407D-9CF9-9128626976F0}"/>
    <cellStyle name="20% - Accent6 13 3 5 2" xfId="38791" xr:uid="{7FB0C1F3-3724-4CF7-8B0A-3A769B5D7CAE}"/>
    <cellStyle name="20% - Accent6 13 3 6" xfId="41384" xr:uid="{8878B4ED-FE05-49D4-B2F0-6E6893343C9F}"/>
    <cellStyle name="20% - Accent6 13 4" xfId="7722" xr:uid="{1FF76708-C597-4996-B5DC-EAA61AB9B45E}"/>
    <cellStyle name="20% - Accent6 13 4 2" xfId="24740" xr:uid="{60AA456E-439A-485F-84D2-0F101241AA16}"/>
    <cellStyle name="20% - Accent6 13 4 2 2" xfId="15800" xr:uid="{765C51FE-E503-4F6B-B6A5-B377A3544605}"/>
    <cellStyle name="20% - Accent6 13 4 2 2 2" xfId="41127" xr:uid="{9D54E1FC-3C46-42FF-89C5-1A96340765B7}"/>
    <cellStyle name="20% - Accent6 13 4 2 3" xfId="49974" xr:uid="{5058000D-8360-45A6-955F-0746AFCDA000}"/>
    <cellStyle name="20% - Accent6 13 4 3" xfId="24887" xr:uid="{805692CA-58C4-47CD-B78F-92835419CFEC}"/>
    <cellStyle name="20% - Accent6 13 4 3 2" xfId="9647" xr:uid="{01D3C027-E182-4153-9B05-B85A4D6D6401}"/>
    <cellStyle name="20% - Accent6 13 4 3 2 2" xfId="35040" xr:uid="{AB7BBFFE-C1EB-4AE1-9CF4-92DD68B3B9AF}"/>
    <cellStyle name="20% - Accent6 13 4 3 3" xfId="50121" xr:uid="{CD521441-AF38-4FAB-9FD3-BDE11506C107}"/>
    <cellStyle name="20% - Accent6 13 4 4" xfId="5096" xr:uid="{2F46D2E5-996A-4D4D-BE79-314B8F942F09}"/>
    <cellStyle name="20% - Accent6 13 4 4 2" xfId="30527" xr:uid="{D7C7DE3B-629D-4306-85DD-20E620945578}"/>
    <cellStyle name="20% - Accent6 13 4 5" xfId="33129" xr:uid="{DBE22171-2699-430B-A8D2-AF53F9DDA185}"/>
    <cellStyle name="20% - Accent6 13 5" xfId="20446" xr:uid="{2B7E6810-39FB-42D9-B112-0F73970EA73C}"/>
    <cellStyle name="20% - Accent6 13 5 2" xfId="23065" xr:uid="{4CB1A0E7-2C1D-4E0A-A351-678F51E9C728}"/>
    <cellStyle name="20% - Accent6 13 5 2 2" xfId="48320" xr:uid="{62F1930D-DE39-4B1E-A32A-6454330B6B54}"/>
    <cellStyle name="20% - Accent6 13 5 3" xfId="45725" xr:uid="{34533FF5-4F80-47B4-8B1A-4A56AE4060EB}"/>
    <cellStyle name="20% - Accent6 13 6" xfId="23782" xr:uid="{6D626E72-0EA5-460D-A575-B5A3CDAB14BB}"/>
    <cellStyle name="20% - Accent6 13 6 2" xfId="2181" xr:uid="{D6CB66BD-AD70-4869-BC5B-5F73139F1543}"/>
    <cellStyle name="20% - Accent6 13 6 2 2" xfId="27652" xr:uid="{2487515C-3878-4492-BEC9-54026BAC0784}"/>
    <cellStyle name="20% - Accent6 13 6 3" xfId="49027" xr:uid="{286FE615-BC30-4B65-A1C1-E95B4A1C33A3}"/>
    <cellStyle name="20% - Accent6 13 7" xfId="7118" xr:uid="{DCE46650-C598-4A32-BAC3-6B65CCABDA92}"/>
    <cellStyle name="20% - Accent6 13 7 2" xfId="32532" xr:uid="{FC55C23F-E91F-43BE-A079-4CD3FC571394}"/>
    <cellStyle name="20% - Accent6 13 8" xfId="35127" xr:uid="{1005830C-8F4D-4E2D-915C-627B084AA30F}"/>
    <cellStyle name="20% - Accent6 14" xfId="5533" xr:uid="{2CF54D2E-D7F4-403C-B11E-AAFE7CA3B18D}"/>
    <cellStyle name="20% - Accent6 14 2" xfId="11847" xr:uid="{4BF357CE-F90D-451B-BFBD-F954CB11A48B}"/>
    <cellStyle name="20% - Accent6 14 2 2" xfId="8794" xr:uid="{C2432077-9096-49F7-93EA-21A9B785180C}"/>
    <cellStyle name="20% - Accent6 14 2 2 2" xfId="14217" xr:uid="{7471EDD9-DC65-43E5-B873-D48A61D7EBCA}"/>
    <cellStyle name="20% - Accent6 14 2 2 2 2" xfId="17905" xr:uid="{F4EEEF04-5101-4AAA-8043-CF00D947821E}"/>
    <cellStyle name="20% - Accent6 14 2 2 2 2 2" xfId="43213" xr:uid="{F441D886-7D8A-423A-BEAE-513E16904F1C}"/>
    <cellStyle name="20% - Accent6 14 2 2 2 3" xfId="39556" xr:uid="{76B89E72-1C09-4D34-8C82-5FED84F21A32}"/>
    <cellStyle name="20% - Accent6 14 2 2 3" xfId="14364" xr:uid="{2D1C6A69-20E1-44C5-B5BE-C93BFE25BE76}"/>
    <cellStyle name="20% - Accent6 14 2 2 3 2" xfId="11751" xr:uid="{3683F4B4-4C2D-4E6B-AE14-4B192478A6B5}"/>
    <cellStyle name="20% - Accent6 14 2 2 3 2 2" xfId="37122" xr:uid="{C090F837-33EB-447F-B6CD-BDDDE158701B}"/>
    <cellStyle name="20% - Accent6 14 2 2 3 3" xfId="39703" xr:uid="{01F2D4CE-B52C-44F1-BC45-88B945F09041}"/>
    <cellStyle name="20% - Accent6 14 2 2 4" xfId="7201" xr:uid="{1B4FED1F-2533-48C2-91F0-93858D277CBD}"/>
    <cellStyle name="20% - Accent6 14 2 2 4 2" xfId="32615" xr:uid="{7734E276-4A77-4E76-9538-9254382F907F}"/>
    <cellStyle name="20% - Accent6 14 2 2 5" xfId="34187" xr:uid="{49134CB7-AD43-462D-84F2-334177DDE56C}"/>
    <cellStyle name="20% - Accent6 14 2 3" xfId="21519" xr:uid="{510C4F2A-A6D0-41AF-8C5B-AFBF25613425}"/>
    <cellStyle name="20% - Accent6 14 2 3 2" xfId="25169" xr:uid="{68FF5CF0-3430-4FA7-BFDF-0ED96C3120EE}"/>
    <cellStyle name="20% - Accent6 14 2 3 2 2" xfId="50403" xr:uid="{1368B75A-9C3D-4E53-9A3A-3445AB19E707}"/>
    <cellStyle name="20% - Accent6 14 2 3 3" xfId="46787" xr:uid="{CCB945AB-89B1-4C16-853A-9EB4BB50DD96}"/>
    <cellStyle name="20% - Accent6 14 2 4" xfId="631" xr:uid="{37220EA7-8DDD-4D33-8F09-D217C35E4F27}"/>
    <cellStyle name="20% - Accent6 14 2 4 2" xfId="16923" xr:uid="{012FDAD9-A721-4FD6-B407-443288F6950A}"/>
    <cellStyle name="20% - Accent6 14 2 4 2 2" xfId="42239" xr:uid="{1B7FDD7C-8AF8-41A2-9060-45C03251D8E7}"/>
    <cellStyle name="20% - Accent6 14 2 4 3" xfId="26115" xr:uid="{3E6CBE66-E038-4402-8957-811509C1ED29}"/>
    <cellStyle name="20% - Accent6 14 2 5" xfId="1840" xr:uid="{BE23C7D9-CA22-4690-BE2F-BDA3DDFE2808}"/>
    <cellStyle name="20% - Accent6 14 2 5 2" xfId="27311" xr:uid="{B7EB8D0B-CA04-461F-87AE-20A66844F404}"/>
    <cellStyle name="20% - Accent6 14 2 6" xfId="37211" xr:uid="{5D2AACAB-6A6B-4E39-83D5-6980AAC2C1D9}"/>
    <cellStyle name="20% - Accent6 14 3" xfId="24484" xr:uid="{CDAD3491-3225-4022-84C7-00C2FA5383D7}"/>
    <cellStyle name="20% - Accent6 14 3 2" xfId="21430" xr:uid="{FAACD24E-5B6B-4C07-93FA-40D86A2357D4}"/>
    <cellStyle name="20% - Accent6 14 3 2 2" xfId="2653" xr:uid="{A49BC3B2-83FD-41EF-8B96-3110885375E2}"/>
    <cellStyle name="20% - Accent6 14 3 2 2 2" xfId="7372" xr:uid="{D9877E41-0CD4-4EDB-BA91-6AD3B0E803C6}"/>
    <cellStyle name="20% - Accent6 14 3 2 2 2 2" xfId="32786" xr:uid="{3B9B5A3E-CA75-4CE0-82BF-71F2AAD2B0B1}"/>
    <cellStyle name="20% - Accent6 14 3 2 2 3" xfId="28106" xr:uid="{8AB3B646-ED5C-40EA-8CD3-9C760DE850FF}"/>
    <cellStyle name="20% - Accent6 14 3 2 3" xfId="222" xr:uid="{5AD74477-8257-4856-BA28-33756D233E0B}"/>
    <cellStyle name="20% - Accent6 14 3 2 3 2" xfId="24388" xr:uid="{A1801E4A-2210-4145-8345-346ECC377EED}"/>
    <cellStyle name="20% - Accent6 14 3 2 3 2 2" xfId="49633" xr:uid="{BB140515-215B-45C6-B62A-0FB9AF5CD9BD}"/>
    <cellStyle name="20% - Accent6 14 3 2 3 3" xfId="25716" xr:uid="{7DC0EC23-C416-47C9-B846-D871E1513DC0}"/>
    <cellStyle name="20% - Accent6 14 3 2 4" xfId="19837" xr:uid="{46D5762C-B799-4EB2-B65F-6751C73C1597}"/>
    <cellStyle name="20% - Accent6 14 3 2 4 2" xfId="45125" xr:uid="{C37A824A-F3D6-45B6-9B03-6D4B9E586186}"/>
    <cellStyle name="20% - Accent6 14 3 2 5" xfId="46698" xr:uid="{FE4882B3-784B-4DD4-B045-4982505A25FB}"/>
    <cellStyle name="20% - Accent6 14 3 3" xfId="15207" xr:uid="{23D1DCC3-C665-4C70-A4DC-2581C1961E5D}"/>
    <cellStyle name="20% - Accent6 14 3 3 2" xfId="18856" xr:uid="{01D4119A-1C47-4649-A092-7A754785A9C8}"/>
    <cellStyle name="20% - Accent6 14 3 3 2 2" xfId="44156" xr:uid="{CD6A6A7D-62B7-41A8-AF3E-CA871C47810E}"/>
    <cellStyle name="20% - Accent6 14 3 3 3" xfId="40534" xr:uid="{EAD3CCCE-6076-48C2-B404-12CE2FE99732}"/>
    <cellStyle name="20% - Accent6 14 3 4" xfId="632" xr:uid="{31EC16A6-2B25-4100-9874-8B799ED9B5F4}"/>
    <cellStyle name="20% - Accent6 14 3 4 2" xfId="6389" xr:uid="{8D7321E0-E6A5-48A9-B706-E817FBE999CE}"/>
    <cellStyle name="20% - Accent6 14 3 4 2 2" xfId="31812" xr:uid="{7D2E1F1C-71C3-494B-BD12-1445C11A3915}"/>
    <cellStyle name="20% - Accent6 14 3 4 3" xfId="26116" xr:uid="{28FC0892-05B4-4E00-AAA4-4601C7413873}"/>
    <cellStyle name="20% - Accent6 14 3 5" xfId="3944" xr:uid="{B2B849FE-842A-41E2-AD0B-8A4B8D67D367}"/>
    <cellStyle name="20% - Accent6 14 3 5 2" xfId="29388" xr:uid="{98F45849-204D-4AF0-A9D9-0871806B9468}"/>
    <cellStyle name="20% - Accent6 14 3 6" xfId="49720" xr:uid="{EB90E3CE-C0CA-4516-BD9B-5B2F9CC21005}"/>
    <cellStyle name="20% - Accent6 14 4" xfId="2481" xr:uid="{CBFCF202-992D-4952-85CA-6E1F54E6FD81}"/>
    <cellStyle name="20% - Accent6 14 4 2" xfId="20529" xr:uid="{1515F4A2-419E-4A31-900F-9598EAB26A8D}"/>
    <cellStyle name="20% - Accent6 14 4 2 2" xfId="24217" xr:uid="{D0106BBF-594C-4855-9EC4-088EE0D4495D}"/>
    <cellStyle name="20% - Accent6 14 4 2 2 2" xfId="49462" xr:uid="{2590E219-6A1A-4DF7-96BD-3380B4721D45}"/>
    <cellStyle name="20% - Accent6 14 4 2 3" xfId="45808" xr:uid="{B5C53B51-A929-445F-AF88-0617DE2CF951}"/>
    <cellStyle name="20% - Accent6 14 4 3" xfId="20676" xr:uid="{811EF987-CEAA-46BC-8946-A675134210CF}"/>
    <cellStyle name="20% - Accent6 14 4 3 2" xfId="5438" xr:uid="{35F4B084-F790-40A9-BE3E-2D76B12CC740}"/>
    <cellStyle name="20% - Accent6 14 4 3 2 2" xfId="30869" xr:uid="{372AB8AA-9A76-478E-BE79-982832856239}"/>
    <cellStyle name="20% - Accent6 14 4 3 3" xfId="45955" xr:uid="{448A8AEE-01C3-4FD8-82BC-74C552D7B165}"/>
    <cellStyle name="20% - Accent6 14 4 4" xfId="17734" xr:uid="{946C4AB4-FFA8-4C3D-93E9-1A0288397C92}"/>
    <cellStyle name="20% - Accent6 14 4 4 2" xfId="43042" xr:uid="{64850F79-AAFF-4E51-B7CA-FDEB23EBB723}"/>
    <cellStyle name="20% - Accent6 14 4 5" xfId="27934" xr:uid="{D8696D63-C2E6-4D0E-8309-68FC954C8268}"/>
    <cellStyle name="20% - Accent6 14 5" xfId="8883" xr:uid="{95EC1F37-5429-4030-90A9-74C51F63F5F9}"/>
    <cellStyle name="20% - Accent6 14 5 2" xfId="12532" xr:uid="{2FF5C34E-DD09-487E-8EB5-FD931EFB45F8}"/>
    <cellStyle name="20% - Accent6 14 5 2 2" xfId="37895" xr:uid="{8295319E-434C-4D69-8CD4-68B0B01794A1}"/>
    <cellStyle name="20% - Accent6 14 5 3" xfId="34276" xr:uid="{0F473887-C766-418B-9A4E-EEEEAE68A02C}"/>
    <cellStyle name="20% - Accent6 14 6" xfId="13271" xr:uid="{929D6A65-89CE-4ADA-A8D6-19A1D71EFEE8}"/>
    <cellStyle name="20% - Accent6 14 6 2" xfId="23236" xr:uid="{B78B5D99-B45D-4580-9ADD-E8ACBEB61634}"/>
    <cellStyle name="20% - Accent6 14 6 2 2" xfId="48491" xr:uid="{21126FC0-73C6-4DF5-A213-F53F4E88AD9D}"/>
    <cellStyle name="20% - Accent6 14 6 3" xfId="38622" xr:uid="{F3B09BAD-05B0-45C2-B150-CD0C83A69E75}"/>
    <cellStyle name="20% - Accent6 14 7" xfId="803" xr:uid="{B04CF5D0-9E14-4974-84E0-0A192B446148}"/>
    <cellStyle name="20% - Accent6 14 7 2" xfId="26287" xr:uid="{66F85EEE-473B-4338-BEFD-BE16AF834201}"/>
    <cellStyle name="20% - Accent6 14 8" xfId="30956" xr:uid="{C7875CCA-33C2-4D2C-B4B5-2DCB43699669}"/>
    <cellStyle name="20% - Accent6 15" xfId="18171" xr:uid="{1AF7AD9D-543A-40AF-A478-0F79532FA84B}"/>
    <cellStyle name="20% - Accent6 15 2" xfId="7638" xr:uid="{B69FCB66-BE84-4D3D-8C62-23D460AAC2A9}"/>
    <cellStyle name="20% - Accent6 15 2 2" xfId="4585" xr:uid="{20A4BCAE-8DF1-4C86-BEE3-0D2DFBAF41D9}"/>
    <cellStyle name="20% - Accent6 15 2 2 2" xfId="21602" xr:uid="{7A7734A2-4BD4-4C82-8B8A-3F89A04BB9E1}"/>
    <cellStyle name="20% - Accent6 15 2 2 2 2" xfId="13694" xr:uid="{0F93294D-D6EF-4224-8E41-288F036FDCE8}"/>
    <cellStyle name="20% - Accent6 15 2 2 2 2 2" xfId="39045" xr:uid="{CB64A4AA-2DE2-4AE4-87BC-60ADCFE2CDC0}"/>
    <cellStyle name="20% - Accent6 15 2 2 2 3" xfId="46870" xr:uid="{FA792635-A1C7-4892-92FB-3E409418C945}"/>
    <cellStyle name="20% - Accent6 15 2 2 3" xfId="8648" xr:uid="{864F92B4-F611-4919-BF08-F2950FBDB1A8}"/>
    <cellStyle name="20% - Accent6 15 2 2 3 2" xfId="7543" xr:uid="{63171410-FB81-4EB2-A66E-6D11E77E60D4}"/>
    <cellStyle name="20% - Accent6 15 2 2 3 2 2" xfId="32957" xr:uid="{A4C6554D-41B8-432B-A5A1-25167C724AFD}"/>
    <cellStyle name="20% - Accent6 15 2 2 3 3" xfId="34054" xr:uid="{DD0A5455-1F00-481D-8775-CE717BB40B88}"/>
    <cellStyle name="20% - Accent6 15 2 2 4" xfId="1918" xr:uid="{9C9125F6-C243-4B94-B5DA-BA4DF1EB80BE}"/>
    <cellStyle name="20% - Accent6 15 2 2 4 2" xfId="27389" xr:uid="{923CBF21-6D32-4325-BEC8-0135B9580C90}"/>
    <cellStyle name="20% - Accent6 15 2 2 5" xfId="30016" xr:uid="{39A94BF9-756C-4CF3-8870-62D2DF0231BA}"/>
    <cellStyle name="20% - Accent6 15 2 3" xfId="10987" xr:uid="{F9564721-4C1B-4E25-AF46-7B36B59C4972}"/>
    <cellStyle name="20% - Accent6 15 2 3 2" xfId="20958" xr:uid="{9DE264F0-DA50-46DC-A95E-CFDEC48F57C1}"/>
    <cellStyle name="20% - Accent6 15 2 3 2 2" xfId="46237" xr:uid="{F2B7B296-D4F5-4BC3-9F86-3DD7D3A659A1}"/>
    <cellStyle name="20% - Accent6 15 2 3 3" xfId="36358" xr:uid="{101D7F1D-6366-4718-B581-6A844F8A032F}"/>
    <cellStyle name="20% - Accent6 15 2 4" xfId="3774" xr:uid="{753191A8-F49C-4317-8158-1310874C0EE3}"/>
    <cellStyle name="20% - Accent6 15 2 4 2" xfId="25340" xr:uid="{EB92D094-94CB-41C4-8041-070A38EE1950}"/>
    <cellStyle name="20% - Accent6 15 2 4 2 2" xfId="50574" xr:uid="{96E293E1-E47C-44F3-A681-8AB8D5B54C1D}"/>
    <cellStyle name="20% - Accent6 15 2 4 3" xfId="29218" xr:uid="{5473ABA1-441D-4032-B00D-A30752878A73}"/>
    <cellStyle name="20% - Accent6 15 2 5" xfId="22895" xr:uid="{AE9BCF5E-1D9A-4AE4-A73C-F90D4668D8A1}"/>
    <cellStyle name="20% - Accent6 15 2 5 2" xfId="48150" xr:uid="{599F08FA-9867-4DB9-9D44-6B8A7760E4DE}"/>
    <cellStyle name="20% - Accent6 15 2 6" xfId="33046" xr:uid="{B9E4488F-45FE-4868-A1DD-A19907B13BB1}"/>
    <cellStyle name="20% - Accent6 15 3" xfId="20273" xr:uid="{C1EF41C9-03C2-4595-8942-932B8C5AE7A9}"/>
    <cellStyle name="20% - Accent6 15 3 2" xfId="10898" xr:uid="{88B7441E-E249-4FE2-9570-1655837914CE}"/>
    <cellStyle name="20% - Accent6 15 3 2 2" xfId="15290" xr:uid="{2F0F2A90-E1B9-4133-80E3-45C5E8CF54A8}"/>
    <cellStyle name="20% - Accent6 15 3 2 2 2" xfId="2089" xr:uid="{0CF5BEF1-8C1F-49D3-AC4B-89AA37E3E712}"/>
    <cellStyle name="20% - Accent6 15 3 2 2 2 2" xfId="27560" xr:uid="{7818DD3F-C758-4FAB-A977-0AF5C2299261}"/>
    <cellStyle name="20% - Accent6 15 3 2 2 3" xfId="40617" xr:uid="{5EC8DE4C-6DEF-41AB-AE76-C91F2762F55E}"/>
    <cellStyle name="20% - Accent6 15 3 2 3" xfId="21283" xr:uid="{A5935768-B686-4EB0-90D0-4F2638059E80}"/>
    <cellStyle name="20% - Accent6 15 3 2 3 2" xfId="20179" xr:uid="{CF61273D-DDAF-450E-AC0D-A62CD4762048}"/>
    <cellStyle name="20% - Accent6 15 3 2 3 2 2" xfId="45467" xr:uid="{2D4CEB1F-7309-4AEA-B336-28CD85B9C7DD}"/>
    <cellStyle name="20% - Accent6 15 3 2 3 3" xfId="46561" xr:uid="{74D72943-4731-4E4D-9ED0-060C02C9C11D}"/>
    <cellStyle name="20% - Accent6 15 3 2 4" xfId="4022" xr:uid="{019F9DC8-A81F-4297-BEC6-F0DCBA2035CD}"/>
    <cellStyle name="20% - Accent6 15 3 2 4 2" xfId="29466" xr:uid="{1E26334B-2107-4F41-90EE-C91F6862BB20}"/>
    <cellStyle name="20% - Accent6 15 3 2 5" xfId="36269" xr:uid="{79BCA2DF-0A03-4037-9D2D-7B5445DB7D3C}"/>
    <cellStyle name="20% - Accent6 15 3 3" xfId="23624" xr:uid="{6393DFEB-E41D-4DB3-802D-0A3AA0325180}"/>
    <cellStyle name="20% - Accent6 15 3 3 2" xfId="14646" xr:uid="{44B8655F-88CE-44C3-9F82-7F4F1C0D73E4}"/>
    <cellStyle name="20% - Accent6 15 3 3 2 2" xfId="39985" xr:uid="{BEF92062-4572-4C27-8CB4-A0B061618E81}"/>
    <cellStyle name="20% - Accent6 15 3 3 3" xfId="48869" xr:uid="{AB6C29F5-09E4-4A75-92D7-38DB63CADEBC}"/>
    <cellStyle name="20% - Accent6 15 3 4" xfId="10088" xr:uid="{E114B635-F78A-477E-A3B8-8FC77EF41E2E}"/>
    <cellStyle name="20% - Accent6 15 3 4 2" xfId="19027" xr:uid="{9D353A48-55B8-4535-93F0-F26EFE5274E3}"/>
    <cellStyle name="20% - Accent6 15 3 4 2 2" xfId="44327" xr:uid="{209C2DAD-9AE5-4269-9716-630D36EB02B1}"/>
    <cellStyle name="20% - Accent6 15 3 4 3" xfId="35472" xr:uid="{833D517B-56DC-4C96-A34D-8098030C10CB}"/>
    <cellStyle name="20% - Accent6 15 3 5" xfId="16582" xr:uid="{AC035C93-2E30-47E8-9F64-43E6DAA79F69}"/>
    <cellStyle name="20% - Accent6 15 3 5 2" xfId="41898" xr:uid="{4ACB0D25-1D60-4730-A8A8-13F87541C309}"/>
    <cellStyle name="20% - Accent6 15 3 6" xfId="45554" xr:uid="{6ADCFC32-EE54-4653-9681-955BB4CC0850}"/>
    <cellStyle name="20% - Accent6 15 4" xfId="15118" xr:uid="{48F6FDA7-3EB9-42D5-AEAD-F0CDAE63E370}"/>
    <cellStyle name="20% - Accent6 15 4 2" xfId="8966" xr:uid="{D804B9BC-F801-482E-AD4A-E8D139E84F00}"/>
    <cellStyle name="20% - Accent6 15 4 2 2" xfId="20008" xr:uid="{D7A9DE7D-EF0F-4E06-83EF-F3FE873AEB8E}"/>
    <cellStyle name="20% - Accent6 15 4 2 2 2" xfId="45296" xr:uid="{6B80E6DC-6326-4434-8DBF-8B30BC942305}"/>
    <cellStyle name="20% - Accent6 15 4 2 3" xfId="34359" xr:uid="{BA8276E4-FDB3-40D4-8A9F-CB85F10E15DB}"/>
    <cellStyle name="20% - Accent6 15 4 3" xfId="2335" xr:uid="{8E7C6EF4-F203-47FF-A660-FFA57B5845F5}"/>
    <cellStyle name="20% - Accent6 15 4 3 2" xfId="18076" xr:uid="{B328E05C-A325-4303-BE1C-DE3DEA345B68}"/>
    <cellStyle name="20% - Accent6 15 4 3 2 2" xfId="43384" xr:uid="{B4101FC2-7B9B-4756-9952-CE72A743154C}"/>
    <cellStyle name="20% - Accent6 15 4 3 3" xfId="27805" xr:uid="{431F9349-D07E-46FF-9EC1-33F6E35336A5}"/>
    <cellStyle name="20% - Accent6 15 4 4" xfId="13523" xr:uid="{1901721F-DE2D-4161-ACF4-37DDDD675A09}"/>
    <cellStyle name="20% - Accent6 15 4 4 2" xfId="38874" xr:uid="{11624C93-5992-44DE-8BD7-0D0D47607E68}"/>
    <cellStyle name="20% - Accent6 15 4 5" xfId="40445" xr:uid="{D0583A3F-C273-4C7A-8582-745C9D7F5809}"/>
    <cellStyle name="20% - Accent6 15 5" xfId="4674" xr:uid="{ED2203A8-2FF0-445A-AABA-C00A2E18D546}"/>
    <cellStyle name="20% - Accent6 15 5 2" xfId="8323" xr:uid="{909CCFB5-C5C5-4E6D-B258-F689FA8777F1}"/>
    <cellStyle name="20% - Accent6 15 5 2 2" xfId="33730" xr:uid="{4AEB6F21-9C1F-492A-A977-A1D80552C893}"/>
    <cellStyle name="20% - Accent6 15 5 3" xfId="30105" xr:uid="{112DE211-79CD-4E30-A602-F1B5C131FCA9}"/>
    <cellStyle name="20% - Accent6 15 6" xfId="1670" xr:uid="{181088B3-CF31-456F-81D5-9E349CDC025D}"/>
    <cellStyle name="20% - Accent6 15 6 2" xfId="12703" xr:uid="{7B97884D-F4F4-45D9-9247-5C1CEBDAB3A8}"/>
    <cellStyle name="20% - Accent6 15 6 2 2" xfId="38066" xr:uid="{DAB873D5-2956-4903-9B35-87B810223C00}"/>
    <cellStyle name="20% - Accent6 15 6 3" xfId="27141" xr:uid="{11432246-4F60-4689-9C23-E9046C7F0D88}"/>
    <cellStyle name="20% - Accent6 15 7" xfId="10258" xr:uid="{61430965-925C-4833-BFB8-20E8273CEE0D}"/>
    <cellStyle name="20% - Accent6 15 7 2" xfId="35642" xr:uid="{6BA31AB0-DAE8-45BE-8D3A-1D7957C1F851}"/>
    <cellStyle name="20% - Accent6 15 8" xfId="43472" xr:uid="{0591F31F-7C8B-4043-A93C-CBC3078B8B9B}"/>
    <cellStyle name="20% - Accent6 16" xfId="13961" xr:uid="{3D87DEA5-8817-4D7A-B27F-4955A05039C6}"/>
    <cellStyle name="20% - Accent6 16 2" xfId="2397" xr:uid="{A321DA54-2A85-4E59-9668-9920EF4EE3BD}"/>
    <cellStyle name="20% - Accent6 16 2 2" xfId="17223" xr:uid="{FC7A0E15-49AA-4839-A87A-8F64132B220F}"/>
    <cellStyle name="20% - Accent6 16 2 2 2" xfId="11070" xr:uid="{8B8F4704-5FB4-477B-AF26-17095EFF8B3F}"/>
    <cellStyle name="20% - Accent6 16 2 2 2 2" xfId="10507" xr:uid="{6DF68F12-42CE-4529-9F07-4519E175ABAE}"/>
    <cellStyle name="20% - Accent6 16 2 2 2 2 2" xfId="35891" xr:uid="{A3AEB431-5723-4FF3-B6AD-260080841687}"/>
    <cellStyle name="20% - Accent6 16 2 2 2 3" xfId="36441" xr:uid="{7658152F-3A57-4F57-A045-7A7494FFF2D6}"/>
    <cellStyle name="20% - Accent6 16 2 2 3" xfId="4439" xr:uid="{A81D527B-2E8D-4429-8E6A-2742AD24630A}"/>
    <cellStyle name="20% - Accent6 16 2 2 3 2" xfId="2260" xr:uid="{065BB886-354D-4268-9F72-5E4270E4DE97}"/>
    <cellStyle name="20% - Accent6 16 2 2 3 2 2" xfId="27731" xr:uid="{AC616D52-1714-4F30-9B61-E0852868189B}"/>
    <cellStyle name="20% - Accent6 16 2 2 3 3" xfId="29882" xr:uid="{6C152600-E036-433D-B263-97659D5A433E}"/>
    <cellStyle name="20% - Accent6 16 2 2 4" xfId="22973" xr:uid="{A6A6DBC6-13B7-40FE-A5EB-8DA4829918FE}"/>
    <cellStyle name="20% - Accent6 16 2 2 4 2" xfId="48228" xr:uid="{9F7C6B1B-13C0-4F14-9A01-9D7AC383C017}"/>
    <cellStyle name="20% - Accent6 16 2 2 5" xfId="42531" xr:uid="{503AD4BE-CB97-47DB-9A32-378C0FB0F8F8}"/>
    <cellStyle name="20% - Accent6 16 2 3" xfId="6779" xr:uid="{C1658068-5E4A-4421-B9D4-3CAE9B727388}"/>
    <cellStyle name="20% - Accent6 16 2 3 2" xfId="9395" xr:uid="{08EFFD6C-AA28-417F-BB8A-4A133E7FDF8B}"/>
    <cellStyle name="20% - Accent6 16 2 3 2 2" xfId="34788" xr:uid="{9452FAEE-FA2D-496A-B4A7-C537B181DEF0}"/>
    <cellStyle name="20% - Accent6 16 2 3 3" xfId="32193" xr:uid="{1CAFD4BB-0053-4D04-BC67-7229599C8243}"/>
    <cellStyle name="20% - Accent6 16 2 4" xfId="16412" xr:uid="{0497987B-000D-4A9C-9A9E-9112F03804C5}"/>
    <cellStyle name="20% - Accent6 16 2 4 2" xfId="21129" xr:uid="{719F4B5D-4A10-4463-A162-0DBD58E4F874}"/>
    <cellStyle name="20% - Accent6 16 2 4 2 2" xfId="46408" xr:uid="{4DBB6549-92D7-46F3-81A3-29F2C536BF85}"/>
    <cellStyle name="20% - Accent6 16 2 4 3" xfId="41728" xr:uid="{03CC3DCD-C24B-49F0-97D1-01FB52AFFEC3}"/>
    <cellStyle name="20% - Accent6 16 2 5" xfId="12362" xr:uid="{71D780A6-286F-4B7F-B6E0-A75B0558B0D0}"/>
    <cellStyle name="20% - Accent6 16 2 5 2" xfId="37725" xr:uid="{41BDDB8F-5653-41A8-8195-8B16CECCA61F}"/>
    <cellStyle name="20% - Accent6 16 2 6" xfId="27855" xr:uid="{39A53D94-8CFF-4358-ADFD-65C7BCA38955}"/>
    <cellStyle name="20% - Accent6 16 3" xfId="8710" xr:uid="{690FB7F6-4EC8-4C2B-B19E-1539E932A362}"/>
    <cellStyle name="20% - Accent6 16 3 2" xfId="6690" xr:uid="{81976B63-082F-4840-A8C4-8F28A8BCDA03}"/>
    <cellStyle name="20% - Accent6 16 3 2 2" xfId="23707" xr:uid="{66F14F73-FBFB-4304-81D1-429E94417CCC}"/>
    <cellStyle name="20% - Accent6 16 3 2 2 2" xfId="23144" xr:uid="{DE03314E-5AC5-4460-8DCA-7C5F2250D4A9}"/>
    <cellStyle name="20% - Accent6 16 3 2 2 2 2" xfId="48399" xr:uid="{0EBC6A0A-0AC1-4937-ACD0-95DF602A872C}"/>
    <cellStyle name="20% - Accent6 16 3 2 2 3" xfId="48952" xr:uid="{724EC739-0374-498E-96A6-CA74927782A8}"/>
    <cellStyle name="20% - Accent6 16 3 2 3" xfId="10753" xr:uid="{6C6EAC7A-91A8-4F43-8785-14CA9200ECA3}"/>
    <cellStyle name="20% - Accent6 16 3 2 3 2" xfId="4364" xr:uid="{3B1E50D1-5820-41E0-814C-8D1D46E50195}"/>
    <cellStyle name="20% - Accent6 16 3 2 3 2 2" xfId="29808" xr:uid="{90AC4B80-4407-4E6A-9874-53240C74293A}"/>
    <cellStyle name="20% - Accent6 16 3 2 3 3" xfId="36136" xr:uid="{7E32D63F-F10A-4130-A95E-C773DFD4F18A}"/>
    <cellStyle name="20% - Accent6 16 3 2 4" xfId="16660" xr:uid="{68B5361A-7F95-41AB-A6EE-21EA8225BFDC}"/>
    <cellStyle name="20% - Accent6 16 3 2 4 2" xfId="41976" xr:uid="{2BB786D6-4CC0-40DB-9634-ADF734E5E2C5}"/>
    <cellStyle name="20% - Accent6 16 3 2 5" xfId="32104" xr:uid="{AA12530D-8E10-44E8-97B9-F4D6B45E2BD6}"/>
    <cellStyle name="20% - Accent6 16 3 3" xfId="19415" xr:uid="{39CA5B0A-53B6-4F85-908F-B32AB02A1AEF}"/>
    <cellStyle name="20% - Accent6 16 3 3 2" xfId="22031" xr:uid="{CAE061D3-017D-49B8-BD66-A761C8760A93}"/>
    <cellStyle name="20% - Accent6 16 3 3 2 2" xfId="47299" xr:uid="{15134198-421E-42B5-BFAC-575ABE97F3BE}"/>
    <cellStyle name="20% - Accent6 16 3 3 3" xfId="44703" xr:uid="{76FF9F59-ACD8-4698-9923-B67CDC88F640}"/>
    <cellStyle name="20% - Accent6 16 3 4" xfId="5878" xr:uid="{6A429E89-B560-4DD8-B77E-CA9C7C025D4C}"/>
    <cellStyle name="20% - Accent6 16 3 4 2" xfId="14817" xr:uid="{73E22CD2-2824-4A46-ADFB-CAF08E02A975}"/>
    <cellStyle name="20% - Accent6 16 3 4 2 2" xfId="40156" xr:uid="{3FAC921A-F4D4-4B2B-BD31-9986C101D8CB}"/>
    <cellStyle name="20% - Accent6 16 3 4 3" xfId="31301" xr:uid="{BB91D69B-1A26-42C6-8460-7B6E17E9D5C9}"/>
    <cellStyle name="20% - Accent6 16 3 5" xfId="24999" xr:uid="{E65FE85A-E544-4CEA-89B0-7FFF7F7DB88E}"/>
    <cellStyle name="20% - Accent6 16 3 5 2" xfId="50233" xr:uid="{F58B577F-8F11-4ABA-95D1-E7B6E59D2EBE}"/>
    <cellStyle name="20% - Accent6 16 3 6" xfId="34108" xr:uid="{F1D27752-F1AC-47D6-95AD-5AFA6517EA30}"/>
    <cellStyle name="20% - Accent6 16 4" xfId="23535" xr:uid="{C9970F06-FA62-4A74-992F-454FE8CAD62C}"/>
    <cellStyle name="20% - Accent6 16 4 2" xfId="4757" xr:uid="{5EEE8934-7239-4E66-A939-A3CAF842ED37}"/>
    <cellStyle name="20% - Accent6 16 4 2 2" xfId="4193" xr:uid="{71D01FCB-45AC-4B5B-BEFA-7C608ADCAC9C}"/>
    <cellStyle name="20% - Accent6 16 4 2 2 2" xfId="29637" xr:uid="{5A4BF285-44AE-4534-91C4-FD287C8E1359}"/>
    <cellStyle name="20% - Accent6 16 4 2 3" xfId="30188" xr:uid="{67E7A42A-8775-4CA9-A072-C557517DBC70}"/>
    <cellStyle name="20% - Accent6 16 4 3" xfId="14971" xr:uid="{061E20A8-A5DE-40A6-9A20-C322F26E45D0}"/>
    <cellStyle name="20% - Accent6 16 4 3 2" xfId="13865" xr:uid="{166F0993-0AC1-49B5-B068-21A3B622A702}"/>
    <cellStyle name="20% - Accent6 16 4 3 2 2" xfId="39216" xr:uid="{75844816-B75C-499E-AFBE-26956B943DC1}"/>
    <cellStyle name="20% - Accent6 16 4 3 3" xfId="40309" xr:uid="{742E36E8-155F-4B97-B6FC-F48A6FD117B2}"/>
    <cellStyle name="20% - Accent6 16 4 4" xfId="10336" xr:uid="{524056F3-B08F-4C89-ABB2-F78F62381D95}"/>
    <cellStyle name="20% - Accent6 16 4 4 2" xfId="35720" xr:uid="{18C1642F-F72C-437D-B675-2324883FC209}"/>
    <cellStyle name="20% - Accent6 16 4 5" xfId="48780" xr:uid="{5E7A5845-F13D-49E3-85BD-54F769F29DE2}"/>
    <cellStyle name="20% - Accent6 16 5" xfId="17312" xr:uid="{126B12B1-24DB-479F-9F59-52A4CF65C577}"/>
    <cellStyle name="20% - Accent6 16 5 2" xfId="3082" xr:uid="{BF8A2147-E034-414B-B54B-05C9E6B0914F}"/>
    <cellStyle name="20% - Accent6 16 5 2 2" xfId="28535" xr:uid="{1DB09458-ABB8-40E3-8A7E-978C25764BD7}"/>
    <cellStyle name="20% - Accent6 16 5 3" xfId="42620" xr:uid="{C25DF292-DC04-4C45-BCDC-BE886996B727}"/>
    <cellStyle name="20% - Accent6 16 6" xfId="22725" xr:uid="{8BF3E998-AD52-4E72-AF4A-7D56FC923984}"/>
    <cellStyle name="20% - Accent6 16 6 2" xfId="8494" xr:uid="{3F4E0EB1-0BFA-412E-ADC1-B746E07867A8}"/>
    <cellStyle name="20% - Accent6 16 6 2 2" xfId="33901" xr:uid="{40C99148-0570-4F99-8689-ED70790F6934}"/>
    <cellStyle name="20% - Accent6 16 6 3" xfId="47980" xr:uid="{11F10C78-89BE-42BC-813C-9FFBCECCD275}"/>
    <cellStyle name="20% - Accent6 16 7" xfId="6048" xr:uid="{A26FDA2C-D443-4F85-9796-48EABB730DE9}"/>
    <cellStyle name="20% - Accent6 16 7 2" xfId="31471" xr:uid="{4998B36C-F8BB-42DE-9C8F-23F42CE99A47}"/>
    <cellStyle name="20% - Accent6 16 8" xfId="39302" xr:uid="{C12E01BA-3033-472C-B139-EEC40D0F8C7F}"/>
    <cellStyle name="20% - Accent6 17" xfId="21346" xr:uid="{D9D390A8-B2E6-43F0-A8F9-E37F56F93177}"/>
    <cellStyle name="20% - Accent6 17 2" xfId="19326" xr:uid="{DEBF2324-9380-4ED0-B486-8AF2BE38E244}"/>
    <cellStyle name="20% - Accent6 17 2 2" xfId="17395" xr:uid="{BFB963D2-B68D-42B6-915D-B66A21A3AF41}"/>
    <cellStyle name="20% - Accent6 17 2 2 2" xfId="16831" xr:uid="{14E808B3-4BB1-45E0-B9E5-6255AA9E3461}"/>
    <cellStyle name="20% - Accent6 17 2 2 2 2" xfId="42147" xr:uid="{BCC76DED-059F-43F8-8701-D83961A1B654}"/>
    <cellStyle name="20% - Accent6 17 2 2 3" xfId="42703" xr:uid="{8EBD61B3-1413-4EE8-82DD-8E6CFE6B5A30}"/>
    <cellStyle name="20% - Accent6 17 2 3" xfId="23389" xr:uid="{2C14230D-49C9-494F-9E15-4898031FF669}"/>
    <cellStyle name="20% - Accent6 17 2 3 2" xfId="10678" xr:uid="{E5B70A55-27A1-42C0-8C4E-3D7F536B5D0B}"/>
    <cellStyle name="20% - Accent6 17 2 3 2 2" xfId="36062" xr:uid="{5E9A3066-B785-4AE3-8CEA-AFD352288A1A}"/>
    <cellStyle name="20% - Accent6 17 2 3 3" xfId="48644" xr:uid="{5A2754A3-5FD5-4521-AE79-BCAD9D2CF701}"/>
    <cellStyle name="20% - Accent6 17 2 4" xfId="6126" xr:uid="{CC73742D-6F9A-46E8-96FD-EACADBB18460}"/>
    <cellStyle name="20% - Accent6 17 2 4 2" xfId="31549" xr:uid="{F59D318E-890A-41D0-96B2-075FC7146365}"/>
    <cellStyle name="20% - Accent6 17 2 5" xfId="44614" xr:uid="{44D37E8A-AEF6-4AA3-AB96-3BEBFF0E91DA}"/>
    <cellStyle name="20% - Accent6 17 3" xfId="13101" xr:uid="{2758A0FA-50B9-43EB-9C37-7309D0828635}"/>
    <cellStyle name="20% - Accent6 17 3 2" xfId="15719" xr:uid="{7909034D-2F7A-40AE-A3E2-B52A75A02F83}"/>
    <cellStyle name="20% - Accent6 17 3 2 2" xfId="41046" xr:uid="{85EF5CDC-2B5D-42F4-9AF5-E944FACC2521}"/>
    <cellStyle name="20% - Accent6 17 3 3" xfId="38452" xr:uid="{D3AD76E1-FCC3-4BE8-B373-28CA7905500F}"/>
    <cellStyle name="20% - Accent6 17 4" xfId="12192" xr:uid="{F16F7BA3-5183-4208-9DF9-1570D0B841DB}"/>
    <cellStyle name="20% - Accent6 17 4 2" xfId="3253" xr:uid="{E82BEDEC-DF26-4A0D-8B04-28A5E67FE36F}"/>
    <cellStyle name="20% - Accent6 17 4 2 2" xfId="28706" xr:uid="{B5B070A9-0F35-4189-9C63-BF216F7B3616}"/>
    <cellStyle name="20% - Accent6 17 4 3" xfId="37555" xr:uid="{45EDF87D-8A17-466D-96D1-67D0DF024C94}"/>
    <cellStyle name="20% - Accent6 17 5" xfId="18686" xr:uid="{42731089-38F8-4012-BF06-E19B2840FBB5}"/>
    <cellStyle name="20% - Accent6 17 5 2" xfId="43986" xr:uid="{975431B0-7261-4591-AA92-232DD9178F00}"/>
    <cellStyle name="20% - Accent6 17 6" xfId="46615" xr:uid="{564D4881-3BFE-4944-B835-95965ED9A408}"/>
    <cellStyle name="20% - Accent6 18" xfId="15034" xr:uid="{D2A2EF8B-AE2F-470C-B6DE-0C8FA0121609}"/>
    <cellStyle name="20% - Accent6 18 2" xfId="13012" xr:uid="{086D1E23-D012-4AF8-B5D9-498301D0ECF4}"/>
    <cellStyle name="20% - Accent6 18 2 2" xfId="6862" xr:uid="{7906D6CA-43CD-45B7-A8FF-D62AFC87EE7E}"/>
    <cellStyle name="20% - Accent6 18 2 2 2" xfId="6297" xr:uid="{EE92EE5F-13A7-43D5-8D55-0D6C1E43ABCD}"/>
    <cellStyle name="20% - Accent6 18 2 2 2 2" xfId="31720" xr:uid="{8E70D128-AD6D-497F-89F1-2290ED755C1B}"/>
    <cellStyle name="20% - Accent6 18 2 2 3" xfId="32276" xr:uid="{E3CD7CBF-AB4E-4434-9F14-93837A3FE9D1}"/>
    <cellStyle name="20% - Accent6 18 2 3" xfId="17077" xr:uid="{BEC063AE-E1F0-4F27-B907-20BA0B7A066A}"/>
    <cellStyle name="20% - Accent6 18 2 3 2" xfId="23315" xr:uid="{128E1F9D-2E37-4779-9F50-E99AF996D364}"/>
    <cellStyle name="20% - Accent6 18 2 3 2 2" xfId="48570" xr:uid="{45F925BD-DABF-4C4C-A15B-E7FC5065175E}"/>
    <cellStyle name="20% - Accent6 18 2 3 3" xfId="42392" xr:uid="{A92AF7EF-57D9-411D-8BD5-5422311B948C}"/>
    <cellStyle name="20% - Accent6 18 2 4" xfId="12440" xr:uid="{F352812F-925E-442F-BD03-5DC03A95996B}"/>
    <cellStyle name="20% - Accent6 18 2 4 2" xfId="37803" xr:uid="{AC99A57D-93B8-47A1-9D36-F3A9EB6A3BDB}"/>
    <cellStyle name="20% - Accent6 18 2 5" xfId="38363" xr:uid="{94F34811-3702-4167-996C-AAA83093C8EF}"/>
    <cellStyle name="20% - Accent6 18 3" xfId="460" xr:uid="{AFAF66E8-9E80-42D9-9935-4F5E3FF6E2A9}"/>
    <cellStyle name="20% - Accent6 18 3 2" xfId="5186" xr:uid="{AEFC68DF-C43B-4CBD-B76B-93BA5A00EA44}"/>
    <cellStyle name="20% - Accent6 18 3 2 2" xfId="30617" xr:uid="{2DC2C49A-81D4-4941-87FD-369B7DB2EA48}"/>
    <cellStyle name="20% - Accent6 18 3 3" xfId="25944" xr:uid="{73840AD9-8BB5-44A3-B80A-816AA1232388}"/>
    <cellStyle name="20% - Accent6 18 4" xfId="24829" xr:uid="{0F112442-938C-44F8-BD92-38ED9194885D}"/>
    <cellStyle name="20% - Accent6 18 4 2" xfId="9566" xr:uid="{2DD69C2D-0914-4720-97E7-39E987EF34AC}"/>
    <cellStyle name="20% - Accent6 18 4 2 2" xfId="34959" xr:uid="{56B88A76-6A15-4C9B-9F1C-F0BD351A9CCE}"/>
    <cellStyle name="20% - Accent6 18 4 3" xfId="50063" xr:uid="{0BA8B078-A9E8-4D23-946D-957E3A87BAF4}"/>
    <cellStyle name="20% - Accent6 18 5" xfId="8153" xr:uid="{9D5DB59A-4C48-4ECC-A123-59E9C1CE93C6}"/>
    <cellStyle name="20% - Accent6 18 5 2" xfId="33560" xr:uid="{53FBB832-DAEE-4251-82C1-4F367B728DB0}"/>
    <cellStyle name="20% - Accent6 18 6" xfId="40364" xr:uid="{F11C38F2-5AB6-440B-ADCD-5BC270DA9525}"/>
    <cellStyle name="20% - Accent6 19" xfId="15036" xr:uid="{8DD4F52F-49D8-481A-BFE3-BBD5DC751BBE}"/>
    <cellStyle name="20% - Accent6 19 2" xfId="1498" xr:uid="{5E1E0D79-C008-44FB-98D1-473BA17EBC40}"/>
    <cellStyle name="20% - Accent6 19 2 2" xfId="11498" xr:uid="{773A0946-AF6A-4975-B04C-4DDE03A789BB}"/>
    <cellStyle name="20% - Accent6 19 2 2 2" xfId="36869" xr:uid="{5E706DAA-1E93-4A9E-BB97-E75B5EDAAE60}"/>
    <cellStyle name="20% - Accent6 19 2 3" xfId="26969" xr:uid="{0E3D0066-C918-43DB-9B61-0548C5472EDC}"/>
    <cellStyle name="20% - Accent6 19 3" xfId="18502" xr:uid="{7806E30B-6818-44EA-9D95-3B804EC4A69B}"/>
    <cellStyle name="20% - Accent6 19 3 2" xfId="15886" xr:uid="{8917563E-9327-47AF-8367-267B9B6FE095}"/>
    <cellStyle name="20% - Accent6 19 3 2 2" xfId="41213" xr:uid="{74427734-B9F7-4CF5-BA2A-445B00E1C20D}"/>
    <cellStyle name="20% - Accent6 19 3 3" xfId="43802" xr:uid="{7BA41CE2-7CF4-4775-99F2-0FD763A7768B}"/>
    <cellStyle name="20% - Accent6 19 4" xfId="20785" xr:uid="{A5C24518-84F6-4CB9-94CA-D67678E5F914}"/>
    <cellStyle name="20% - Accent6 19 4 2" xfId="46064" xr:uid="{E30A055D-C8A1-42FC-9062-E6F84FF799A3}"/>
    <cellStyle name="20% - Accent6 19 5" xfId="40366" xr:uid="{A13F2049-8490-4F3A-A3A4-AC2FA47E5AA7}"/>
    <cellStyle name="20% - Accent6 2" xfId="148" xr:uid="{27503A6A-72EC-4022-AEE5-F035B4402F77}"/>
    <cellStyle name="20% - Accent6 2 10" xfId="1407" xr:uid="{C20A4157-A926-4A33-8774-B460C4D5F9C9}"/>
    <cellStyle name="20% - Accent6 2 10 2" xfId="19498" xr:uid="{94E1FB95-6AA1-4085-B934-4A4BB681EFE7}"/>
    <cellStyle name="20% - Accent6 2 10 2 2" xfId="12611" xr:uid="{EAE422A3-3D13-423F-9462-D4E94F0E3ABA}"/>
    <cellStyle name="20% - Accent6 2 10 2 2 2" xfId="37974" xr:uid="{C2A00540-8932-4C8A-A58B-5E4F86DE43A1}"/>
    <cellStyle name="20% - Accent6 2 10 2 3" xfId="44786" xr:uid="{9ADA5890-97E3-4D31-9D8B-84BA03990947}"/>
    <cellStyle name="20% - Accent6 2 10 3" xfId="6543" xr:uid="{308190E7-BB07-41CE-8773-E94A493FC49C}"/>
    <cellStyle name="20% - Accent6 2 10 3 2" xfId="17002" xr:uid="{550A50BF-52E6-4A23-9635-6A27DAC6E61D}"/>
    <cellStyle name="20% - Accent6 2 10 3 2 2" xfId="42318" xr:uid="{40F7F8A6-C37A-40E9-8227-F65CF333E8A2}"/>
    <cellStyle name="20% - Accent6 2 10 3 3" xfId="31965" xr:uid="{02653D03-426D-4973-A836-2DEDEDF582AB}"/>
    <cellStyle name="20% - Accent6 2 10 4" xfId="25077" xr:uid="{3FB6524A-DFEA-49A1-8111-D7E1D05882FC}"/>
    <cellStyle name="20% - Accent6 2 10 4 2" xfId="50311" xr:uid="{2C1D353D-2A9A-4FC2-92D4-0D0E4A514ADE}"/>
    <cellStyle name="20% - Accent6 2 10 5" xfId="26878" xr:uid="{31D9688C-DB2B-4421-B08E-00ED5AA9D916}"/>
    <cellStyle name="20% - Accent6 2 11" xfId="9704" xr:uid="{D7739C2B-998B-47E0-8EB2-4E8B21096C2C}"/>
    <cellStyle name="20% - Accent6 2 12" xfId="25548" xr:uid="{8E5049FA-E8F3-4B4B-96F6-698479BE1665}"/>
    <cellStyle name="20% - Accent6 2 12 2" xfId="50771" xr:uid="{79868C3C-0BC4-4730-8239-7D4D2EC4A4C9}"/>
    <cellStyle name="20% - Accent6 2 13" xfId="25643" xr:uid="{5B0565BC-DE45-4407-AEBB-271E12BA5CDA}"/>
    <cellStyle name="20% - Accent6 2 2" xfId="10814" xr:uid="{4A90E4F2-C8EA-45CA-BAE7-2AFBA52B46D4}"/>
    <cellStyle name="20% - Accent6 2 2 10" xfId="36188" xr:uid="{C2BC58E7-A406-4AE2-9EFF-F75573ADE2A1}"/>
    <cellStyle name="20% - Accent6 2 2 2" xfId="23451" xr:uid="{905E807F-11C0-44CF-8DE6-AACF984B38ED}"/>
    <cellStyle name="20% - Accent6 2 2 2 2" xfId="17139" xr:uid="{33FF7917-135F-49BA-9035-0CA4765EC4CD}"/>
    <cellStyle name="20% - Accent6 2 2 2 2 2" xfId="22462" xr:uid="{3F431C0A-8638-47EB-A3F1-875016197535}"/>
    <cellStyle name="20% - Accent6 2 2 2 2 2 2" xfId="3677" xr:uid="{D378B3B8-F3E9-47E7-B1CC-7AA684CDBC17}"/>
    <cellStyle name="20% - Accent6 2 2 2 2 2 2 2" xfId="8402" xr:uid="{6ADDBD75-2373-4C60-9984-28C9CF4413D1}"/>
    <cellStyle name="20% - Accent6 2 2 2 2 2 2 2 2" xfId="33809" xr:uid="{D9EC7E20-FC8D-40B5-90E4-C9B546A71C3D}"/>
    <cellStyle name="20% - Accent6 2 2 2 2 2 2 3" xfId="29121" xr:uid="{91BAC7D1-1D89-42CB-9F03-B1171DA759A8}"/>
    <cellStyle name="20% - Accent6 2 2 2 2 2 3" xfId="713" xr:uid="{E3B756DA-00F7-4A16-8457-FCE266F0F173}"/>
    <cellStyle name="20% - Accent6 2 2 2 2 2 3 2" xfId="25419" xr:uid="{0CFA2CDE-91BD-48DB-BC5F-9F6F3812CED0}"/>
    <cellStyle name="20% - Accent6 2 2 2 2 2 3 2 2" xfId="50653" xr:uid="{6DDCBBB2-A0CF-48F6-9CF2-72E5F9FB122A}"/>
    <cellStyle name="20% - Accent6 2 2 2 2 2 3 3" xfId="26197" xr:uid="{51DE6791-BA33-4C5B-9DE8-7E53D0B6B2EE}"/>
    <cellStyle name="20% - Accent6 2 2 2 2 2 4" xfId="20866" xr:uid="{F8DD2344-FFB8-491E-8731-205118BAE668}"/>
    <cellStyle name="20% - Accent6 2 2 2 2 2 4 2" xfId="46145" xr:uid="{B54A7DF9-2DD9-4A3B-9D20-E83649C279FB}"/>
    <cellStyle name="20% - Accent6 2 2 2 2 2 5" xfId="47718" xr:uid="{ADFE776B-EED1-42A9-996A-026D2612B599}"/>
    <cellStyle name="20% - Accent6 2 2 2 2 3" xfId="22554" xr:uid="{638380CF-F585-499C-A3CC-C0BECBE97B61}"/>
    <cellStyle name="20% - Accent6 2 2 2 2 3 2" xfId="7291" xr:uid="{BA165A8F-37C3-408C-89B4-126B971FD4E0}"/>
    <cellStyle name="20% - Accent6 2 2 2 2 3 2 2" xfId="32705" xr:uid="{704B2AAF-6DF6-4B49-84E2-A1F7A5D13438}"/>
    <cellStyle name="20% - Accent6 2 2 2 2 3 3" xfId="47809" xr:uid="{700F01EF-3827-42AD-A471-87993A732A2B}"/>
    <cellStyle name="20% - Accent6 2 2 2 2 4" xfId="14306" xr:uid="{25F3589D-D8F2-44C1-ADCF-68990AB0F11C}"/>
    <cellStyle name="20% - Accent6 2 2 2 2 4 2" xfId="11670" xr:uid="{20961125-2F04-41E5-B438-384339DDCFB4}"/>
    <cellStyle name="20% - Accent6 2 2 2 2 4 2 2" xfId="37041" xr:uid="{50757D7F-818C-4895-9B74-6D6A2B4B4C40}"/>
    <cellStyle name="20% - Accent6 2 2 2 2 4 3" xfId="39645" xr:uid="{7DC98CBB-D360-41DA-BDA3-96A099E1A0C0}"/>
    <cellStyle name="20% - Accent6 2 2 2 2 5" xfId="9225" xr:uid="{CA3B1FBF-1F9B-4748-8CDA-8A1A84D54C3C}"/>
    <cellStyle name="20% - Accent6 2 2 2 2 5 2" xfId="34618" xr:uid="{DE5D0686-5B11-4B65-885C-28C10C7E899E}"/>
    <cellStyle name="20% - Accent6 2 2 2 2 6" xfId="42448" xr:uid="{ADC38FD7-EA75-4D31-8488-53A6C76BC031}"/>
    <cellStyle name="20% - Accent6 2 2 2 3" xfId="6606" xr:uid="{2C216777-7BEE-46DF-A5D6-F8C71A847281}"/>
    <cellStyle name="20% - Accent6 2 2 2 3 2" xfId="16149" xr:uid="{242E1E0B-DA6A-446F-8424-50649F8484F4}"/>
    <cellStyle name="20% - Accent6 2 2 2 3 2 2" xfId="9991" xr:uid="{93B9D258-2654-412F-89AA-1B4736A8B35C}"/>
    <cellStyle name="20% - Accent6 2 2 2 3 2 2 2" xfId="21037" xr:uid="{C2D616CC-F5B9-4124-81B5-3ACA9F4392D6}"/>
    <cellStyle name="20% - Accent6 2 2 2 3 2 2 2 2" xfId="46316" xr:uid="{B43D7568-BC3C-4FE1-A9C0-E64F8E323C4C}"/>
    <cellStyle name="20% - Accent6 2 2 2 3 2 2 3" xfId="35375" xr:uid="{1E5235B0-77AE-4BBE-B1E0-D63F05A6E98E}"/>
    <cellStyle name="20% - Accent6 2 2 2 3 2 3" xfId="13353" xr:uid="{3953A117-B670-48AD-A78D-982E3CC8B98A}"/>
    <cellStyle name="20% - Accent6 2 2 2 3 2 3 2" xfId="19106" xr:uid="{AC2A0A00-FAFA-4E04-9F2E-AD2BF26D5C0C}"/>
    <cellStyle name="20% - Accent6 2 2 2 3 2 3 2 2" xfId="44406" xr:uid="{46EEF9DA-1C79-4BD9-9AB3-381F3A7135E8}"/>
    <cellStyle name="20% - Accent6 2 2 2 3 2 3 3" xfId="38704" xr:uid="{90B9F456-5A56-4796-9D06-59521B7F0FCC}"/>
    <cellStyle name="20% - Accent6 2 2 2 3 2 4" xfId="14554" xr:uid="{9D8E73F0-4ED3-42F2-B795-7F427C9A52A4}"/>
    <cellStyle name="20% - Accent6 2 2 2 3 2 4 2" xfId="39893" xr:uid="{EB01EF61-9811-4EB6-A835-0013A1C74599}"/>
    <cellStyle name="20% - Accent6 2 2 2 3 2 5" xfId="41465" xr:uid="{2FFDA62E-9BF9-48B4-966E-7C20A3DC5818}"/>
    <cellStyle name="20% - Accent6 2 2 2 3 3" xfId="16241" xr:uid="{77B90961-9EEF-4AE0-A08F-5C6BE503579D}"/>
    <cellStyle name="20% - Accent6 2 2 2 3 3 2" xfId="19927" xr:uid="{660F4AF6-E0A6-47C3-8C0D-6F4482BCBFA6}"/>
    <cellStyle name="20% - Accent6 2 2 2 3 3 2 2" xfId="45215" xr:uid="{E041D229-78C3-47F3-9F8B-19209DDFFC95}"/>
    <cellStyle name="20% - Accent6 2 2 2 3 3 3" xfId="41557" xr:uid="{7A4CC83F-0CBB-4E6C-B3FB-AE525739978D}"/>
    <cellStyle name="20% - Accent6 2 2 2 3 4" xfId="2742" xr:uid="{E286A1F3-03B5-49CF-BBE3-76A081068C81}"/>
    <cellStyle name="20% - Accent6 2 2 2 3 4 2" xfId="24307" xr:uid="{E201F643-52FE-46CD-B8A4-C34FE6D65172}"/>
    <cellStyle name="20% - Accent6 2 2 2 3 4 2 2" xfId="49552" xr:uid="{112A0F0D-80B6-4D27-8BAD-80FF8824A064}"/>
    <cellStyle name="20% - Accent6 2 2 2 3 4 3" xfId="28195" xr:uid="{708A998C-D450-4B8C-976A-6EBB1814B710}"/>
    <cellStyle name="20% - Accent6 2 2 2 3 5" xfId="21861" xr:uid="{781F8DD1-AC37-4EFD-992F-2DDC341A9877}"/>
    <cellStyle name="20% - Accent6 2 2 2 3 5 2" xfId="47129" xr:uid="{DDD7122B-122A-40D1-AAB8-9C1B93F60EF4}"/>
    <cellStyle name="20% - Accent6 2 2 2 3 6" xfId="32020" xr:uid="{4D97C4AB-E8B7-45CA-B6CD-E520D0F99532}"/>
    <cellStyle name="20% - Accent6 2 2 2 4" xfId="9825" xr:uid="{56A38A46-571F-45F7-8BFB-0B1B67D1FC6E}"/>
    <cellStyle name="20% - Accent6 2 2 2 4 2" xfId="1573" xr:uid="{C4E7A689-27F2-4A08-823F-5C4C1B98F305}"/>
    <cellStyle name="20% - Accent6 2 2 2 4 2 2" xfId="18935" xr:uid="{69653A3F-D1E7-44C0-A88A-FFCBED122DB2}"/>
    <cellStyle name="20% - Accent6 2 2 2 4 2 2 2" xfId="44235" xr:uid="{0D94B5E6-3B8C-4ECC-94C2-A4245D0246CA}"/>
    <cellStyle name="20% - Accent6 2 2 2 4 2 3" xfId="27044" xr:uid="{5B627374-46FF-47ED-87A4-3610213341F9}"/>
    <cellStyle name="20% - Accent6 2 2 2 4 3" xfId="12865" xr:uid="{3B5643D8-4D7B-4D83-A2F1-4ACFD635A5A2}"/>
    <cellStyle name="20% - Accent6 2 2 2 4 3 2" xfId="12782" xr:uid="{CADB8108-117F-422D-B7F1-7E78EACFDDCD}"/>
    <cellStyle name="20% - Accent6 2 2 2 4 3 2 2" xfId="38145" xr:uid="{E96B632B-4300-4750-B8BB-02DA02993A6E}"/>
    <cellStyle name="20% - Accent6 2 2 2 4 3 3" xfId="38227" xr:uid="{468CFB29-68B2-44B7-99E2-526B5F317D2F}"/>
    <cellStyle name="20% - Accent6 2 2 2 4 4" xfId="8231" xr:uid="{BFF7E1B2-9EDC-411E-A98F-9C18FCEE2D15}"/>
    <cellStyle name="20% - Accent6 2 2 2 4 4 2" xfId="33638" xr:uid="{1D582FED-EDBE-4D84-BAA1-314388EA5D06}"/>
    <cellStyle name="20% - Accent6 2 2 2 4 5" xfId="35209" xr:uid="{B7AA1E31-C6A7-4D57-BCF7-450862167D55}"/>
    <cellStyle name="20% - Accent6 2 2 2 5" xfId="9917" xr:uid="{B6DDEE6B-D7CE-48E1-A8C6-188B771D6D5A}"/>
    <cellStyle name="20% - Accent6 2 2 2 5 2" xfId="17824" xr:uid="{86677E48-834E-41BF-8440-BB8EB71B33F6}"/>
    <cellStyle name="20% - Accent6 2 2 2 5 2 2" xfId="43132" xr:uid="{5A258E08-9B54-4820-9D3B-64163E4B37C1}"/>
    <cellStyle name="20% - Accent6 2 2 2 5 3" xfId="35301" xr:uid="{5B03BBDE-0492-423E-B6EA-590D0159868A}"/>
    <cellStyle name="20% - Accent6 2 2 2 6" xfId="20618" xr:uid="{0F7CCAF4-A78A-4F02-AA84-F67D1410ADAE}"/>
    <cellStyle name="20% - Accent6 2 2 2 6 2" xfId="5357" xr:uid="{1126B8BB-7287-459F-9441-000E80992AE0}"/>
    <cellStyle name="20% - Accent6 2 2 2 6 2 2" xfId="30788" xr:uid="{70C0D284-BA8F-464F-A8DD-F8A75DDA96C0}"/>
    <cellStyle name="20% - Accent6 2 2 2 6 3" xfId="45897" xr:uid="{F1046043-E0F6-45F1-A544-36B35844BB12}"/>
    <cellStyle name="20% - Accent6 2 2 2 7" xfId="2912" xr:uid="{D7854ADE-D104-4ED5-93E9-56850A229CE5}"/>
    <cellStyle name="20% - Accent6 2 2 2 7 2" xfId="28365" xr:uid="{3CC4E8B8-6916-4947-9AE6-C489715EAD48}"/>
    <cellStyle name="20% - Accent6 2 2 2 8" xfId="48698" xr:uid="{BA3CDD9F-C102-4EBE-BA1E-53BE48A660E6}"/>
    <cellStyle name="20% - Accent6 2 2 3" xfId="19242" xr:uid="{2322592F-62B8-4FE9-BC90-231B6C712EAC}"/>
    <cellStyle name="20% - Accent6 2 2 3 2" xfId="12928" xr:uid="{4C4E0420-0596-488A-BBF4-5598B232DA70}"/>
    <cellStyle name="20% - Accent6 2 2 3 2 2" xfId="11929" xr:uid="{BB10A066-0992-44E6-9076-E08BECC5C5DE}"/>
    <cellStyle name="20% - Accent6 2 2 3 2 2 2" xfId="16315" xr:uid="{889E70CA-4732-45E1-9DE9-259399948DB0}"/>
    <cellStyle name="20% - Accent6 2 2 3 2 2 2 2" xfId="3161" xr:uid="{12EE146B-4E3F-46A3-82A4-04E38538F8A5}"/>
    <cellStyle name="20% - Accent6 2 2 3 2 2 2 2 2" xfId="28614" xr:uid="{02801349-BE8F-45B9-8DD2-F45B26E58AC7}"/>
    <cellStyle name="20% - Accent6 2 2 3 2 2 2 3" xfId="41631" xr:uid="{A8F00F24-0683-4EBC-AB2B-F6C83B768EC3}"/>
    <cellStyle name="20% - Accent6 2 2 3 2 2 3" xfId="715" xr:uid="{9446D4C8-F234-4FFC-A1A4-D0FCEAE75034}"/>
    <cellStyle name="20% - Accent6 2 2 3 2 2 3 2" xfId="21208" xr:uid="{6FA874DA-0D15-4540-AD48-8229B916EDC0}"/>
    <cellStyle name="20% - Accent6 2 2 3 2 2 3 2 2" xfId="46487" xr:uid="{3343870A-57DB-4246-85A8-A865FE706BEF}"/>
    <cellStyle name="20% - Accent6 2 2 3 2 2 3 3" xfId="26199" xr:uid="{B8419C7A-3B9E-4048-A5C6-75B1B99C7F26}"/>
    <cellStyle name="20% - Accent6 2 2 3 2 2 4" xfId="9303" xr:uid="{9A9DAB7B-14D3-4642-A01E-464F65593025}"/>
    <cellStyle name="20% - Accent6 2 2 3 2 2 4 2" xfId="34696" xr:uid="{AA8D6A0C-0BC1-443D-B64F-FCDA3FDD08D4}"/>
    <cellStyle name="20% - Accent6 2 2 3 2 2 5" xfId="37292" xr:uid="{47EAE225-CEE9-4064-AC56-043DA25F9038}"/>
    <cellStyle name="20% - Accent6 2 2 3 2 3" xfId="12021" xr:uid="{B22AFA87-E73D-4643-8C1D-D72CC212AF37}"/>
    <cellStyle name="20% - Accent6 2 2 3 2 3 2" xfId="2008" xr:uid="{AF291827-0879-45B4-BCE9-CB0271A0D904}"/>
    <cellStyle name="20% - Accent6 2 2 3 2 3 2 2" xfId="27479" xr:uid="{EA711E69-1A6C-4CF1-AC71-53DE284E6647}"/>
    <cellStyle name="20% - Accent6 2 2 3 2 3 3" xfId="37384" xr:uid="{E2063FEC-2307-4F7E-BF39-D30789C86F4A}"/>
    <cellStyle name="20% - Accent6 2 2 3 2 4" xfId="21691" xr:uid="{CAE0B1D0-3E3C-4593-B584-87AA2B3A2B88}"/>
    <cellStyle name="20% - Accent6 2 2 3 2 4 2" xfId="7462" xr:uid="{7DBEE5E8-FE7D-4D2F-92D1-B9292101C094}"/>
    <cellStyle name="20% - Accent6 2 2 3 2 4 2 2" xfId="32876" xr:uid="{E51CA043-91DB-458B-8EE2-33EB089A3B74}"/>
    <cellStyle name="20% - Accent6 2 2 3 2 4 3" xfId="46959" xr:uid="{AF6B85F6-AC5D-4345-B376-4EBF2D38BAE5}"/>
    <cellStyle name="20% - Accent6 2 2 3 2 5" xfId="5016" xr:uid="{20C7BFE6-F27C-4816-B742-C7F3A7B2CFB5}"/>
    <cellStyle name="20% - Accent6 2 2 3 2 5 2" xfId="30447" xr:uid="{EE7AB156-6365-4129-9CFB-22095B3D1826}"/>
    <cellStyle name="20% - Accent6 2 2 3 2 6" xfId="38282" xr:uid="{FBFBC1EC-E4F7-48D7-ACE2-1ADB65D53E98}"/>
    <cellStyle name="20% - Accent6 2 2 3 3" xfId="288" xr:uid="{244BF1B5-2166-4DDB-9C11-B2D50BF6ADE2}"/>
    <cellStyle name="20% - Accent6 2 2 3 3 2" xfId="24566" xr:uid="{C0FD215E-834F-4A23-8345-460E12FA8016}"/>
    <cellStyle name="20% - Accent6 2 2 3 3 2 2" xfId="5781" xr:uid="{EBBB9B71-A754-46CF-ADCE-1200C672C54D}"/>
    <cellStyle name="20% - Accent6 2 2 3 3 2 2 2" xfId="9474" xr:uid="{6BE3E1CC-A94C-4CF6-A506-2F7D7CA10354}"/>
    <cellStyle name="20% - Accent6 2 2 3 3 2 2 2 2" xfId="34867" xr:uid="{561138AF-9766-4FB7-983C-10724F884BAB}"/>
    <cellStyle name="20% - Accent6 2 2 3 3 2 2 3" xfId="31204" xr:uid="{7ED6C726-F5B4-43BE-A8F5-BD99D1C31D84}"/>
    <cellStyle name="20% - Accent6 2 2 3 3 2 3" xfId="1752" xr:uid="{4DDB8050-6F80-4925-BC6A-F75EBA82F86F}"/>
    <cellStyle name="20% - Accent6 2 2 3 3 2 3 2" xfId="14896" xr:uid="{2A29CD94-99D6-4B12-89C2-C2E6215013BE}"/>
    <cellStyle name="20% - Accent6 2 2 3 3 2 3 2 2" xfId="40235" xr:uid="{5BBAACA7-072F-4031-BA15-76E1584B3D49}"/>
    <cellStyle name="20% - Accent6 2 2 3 3 2 3 3" xfId="27223" xr:uid="{0B57005A-FEE4-490C-B09A-1228CF969FA9}"/>
    <cellStyle name="20% - Accent6 2 2 3 3 2 4" xfId="21939" xr:uid="{BD929BB4-9B2B-4DE6-A1A4-AA54D33D2FB0}"/>
    <cellStyle name="20% - Accent6 2 2 3 3 2 4 2" xfId="47207" xr:uid="{5A1539C9-7515-47E9-BEA5-F34E436CEA5C}"/>
    <cellStyle name="20% - Accent6 2 2 3 3 2 5" xfId="49800" xr:uid="{83F2D62A-E5D0-4AB2-B543-AD162D7C73CB}"/>
    <cellStyle name="20% - Accent6 2 2 3 3 3" xfId="24658" xr:uid="{3238EA78-A826-412F-A514-860D253AC104}"/>
    <cellStyle name="20% - Accent6 2 2 3 3 3 2" xfId="4112" xr:uid="{D160FBBB-7A5F-4CA9-82CD-92BDDE029106}"/>
    <cellStyle name="20% - Accent6 2 2 3 3 3 2 2" xfId="29556" xr:uid="{2F4F36A0-2DEE-4452-86D3-8BEB23797271}"/>
    <cellStyle name="20% - Accent6 2 2 3 3 3 3" xfId="49892" xr:uid="{0FCE1E41-1F40-4A7F-8522-D5D733C54822}"/>
    <cellStyle name="20% - Accent6 2 2 3 3 4" xfId="15379" xr:uid="{932F64ED-9E22-4D47-A8CA-5FF92B9EDE18}"/>
    <cellStyle name="20% - Accent6 2 2 3 3 4 2" xfId="20098" xr:uid="{DA9754BA-44B5-419A-89D9-7A920D6B644E}"/>
    <cellStyle name="20% - Accent6 2 2 3 3 4 2 2" xfId="45386" xr:uid="{FA69F5B3-5D78-423B-9AB2-ED7EC0C4B8E8}"/>
    <cellStyle name="20% - Accent6 2 2 3 3 4 3" xfId="40706" xr:uid="{D0FB97FF-7634-4DD8-9EAC-3905B1CC29FB}"/>
    <cellStyle name="20% - Accent6 2 2 3 3 5" xfId="11329" xr:uid="{991B0C36-8897-4F2B-9ECD-91557BF804F6}"/>
    <cellStyle name="20% - Accent6 2 2 3 3 5 2" xfId="36700" xr:uid="{80EB0865-341A-4ECD-B032-875FCBE70CFF}"/>
    <cellStyle name="20% - Accent6 2 2 3 3 6" xfId="25775" xr:uid="{373F578F-7D32-4682-892F-98224EDC88DA}"/>
    <cellStyle name="20% - Accent6 2 2 3 4" xfId="5615" xr:uid="{57C7692E-DBB9-4217-9615-F28131F50AD3}"/>
    <cellStyle name="20% - Accent6 2 2 3 4 2" xfId="22628" xr:uid="{E0B9FB5C-428A-42CE-9452-FC818BE40B73}"/>
    <cellStyle name="20% - Accent6 2 2 3 4 2 2" xfId="14725" xr:uid="{B1140F4C-C7CB-42FD-9049-C5E16D37A813}"/>
    <cellStyle name="20% - Accent6 2 2 3 4 2 2 2" xfId="40064" xr:uid="{3F57EE7D-8ADF-4520-A934-66408C1DEA8C}"/>
    <cellStyle name="20% - Accent6 2 2 3 4 2 3" xfId="47883" xr:uid="{32C8012A-6273-475C-9881-F298A3F78864}"/>
    <cellStyle name="20% - Accent6 2 2 3 4 3" xfId="714" xr:uid="{370A19C4-B2E1-46C5-AF9F-F7F58CF500B0}"/>
    <cellStyle name="20% - Accent6 2 2 3 4 3 2" xfId="8573" xr:uid="{50285ECC-8107-4CAE-9EFA-E4AB6A755F66}"/>
    <cellStyle name="20% - Accent6 2 2 3 4 3 2 2" xfId="33980" xr:uid="{996FF737-2365-438E-9D21-EA21939ECE0A}"/>
    <cellStyle name="20% - Accent6 2 2 3 4 3 3" xfId="26198" xr:uid="{A0E0B341-D1D0-43A0-B805-B41F98E5B076}"/>
    <cellStyle name="20% - Accent6 2 2 3 4 4" xfId="2990" xr:uid="{5BB8F79D-8EDE-40B6-BCE9-87B5E94496F9}"/>
    <cellStyle name="20% - Accent6 2 2 3 4 4 2" xfId="28443" xr:uid="{E73D5BC2-4C1F-455F-B989-A452E959025E}"/>
    <cellStyle name="20% - Accent6 2 2 3 4 5" xfId="31038" xr:uid="{1CCD7CC5-3182-436A-86DF-E12EF98A6258}"/>
    <cellStyle name="20% - Accent6 2 2 3 5" xfId="5707" xr:uid="{97976F9B-2513-47A0-B725-5A5F155B7A98}"/>
    <cellStyle name="20% - Accent6 2 2 3 5 2" xfId="13613" xr:uid="{9E8F3D80-04CC-4FEA-B58D-3E8895F28BC5}"/>
    <cellStyle name="20% - Accent6 2 2 3 5 2 2" xfId="38964" xr:uid="{9FDCEB4D-A5FA-44F6-83D0-80C310CD9183}"/>
    <cellStyle name="20% - Accent6 2 2 3 5 3" xfId="31130" xr:uid="{475945F4-E025-4D2A-A2C1-7BFE271A800D}"/>
    <cellStyle name="20% - Accent6 2 2 3 6" xfId="9055" xr:uid="{297FE4EB-CA8E-4C8E-8F17-7B1CEFA6B8F6}"/>
    <cellStyle name="20% - Accent6 2 2 3 6 2" xfId="17995" xr:uid="{D9F8E42D-531E-4869-BB6A-E37A553B8886}"/>
    <cellStyle name="20% - Accent6 2 2 3 6 2 2" xfId="43303" xr:uid="{08D088E2-C333-4F86-8F48-4C53767E78D6}"/>
    <cellStyle name="20% - Accent6 2 2 3 6 3" xfId="34448" xr:uid="{336ABCE6-9E56-43D0-A481-F5BD66FB9413}"/>
    <cellStyle name="20% - Accent6 2 2 3 7" xfId="15549" xr:uid="{CD7AB834-F6BE-43B8-99C2-4B196765EC12}"/>
    <cellStyle name="20% - Accent6 2 2 3 7 2" xfId="40876" xr:uid="{211B2B79-17F2-4D11-935B-5956C6C2C28E}"/>
    <cellStyle name="20% - Accent6 2 2 3 8" xfId="44533" xr:uid="{F7050D8A-2CDB-4619-8D76-0DF2FC4E18F8}"/>
    <cellStyle name="20% - Accent6 2 2 4" xfId="289" xr:uid="{34FB5544-87DB-4B33-9565-2BD64080F820}"/>
    <cellStyle name="20% - Accent6 2 2 4 2" xfId="18253" xr:uid="{1BC20DC1-80FD-4060-BD0B-80D5FF61C736}"/>
    <cellStyle name="20% - Accent6 2 2 4 2 2" xfId="12095" xr:uid="{25087A3F-6266-477F-9C95-7A67C8AB1467}"/>
    <cellStyle name="20% - Accent6 2 2 4 2 2 2" xfId="22110" xr:uid="{17A5EF77-2E5E-48F6-9DA9-C8808BD41CEA}"/>
    <cellStyle name="20% - Accent6 2 2 4 2 2 2 2" xfId="47378" xr:uid="{11E4DC00-1A11-46A8-A9C1-DD6207556F4C}"/>
    <cellStyle name="20% - Accent6 2 2 4 2 2 3" xfId="37458" xr:uid="{2998CCF3-1B75-485C-B5BF-2EF93EA5A04C}"/>
    <cellStyle name="20% - Accent6 2 2 4 2 3" xfId="3856" xr:uid="{1AED073E-236D-4472-BCFF-5175878A9B27}"/>
    <cellStyle name="20% - Accent6 2 2 4 2 3 2" xfId="3332" xr:uid="{17D82E65-E7CD-455F-A0CA-0928F9AE813C}"/>
    <cellStyle name="20% - Accent6 2 2 4 2 3 2 2" xfId="28785" xr:uid="{779DE29E-4C25-4A13-9AEE-E178FA9FD0C0}"/>
    <cellStyle name="20% - Accent6 2 2 4 2 3 3" xfId="29300" xr:uid="{2A30C39A-F7DB-4423-BD49-A134D5A5112F}"/>
    <cellStyle name="20% - Accent6 2 2 4 2 4" xfId="15627" xr:uid="{6DEB1C04-D95E-40C6-A952-DF331648994E}"/>
    <cellStyle name="20% - Accent6 2 2 4 2 4 2" xfId="40954" xr:uid="{85377E3F-B592-42D3-9574-A34C7E7D747D}"/>
    <cellStyle name="20% - Accent6 2 2 4 2 5" xfId="43553" xr:uid="{D9781AEC-814E-4862-9ECF-862AB8D5D31F}"/>
    <cellStyle name="20% - Accent6 2 2 4 3" xfId="18345" xr:uid="{929A1A9A-16E9-4C15-B449-A6F4CF2E7610}"/>
    <cellStyle name="20% - Accent6 2 2 4 3 2" xfId="10426" xr:uid="{71D102E9-3C82-4E82-B0BB-1441C9F44F21}"/>
    <cellStyle name="20% - Accent6 2 2 4 3 2 2" xfId="35810" xr:uid="{E1B5DFD4-A847-4E6A-A0B4-DE4C96BA9466}"/>
    <cellStyle name="20% - Accent6 2 2 4 3 3" xfId="43645" xr:uid="{893BE491-48FE-415A-8E77-AD988DFD9DEE}"/>
    <cellStyle name="20% - Accent6 2 2 4 4" xfId="4846" xr:uid="{83948597-0C2B-48D1-A038-E6CDCB6568AB}"/>
    <cellStyle name="20% - Accent6 2 2 4 4 2" xfId="13784" xr:uid="{3718A373-3DDB-4C27-BDC0-21B4EF1EDC66}"/>
    <cellStyle name="20% - Accent6 2 2 4 4 2 2" xfId="39135" xr:uid="{70E9C3B2-C905-4635-AE17-A022A048A1D0}"/>
    <cellStyle name="20% - Accent6 2 2 4 4 3" xfId="30277" xr:uid="{09162E39-9CC5-47DA-8189-BE2980942057}"/>
    <cellStyle name="20% - Accent6 2 2 4 5" xfId="23966" xr:uid="{206B1D6A-FC96-4457-9FA1-C089E0726024}"/>
    <cellStyle name="20% - Accent6 2 2 4 5 2" xfId="49211" xr:uid="{5FEB5360-0E83-432A-B53B-583DE81215F4}"/>
    <cellStyle name="20% - Accent6 2 2 4 6" xfId="25776" xr:uid="{7749BBF2-A276-4347-A3B2-FA7D961015D6}"/>
    <cellStyle name="20% - Accent6 2 2 5" xfId="1329" xr:uid="{59B2FB81-A02F-4729-B2BF-B0C1CAFFC511}"/>
    <cellStyle name="20% - Accent6 2 2 5 2" xfId="7720" xr:uid="{B6B7DA0F-F99D-4AD1-BD59-4A9709AF9EC0}"/>
    <cellStyle name="20% - Accent6 2 2 5 2 2" xfId="24732" xr:uid="{3C2EC909-AFC8-4368-A023-DDF9067933BC}"/>
    <cellStyle name="20% - Accent6 2 2 5 2 2 2" xfId="15798" xr:uid="{2A32D2FE-DE9B-47BF-B5FD-B357011A917F}"/>
    <cellStyle name="20% - Accent6 2 2 5 2 2 2 2" xfId="41125" xr:uid="{5630A3B7-6684-4ACE-A8F9-371BFF7E61CE}"/>
    <cellStyle name="20% - Accent6 2 2 5 2 2 3" xfId="49966" xr:uid="{73AB29A0-573C-4704-8CB1-AF1D2A82F233}"/>
    <cellStyle name="20% - Accent6 2 2 5 2 3" xfId="10170" xr:uid="{84CE5ABB-8052-49DE-9F7E-89BAC41DDF70}"/>
    <cellStyle name="20% - Accent6 2 2 5 2 3 2" xfId="9645" xr:uid="{7030F9D8-3F93-4F3C-B9D7-11962212D277}"/>
    <cellStyle name="20% - Accent6 2 2 5 2 3 2 2" xfId="35038" xr:uid="{B24C66D2-810B-4768-B724-B51DB759C9F5}"/>
    <cellStyle name="20% - Accent6 2 2 5 2 3 3" xfId="35554" xr:uid="{9A170F65-CBFE-4C66-8579-4DE65E84B67D}"/>
    <cellStyle name="20% - Accent6 2 2 5 2 4" xfId="5094" xr:uid="{05FB4866-13AD-41E2-93A2-97BC183344DA}"/>
    <cellStyle name="20% - Accent6 2 2 5 2 4 2" xfId="30525" xr:uid="{D6A458CC-6D35-4BD0-AA58-ACE99D71596D}"/>
    <cellStyle name="20% - Accent6 2 2 5 2 5" xfId="33127" xr:uid="{7D09AB52-6EB4-4E30-8E1B-87939877056B}"/>
    <cellStyle name="20% - Accent6 2 2 5 3" xfId="7812" xr:uid="{D20B048D-9A03-4D80-B84C-8602BC517194}"/>
    <cellStyle name="20% - Accent6 2 2 5 3 2" xfId="23063" xr:uid="{C796EC98-9000-4F3A-95D4-AB8577B7E857}"/>
    <cellStyle name="20% - Accent6 2 2 5 3 2 2" xfId="48318" xr:uid="{1C27CF91-37C4-42DF-9FB9-9BF6B84FB350}"/>
    <cellStyle name="20% - Accent6 2 2 5 3 3" xfId="33219" xr:uid="{711ED6C6-25D7-4A85-BB08-85FB83F17CA1}"/>
    <cellStyle name="20% - Accent6 2 2 5 4" xfId="11159" xr:uid="{C6BEB369-C459-467A-A40F-11792B48DD67}"/>
    <cellStyle name="20% - Accent6 2 2 5 4 2" xfId="1148" xr:uid="{1F07B0B8-9581-4476-8623-34210619BF64}"/>
    <cellStyle name="20% - Accent6 2 2 5 4 2 2" xfId="26632" xr:uid="{2B7C4D35-69D7-40EA-8F81-60FB0F4C3474}"/>
    <cellStyle name="20% - Accent6 2 2 5 4 3" xfId="36530" xr:uid="{3454CAF9-FFB0-4E04-926E-26B22241B1DA}"/>
    <cellStyle name="20% - Accent6 2 2 5 5" xfId="17654" xr:uid="{3F0790D1-9FEF-455D-A62F-EFD51254D363}"/>
    <cellStyle name="20% - Accent6 2 2 5 5 2" xfId="42962" xr:uid="{17261822-9122-4B87-8A1C-D7DEDC9268DD}"/>
    <cellStyle name="20% - Accent6 2 2 5 6" xfId="26802" xr:uid="{1D32491A-FF3F-4EFB-8F84-968981610E83}"/>
    <cellStyle name="20% - Accent6 2 2 6" xfId="3511" xr:uid="{B115BFB4-BD4A-4F3E-BA45-73B51CAB45A3}"/>
    <cellStyle name="20% - Accent6 2 2 6 2" xfId="13184" xr:uid="{B08D432D-144B-4990-9436-4473E9A456FB}"/>
    <cellStyle name="20% - Accent6 2 2 6 2 2" xfId="25248" xr:uid="{AFB3820E-A1C9-431B-AB4D-F709A6B20A5A}"/>
    <cellStyle name="20% - Accent6 2 2 6 2 2 2" xfId="50482" xr:uid="{8BDB6954-9EF2-4F9F-94D9-25B840294E2B}"/>
    <cellStyle name="20% - Accent6 2 2 6 2 3" xfId="38535" xr:uid="{657858B0-1234-4CAE-B10A-6ED30625ECFE}"/>
    <cellStyle name="20% - Accent6 2 2 6 3" xfId="19181" xr:uid="{A1D2D7A3-F605-4294-BAE4-2AC53B454CA2}"/>
    <cellStyle name="20% - Accent6 2 2 6 3 2" xfId="6468" xr:uid="{22BBEEB7-A352-4DD9-88C4-B6F451032A9A}"/>
    <cellStyle name="20% - Accent6 2 2 6 3 2 2" xfId="31891" xr:uid="{F7B5EEEF-B810-4FBE-8D9B-0173EB9086C2}"/>
    <cellStyle name="20% - Accent6 2 2 6 3 3" xfId="44480" xr:uid="{3E6CC529-24FE-4699-9760-4E054F1CBE30}"/>
    <cellStyle name="20% - Accent6 2 2 6 4" xfId="18764" xr:uid="{57AD5C68-392C-4EE8-8475-2510AD58C034}"/>
    <cellStyle name="20% - Accent6 2 2 6 4 2" xfId="44064" xr:uid="{2219D705-F75E-4C85-96CF-993EFBE1AF78}"/>
    <cellStyle name="20% - Accent6 2 2 6 5" xfId="28955" xr:uid="{D1C2B008-1A4D-4C5A-A46C-7AF57A5736E6}"/>
    <cellStyle name="20% - Accent6 2 2 7" xfId="3603" xr:uid="{BE6466D8-5CEF-4CBA-B272-A3E8682F6607}"/>
    <cellStyle name="20% - Accent6 2 2 7 2" xfId="24136" xr:uid="{2562F508-CB78-49FE-8460-081C439D7DD4}"/>
    <cellStyle name="20% - Accent6 2 2 7 2 2" xfId="49381" xr:uid="{F68DDB0B-9482-4A9D-AF73-70406CE99A5E}"/>
    <cellStyle name="20% - Accent6 2 2 7 3" xfId="29047" xr:uid="{AF7D82FD-987F-4A95-AB87-E5B16E7C36EC}"/>
    <cellStyle name="20% - Accent6 2 2 8" xfId="7983" xr:uid="{35259881-1082-4C7F-94DC-440598342897}"/>
    <cellStyle name="20% - Accent6 2 2 8 2" xfId="15890" xr:uid="{F4BC6FF8-043E-4D2C-B5EF-935F70134961}"/>
    <cellStyle name="20% - Accent6 2 2 8 2 2" xfId="41217" xr:uid="{A1E41094-0506-4B04-8CF9-E58D296B6252}"/>
    <cellStyle name="20% - Accent6 2 2 8 3" xfId="33390" xr:uid="{EA5BDB9F-C9F4-4B86-B224-846A9E3834E8}"/>
    <cellStyle name="20% - Accent6 2 2 9" xfId="14476" xr:uid="{396B9129-AFF5-4A57-AB9D-F3684422E5AE}"/>
    <cellStyle name="20% - Accent6 2 2 9 2" xfId="39815" xr:uid="{4E8B1FEF-AD60-43B8-8612-B9D00A08B8F0}"/>
    <cellStyle name="20% - Accent6 2 3" xfId="3433" xr:uid="{3E8BA898-92A7-439B-9A66-6E213A823B34}"/>
    <cellStyle name="20% - Accent6 2 3 2" xfId="9747" xr:uid="{710D6ACB-874D-416C-BFAC-F321A6B4918B}"/>
    <cellStyle name="20% - Accent6 2 3 2 2" xfId="14043" xr:uid="{CA87CB2D-28C7-470B-9470-43A68D8E0C50}"/>
    <cellStyle name="20% - Accent6 2 3 2 2 2" xfId="7886" xr:uid="{A1A3DF64-0D89-4D32-BE27-89BC923F402A}"/>
    <cellStyle name="20% - Accent6 2 3 2 2 2 2" xfId="11578" xr:uid="{F8EA5AF6-D206-4D15-9DA9-55FBFE14AEE5}"/>
    <cellStyle name="20% - Accent6 2 3 2 2 2 2 2" xfId="36949" xr:uid="{10D7924C-45BB-4DC9-9F00-CB304AC2E034}"/>
    <cellStyle name="20% - Accent6 2 3 2 2 2 3" xfId="33293" xr:uid="{F18FA4FF-2754-4772-AE35-5CD42D26FE1C}"/>
    <cellStyle name="20% - Accent6 2 3 2 2 3" xfId="16494" xr:uid="{E0D1BA80-EF6B-483E-8157-0720D0EB86F7}"/>
    <cellStyle name="20% - Accent6 2 3 2 2 3 2" xfId="15969" xr:uid="{11E85920-0F4B-4D8F-A1CD-D4FB7D1D9DEF}"/>
    <cellStyle name="20% - Accent6 2 3 2 2 3 2 2" xfId="41296" xr:uid="{BF9ED15D-36FD-4A19-8980-B2BBC870BF7F}"/>
    <cellStyle name="20% - Accent6 2 3 2 2 3 3" xfId="41810" xr:uid="{296655AE-C415-4F65-A6F4-1CA94E6CAC93}"/>
    <cellStyle name="20% - Accent6 2 3 2 2 4" xfId="24044" xr:uid="{AF5C73B5-B2DE-4CB8-BA6A-8881C9241BC5}"/>
    <cellStyle name="20% - Accent6 2 3 2 2 4 2" xfId="49289" xr:uid="{2321E7BE-7033-4AB6-8A3B-B58F968F3FC9}"/>
    <cellStyle name="20% - Accent6 2 3 2 2 5" xfId="39382" xr:uid="{A5E30C8F-47B7-48CA-B06B-9088EE0D0D27}"/>
    <cellStyle name="20% - Accent6 2 3 2 3" xfId="14135" xr:uid="{BD812695-2A11-4FDA-AD8B-6CF857C950EB}"/>
    <cellStyle name="20% - Accent6 2 3 2 3 2" xfId="6216" xr:uid="{189168F1-7821-4C39-9A90-46CB51B70682}"/>
    <cellStyle name="20% - Accent6 2 3 2 3 2 2" xfId="31639" xr:uid="{1B766223-DEF7-4947-AD0D-A4A9C8C84CD5}"/>
    <cellStyle name="20% - Accent6 2 3 2 3 3" xfId="39474" xr:uid="{379786A5-3B56-4F47-A0CC-DD03EE37CB77}"/>
    <cellStyle name="20% - Accent6 2 3 2 4" xfId="17484" xr:uid="{1AE1CB8F-F718-41BD-94D8-AC364C00BB5E}"/>
    <cellStyle name="20% - Accent6 2 3 2 4 2" xfId="4286" xr:uid="{DEED7277-0A23-4E7D-B5DA-8E5909A98BE8}"/>
    <cellStyle name="20% - Accent6 2 3 2 4 2 2" xfId="29730" xr:uid="{BFF70838-127F-46A7-A060-9416A5B63D2C}"/>
    <cellStyle name="20% - Accent6 2 3 2 4 3" xfId="42792" xr:uid="{C987F7EC-B841-4CA2-8798-B4DE5D9BF6D9}"/>
    <cellStyle name="20% - Accent6 2 3 2 5" xfId="19757" xr:uid="{5B6ECD35-20AC-4560-AB41-E75182F7BF18}"/>
    <cellStyle name="20% - Accent6 2 3 2 5 2" xfId="45045" xr:uid="{FBDFE5E3-000A-4E54-93B5-954C857724E8}"/>
    <cellStyle name="20% - Accent6 2 3 2 6" xfId="35131" xr:uid="{5026D9D5-EDF9-488A-B13A-7D951C2C9828}"/>
    <cellStyle name="20% - Accent6 2 3 3" xfId="22384" xr:uid="{6E607F48-42CA-4303-AA19-3FF6F54566F5}"/>
    <cellStyle name="20% - Accent6 2 3 3 2" xfId="2479" xr:uid="{DA095886-55BC-405E-BB75-CAD89A4E0284}"/>
    <cellStyle name="20% - Accent6 2 3 3 2 2" xfId="20521" xr:uid="{B4695F1A-06EE-43EE-A438-6B2FE83B4A4A}"/>
    <cellStyle name="20% - Accent6 2 3 3 2 2 2" xfId="24215" xr:uid="{786A985B-BC13-4CF6-B8A1-437479E4D31B}"/>
    <cellStyle name="20% - Accent6 2 3 3 2 2 2 2" xfId="49460" xr:uid="{56259169-D995-4F58-A912-845ADC26A0D7}"/>
    <cellStyle name="20% - Accent6 2 3 3 2 2 3" xfId="45800" xr:uid="{396C78D8-860E-4872-A451-C87F2EA879A7}"/>
    <cellStyle name="20% - Accent6 2 3 3 2 3" xfId="5960" xr:uid="{665B373A-F64E-43BC-81A9-F0FEB7361090}"/>
    <cellStyle name="20% - Accent6 2 3 3 2 3 2" xfId="5436" xr:uid="{755A29F5-AFE1-4FC4-8F7A-7260275CE670}"/>
    <cellStyle name="20% - Accent6 2 3 3 2 3 2 2" xfId="30867" xr:uid="{C0FE6FC6-3A3F-4687-874E-E46D18EC4A4E}"/>
    <cellStyle name="20% - Accent6 2 3 3 2 3 3" xfId="31383" xr:uid="{46D625CA-BC8F-44E5-90F7-5AA4396257FF}"/>
    <cellStyle name="20% - Accent6 2 3 3 2 4" xfId="17732" xr:uid="{3D48A423-E990-4CB8-9EF8-36F6DF59124A}"/>
    <cellStyle name="20% - Accent6 2 3 3 2 4 2" xfId="43040" xr:uid="{4C595461-8520-42A6-B443-70E02F2F25F1}"/>
    <cellStyle name="20% - Accent6 2 3 3 2 5" xfId="27932" xr:uid="{4E7B6B0E-337A-42F2-88CE-D792981B2C94}"/>
    <cellStyle name="20% - Accent6 2 3 3 3" xfId="2571" xr:uid="{BA0F11E6-E18D-488C-9E28-5E2621826F5B}"/>
    <cellStyle name="20% - Accent6 2 3 3 3 2" xfId="12530" xr:uid="{3447FB8B-870C-4A84-829F-6191290AA1CB}"/>
    <cellStyle name="20% - Accent6 2 3 3 3 2 2" xfId="37893" xr:uid="{8FB8895F-0FFE-4027-B5B8-40F15C2A56D7}"/>
    <cellStyle name="20% - Accent6 2 3 3 3 3" xfId="28024" xr:uid="{F9C847A8-B947-49E8-B608-1A00E125D7CB}"/>
    <cellStyle name="20% - Accent6 2 3 3 4" xfId="6951" xr:uid="{652BD734-050F-4A7F-8621-7278AC474856}"/>
    <cellStyle name="20% - Accent6 2 3 3 4 2" xfId="10600" xr:uid="{24502C76-BA5E-4649-985B-9C259FBA898F}"/>
    <cellStyle name="20% - Accent6 2 3 3 4 2 2" xfId="35984" xr:uid="{E4C2D1AB-FA5B-4333-84DE-8DD7BBD98C38}"/>
    <cellStyle name="20% - Accent6 2 3 3 4 3" xfId="32365" xr:uid="{34387CB9-6B2A-4C90-A311-D2E1DDBBFDE8}"/>
    <cellStyle name="20% - Accent6 2 3 3 5" xfId="13443" xr:uid="{B2C7C85B-183A-4242-9B1A-6ECA2AA500CB}"/>
    <cellStyle name="20% - Accent6 2 3 3 5 2" xfId="38794" xr:uid="{62D6A123-3F4C-4D54-9313-E4485E43BD89}"/>
    <cellStyle name="20% - Accent6 2 3 3 6" xfId="47641" xr:uid="{2A874590-54D1-40E3-B5C6-F8B566B67825}"/>
    <cellStyle name="20% - Accent6 2 3 4" xfId="20355" xr:uid="{7A4B0EDF-6AD7-493C-876C-96CFF8790E5B}"/>
    <cellStyle name="20% - Accent6 2 3 4 2" xfId="18419" xr:uid="{774F77E4-13D3-4265-9442-09CD00C4C69B}"/>
    <cellStyle name="20% - Accent6 2 3 4 2 2" xfId="5265" xr:uid="{742DA65A-27A6-4F4E-9FC1-65259FA65EE9}"/>
    <cellStyle name="20% - Accent6 2 3 4 2 2 2" xfId="30696" xr:uid="{AA7DD976-2C78-4E06-ADA8-47F55C08F15A}"/>
    <cellStyle name="20% - Accent6 2 3 4 2 3" xfId="43719" xr:uid="{9E61268E-3D08-41E3-9E8E-862B919B4437}"/>
    <cellStyle name="20% - Accent6 2 3 4 3" xfId="22807" xr:uid="{AB0A1C9E-9386-404D-8785-5E18A3238ADA}"/>
    <cellStyle name="20% - Accent6 2 3 4 3 2" xfId="22281" xr:uid="{8E30CCA1-5686-42C7-90B3-24B011860082}"/>
    <cellStyle name="20% - Accent6 2 3 4 3 2 2" xfId="47549" xr:uid="{05FC6D19-6503-4A00-B925-F897BFA50E38}"/>
    <cellStyle name="20% - Accent6 2 3 4 3 3" xfId="48062" xr:uid="{0BF5556B-EE3B-4818-B6C7-5EBE1087898D}"/>
    <cellStyle name="20% - Accent6 2 3 4 4" xfId="11407" xr:uid="{527195F0-20DD-4846-91B1-A21E5323DD30}"/>
    <cellStyle name="20% - Accent6 2 3 4 4 2" xfId="36778" xr:uid="{92C155B7-F3CC-4860-B41B-995F98DB4C80}"/>
    <cellStyle name="20% - Accent6 2 3 4 5" xfId="45634" xr:uid="{C4BCB445-FA64-4250-A722-BA07CA249D6F}"/>
    <cellStyle name="20% - Accent6 2 3 5" xfId="20447" xr:uid="{49D1A4F7-2F97-409E-A5AC-8E92B9C460A4}"/>
    <cellStyle name="20% - Accent6 2 3 5 2" xfId="16750" xr:uid="{9B22D7EB-8965-43B1-9C2B-9D0B8F092E20}"/>
    <cellStyle name="20% - Accent6 2 3 5 2 2" xfId="42066" xr:uid="{8C03FF67-E72B-4F70-8EC1-0A558370C830}"/>
    <cellStyle name="20% - Accent6 2 3 5 3" xfId="45726" xr:uid="{BED7310F-AF8E-4BE2-818B-60E7C91606D7}"/>
    <cellStyle name="20% - Accent6 2 3 6" xfId="23796" xr:uid="{8D3B3229-FF30-4F01-AA5C-44430334B077}"/>
    <cellStyle name="20% - Accent6 2 3 6 2" xfId="2182" xr:uid="{D3441CA9-8A18-476D-A87C-1168608CB75B}"/>
    <cellStyle name="20% - Accent6 2 3 6 2 2" xfId="27653" xr:uid="{B0FCD684-A5EB-4BD4-BED8-B201DFD97D2B}"/>
    <cellStyle name="20% - Accent6 2 3 6 3" xfId="49041" xr:uid="{2D28B964-C655-4D1B-8632-7BBA7502972C}"/>
    <cellStyle name="20% - Accent6 2 3 7" xfId="7121" xr:uid="{4D9EC6D7-DC25-43BA-BDE9-2C856346EB37}"/>
    <cellStyle name="20% - Accent6 2 3 7 2" xfId="32535" xr:uid="{E2C38939-33E0-41BC-9825-F326BBBDE1E4}"/>
    <cellStyle name="20% - Accent6 2 3 8" xfId="28878" xr:uid="{3685DB29-0E24-43DA-8E50-7653EBEED3D5}"/>
    <cellStyle name="20% - Accent6 2 4" xfId="16071" xr:uid="{754EA7EB-5942-400B-A645-074A9E62FDDF}"/>
    <cellStyle name="20% - Accent6 2 4 2" xfId="5537" xr:uid="{79DDAA2F-7B6C-4486-AE89-BAED71C3CC8B}"/>
    <cellStyle name="20% - Accent6 2 4 2 2" xfId="21428" xr:uid="{39303DFF-7BDD-4E9E-8EF2-C2BEFC2C8C28}"/>
    <cellStyle name="20% - Accent6 2 4 2 2 2" xfId="2645" xr:uid="{4A8FA94B-55C9-4127-AB98-A7E71E8F0D26}"/>
    <cellStyle name="20% - Accent6 2 4 2 2 2 2" xfId="7370" xr:uid="{69DBDDA5-0633-4012-89F2-DD27AF380A55}"/>
    <cellStyle name="20% - Accent6 2 4 2 2 2 2 2" xfId="32784" xr:uid="{EA992A90-3D7B-4472-B1F7-67D2BD946737}"/>
    <cellStyle name="20% - Accent6 2 4 2 2 2 3" xfId="28098" xr:uid="{E9979D24-1D77-43B8-9017-746BE3C43241}"/>
    <cellStyle name="20% - Accent6 2 4 2 2 3" xfId="24911" xr:uid="{9A617969-A679-4987-B321-E76902BBE312}"/>
    <cellStyle name="20% - Accent6 2 4 2 2 3 2" xfId="24386" xr:uid="{54E0B807-7DB3-48D4-BD46-04D8E6988275}"/>
    <cellStyle name="20% - Accent6 2 4 2 2 3 2 2" xfId="49631" xr:uid="{EBDB8CFE-B891-4C16-8AAF-83D96487EA1A}"/>
    <cellStyle name="20% - Accent6 2 4 2 2 3 3" xfId="50145" xr:uid="{D4A20AF8-599A-49F2-A4B7-77AE4BE0DC0B}"/>
    <cellStyle name="20% - Accent6 2 4 2 2 4" xfId="19835" xr:uid="{78A38A75-2021-4E85-855E-485E4EC7731F}"/>
    <cellStyle name="20% - Accent6 2 4 2 2 4 2" xfId="45123" xr:uid="{49D9BCB2-E894-4D27-A9DB-C96CF7A5752B}"/>
    <cellStyle name="20% - Accent6 2 4 2 2 5" xfId="46696" xr:uid="{13A2A334-DD5C-443F-8F46-AA0C40E886BA}"/>
    <cellStyle name="20% - Accent6 2 4 2 3" xfId="21520" xr:uid="{D0955AF7-640F-4DA0-A564-F873BE065A11}"/>
    <cellStyle name="20% - Accent6 2 4 2 3 2" xfId="18854" xr:uid="{D0111053-C21D-4F37-AF44-3473EFB084F4}"/>
    <cellStyle name="20% - Accent6 2 4 2 3 2 2" xfId="44154" xr:uid="{1D1FC125-F465-4A9B-B21F-3DF6ABB4B184}"/>
    <cellStyle name="20% - Accent6 2 4 2 3 3" xfId="46788" xr:uid="{83B38754-96DB-4B39-94DB-55505B15F9BC}"/>
    <cellStyle name="20% - Accent6 2 4 2 4" xfId="13273" xr:uid="{77D715DD-6E32-416E-A162-885477E896A1}"/>
    <cellStyle name="20% - Accent6 2 4 2 4 2" xfId="16924" xr:uid="{38FF1C84-1390-4D74-B077-59D65063372B}"/>
    <cellStyle name="20% - Accent6 2 4 2 4 2 2" xfId="42240" xr:uid="{2016A194-D5F9-4ED8-9364-46D9EE598C7B}"/>
    <cellStyle name="20% - Accent6 2 4 2 4 3" xfId="38624" xr:uid="{C361FC19-87F1-43E7-BDE6-6EDFB547BA5D}"/>
    <cellStyle name="20% - Accent6 2 4 2 5" xfId="1841" xr:uid="{48D0AE3A-BFBF-4A59-A5EC-5802500B69A9}"/>
    <cellStyle name="20% - Accent6 2 4 2 5 2" xfId="27312" xr:uid="{439D55D7-5D5F-4C05-828E-BC0FB3E4ECDD}"/>
    <cellStyle name="20% - Accent6 2 4 2 6" xfId="30960" xr:uid="{C9627620-A6CF-4FCA-AE28-A87A3FF1AFD8}"/>
    <cellStyle name="20% - Accent6 2 4 3" xfId="11851" xr:uid="{AD93A2B3-C66C-4ECE-8105-3308E171F3FD}"/>
    <cellStyle name="20% - Accent6 2 4 3 2" xfId="15116" xr:uid="{1E2A155A-FA34-4DC5-BFA2-EFE845D8C599}"/>
    <cellStyle name="20% - Accent6 2 4 3 2 2" xfId="8958" xr:uid="{B887B014-F37A-41C4-8A5D-9271A23673D4}"/>
    <cellStyle name="20% - Accent6 2 4 3 2 2 2" xfId="20006" xr:uid="{1BD3F21F-2E46-4FC4-8B40-773A0BEA6BCE}"/>
    <cellStyle name="20% - Accent6 2 4 3 2 2 2 2" xfId="45294" xr:uid="{F2B779CC-E513-450A-A7C0-0CE27FC7F528}"/>
    <cellStyle name="20% - Accent6 2 4 3 2 2 3" xfId="34351" xr:uid="{13CBDD17-EAA7-420A-B7D8-53269CBE49FB}"/>
    <cellStyle name="20% - Accent6 2 4 3 2 3" xfId="18598" xr:uid="{4F112C65-86F4-4293-9855-FA25D72916AB}"/>
    <cellStyle name="20% - Accent6 2 4 3 2 3 2" xfId="18074" xr:uid="{DAF31C5D-A4FF-4793-ACE0-BDDE9906E9A8}"/>
    <cellStyle name="20% - Accent6 2 4 3 2 3 2 2" xfId="43382" xr:uid="{32FE114D-1230-42AD-86CF-32EAAC2F6BA1}"/>
    <cellStyle name="20% - Accent6 2 4 3 2 3 3" xfId="43898" xr:uid="{1D5955B1-F06C-41B7-B20F-34743E76EF75}"/>
    <cellStyle name="20% - Accent6 2 4 3 2 4" xfId="13521" xr:uid="{2360A0E2-98BB-4BB2-8295-3DC8E2BC30E9}"/>
    <cellStyle name="20% - Accent6 2 4 3 2 4 2" xfId="38872" xr:uid="{7D963BB1-6D6C-4715-BC6D-DBB5DE45ACFA}"/>
    <cellStyle name="20% - Accent6 2 4 3 2 5" xfId="40443" xr:uid="{F26B41E1-8591-4460-A8E7-82252C920FA9}"/>
    <cellStyle name="20% - Accent6 2 4 3 3" xfId="15208" xr:uid="{CCB56967-D764-4400-BECF-7A2AD16C95BE}"/>
    <cellStyle name="20% - Accent6 2 4 3 3 2" xfId="8321" xr:uid="{B61CEFD8-3814-4119-847C-C6D8DE0C4898}"/>
    <cellStyle name="20% - Accent6 2 4 3 3 2 2" xfId="33728" xr:uid="{1E3B1180-FFBF-419E-A2A4-1BB020BCE32E}"/>
    <cellStyle name="20% - Accent6 2 4 3 3 3" xfId="40535" xr:uid="{410CC9FC-C990-4199-AADC-883D3582DBF2}"/>
    <cellStyle name="20% - Accent6 2 4 3 4" xfId="633" xr:uid="{E7066593-961A-4BF6-8CB7-B7EDE6026444}"/>
    <cellStyle name="20% - Accent6 2 4 3 4 2" xfId="6390" xr:uid="{A5491487-FDC1-4660-9A59-FD82AD02110C}"/>
    <cellStyle name="20% - Accent6 2 4 3 4 2 2" xfId="31813" xr:uid="{3C6AE47B-160E-43F2-B58D-5099DF4ED382}"/>
    <cellStyle name="20% - Accent6 2 4 3 4 3" xfId="26117" xr:uid="{63306217-22BC-4D37-86A2-58E665A00D98}"/>
    <cellStyle name="20% - Accent6 2 4 3 5" xfId="3945" xr:uid="{418C763A-2BAE-4E16-8831-6F28E32F6F2A}"/>
    <cellStyle name="20% - Accent6 2 4 3 5 2" xfId="29389" xr:uid="{DFF9E652-2D9E-4D40-B7A9-702958DAD474}"/>
    <cellStyle name="20% - Accent6 2 4 3 6" xfId="37215" xr:uid="{C7A96C1B-3679-43D6-838E-C0BAEA307799}"/>
    <cellStyle name="20% - Accent6 2 4 4" xfId="8792" xr:uid="{20DE4369-F046-4BAC-95B1-4FE97E91F55D}"/>
    <cellStyle name="20% - Accent6 2 4 4 2" xfId="14209" xr:uid="{9A833229-44D0-42D0-A462-FF57096ECBF9}"/>
    <cellStyle name="20% - Accent6 2 4 4 2 2" xfId="17903" xr:uid="{6BFDBD23-CFB7-48A6-9FBF-9F78886E9411}"/>
    <cellStyle name="20% - Accent6 2 4 4 2 2 2" xfId="43211" xr:uid="{BF0D86EA-8E74-4EC1-8E04-AA210A4FE9C4}"/>
    <cellStyle name="20% - Accent6 2 4 4 2 3" xfId="39548" xr:uid="{345F40CF-D8AE-4E34-B531-0D422920FC3F}"/>
    <cellStyle name="20% - Accent6 2 4 4 3" xfId="12274" xr:uid="{457CC645-1E45-4FD4-984A-A1AEBCD9AC17}"/>
    <cellStyle name="20% - Accent6 2 4 4 3 2" xfId="11749" xr:uid="{C6455B12-DB00-4834-988F-4DFAE5B01F95}"/>
    <cellStyle name="20% - Accent6 2 4 4 3 2 2" xfId="37120" xr:uid="{67AA678A-B276-4598-8189-006AEFF78700}"/>
    <cellStyle name="20% - Accent6 2 4 4 3 3" xfId="37637" xr:uid="{80114B8C-5022-45D4-B51C-2BCF113318DA}"/>
    <cellStyle name="20% - Accent6 2 4 4 4" xfId="7199" xr:uid="{42507A21-7D3C-469E-9EF1-369AAA0754C8}"/>
    <cellStyle name="20% - Accent6 2 4 4 4 2" xfId="32613" xr:uid="{69F03F4F-CDAD-4A79-94F9-639B7FFEDD69}"/>
    <cellStyle name="20% - Accent6 2 4 4 5" xfId="34185" xr:uid="{5B2D709A-68D9-48F8-9CE2-B6B5D23FE3D6}"/>
    <cellStyle name="20% - Accent6 2 4 5" xfId="8884" xr:uid="{F580C7FD-2959-43FA-B509-9BEED7D681DD}"/>
    <cellStyle name="20% - Accent6 2 4 5 2" xfId="25167" xr:uid="{E8DF57EC-55B4-47EC-9C0E-4C353811005F}"/>
    <cellStyle name="20% - Accent6 2 4 5 2 2" xfId="50401" xr:uid="{D9CE09B5-7334-4DFB-A09D-B301D55518F8}"/>
    <cellStyle name="20% - Accent6 2 4 5 3" xfId="34277" xr:uid="{4C6762B7-C298-43AA-A535-F4D24B43B648}"/>
    <cellStyle name="20% - Accent6 2 4 6" xfId="19587" xr:uid="{542B1627-119E-4B31-9DD6-2B709A356CA0}"/>
    <cellStyle name="20% - Accent6 2 4 6 2" xfId="23237" xr:uid="{72C5C5F5-512F-4032-83E4-35E04EDCBDED}"/>
    <cellStyle name="20% - Accent6 2 4 6 2 2" xfId="48492" xr:uid="{3FDBD4EE-93CE-487D-9B2C-A7EBE41AB4F4}"/>
    <cellStyle name="20% - Accent6 2 4 6 3" xfId="44875" xr:uid="{19B80E16-FD21-4FD0-8E63-0527854EA202}"/>
    <cellStyle name="20% - Accent6 2 4 7" xfId="804" xr:uid="{F2B18CE1-317D-44B9-9769-F0E7B6D82A8B}"/>
    <cellStyle name="20% - Accent6 2 4 7 2" xfId="26288" xr:uid="{8835BB7B-6EA6-408C-A534-DF615FAA9594}"/>
    <cellStyle name="20% - Accent6 2 4 8" xfId="41388" xr:uid="{1C6A600F-CD9B-4DC2-826A-25E2EEB18F15}"/>
    <cellStyle name="20% - Accent6 2 5" xfId="24488" xr:uid="{31059DD1-1D78-4669-8321-0877AB28123C}"/>
    <cellStyle name="20% - Accent6 2 5 2" xfId="18175" xr:uid="{F181E8DC-EB98-4D52-9E29-1BB766CCAFBB}"/>
    <cellStyle name="20% - Accent6 2 5 2 2" xfId="10896" xr:uid="{EAB5BFC6-6582-4143-B654-81EE528EA99D}"/>
    <cellStyle name="20% - Accent6 2 5 2 2 2" xfId="15282" xr:uid="{18652D26-5003-4CF7-8EDA-DFED3FEABE27}"/>
    <cellStyle name="20% - Accent6 2 5 2 2 2 2" xfId="1057" xr:uid="{3F2AF16E-2873-4F89-B04D-54D0DA1D39D0}"/>
    <cellStyle name="20% - Accent6 2 5 2 2 2 2 2" xfId="26541" xr:uid="{872B8653-A74A-4894-9F8B-2B8B0EE41596}"/>
    <cellStyle name="20% - Accent6 2 5 2 2 2 3" xfId="40609" xr:uid="{9F07CCB4-DD8E-4F66-9DF2-F77232A9CA39}"/>
    <cellStyle name="20% - Accent6 2 5 2 2 3" xfId="20700" xr:uid="{43BF8278-51D6-4F71-A03A-9B4516CAFA20}"/>
    <cellStyle name="20% - Accent6 2 5 2 2 3 2" xfId="20177" xr:uid="{9B0668EA-5811-4758-96AE-8D4F056BC684}"/>
    <cellStyle name="20% - Accent6 2 5 2 2 3 2 2" xfId="45465" xr:uid="{5BFEAC45-C09E-4078-9FBB-635C3D4DBE8B}"/>
    <cellStyle name="20% - Accent6 2 5 2 2 3 3" xfId="45979" xr:uid="{57E04DCA-F581-4F1D-B7EA-9507AD42D34E}"/>
    <cellStyle name="20% - Accent6 2 5 2 2 4" xfId="886" xr:uid="{005F432D-5A3E-4327-BB98-3FE572815AB0}"/>
    <cellStyle name="20% - Accent6 2 5 2 2 4 2" xfId="26370" xr:uid="{912EFFC8-BE7C-46E3-A94B-9FE93B1D5290}"/>
    <cellStyle name="20% - Accent6 2 5 2 2 5" xfId="36267" xr:uid="{A941F4C8-AB8C-405F-870A-4822CE29BA87}"/>
    <cellStyle name="20% - Accent6 2 5 2 3" xfId="10988" xr:uid="{B0A36AB7-B9BD-4B43-8FAD-AB5839EA3E56}"/>
    <cellStyle name="20% - Accent6 2 5 2 3 2" xfId="14644" xr:uid="{34D06A3A-D522-4A57-B6B0-3508666F2FD2}"/>
    <cellStyle name="20% - Accent6 2 5 2 3 2 2" xfId="39983" xr:uid="{3C976E5F-D31E-4508-BA40-34A1925E04BF}"/>
    <cellStyle name="20% - Accent6 2 5 2 3 3" xfId="36359" xr:uid="{2EFBB49A-E76D-458E-AD5B-8C1355EB0C3E}"/>
    <cellStyle name="20% - Accent6 2 5 2 4" xfId="3775" xr:uid="{70631E27-CFDB-41F2-AC8B-5211DD8E1743}"/>
    <cellStyle name="20% - Accent6 2 5 2 4 2" xfId="25341" xr:uid="{9A0A8FFD-F90E-452C-A737-E1F0A129F01B}"/>
    <cellStyle name="20% - Accent6 2 5 2 4 2 2" xfId="50575" xr:uid="{B5F98248-72D3-436E-99BF-B801E1D4D9BF}"/>
    <cellStyle name="20% - Accent6 2 5 2 4 3" xfId="29219" xr:uid="{5C6B7E24-667D-4CEE-A562-9CFA61F4B71F}"/>
    <cellStyle name="20% - Accent6 2 5 2 5" xfId="22896" xr:uid="{B56892D8-7E8A-4D4C-B043-DC23943944B1}"/>
    <cellStyle name="20% - Accent6 2 5 2 5 2" xfId="48151" xr:uid="{61854704-DD64-439E-941C-D3AF3A01C398}"/>
    <cellStyle name="20% - Accent6 2 5 2 6" xfId="43476" xr:uid="{98980DB0-BE8F-4A15-95DA-C21779DB8ACB}"/>
    <cellStyle name="20% - Accent6 2 5 3" xfId="7642" xr:uid="{9F441889-AE90-4698-A7D5-0B1781ED1F69}"/>
    <cellStyle name="20% - Accent6 2 5 3 2" xfId="23533" xr:uid="{FCCCDDBE-0F00-4196-A7F6-D9317B6797AA}"/>
    <cellStyle name="20% - Accent6 2 5 3 2 2" xfId="4749" xr:uid="{D8746A77-2F2A-4771-9367-1F7D04C8E7C4}"/>
    <cellStyle name="20% - Accent6 2 5 3 2 2 2" xfId="1058" xr:uid="{C154048E-C465-482D-BFC4-8A4C5756D16E}"/>
    <cellStyle name="20% - Accent6 2 5 3 2 2 2 2" xfId="26542" xr:uid="{4C56B2FB-DBFB-48C5-8D03-E5D0981688A7}"/>
    <cellStyle name="20% - Accent6 2 5 3 2 2 3" xfId="30180" xr:uid="{65CB51ED-10FE-486F-AAAC-AEECA500D0DA}"/>
    <cellStyle name="20% - Accent6 2 5 3 2 3" xfId="14388" xr:uid="{2F09AFA0-277D-4BE7-B49F-D81240F52A5A}"/>
    <cellStyle name="20% - Accent6 2 5 3 2 3 2" xfId="13863" xr:uid="{82F1B20A-A29F-477B-B564-390AE0B44028}"/>
    <cellStyle name="20% - Accent6 2 5 3 2 3 2 2" xfId="39214" xr:uid="{8499308D-D9D3-41DF-94A1-5BD111C98B5A}"/>
    <cellStyle name="20% - Accent6 2 5 3 2 3 3" xfId="39727" xr:uid="{397E3A2A-30DE-4805-8F91-92C60192654F}"/>
    <cellStyle name="20% - Accent6 2 5 3 2 4" xfId="1922" xr:uid="{0072C93D-2CB4-4EF1-A357-FEE8D4611FC1}"/>
    <cellStyle name="20% - Accent6 2 5 3 2 4 2" xfId="27393" xr:uid="{52DE3BD4-2FDA-400E-8991-7AA1B934A8A9}"/>
    <cellStyle name="20% - Accent6 2 5 3 2 5" xfId="48778" xr:uid="{A367A6E0-C10F-4F15-B0D5-34CE3836030C}"/>
    <cellStyle name="20% - Accent6 2 5 3 3" xfId="23625" xr:uid="{44A3F570-BFE5-4012-9B58-FF0E0DD0CADB}"/>
    <cellStyle name="20% - Accent6 2 5 3 3 2" xfId="3080" xr:uid="{37E85F05-F757-417E-881B-B52D7DACCAF1}"/>
    <cellStyle name="20% - Accent6 2 5 3 3 2 2" xfId="28533" xr:uid="{AA89818E-143B-465A-825B-ED1C3897ECE3}"/>
    <cellStyle name="20% - Accent6 2 5 3 3 3" xfId="48870" xr:uid="{F9026AFE-FF63-46DC-965A-6FDE3BF9C969}"/>
    <cellStyle name="20% - Accent6 2 5 3 4" xfId="10089" xr:uid="{8B07D85F-027D-49F1-BF97-2E28C1486B04}"/>
    <cellStyle name="20% - Accent6 2 5 3 4 2" xfId="19028" xr:uid="{6B1DA2CF-28F5-4D8A-B961-42ECE7C796D8}"/>
    <cellStyle name="20% - Accent6 2 5 3 4 2 2" xfId="44328" xr:uid="{66DDBF96-E9AE-441F-98E1-4BE4BFB4C6F1}"/>
    <cellStyle name="20% - Accent6 2 5 3 4 3" xfId="35473" xr:uid="{4B88AE3B-4EE0-405B-8D0E-D83A0B8DDCA0}"/>
    <cellStyle name="20% - Accent6 2 5 3 5" xfId="16583" xr:uid="{D06ACBB6-92B9-489B-BBC7-58A850778ED2}"/>
    <cellStyle name="20% - Accent6 2 5 3 5 2" xfId="41899" xr:uid="{151F5F94-124B-422E-8F31-DBB3712611A3}"/>
    <cellStyle name="20% - Accent6 2 5 3 6" xfId="33050" xr:uid="{C5DDE1A4-56D1-4D2A-B07B-5726F5DEE98E}"/>
    <cellStyle name="20% - Accent6 2 5 4" xfId="4583" xr:uid="{A0833BB1-F9BE-4BD0-A868-9CF6E26B01DA}"/>
    <cellStyle name="20% - Accent6 2 5 4 2" xfId="21594" xr:uid="{0E5022E1-460F-40F3-9C65-73FC96DE48BD}"/>
    <cellStyle name="20% - Accent6 2 5 4 2 2" xfId="13692" xr:uid="{D0B79078-7D2F-4995-B593-9D7B1C817E44}"/>
    <cellStyle name="20% - Accent6 2 5 4 2 2 2" xfId="39043" xr:uid="{D9B6EF95-0E0E-4895-BEAD-8C2C88E28285}"/>
    <cellStyle name="20% - Accent6 2 5 4 2 3" xfId="46862" xr:uid="{CB994600-E07A-4377-BAD2-84CFE6C3D3A8}"/>
    <cellStyle name="20% - Accent6 2 5 4 3" xfId="8065" xr:uid="{F8D0E8DF-D1E9-41DB-BB7B-E281AC6A5BCC}"/>
    <cellStyle name="20% - Accent6 2 5 4 3 2" xfId="7541" xr:uid="{D09715B7-5BD0-40E2-B171-80D8C102EE81}"/>
    <cellStyle name="20% - Accent6 2 5 4 3 2 2" xfId="32955" xr:uid="{398D4145-F2D5-4F84-97D5-EB3840E22660}"/>
    <cellStyle name="20% - Accent6 2 5 4 3 3" xfId="33472" xr:uid="{B6455D40-5E86-41C5-8B10-E35236CE3938}"/>
    <cellStyle name="20% - Accent6 2 5 4 4" xfId="885" xr:uid="{0D629DEB-4628-4A77-AA2B-B0F2ADCCE9B8}"/>
    <cellStyle name="20% - Accent6 2 5 4 4 2" xfId="26369" xr:uid="{875FF495-0A6A-460F-A2FA-8BA1AA94EE90}"/>
    <cellStyle name="20% - Accent6 2 5 4 5" xfId="30014" xr:uid="{935F6059-4107-4B0E-B487-C90B5BD31104}"/>
    <cellStyle name="20% - Accent6 2 5 5" xfId="4675" xr:uid="{E14CB6D3-486A-4A38-8A28-993A9D219E6B}"/>
    <cellStyle name="20% - Accent6 2 5 5 2" xfId="20956" xr:uid="{6FEB70CA-F11C-4BDE-AFB8-40461C2B917F}"/>
    <cellStyle name="20% - Accent6 2 5 5 2 2" xfId="46235" xr:uid="{2745C27A-8367-4F44-9DC4-6577A84FD575}"/>
    <cellStyle name="20% - Accent6 2 5 5 3" xfId="30106" xr:uid="{E351679A-DF06-499D-9D11-9ACCB36FD75A}"/>
    <cellStyle name="20% - Accent6 2 5 6" xfId="1671" xr:uid="{06E3D561-A939-44EC-A16B-DF4B2DF513EF}"/>
    <cellStyle name="20% - Accent6 2 5 6 2" xfId="12704" xr:uid="{9F8BA4D5-A1E9-4A9E-BD25-8EA46C06AC6B}"/>
    <cellStyle name="20% - Accent6 2 5 6 2 2" xfId="38067" xr:uid="{CDA53014-DBFE-4573-827D-F281F1735FCC}"/>
    <cellStyle name="20% - Accent6 2 5 6 3" xfId="27142" xr:uid="{002EEA3D-15EB-42DC-8B18-0AFD66561A87}"/>
    <cellStyle name="20% - Accent6 2 5 7" xfId="10259" xr:uid="{4183E38E-5C28-45DD-BC9D-0DCCA66A33B9}"/>
    <cellStyle name="20% - Accent6 2 5 7 2" xfId="35643" xr:uid="{C8498EAB-A8DD-4B50-AC3F-9D527CC5E1B8}"/>
    <cellStyle name="20% - Accent6 2 5 8" xfId="49724" xr:uid="{E4716E52-DE76-43B9-A700-C857927CC8E3}"/>
    <cellStyle name="20% - Accent6 2 6" xfId="20277" xr:uid="{997949FC-8DE4-4AEC-A62C-B5835C288F19}"/>
    <cellStyle name="20% - Accent6 2 6 2" xfId="17221" xr:uid="{45DF7F5D-7B6B-4734-8059-0C625B3D5230}"/>
    <cellStyle name="20% - Accent6 2 6 2 2" xfId="11062" xr:uid="{C28D2769-9543-44D4-B3DF-D16E029B8416}"/>
    <cellStyle name="20% - Accent6 2 6 2 2 2" xfId="2093" xr:uid="{9F0FC2D7-3F7B-4549-A3E9-ADECA114BC44}"/>
    <cellStyle name="20% - Accent6 2 6 2 2 2 2" xfId="27564" xr:uid="{11D4D9F7-A6A5-4E17-B1CC-36E90E445AA2}"/>
    <cellStyle name="20% - Accent6 2 6 2 2 3" xfId="36433" xr:uid="{8B940230-7F8E-4A6A-8932-AA69A4F8DE0F}"/>
    <cellStyle name="20% - Accent6 2 6 2 3" xfId="2824" xr:uid="{2DA8AF2D-B175-400B-A231-FA1F21F3681E}"/>
    <cellStyle name="20% - Accent6 2 6 2 3 2" xfId="1229" xr:uid="{54842B1C-8565-4B23-9C37-08D20AEBA022}"/>
    <cellStyle name="20% - Accent6 2 6 2 3 2 2" xfId="26713" xr:uid="{17FD074B-2222-4969-914C-25E5C289A38D}"/>
    <cellStyle name="20% - Accent6 2 6 2 3 3" xfId="28277" xr:uid="{D4CA219B-0D18-48D5-ABF2-567DD361C416}"/>
    <cellStyle name="20% - Accent6 2 6 2 4" xfId="4026" xr:uid="{238F30D9-DDA6-4388-B876-30523D79D481}"/>
    <cellStyle name="20% - Accent6 2 6 2 4 2" xfId="29470" xr:uid="{C2D17801-48EB-4C33-A7D9-F874F886D787}"/>
    <cellStyle name="20% - Accent6 2 6 2 5" xfId="42529" xr:uid="{B194EA0C-1997-4E94-8912-F8BB60D34025}"/>
    <cellStyle name="20% - Accent6 2 6 3" xfId="17313" xr:uid="{FDD83D37-FC22-489E-A328-DE77DF6F00C0}"/>
    <cellStyle name="20% - Accent6 2 6 3 2" xfId="9393" xr:uid="{5CE5038F-5E18-4F5C-B73C-AE199AF13D49}"/>
    <cellStyle name="20% - Accent6 2 6 3 2 2" xfId="34786" xr:uid="{EB5B20C1-3906-4D50-95C0-D1D8AC95C267}"/>
    <cellStyle name="20% - Accent6 2 6 3 3" xfId="42621" xr:uid="{4931BA75-617F-40FC-8409-B95D2E25BC8A}"/>
    <cellStyle name="20% - Accent6 2 6 4" xfId="22726" xr:uid="{2F605D4F-34CA-4568-88CC-676BCAD1218F}"/>
    <cellStyle name="20% - Accent6 2 6 4 2" xfId="8495" xr:uid="{02C0A410-2A22-4DCC-9B5F-317FAE9832B4}"/>
    <cellStyle name="20% - Accent6 2 6 4 2 2" xfId="33902" xr:uid="{3874A18D-6CEA-4EDD-9883-05A2641C86C6}"/>
    <cellStyle name="20% - Accent6 2 6 4 3" xfId="47981" xr:uid="{565353FF-F25A-4FAC-902C-532843D83EBF}"/>
    <cellStyle name="20% - Accent6 2 6 5" xfId="6049" xr:uid="{ECF9E6E4-84D1-4807-9A53-D9B594F6FBEA}"/>
    <cellStyle name="20% - Accent6 2 6 5 2" xfId="31472" xr:uid="{D9747D77-35D4-4DFE-AC10-43B374F5DE60}"/>
    <cellStyle name="20% - Accent6 2 6 6" xfId="45558" xr:uid="{EB8ED60F-92CD-42A6-A579-3084ED01F283}"/>
    <cellStyle name="20% - Accent6 2 7" xfId="13965" xr:uid="{88259173-C55C-4E68-92AD-7EECCD3490A1}"/>
    <cellStyle name="20% - Accent6 2 7 2" xfId="6688" xr:uid="{B26417C9-637B-4D33-9890-112C12814CBE}"/>
    <cellStyle name="20% - Accent6 2 7 2 2" xfId="23699" xr:uid="{7888535A-24EA-4F7A-9E46-A8CBD50E5ACF}"/>
    <cellStyle name="20% - Accent6 2 7 2 2 2" xfId="4197" xr:uid="{ED77C9A2-ED24-4532-A631-B3F67CEDF556}"/>
    <cellStyle name="20% - Accent6 2 7 2 2 2 2" xfId="29641" xr:uid="{88AAB2BB-E935-4BD2-9768-C410C5E4E115}"/>
    <cellStyle name="20% - Accent6 2 7 2 2 3" xfId="48944" xr:uid="{96D52C42-692F-4F36-8339-5E13DC3B6C5D}"/>
    <cellStyle name="20% - Accent6 2 7 2 3" xfId="9137" xr:uid="{7F540448-71DC-411E-9523-1EE9E24F3F07}"/>
    <cellStyle name="20% - Accent6 2 7 2 3 2" xfId="1230" xr:uid="{498AD995-B859-416B-B4EB-D29428ACF06F}"/>
    <cellStyle name="20% - Accent6 2 7 2 3 2 2" xfId="26714" xr:uid="{87EE32C1-02D8-4F1E-AB91-022741F6BE6A}"/>
    <cellStyle name="20% - Accent6 2 7 2 3 3" xfId="34530" xr:uid="{43872732-F5FA-4F23-8C58-4D86B0F9F59A}"/>
    <cellStyle name="20% - Accent6 2 7 2 4" xfId="10340" xr:uid="{7245C4DC-00D3-4370-9DF7-9B4F5D85724D}"/>
    <cellStyle name="20% - Accent6 2 7 2 4 2" xfId="35724" xr:uid="{FAF9CDEA-6845-488F-9EC3-4C91BE9F95DE}"/>
    <cellStyle name="20% - Accent6 2 7 2 5" xfId="32102" xr:uid="{3ED3106C-0A68-40E1-8AB4-5CB295D16A56}"/>
    <cellStyle name="20% - Accent6 2 7 3" xfId="6780" xr:uid="{86FC36B9-9839-49D0-99F4-A3E550C30AC7}"/>
    <cellStyle name="20% - Accent6 2 7 3 2" xfId="22029" xr:uid="{EB442322-597A-477D-94C4-B879244445E9}"/>
    <cellStyle name="20% - Accent6 2 7 3 2 2" xfId="47297" xr:uid="{1DA50691-1CC2-465B-9D25-AE477857F856}"/>
    <cellStyle name="20% - Accent6 2 7 3 3" xfId="32194" xr:uid="{846A0507-3388-4BE2-8843-2A84D26A66EF}"/>
    <cellStyle name="20% - Accent6 2 7 4" xfId="16413" xr:uid="{7B34BFD5-D421-4677-B39C-884226E13069}"/>
    <cellStyle name="20% - Accent6 2 7 4 2" xfId="21130" xr:uid="{7F767E03-75B7-4A4F-A183-1B610DE7DAB1}"/>
    <cellStyle name="20% - Accent6 2 7 4 2 2" xfId="46409" xr:uid="{BCDBF159-8AB0-47E0-B622-2FFF828D9436}"/>
    <cellStyle name="20% - Accent6 2 7 4 3" xfId="41729" xr:uid="{281C9520-67C6-4009-A307-A38A0B7CC55B}"/>
    <cellStyle name="20% - Accent6 2 7 5" xfId="12363" xr:uid="{FE2F4492-7C54-4E3D-9796-02A9482F8D8F}"/>
    <cellStyle name="20% - Accent6 2 7 5 2" xfId="37726" xr:uid="{57F92A4A-56BF-4DB3-AE57-118FBE4CA747}"/>
    <cellStyle name="20% - Accent6 2 7 6" xfId="39306" xr:uid="{3C3929C4-2BD2-4025-8847-747609590A93}"/>
    <cellStyle name="20% - Accent6 2 8" xfId="2401" xr:uid="{E79284B5-F55D-4082-A9D8-EDB1284EA584}"/>
    <cellStyle name="20% - Accent6 2 9" xfId="4501" xr:uid="{7E40B12C-2798-4143-8846-0E24690C037D}"/>
    <cellStyle name="20% - Accent6 2 9 2" xfId="1499" xr:uid="{7AA6F2FA-4A8F-4907-8685-11C8A145A290}"/>
    <cellStyle name="20% - Accent6 2 9 2 2" xfId="11499" xr:uid="{C1AEB0EB-C1F7-4382-828A-D01919A5CA64}"/>
    <cellStyle name="20% - Accent6 2 9 2 2 2" xfId="36870" xr:uid="{E5686E02-5CB9-45D3-A1C7-FC6AF8647428}"/>
    <cellStyle name="20% - Accent6 2 9 2 3" xfId="26970" xr:uid="{E9A65B58-A56A-4A4C-867B-A331E1B28965}"/>
    <cellStyle name="20% - Accent6 2 9 3" xfId="18516" xr:uid="{72446E0A-0BDE-4719-95C8-CD7ED5CE65DD}"/>
    <cellStyle name="20% - Accent6 2 9 3 2" xfId="22202" xr:uid="{8A531592-C1B9-4495-8140-69D455204214}"/>
    <cellStyle name="20% - Accent6 2 9 3 2 2" xfId="47470" xr:uid="{87F85E54-F96E-482E-A583-AE240A29CF0D}"/>
    <cellStyle name="20% - Accent6 2 9 3 3" xfId="43816" xr:uid="{DC5EC9F9-3B01-44FD-82F5-132DC5EAB3AD}"/>
    <cellStyle name="20% - Accent6 2 9 4" xfId="20788" xr:uid="{CE8C6C34-4CF1-489E-B1B7-A304BFFF69EA}"/>
    <cellStyle name="20% - Accent6 2 9 4 2" xfId="46067" xr:uid="{07F01B00-B04E-40B5-9FEA-477BD90F8190}"/>
    <cellStyle name="20% - Accent6 2 9 5" xfId="29934" xr:uid="{12D7B87B-F869-4535-8DD7-2454BD34A1DB}"/>
    <cellStyle name="20% - Accent6 20" xfId="369" xr:uid="{97E5C1DC-B6D6-4666-9D9C-3108B2D1FBB8}"/>
    <cellStyle name="20% - Accent6 20 2" xfId="19497" xr:uid="{6A2241C2-EF39-4DF9-BF49-07FC92570752}"/>
    <cellStyle name="20% - Accent6 20 2 2" xfId="6299" xr:uid="{4868912E-58C2-4FB8-BCF3-45DB9CEB7E67}"/>
    <cellStyle name="20% - Accent6 20 2 2 2" xfId="31722" xr:uid="{24F7C138-5B98-455B-8302-16F1CC9E0F7E}"/>
    <cellStyle name="20% - Accent6 20 2 3" xfId="44785" xr:uid="{DBE19B00-9C76-41AD-B61C-AA8617FF8B3D}"/>
    <cellStyle name="20% - Accent6 20 3" xfId="7009" xr:uid="{9E34A899-3554-48A6-A012-D78B5FC02E6E}"/>
    <cellStyle name="20% - Accent6 20 3 2" xfId="23317" xr:uid="{30BDE61D-92CC-41EA-A530-1F6816F0A845}"/>
    <cellStyle name="20% - Accent6 20 3 2 2" xfId="48572" xr:uid="{08C127D9-38FC-42C4-B68E-E6192FBBE963}"/>
    <cellStyle name="20% - Accent6 20 3 3" xfId="32423" xr:uid="{7F67130C-0760-4761-A757-0781D0714258}"/>
    <cellStyle name="20% - Accent6 20 4" xfId="12442" xr:uid="{89E45509-5C3E-4614-A7E6-49FCFE9FB4DD}"/>
    <cellStyle name="20% - Accent6 20 4 2" xfId="37805" xr:uid="{3B254CED-6233-49C0-927B-C65308B06590}"/>
    <cellStyle name="20% - Accent6 20 5" xfId="25853" xr:uid="{CD2D6D51-015E-4BDE-AFC4-C89C3F7F2251}"/>
    <cellStyle name="20% - Accent6 21" xfId="21485" xr:uid="{6E53E182-0561-41C3-BC81-2EC4F1273413}"/>
    <cellStyle name="20% - Accent6 21 2" xfId="16714" xr:uid="{5F494518-D206-478E-8230-370B5343DDB9}"/>
    <cellStyle name="20% - Accent6 21 2 2" xfId="42030" xr:uid="{DA2D380A-2F93-476A-AFD1-2829996397BF}"/>
    <cellStyle name="20% - Accent6 21 3" xfId="46753" xr:uid="{C1BB0572-7761-4655-A32A-8AD993568AD2}"/>
    <cellStyle name="20% - Accent6 22" xfId="23756" xr:uid="{9C7EDA93-82EE-43E0-94D7-36A7653E47F2}"/>
    <cellStyle name="20% - Accent6 22 2" xfId="14780" xr:uid="{4281ACC4-51DE-47F7-A1D0-19ED399BBBE7}"/>
    <cellStyle name="20% - Accent6 22 2 2" xfId="40119" xr:uid="{4C91E260-C8F2-420A-B280-29F6E64B609C}"/>
    <cellStyle name="20% - Accent6 22 3" xfId="49001" xr:uid="{E95FE46C-178E-42FC-8BEE-A78555FB3C6C}"/>
    <cellStyle name="20% - Accent6 23" xfId="10209" xr:uid="{99D7E29F-055C-46BD-A286-86EC1BD39506}"/>
    <cellStyle name="20% - Accent6 23 2" xfId="35593" xr:uid="{9BEF78A9-8ED1-41B1-A4F2-270CE9064AC5}"/>
    <cellStyle name="20% - Accent6 24" xfId="14946" xr:uid="{4B181D07-5D0D-4342-B45C-6CD695406D1B}"/>
    <cellStyle name="20% - Accent6 24 2" xfId="40285" xr:uid="{7C115EF5-2457-44A7-A279-2FA1563C8ADC}"/>
    <cellStyle name="20% - Accent6 25" xfId="12886" xr:uid="{880F5C84-0494-427C-833F-6DE18B5B654A}"/>
    <cellStyle name="20% - Accent6 25 2" xfId="38246" xr:uid="{4129A658-B4DE-40A4-B247-B07815E90F7E}"/>
    <cellStyle name="20% - Accent6 26" xfId="199" xr:uid="{2975323C-AEAC-48DB-911F-7EDF93FE47FC}"/>
    <cellStyle name="20% - Accent6 26 2" xfId="25693" xr:uid="{6B51EBF4-8008-4EC2-8321-9063FB2205A8}"/>
    <cellStyle name="20% - Accent6 27" xfId="25502" xr:uid="{268142A1-83C6-4BAE-ADE3-F690B23F01FA}"/>
    <cellStyle name="20% - Accent6 27 2" xfId="50732" xr:uid="{99D1581A-B7A5-4A69-B06D-0178CEE2A568}"/>
    <cellStyle name="20% - Accent6 28" xfId="25519" xr:uid="{2D4A9899-AB9B-4DDA-BBFB-E210875E34A4}"/>
    <cellStyle name="20% - Accent6 28 2" xfId="50742" xr:uid="{D5A5CF08-68A6-4B0F-BEC1-408165D201CD}"/>
    <cellStyle name="20% - Accent6 29" xfId="25619" xr:uid="{DC0AB0E2-682D-4EAA-BE0F-92B9E98895CA}"/>
    <cellStyle name="20% - Accent6 3" xfId="176" xr:uid="{05B15E88-4DB9-43E2-AB39-EBC812168D13}"/>
    <cellStyle name="20% - Accent6 3 10" xfId="3569" xr:uid="{48EB3D1C-55D6-4531-8D2F-44C24E9D387C}"/>
    <cellStyle name="20% - Accent6 3 10 2" xfId="15681" xr:uid="{B55A4B3E-3C47-4CE3-8B64-CF2444CB80F0}"/>
    <cellStyle name="20% - Accent6 3 10 2 2" xfId="41008" xr:uid="{9AB0887F-311E-4F58-AA19-71B3A45BF8EC}"/>
    <cellStyle name="20% - Accent6 3 10 3" xfId="29013" xr:uid="{FB62E608-23A7-48F8-89AD-A0FB6A7FFE63}"/>
    <cellStyle name="20% - Accent6 3 11" xfId="5841" xr:uid="{58E49E93-30CB-4BF0-9974-3021D85D51B4}"/>
    <cellStyle name="20% - Accent6 3 11 2" xfId="13747" xr:uid="{5B15B93B-FBEE-4771-AD6F-22496930FB61}"/>
    <cellStyle name="20% - Accent6 3 11 2 2" xfId="39098" xr:uid="{9F283621-E22D-4EA2-B7C3-15CB65084317}"/>
    <cellStyle name="20% - Accent6 3 11 3" xfId="31264" xr:uid="{2BDB686B-CB3D-483E-ADD3-9E22245C13C5}"/>
    <cellStyle name="20% - Accent6 3 12" xfId="9176" xr:uid="{C858A7BC-9DCE-42FB-B4F7-DFF251B569F0}"/>
    <cellStyle name="20% - Accent6 3 12 2" xfId="34569" xr:uid="{21FA5BE7-92C2-4F93-9FDB-1E2B317CDA9B}"/>
    <cellStyle name="20% - Accent6 3 13" xfId="14995" xr:uid="{99E878C8-B2EA-4D2A-A050-2A05A05D3ABD}"/>
    <cellStyle name="20% - Accent6 3 13 2" xfId="40330" xr:uid="{F1FBCFBE-D6B4-4DDE-B04F-2E54E9EA141E}"/>
    <cellStyle name="20% - Accent6 3 14" xfId="25576" xr:uid="{69C491CF-0659-4F55-9C45-55E0497BC1C5}"/>
    <cellStyle name="20% - Accent6 3 14 2" xfId="50799" xr:uid="{8A066A66-C766-4F1A-A627-385D508A509D}"/>
    <cellStyle name="20% - Accent6 3 15" xfId="25671" xr:uid="{7EB3573D-10A5-4F74-8C1C-ED95E4B47A31}"/>
    <cellStyle name="20% - Accent6 3 2" xfId="5500" xr:uid="{F8598687-D4E3-4577-B894-79A5BDF19A14}"/>
    <cellStyle name="20% - Accent6 3 2 10" xfId="14440" xr:uid="{D7461857-5062-42A5-924C-9B40475967F4}"/>
    <cellStyle name="20% - Accent6 3 2 10 2" xfId="39779" xr:uid="{B24A3590-B49A-4D58-995D-21AA6DD015E0}"/>
    <cellStyle name="20% - Accent6 3 2 11" xfId="30925" xr:uid="{E1672E5A-7A30-4E3B-833E-BB15667DB6F1}"/>
    <cellStyle name="20% - Accent6 3 2 2" xfId="15038" xr:uid="{CE554E91-8B04-42F1-962F-243E5D1A3921}"/>
    <cellStyle name="20% - Accent6 3 2 2 2" xfId="4505" xr:uid="{15B06273-80DB-4BBC-866F-701D8B519EC2}"/>
    <cellStyle name="20% - Accent6 3 2 2 2 2" xfId="371" xr:uid="{16236F7D-06EA-4781-A597-A2A116B72096}"/>
    <cellStyle name="20% - Accent6 3 2 2 2 2 2" xfId="543" xr:uid="{0C7F1804-11EC-4BA2-962E-68C4E8005C5B}"/>
    <cellStyle name="20% - Accent6 3 2 2 2 2 2 2" xfId="6301" xr:uid="{D374DA36-7FA2-48FB-BE1C-25C4B1BAC7AB}"/>
    <cellStyle name="20% - Accent6 3 2 2 2 2 2 2 2" xfId="31724" xr:uid="{5A23C73C-5E5B-4C31-B851-6C96B618ED65}"/>
    <cellStyle name="20% - Accent6 3 2 2 2 2 2 3" xfId="26027" xr:uid="{2B81283C-A84B-40CA-A5EE-655288ADF934}"/>
    <cellStyle name="20% - Accent6 3 2 2 2 2 3" xfId="11241" xr:uid="{2868E607-5FFD-4FF6-BB30-C38CA31C4FF2}"/>
    <cellStyle name="20% - Accent6 3 2 2 2 2 3 2" xfId="23319" xr:uid="{25929448-CCE1-40D0-B59C-61BD302A393A}"/>
    <cellStyle name="20% - Accent6 3 2 2 2 2 3 2 2" xfId="48574" xr:uid="{951A8729-D3BA-40D2-8DC4-8D2F9FE2B2D8}"/>
    <cellStyle name="20% - Accent6 3 2 2 2 2 3 3" xfId="36612" xr:uid="{829C881E-C552-4B56-B3F5-67D0A44AD6C5}"/>
    <cellStyle name="20% - Accent6 3 2 2 2 2 4" xfId="12444" xr:uid="{DC3DE844-C40E-4757-897E-B9FB3C3AAEBA}"/>
    <cellStyle name="20% - Accent6 3 2 2 2 2 4 2" xfId="37807" xr:uid="{0EED5C8E-84EA-44F4-8CD9-86A93762D085}"/>
    <cellStyle name="20% - Accent6 3 2 2 2 2 5" xfId="25855" xr:uid="{BFB505E0-84DE-4418-BFD8-BDEE94CDAE63}"/>
    <cellStyle name="20% - Accent6 3 2 2 2 3" xfId="2551" xr:uid="{42548269-A25B-4D39-B348-5BACE21DC53C}"/>
    <cellStyle name="20% - Accent6 3 2 2 2 3 2" xfId="24134" xr:uid="{12ABB457-ED30-49F0-99AD-05C97045F81A}"/>
    <cellStyle name="20% - Accent6 3 2 2 2 3 2 2" xfId="49379" xr:uid="{E75838B4-4A58-4FD7-888E-A228B37D0D24}"/>
    <cellStyle name="20% - Accent6 3 2 2 2 3 3" xfId="28004" xr:uid="{0CF7EA47-A70B-4FB0-B406-06275FE91DE6}"/>
    <cellStyle name="20% - Accent6 3 2 2 2 4" xfId="18517" xr:uid="{3C0DE360-5B4C-4C49-A3DD-9C2B1F636A9D}"/>
    <cellStyle name="20% - Accent6 3 2 2 2 4 2" xfId="22203" xr:uid="{E8FF15BC-273B-4053-BC1A-6C1DA438B231}"/>
    <cellStyle name="20% - Accent6 3 2 2 2 4 2 2" xfId="47471" xr:uid="{77DEA30B-E8A5-42AE-B545-C0876B07C237}"/>
    <cellStyle name="20% - Accent6 3 2 2 2 4 3" xfId="43817" xr:uid="{7400AA08-C054-4E94-9638-128A2D7F5382}"/>
    <cellStyle name="20% - Accent6 3 2 2 2 5" xfId="20789" xr:uid="{6E048B27-DCC6-460B-B900-308984E81191}"/>
    <cellStyle name="20% - Accent6 3 2 2 2 5 2" xfId="46068" xr:uid="{D574806F-3B01-422E-A68E-5DD4EECBE532}"/>
    <cellStyle name="20% - Accent6 3 2 2 2 6" xfId="29938" xr:uid="{1F74FB93-6ED5-4641-9987-888A508122C8}"/>
    <cellStyle name="20% - Accent6 3 2 2 3" xfId="10818" xr:uid="{8FB9098A-F061-4EF9-BB80-E374BD8C2AD5}"/>
    <cellStyle name="20% - Accent6 3 2 2 3 2" xfId="1411" xr:uid="{B15C3DD3-8CF5-4A50-8EF1-807E07C8F1C4}"/>
    <cellStyle name="20% - Accent6 3 2 2 3 2 2" xfId="544" xr:uid="{55C3EACC-FE46-4B48-A82C-CE65791DD7ED}"/>
    <cellStyle name="20% - Accent6 3 2 2 3 2 2 2" xfId="12615" xr:uid="{2AE6EA48-B8FC-4D81-8532-E96FFC27F9A6}"/>
    <cellStyle name="20% - Accent6 3 2 2 3 2 2 2 2" xfId="37978" xr:uid="{92418120-7E80-4D8B-8026-1887A29FF4ED}"/>
    <cellStyle name="20% - Accent6 3 2 2 3 2 2 3" xfId="26028" xr:uid="{081B5552-A7C8-4FD4-A3CF-BE70A25FB74D}"/>
    <cellStyle name="20% - Accent6 3 2 2 3 2 3" xfId="23878" xr:uid="{78295DB0-E89E-486D-B46B-89BADA8E50A2}"/>
    <cellStyle name="20% - Accent6 3 2 2 3 2 3 2" xfId="17006" xr:uid="{C4D71580-392F-4790-9BC9-DB35E276B7CA}"/>
    <cellStyle name="20% - Accent6 3 2 2 3 2 3 2 2" xfId="42322" xr:uid="{D01D7C3B-292C-435B-9031-9D4CD68FE0A7}"/>
    <cellStyle name="20% - Accent6 3 2 2 3 2 3 3" xfId="49123" xr:uid="{2B7E17F1-6088-47CC-832A-359CBBD74A06}"/>
    <cellStyle name="20% - Accent6 3 2 2 3 2 4" xfId="25081" xr:uid="{D62F6A48-DC9C-4221-9C9E-F42007CFF1AA}"/>
    <cellStyle name="20% - Accent6 3 2 2 3 2 4 2" xfId="50315" xr:uid="{59EE0CFC-BC81-4629-BAEF-14F74F460C8B}"/>
    <cellStyle name="20% - Accent6 3 2 2 3 2 5" xfId="26882" xr:uid="{C6A36CE4-448B-4CFE-8875-987696320651}"/>
    <cellStyle name="20% - Accent6 3 2 2 3 3" xfId="8864" xr:uid="{408C761A-F145-42BB-A632-2A2630C245BE}"/>
    <cellStyle name="20% - Accent6 3 2 2 3 3 2" xfId="17822" xr:uid="{54FE6005-C2FC-4729-9379-6B41227BD993}"/>
    <cellStyle name="20% - Accent6 3 2 2 3 3 2 2" xfId="43130" xr:uid="{20C66BDE-BDD8-4127-930C-81690B2F02C1}"/>
    <cellStyle name="20% - Accent6 3 2 2 3 3 3" xfId="34257" xr:uid="{0AEF90AC-BD55-4F35-B833-C82DF6CA7F1A}"/>
    <cellStyle name="20% - Accent6 3 2 2 3 4" xfId="7984" xr:uid="{CB5C2C53-88BC-4D7F-B5E5-6A6DCCFC5A7E}"/>
    <cellStyle name="20% - Accent6 3 2 2 3 4 2" xfId="15891" xr:uid="{022C6DAF-FE2F-419F-934F-660899C3235D}"/>
    <cellStyle name="20% - Accent6 3 2 2 3 4 2 2" xfId="41218" xr:uid="{DDD0B526-9715-4DE4-8963-C2E323F18041}"/>
    <cellStyle name="20% - Accent6 3 2 2 3 4 3" xfId="33391" xr:uid="{7D197887-E28C-478F-BCA8-2A1AB46942DF}"/>
    <cellStyle name="20% - Accent6 3 2 2 3 5" xfId="14477" xr:uid="{09032221-218D-4F57-A833-B9B9F5BE248C}"/>
    <cellStyle name="20% - Accent6 3 2 2 3 5 2" xfId="39816" xr:uid="{5B763E5A-5BE1-4F68-AFF4-DEA3E921E267}"/>
    <cellStyle name="20% - Accent6 3 2 2 3 6" xfId="36192" xr:uid="{020865DA-16B6-4A5C-9CFA-AF528278360E}"/>
    <cellStyle name="20% - Accent6 3 2 2 4" xfId="370" xr:uid="{538AFC16-0F07-4741-A02A-8DA2A1A5B8C3}"/>
    <cellStyle name="20% - Accent6 3 2 2 4 2" xfId="19490" xr:uid="{955B6F69-BDE9-4CE9-94AB-51E406D808E0}"/>
    <cellStyle name="20% - Accent6 3 2 2 4 2 2" xfId="16835" xr:uid="{ADC4EBBA-39F5-46BC-9A21-91C21C26FAC4}"/>
    <cellStyle name="20% - Accent6 3 2 2 4 2 2 2" xfId="42151" xr:uid="{CA3AC3B2-B1F5-4A39-B930-0D1086FCD785}"/>
    <cellStyle name="20% - Accent6 3 2 2 4 2 3" xfId="44778" xr:uid="{EB7FA1FA-1A02-4CAE-A250-C157A580308D}"/>
    <cellStyle name="20% - Accent6 3 2 2 4 3" xfId="4928" xr:uid="{058D8EC9-7461-4EBE-A09D-B05AA36A59FB}"/>
    <cellStyle name="20% - Accent6 3 2 2 4 3 2" xfId="10682" xr:uid="{8BA9A1E9-922E-4670-B599-B62E5521D5CA}"/>
    <cellStyle name="20% - Accent6 3 2 2 4 3 2 2" xfId="36066" xr:uid="{A3719B07-C145-465D-AB51-1BCF4DE800E6}"/>
    <cellStyle name="20% - Accent6 3 2 2 4 3 3" xfId="30359" xr:uid="{39073E32-18E6-4573-9932-E153ECA9220C}"/>
    <cellStyle name="20% - Accent6 3 2 2 4 4" xfId="6130" xr:uid="{4F364C21-54BE-4D61-BA51-E884404973BD}"/>
    <cellStyle name="20% - Accent6 3 2 2 4 4 2" xfId="31553" xr:uid="{83F72B79-8CFD-45A0-917E-1BA218E56339}"/>
    <cellStyle name="20% - Accent6 3 2 2 4 5" xfId="25854" xr:uid="{AF95B4AC-43BE-458E-B906-83C49DBAD203}"/>
    <cellStyle name="20% - Accent6 3 2 2 5" xfId="440" xr:uid="{5E64BD08-23BA-49C0-8653-5DE05E916E01}"/>
    <cellStyle name="20% - Accent6 3 2 2 5 2" xfId="11497" xr:uid="{0A09D9FA-E42B-4AE6-A998-111DE6A307C8}"/>
    <cellStyle name="20% - Accent6 3 2 2 5 2 2" xfId="36868" xr:uid="{C6663754-9059-49CE-B092-D468047412BE}"/>
    <cellStyle name="20% - Accent6 3 2 2 5 3" xfId="25924" xr:uid="{FD5F8BCE-B66E-480E-BCF4-5DEA0517C18A}"/>
    <cellStyle name="20% - Accent6 3 2 2 6" xfId="24830" xr:uid="{CA5BCC58-D9FE-4BCD-A7F8-AA5C277C2994}"/>
    <cellStyle name="20% - Accent6 3 2 2 6 2" xfId="9567" xr:uid="{AF1E890A-D97A-416E-9299-6B42023E6A51}"/>
    <cellStyle name="20% - Accent6 3 2 2 6 2 2" xfId="34960" xr:uid="{148AEDC7-90E1-455B-B552-04D76983A5D7}"/>
    <cellStyle name="20% - Accent6 3 2 2 6 3" xfId="50064" xr:uid="{3A2908A6-1FC4-4254-86CB-C38B7274F5A6}"/>
    <cellStyle name="20% - Accent6 3 2 2 7" xfId="8154" xr:uid="{DC33CDC5-4584-4C38-8012-A50A4A31AD8B}"/>
    <cellStyle name="20% - Accent6 3 2 2 7 2" xfId="33561" xr:uid="{075B542C-ACC6-48C0-8A8F-0B2B7453E117}"/>
    <cellStyle name="20% - Accent6 3 2 2 8" xfId="40368" xr:uid="{1F0018CD-1186-4352-AD69-C65F362FC8DD}"/>
    <cellStyle name="20% - Accent6 3 2 3" xfId="23455" xr:uid="{3951D773-9432-400F-8701-BA13C61BBBDF}"/>
    <cellStyle name="20% - Accent6 3 2 3 2" xfId="17143" xr:uid="{EE2EC778-847C-4963-9C37-E09EAD51CF3C}"/>
    <cellStyle name="20% - Accent6 3 2 3 2 2" xfId="9829" xr:uid="{0A626B15-5F5A-452D-A27F-610FB431C92C}"/>
    <cellStyle name="20% - Accent6 3 2 3 2 2 2" xfId="3687" xr:uid="{E5E6CE9B-BA81-4447-8722-E29DDC0BFDE8}"/>
    <cellStyle name="20% - Accent6 3 2 3 2 2 2 2" xfId="18939" xr:uid="{6151AFA5-C2AB-4476-A7FE-4F7CF18F406B}"/>
    <cellStyle name="20% - Accent6 3 2 3 2 2 2 2 2" xfId="44239" xr:uid="{F3849298-8F9B-4CD9-BAFD-1F74D991968E}"/>
    <cellStyle name="20% - Accent6 3 2 3 2 2 2 3" xfId="29131" xr:uid="{5D458735-D13B-4975-8CBB-53BB399FA8AE}"/>
    <cellStyle name="20% - Accent6 3 2 3 2 2 3" xfId="7033" xr:uid="{75C026B9-4714-4A73-A8BA-7D6CD7D84037}"/>
    <cellStyle name="20% - Accent6 3 2 3 2 2 3 2" xfId="12786" xr:uid="{C832DE41-9AE2-4259-8C8B-6D9A452C2054}"/>
    <cellStyle name="20% - Accent6 3 2 3 2 2 3 2 2" xfId="38149" xr:uid="{8B52CBEC-5CA5-440B-90B9-CF81A0DD298D}"/>
    <cellStyle name="20% - Accent6 3 2 3 2 2 3 3" xfId="32447" xr:uid="{89F67D0C-3214-4E7C-8DF3-264ED9012946}"/>
    <cellStyle name="20% - Accent6 3 2 3 2 2 4" xfId="8235" xr:uid="{EEBA182D-3128-4A6F-94BC-94046E45DA1B}"/>
    <cellStyle name="20% - Accent6 3 2 3 2 2 4 2" xfId="33642" xr:uid="{7EA93F45-1544-4433-A5AE-D0AB67D29BB2}"/>
    <cellStyle name="20% - Accent6 3 2 3 2 2 5" xfId="35213" xr:uid="{E2BF5525-738A-46AC-A05C-1CC8D89B032B}"/>
    <cellStyle name="20% - Accent6 3 2 3 2 3" xfId="15188" xr:uid="{1664F5DB-B3DB-4005-8260-5D77B1D1C8BE}"/>
    <cellStyle name="20% - Accent6 3 2 3 2 3 2" xfId="19925" xr:uid="{27187AFD-B41F-46ED-B18A-D938BBE6AE15}"/>
    <cellStyle name="20% - Accent6 3 2 3 2 3 2 2" xfId="45213" xr:uid="{D489676D-6436-4996-8350-5BA4BAEEE515}"/>
    <cellStyle name="20% - Accent6 3 2 3 2 3 3" xfId="40515" xr:uid="{12F9CF8C-6EFB-4E19-AE3B-CD652A5F5999}"/>
    <cellStyle name="20% - Accent6 3 2 3 2 4" xfId="14307" xr:uid="{B684F1C8-8AB1-43B7-94E0-E17D2020F825}"/>
    <cellStyle name="20% - Accent6 3 2 3 2 4 2" xfId="11671" xr:uid="{6BD1BE95-986D-4274-A333-116C8916FCE0}"/>
    <cellStyle name="20% - Accent6 3 2 3 2 4 2 2" xfId="37042" xr:uid="{32D199D8-DC3D-4DB9-AFE5-26DA819AE7B9}"/>
    <cellStyle name="20% - Accent6 3 2 3 2 4 3" xfId="39646" xr:uid="{117EE8BE-46CF-4C38-9FEE-95A514749DD2}"/>
    <cellStyle name="20% - Accent6 3 2 3 2 5" xfId="9226" xr:uid="{B6CDA14B-A606-44DB-83EB-F7CBFE8F9C60}"/>
    <cellStyle name="20% - Accent6 3 2 3 2 5 2" xfId="34619" xr:uid="{75AEA4DD-0296-4B7F-9EEC-D54732B82F2F}"/>
    <cellStyle name="20% - Accent6 3 2 3 2 6" xfId="42452" xr:uid="{ED1CAD7F-B71E-4A7C-9DDD-ACA538199AE6}"/>
    <cellStyle name="20% - Accent6 3 2 3 3" xfId="6610" xr:uid="{53D33560-A294-4BBD-9136-6C7B5F2275BA}"/>
    <cellStyle name="20% - Accent6 3 2 3 3 2" xfId="22466" xr:uid="{5324E472-35A0-4AE0-BD35-FB99E2A80373}"/>
    <cellStyle name="20% - Accent6 3 2 3 3 2 2" xfId="10001" xr:uid="{3382E7FB-3A0D-49B1-8F13-5457BEECA64D}"/>
    <cellStyle name="20% - Accent6 3 2 3 3 2 2 2" xfId="8406" xr:uid="{8031E879-DD56-4783-B23F-E102DAECFF9A}"/>
    <cellStyle name="20% - Accent6 3 2 3 3 2 2 2 2" xfId="33813" xr:uid="{21C528A1-B057-41B5-A49F-76E593F66E19}"/>
    <cellStyle name="20% - Accent6 3 2 3 3 2 2 3" xfId="35385" xr:uid="{090FF0A9-AD8B-412D-87D5-0EF142572DE0}"/>
    <cellStyle name="20% - Accent6 3 2 3 3 2 3" xfId="19669" xr:uid="{F04A5617-F8B2-4ADD-9D0F-EAC96F86A30C}"/>
    <cellStyle name="20% - Accent6 3 2 3 3 2 3 2" xfId="25423" xr:uid="{1FF29406-22A0-4C36-9E6D-F0DFD871F62C}"/>
    <cellStyle name="20% - Accent6 3 2 3 3 2 3 2 2" xfId="50657" xr:uid="{ECC73040-08B4-4B07-97EA-A00A7933C2A2}"/>
    <cellStyle name="20% - Accent6 3 2 3 3 2 3 3" xfId="44957" xr:uid="{B5099B77-F424-4143-A43F-CE31C1680405}"/>
    <cellStyle name="20% - Accent6 3 2 3 3 2 4" xfId="20870" xr:uid="{A44B7CE6-2F12-47CA-AE42-645BC8F9D89C}"/>
    <cellStyle name="20% - Accent6 3 2 3 3 2 4 2" xfId="46149" xr:uid="{CFEAB635-86FC-49AC-98D5-3AB3FA51DC9F}"/>
    <cellStyle name="20% - Accent6 3 2 3 3 2 5" xfId="47722" xr:uid="{FF494B31-CD32-4DAF-A30C-848F3B6A069B}"/>
    <cellStyle name="20% - Accent6 3 2 3 3 3" xfId="4655" xr:uid="{315EEA53-12FD-4BD2-BDAB-2D2C6AFB5738}"/>
    <cellStyle name="20% - Accent6 3 2 3 3 3 2" xfId="13611" xr:uid="{D32A761D-93BA-440B-8612-E51B0124E80F}"/>
    <cellStyle name="20% - Accent6 3 2 3 3 3 2 2" xfId="38962" xr:uid="{B8833868-9BA5-4EA1-AE1C-43F5CE6B5F4E}"/>
    <cellStyle name="20% - Accent6 3 2 3 3 3 3" xfId="30086" xr:uid="{8365D5A6-53CA-4F8B-8FDB-2EBBC9594C1F}"/>
    <cellStyle name="20% - Accent6 3 2 3 3 4" xfId="2743" xr:uid="{1AE9766A-410C-4D8B-8AB6-1E50E9ACB069}"/>
    <cellStyle name="20% - Accent6 3 2 3 3 4 2" xfId="24308" xr:uid="{090879E6-FF85-4301-BCA8-5446CB5B0D24}"/>
    <cellStyle name="20% - Accent6 3 2 3 3 4 2 2" xfId="49553" xr:uid="{34118068-32E9-4C52-88A9-57EB20A2C056}"/>
    <cellStyle name="20% - Accent6 3 2 3 3 4 3" xfId="28196" xr:uid="{0D1D4263-9322-4940-8E73-6F52E3E4291E}"/>
    <cellStyle name="20% - Accent6 3 2 3 3 5" xfId="21862" xr:uid="{AC2F6B01-4B21-461F-AAB8-381F4169E55A}"/>
    <cellStyle name="20% - Accent6 3 2 3 3 5 2" xfId="47130" xr:uid="{40180FBC-12D8-459A-839D-5174CD4DAD53}"/>
    <cellStyle name="20% - Accent6 3 2 3 3 6" xfId="32024" xr:uid="{B0C7A93F-00AB-4247-8590-608160673E05}"/>
    <cellStyle name="20% - Accent6 3 2 3 4" xfId="3515" xr:uid="{38901AFA-DB56-4D96-904C-5BBD9B50D83D}"/>
    <cellStyle name="20% - Accent6 3 2 3 4 2" xfId="1583" xr:uid="{C3861AF3-9AD4-42EE-9012-D3AC2ABDD366}"/>
    <cellStyle name="20% - Accent6 3 2 3 4 2 2" xfId="25252" xr:uid="{236ABDEA-BE0D-4CAD-A351-63D081124762}"/>
    <cellStyle name="20% - Accent6 3 2 3 4 2 2 2" xfId="50486" xr:uid="{BAC32A64-68F0-40D3-BBE1-8A6494D26061}"/>
    <cellStyle name="20% - Accent6 3 2 3 4 2 3" xfId="27054" xr:uid="{98BBD52A-81CC-430D-981A-CE0E2EB553B6}"/>
    <cellStyle name="20% - Accent6 3 2 3 4 3" xfId="17566" xr:uid="{A9D70670-C913-4B8F-A771-56D484873AE9}"/>
    <cellStyle name="20% - Accent6 3 2 3 4 3 2" xfId="6472" xr:uid="{0E47D418-E268-4F3A-8E8B-8786CD201320}"/>
    <cellStyle name="20% - Accent6 3 2 3 4 3 2 2" xfId="31895" xr:uid="{0A52AD64-1165-4745-A9C9-46D6406A0EBA}"/>
    <cellStyle name="20% - Accent6 3 2 3 4 3 3" xfId="42874" xr:uid="{9C10C427-D2E2-4D62-A872-69D45F04FCDF}"/>
    <cellStyle name="20% - Accent6 3 2 3 4 4" xfId="18768" xr:uid="{993D51D7-0EF4-4340-AFAD-D2D6BDCE26B8}"/>
    <cellStyle name="20% - Accent6 3 2 3 4 4 2" xfId="44068" xr:uid="{4ECAE765-00CE-4DD0-9375-C80D01D3034E}"/>
    <cellStyle name="20% - Accent6 3 2 3 4 5" xfId="28959" xr:uid="{B233E41A-D2F8-44A2-BBE2-11FB76C7D62A}"/>
    <cellStyle name="20% - Accent6 3 2 3 5" xfId="21500" xr:uid="{8F8210B4-ECD2-41B7-887B-69A941277CDC}"/>
    <cellStyle name="20% - Accent6 3 2 3 5 2" xfId="7289" xr:uid="{69456002-FB00-4595-9BD7-5102FFB62210}"/>
    <cellStyle name="20% - Accent6 3 2 3 5 2 2" xfId="32703" xr:uid="{1A1C15A9-DB7F-4981-96C2-AC20A9BB45C7}"/>
    <cellStyle name="20% - Accent6 3 2 3 5 3" xfId="46768" xr:uid="{D8162AB6-53D5-4A8B-A2F9-CE6FEDD657A4}"/>
    <cellStyle name="20% - Accent6 3 2 3 6" xfId="20619" xr:uid="{5F670E40-D094-4CEB-9412-13B791F9ADE3}"/>
    <cellStyle name="20% - Accent6 3 2 3 6 2" xfId="5358" xr:uid="{7A35180C-0321-4C2E-9570-4D7940EF81C6}"/>
    <cellStyle name="20% - Accent6 3 2 3 6 2 2" xfId="30789" xr:uid="{BDAED8D1-8844-4AD5-A318-3BADA11F8B11}"/>
    <cellStyle name="20% - Accent6 3 2 3 6 3" xfId="45898" xr:uid="{882EDA7D-D2B7-48CF-B30F-DD4C9273DACB}"/>
    <cellStyle name="20% - Accent6 3 2 3 7" xfId="2913" xr:uid="{58C7F3D4-6AED-41BF-90B1-103796C7003F}"/>
    <cellStyle name="20% - Accent6 3 2 3 7 2" xfId="28366" xr:uid="{9FBC50F8-EAE1-41BB-ABF5-7270E5857267}"/>
    <cellStyle name="20% - Accent6 3 2 3 8" xfId="48702" xr:uid="{8C85302A-E7F0-445B-9F35-C6BE5AE720EC}"/>
    <cellStyle name="20% - Accent6 3 2 4" xfId="19246" xr:uid="{7A1370BF-B108-4007-803A-FCE7785CF2F4}"/>
    <cellStyle name="20% - Accent6 3 2 4 2" xfId="16153" xr:uid="{E1043934-2C96-4427-BF74-FAB73E61B90E}"/>
    <cellStyle name="20% - Accent6 3 2 4 2 2" xfId="22638" xr:uid="{95EF68AA-A71E-45BE-8102-CD8A08B7B9C6}"/>
    <cellStyle name="20% - Accent6 3 2 4 2 2 2" xfId="21041" xr:uid="{81B41F0F-56B5-4026-B70B-749F0C15EC09}"/>
    <cellStyle name="20% - Accent6 3 2 4 2 2 2 2" xfId="46320" xr:uid="{D8C8E061-2BC5-4356-AEA9-B5F3B8287676}"/>
    <cellStyle name="20% - Accent6 3 2 4 2 2 3" xfId="47893" xr:uid="{9578352B-8C56-4415-ACCE-83EBB537A01B}"/>
    <cellStyle name="20% - Accent6 3 2 4 2 3" xfId="13355" xr:uid="{6A1E68CC-E4BB-46E1-8348-1699DC991717}"/>
    <cellStyle name="20% - Accent6 3 2 4 2 3 2" xfId="19110" xr:uid="{2192528D-4638-4C29-B8B9-7700DA3C5900}"/>
    <cellStyle name="20% - Accent6 3 2 4 2 3 2 2" xfId="44410" xr:uid="{4E789E74-9C00-40F3-B7B8-3AD01F2DF492}"/>
    <cellStyle name="20% - Accent6 3 2 4 2 3 3" xfId="38706" xr:uid="{FEE8FA9B-85E9-4564-BC48-6D7E93F26AD8}"/>
    <cellStyle name="20% - Accent6 3 2 4 2 4" xfId="14558" xr:uid="{A390964E-73FA-42D1-A655-90944443D7B0}"/>
    <cellStyle name="20% - Accent6 3 2 4 2 4 2" xfId="39897" xr:uid="{A241F3FA-B1EB-449F-8AF6-A8C835A5FA23}"/>
    <cellStyle name="20% - Accent6 3 2 4 2 5" xfId="41469" xr:uid="{8EAC46C7-9702-4163-9FD7-584DBF256E7A}"/>
    <cellStyle name="20% - Accent6 3 2 4 3" xfId="10968" xr:uid="{B87E7479-9FA0-46E3-A740-685CB4FB65B8}"/>
    <cellStyle name="20% - Accent6 3 2 4 3 2" xfId="976" xr:uid="{1A576083-BB19-4668-AFF4-02DB9E920E62}"/>
    <cellStyle name="20% - Accent6 3 2 4 3 2 2" xfId="26460" xr:uid="{C39A1CAB-DE31-4A73-8EAE-CDC4AA822E5E}"/>
    <cellStyle name="20% - Accent6 3 2 4 3 3" xfId="36339" xr:uid="{897117DE-38C4-4608-9BF3-FD02E261A90F}"/>
    <cellStyle name="20% - Accent6 3 2 4 4" xfId="9056" xr:uid="{22BCB660-C860-46B3-8C6D-E9D31D668254}"/>
    <cellStyle name="20% - Accent6 3 2 4 4 2" xfId="17996" xr:uid="{C3128C51-420C-4FD5-9920-081278F3841B}"/>
    <cellStyle name="20% - Accent6 3 2 4 4 2 2" xfId="43304" xr:uid="{B4F02520-CF35-4AC8-82E2-41368E219C27}"/>
    <cellStyle name="20% - Accent6 3 2 4 4 3" xfId="34449" xr:uid="{0702F0FF-25CF-4006-AFFF-4CE8E1DCE494}"/>
    <cellStyle name="20% - Accent6 3 2 4 5" xfId="15550" xr:uid="{038D215F-96FD-47FC-9E2C-4F30B9AC16A0}"/>
    <cellStyle name="20% - Accent6 3 2 4 5 2" xfId="40877" xr:uid="{7DC98EA5-A864-40E6-B66C-DC693032DD92}"/>
    <cellStyle name="20% - Accent6 3 2 4 6" xfId="44537" xr:uid="{2E168A7B-95A7-45A5-90DE-43BFF5F02787}"/>
    <cellStyle name="20% - Accent6 3 2 5" xfId="12932" xr:uid="{DAB83E4F-5FB7-4D17-89C2-88732F283FAC}"/>
    <cellStyle name="20% - Accent6 3 2 5 2" xfId="5619" xr:uid="{B0A76138-D2FE-48AE-8997-48151AAEBC40}"/>
    <cellStyle name="20% - Accent6 3 2 5 2 2" xfId="16325" xr:uid="{B75EFCFD-874C-48C4-8C72-3F02564C008B}"/>
    <cellStyle name="20% - Accent6 3 2 5 2 2 2" xfId="14729" xr:uid="{578453BB-7D84-4928-8517-A8F0AE21A239}"/>
    <cellStyle name="20% - Accent6 3 2 5 2 2 2 2" xfId="40068" xr:uid="{96219E8D-F410-4281-B5AF-2086B5DB1780}"/>
    <cellStyle name="20% - Accent6 3 2 5 2 2 3" xfId="41641" xr:uid="{DCB039EE-CF41-4FDD-8E2C-0FBC3E85293D}"/>
    <cellStyle name="20% - Accent6 3 2 5 2 3" xfId="716" xr:uid="{08A9E640-0BC2-490A-B2CF-6E9183A1E893}"/>
    <cellStyle name="20% - Accent6 3 2 5 2 3 2" xfId="8577" xr:uid="{77AB4F7A-4DAD-44F0-9BC8-3425E8115074}"/>
    <cellStyle name="20% - Accent6 3 2 5 2 3 2 2" xfId="33984" xr:uid="{CA5A34E9-675E-4122-97CE-F03146CA8640}"/>
    <cellStyle name="20% - Accent6 3 2 5 2 3 3" xfId="26200" xr:uid="{391B12F0-18AF-4D49-BCBF-0C31A7FF5393}"/>
    <cellStyle name="20% - Accent6 3 2 5 2 4" xfId="2994" xr:uid="{C4D788BA-F6A3-46D7-BA42-987F2EB0F2E8}"/>
    <cellStyle name="20% - Accent6 3 2 5 2 4 2" xfId="28447" xr:uid="{3963575B-8869-4977-AF05-37207611D634}"/>
    <cellStyle name="20% - Accent6 3 2 5 2 5" xfId="31042" xr:uid="{0A2C4FF2-B3AB-4173-AC41-0DB4D88C4E6D}"/>
    <cellStyle name="20% - Accent6 3 2 5 3" xfId="23605" xr:uid="{CA184240-94A7-479B-B369-9CB0CED45EE2}"/>
    <cellStyle name="20% - Accent6 3 2 5 3 2" xfId="977" xr:uid="{57EF5897-4563-4C23-8973-D0F475CD144E}"/>
    <cellStyle name="20% - Accent6 3 2 5 3 2 2" xfId="26461" xr:uid="{18F5C19D-E54C-496F-AE8F-73A2F9B8DCF7}"/>
    <cellStyle name="20% - Accent6 3 2 5 3 3" xfId="48850" xr:uid="{B3CBBA32-B6CD-4C80-85E9-348AD8AEDA4A}"/>
    <cellStyle name="20% - Accent6 3 2 5 4" xfId="21692" xr:uid="{03EE7676-2576-43A6-BCA3-16B43A40F863}"/>
    <cellStyle name="20% - Accent6 3 2 5 4 2" xfId="7463" xr:uid="{43A950F3-FEED-4BF9-B58F-16369AAC67CA}"/>
    <cellStyle name="20% - Accent6 3 2 5 4 2 2" xfId="32877" xr:uid="{58A5618A-B3A1-4553-8BBD-4F1FC38C6EAE}"/>
    <cellStyle name="20% - Accent6 3 2 5 4 3" xfId="46960" xr:uid="{27968219-2CA8-4AA2-963F-E5E775B4FA8D}"/>
    <cellStyle name="20% - Accent6 3 2 5 5" xfId="5017" xr:uid="{75E0F3FE-0C46-4230-9020-CD6F76FD4760}"/>
    <cellStyle name="20% - Accent6 3 2 5 5 2" xfId="30448" xr:uid="{640E494E-3B64-4E29-9521-E3590F73A4F7}"/>
    <cellStyle name="20% - Accent6 3 2 5 6" xfId="38286" xr:uid="{A7457A27-8C18-4BA7-8069-A8D582A16AC7}"/>
    <cellStyle name="20% - Accent6 3 2 6" xfId="21350" xr:uid="{0DCB0F2C-9257-49ED-898A-63F35E9C6642}"/>
    <cellStyle name="20% - Accent6 3 2 6 2" xfId="13102" xr:uid="{A0F0154F-6993-4CEE-A524-94B8238EFC22}"/>
    <cellStyle name="20% - Accent6 3 2 6 2 2" xfId="5184" xr:uid="{F3AB6137-40C7-4067-91FD-0B103297B3A4}"/>
    <cellStyle name="20% - Accent6 3 2 6 2 2 2" xfId="30615" xr:uid="{6A1A40B9-B59C-4F72-AE36-B87D1E1FBCF6}"/>
    <cellStyle name="20% - Accent6 3 2 6 2 3" xfId="38453" xr:uid="{9AE538EF-9A5D-4625-9CFC-C04A3AD4B9E4}"/>
    <cellStyle name="20% - Accent6 3 2 6 3" xfId="12193" xr:uid="{3F7A8173-408F-4C7A-8831-C5E11B993D31}"/>
    <cellStyle name="20% - Accent6 3 2 6 3 2" xfId="3254" xr:uid="{082E8578-4EDA-41B3-A915-C0F97F108637}"/>
    <cellStyle name="20% - Accent6 3 2 6 3 2 2" xfId="28707" xr:uid="{83B9DBE3-4924-4556-A795-4CB617B0B203}"/>
    <cellStyle name="20% - Accent6 3 2 6 3 3" xfId="37556" xr:uid="{4EE968F2-3B3E-4B99-BFD4-D1F36C12B2AC}"/>
    <cellStyle name="20% - Accent6 3 2 6 4" xfId="18687" xr:uid="{C0C36BE8-3B28-49D5-9DBF-D6A8EF07F5F9}"/>
    <cellStyle name="20% - Accent6 3 2 6 4 2" xfId="43987" xr:uid="{5859E6FC-E41F-4D64-8037-046EF34B01A8}"/>
    <cellStyle name="20% - Accent6 3 2 6 5" xfId="46619" xr:uid="{414BC739-10E4-4201-B16B-3FC11DD53973}"/>
    <cellStyle name="20% - Accent6 3 2 7" xfId="13010" xr:uid="{095D6C8B-8661-4E4C-9AF9-0417E8E4517B}"/>
    <cellStyle name="20% - Accent6 3 2 7 2" xfId="6854" xr:uid="{B1855802-0FB1-4EEF-A0D0-67BC3BF420BB}"/>
    <cellStyle name="20% - Accent6 3 2 7 2 2" xfId="23148" xr:uid="{D037463C-14F3-4A0D-B3C3-9FBC654A78CB}"/>
    <cellStyle name="20% - Accent6 3 2 7 2 2 2" xfId="48403" xr:uid="{00BE01BD-22ED-4D96-BFED-1A6A79BCBDFD}"/>
    <cellStyle name="20% - Accent6 3 2 7 2 3" xfId="32268" xr:uid="{BDAD4529-311A-4BEE-B15B-9AD39D69BFFB}"/>
    <cellStyle name="20% - Accent6 3 2 7 3" xfId="15461" xr:uid="{41F8ED1B-33FD-4425-81E0-142DF57A857F}"/>
    <cellStyle name="20% - Accent6 3 2 7 3 2" xfId="4368" xr:uid="{EC67335C-75AD-4CD7-9D0D-2B80F10BEEDA}"/>
    <cellStyle name="20% - Accent6 3 2 7 3 2 2" xfId="29812" xr:uid="{F1B0CC8D-18EC-40A7-9E0B-0AD4B1873A99}"/>
    <cellStyle name="20% - Accent6 3 2 7 3 3" xfId="40788" xr:uid="{AF4E8D56-0D64-40CC-B867-164AD3705077}"/>
    <cellStyle name="20% - Accent6 3 2 7 4" xfId="16664" xr:uid="{986A4D1E-7EBA-451D-8315-81C2E4777524}"/>
    <cellStyle name="20% - Accent6 3 2 7 4 2" xfId="41980" xr:uid="{F1F8BEE9-E1F8-4730-96AD-64B6004B69C7}"/>
    <cellStyle name="20% - Accent6 3 2 7 5" xfId="38361" xr:uid="{88EA77D8-EC09-44CA-A483-19013E404070}"/>
    <cellStyle name="20% - Accent6 3 2 8" xfId="428" xr:uid="{0A67D966-50F1-4C48-B6E4-F5E48B692521}"/>
    <cellStyle name="20% - Accent6 3 2 8 2" xfId="1977" xr:uid="{3B5A983A-BF49-47ED-82F1-734C18A1984B}"/>
    <cellStyle name="20% - Accent6 3 2 8 2 2" xfId="27448" xr:uid="{A4CBE8A0-274F-4AEA-9CF9-001B3E44996C}"/>
    <cellStyle name="20% - Accent6 3 2 8 3" xfId="25912" xr:uid="{566521A3-31DB-4270-8D4F-C7AC35449F52}"/>
    <cellStyle name="20% - Accent6 3 2 9" xfId="21296" xr:uid="{03150A77-25C3-49C5-B01F-CC48FEA4FE81}"/>
    <cellStyle name="20% - Accent6 3 2 9 2" xfId="17961" xr:uid="{B4612E7D-B8B2-41C7-A858-EA0CB7801E49}"/>
    <cellStyle name="20% - Accent6 3 2 9 2 2" xfId="43269" xr:uid="{19172C72-963F-4367-8A83-8778F802261A}"/>
    <cellStyle name="20% - Accent6 3 2 9 3" xfId="46574" xr:uid="{1AA63E28-ED7D-45A8-BF58-B63CC7573DDA}"/>
    <cellStyle name="20% - Accent6 3 3" xfId="290" xr:uid="{DAD2DAE4-6E96-4476-BFAA-DE85848DCDFA}"/>
    <cellStyle name="20% - Accent6 3 3 2" xfId="1330" xr:uid="{5ABB83FB-12EC-4E75-8113-32B97BA7F565}"/>
    <cellStyle name="20% - Accent6 3 3 2 2" xfId="24570" xr:uid="{5A4F4FD6-5561-46F2-8B72-7B47CB6AF684}"/>
    <cellStyle name="20% - Accent6 3 3 2 2 2" xfId="12105" xr:uid="{92550377-9B01-432A-A574-34DEDE0858DB}"/>
    <cellStyle name="20% - Accent6 3 3 2 2 2 2" xfId="9478" xr:uid="{BF7E4080-B108-4D16-8FDA-4388D0AE9903}"/>
    <cellStyle name="20% - Accent6 3 3 2 2 2 2 2" xfId="34871" xr:uid="{42B4C1D8-2D10-4EC5-96EF-1AED54B5D488}"/>
    <cellStyle name="20% - Accent6 3 3 2 2 2 3" xfId="37468" xr:uid="{8D4CFA2B-B999-49A0-946E-396DBA61A592}"/>
    <cellStyle name="20% - Accent6 3 3 2 2 3" xfId="3857" xr:uid="{48DB30B2-1A34-4222-9700-4DE91AB707FF}"/>
    <cellStyle name="20% - Accent6 3 3 2 2 3 2" xfId="14900" xr:uid="{2123B14A-0418-4225-9128-C1CB3493A04A}"/>
    <cellStyle name="20% - Accent6 3 3 2 2 3 2 2" xfId="40239" xr:uid="{6ADC2B70-228A-4AAE-B122-DC78758A080D}"/>
    <cellStyle name="20% - Accent6 3 3 2 2 3 3" xfId="29301" xr:uid="{977E62EB-6DF5-4130-B0DA-E4EC1E5ACC60}"/>
    <cellStyle name="20% - Accent6 3 3 2 2 4" xfId="21943" xr:uid="{3865ECF2-2305-423F-B4BB-C9874419B739}"/>
    <cellStyle name="20% - Accent6 3 3 2 2 4 2" xfId="47211" xr:uid="{35C1600D-D213-4E48-B9FA-65B94010866A}"/>
    <cellStyle name="20% - Accent6 3 3 2 2 5" xfId="49804" xr:uid="{A71C7248-1F27-4ACA-80D3-2912395D683E}"/>
    <cellStyle name="20% - Accent6 3 3 2 3" xfId="6760" xr:uid="{1FD2E9AE-3DA3-453D-9D50-2FD1B115D71F}"/>
    <cellStyle name="20% - Accent6 3 3 2 3 2" xfId="4116" xr:uid="{84A81958-0EB2-47CC-B968-6F90F810C4E6}"/>
    <cellStyle name="20% - Accent6 3 3 2 3 2 2" xfId="29560" xr:uid="{0CE41DD4-7184-490F-A43C-1C04E8B91047}"/>
    <cellStyle name="20% - Accent6 3 3 2 3 3" xfId="32174" xr:uid="{2F233F61-A582-4E47-9C65-040DD56DB047}"/>
    <cellStyle name="20% - Accent6 3 3 2 4" xfId="4847" xr:uid="{D190B9D3-2AA3-4A89-9A11-560D4CA53306}"/>
    <cellStyle name="20% - Accent6 3 3 2 4 2" xfId="13785" xr:uid="{D2B88F9F-E0B2-4826-B3AD-D069B8AB49E8}"/>
    <cellStyle name="20% - Accent6 3 3 2 4 2 2" xfId="39136" xr:uid="{46610D3E-DC92-42B8-AB84-6C6071FA586B}"/>
    <cellStyle name="20% - Accent6 3 3 2 4 3" xfId="30278" xr:uid="{D82B9330-DFEF-4A8E-AC2E-3E04EBC5C594}"/>
    <cellStyle name="20% - Accent6 3 3 2 5" xfId="23967" xr:uid="{1D9BBD03-20BD-43E2-A7E5-33486C5048A8}"/>
    <cellStyle name="20% - Accent6 3 3 2 5 2" xfId="49212" xr:uid="{41402321-DE43-4F53-85BA-BE66802E8EC0}"/>
    <cellStyle name="20% - Accent6 3 3 2 6" xfId="26803" xr:uid="{B10ADF9A-6308-414F-A41B-C5A62E2CE28F}"/>
    <cellStyle name="20% - Accent6 3 3 3" xfId="3434" xr:uid="{4525BEA9-A317-42DC-B892-734DC161A181}"/>
    <cellStyle name="20% - Accent6 3 3 3 2" xfId="18257" xr:uid="{804D485A-9953-47A9-B8CB-DE0C66C8DA7B}"/>
    <cellStyle name="20% - Accent6 3 3 3 2 2" xfId="24742" xr:uid="{BE34C4C8-C5EA-4239-A1AF-A4031D25FD6C}"/>
    <cellStyle name="20% - Accent6 3 3 3 2 2 2" xfId="22114" xr:uid="{3D2D3B7D-3C46-446E-97ED-95D2E2820664}"/>
    <cellStyle name="20% - Accent6 3 3 3 2 2 2 2" xfId="47382" xr:uid="{E73A1B45-2908-4B5F-803A-8796BE8ECB7E}"/>
    <cellStyle name="20% - Accent6 3 3 3 2 2 3" xfId="49976" xr:uid="{8BA551ED-599F-487F-AF19-BA88E7972AEF}"/>
    <cellStyle name="20% - Accent6 3 3 3 2 3" xfId="10171" xr:uid="{4445A56F-6860-4081-803E-E01713764233}"/>
    <cellStyle name="20% - Accent6 3 3 3 2 3 2" xfId="3336" xr:uid="{440865FE-F5ED-430B-80BA-238C503F52C1}"/>
    <cellStyle name="20% - Accent6 3 3 3 2 3 2 2" xfId="28789" xr:uid="{D103807E-D581-4A1E-98D4-1CD468504E17}"/>
    <cellStyle name="20% - Accent6 3 3 3 2 3 3" xfId="35555" xr:uid="{541E9913-9996-4B22-B1D5-38BB0D3455BF}"/>
    <cellStyle name="20% - Accent6 3 3 3 2 4" xfId="15631" xr:uid="{93F31BAE-4A9E-486F-866D-F516D7D71680}"/>
    <cellStyle name="20% - Accent6 3 3 3 2 4 2" xfId="40958" xr:uid="{7AD2EED6-B9F6-4361-BE90-368B2C084476}"/>
    <cellStyle name="20% - Accent6 3 3 3 2 5" xfId="43557" xr:uid="{45793898-A698-4155-B7B3-641DE6851E76}"/>
    <cellStyle name="20% - Accent6 3 3 3 3" xfId="19396" xr:uid="{948DB687-F092-42F2-8FEE-F9EF588F1689}"/>
    <cellStyle name="20% - Accent6 3 3 3 3 2" xfId="10430" xr:uid="{8907FA1A-9226-4C7E-A53C-ABDB40965587}"/>
    <cellStyle name="20% - Accent6 3 3 3 3 2 2" xfId="35814" xr:uid="{EA026EDD-3F59-480D-9C4D-601EA9E89B1A}"/>
    <cellStyle name="20% - Accent6 3 3 3 3 3" xfId="44684" xr:uid="{4513D70A-D153-491C-AC03-C1014AD3EA82}"/>
    <cellStyle name="20% - Accent6 3 3 3 4" xfId="11160" xr:uid="{8FE83508-09C6-4F55-BB89-9172930BD531}"/>
    <cellStyle name="20% - Accent6 3 3 3 4 2" xfId="2180" xr:uid="{E1B88FB0-BEE1-4C97-AB93-59F7DBA1C350}"/>
    <cellStyle name="20% - Accent6 3 3 3 4 2 2" xfId="27651" xr:uid="{CEC8F15D-BCF5-4A49-A993-E958120E0626}"/>
    <cellStyle name="20% - Accent6 3 3 3 4 3" xfId="36531" xr:uid="{F7B7222B-7BB8-46ED-BE31-41447A1D8FCA}"/>
    <cellStyle name="20% - Accent6 3 3 3 5" xfId="17655" xr:uid="{06D86D5B-841B-4A6E-9F89-FA325CB854AC}"/>
    <cellStyle name="20% - Accent6 3 3 3 5 2" xfId="42963" xr:uid="{D925AEBA-E07F-4F5D-95B3-C695782A278F}"/>
    <cellStyle name="20% - Accent6 3 3 3 6" xfId="28879" xr:uid="{46C72B1F-78D3-4DF8-BC52-6E13368C760F}"/>
    <cellStyle name="20% - Accent6 3 3 4" xfId="11933" xr:uid="{D43025AD-DD9D-4482-9ABA-EE61359AA6DD}"/>
    <cellStyle name="20% - Accent6 3 3 4 2" xfId="5791" xr:uid="{C32721E6-7B8B-4770-9362-5ACE70CF1AF5}"/>
    <cellStyle name="20% - Accent6 3 3 4 2 2" xfId="3165" xr:uid="{E5E152B4-CF68-40A9-B210-F035263F75E7}"/>
    <cellStyle name="20% - Accent6 3 3 4 2 2 2" xfId="28618" xr:uid="{6BA51C00-9858-47C1-A839-700CB4F89E2D}"/>
    <cellStyle name="20% - Accent6 3 3 4 2 3" xfId="31214" xr:uid="{ABBCB9FE-433C-4B38-8C15-B040649B41EA}"/>
    <cellStyle name="20% - Accent6 3 3 4 3" xfId="1753" xr:uid="{999903A1-055A-4491-A253-A2AAA1E52524}"/>
    <cellStyle name="20% - Accent6 3 3 4 3 2" xfId="21212" xr:uid="{A6E8FA36-A2EB-44E6-9FD6-6E096A548403}"/>
    <cellStyle name="20% - Accent6 3 3 4 3 2 2" xfId="46491" xr:uid="{B465ECC7-08A8-4A84-951F-19E472914602}"/>
    <cellStyle name="20% - Accent6 3 3 4 3 3" xfId="27224" xr:uid="{D8C773D0-B644-4782-B383-B6189420AC11}"/>
    <cellStyle name="20% - Accent6 3 3 4 4" xfId="9307" xr:uid="{02F7B219-F01F-4BAC-801A-52BA8249EAC3}"/>
    <cellStyle name="20% - Accent6 3 3 4 4 2" xfId="34700" xr:uid="{72413E69-ECED-4A21-84EB-C27C965E1C06}"/>
    <cellStyle name="20% - Accent6 3 3 4 5" xfId="37296" xr:uid="{E90E8112-225A-4C9B-BCCC-A754B6E5051B}"/>
    <cellStyle name="20% - Accent6 3 3 5" xfId="17293" xr:uid="{069EF211-3135-43ED-8F65-4CCAEBF5E452}"/>
    <cellStyle name="20% - Accent6 3 3 5 2" xfId="2012" xr:uid="{6BF9BD99-154F-43B2-8645-A559B2D5E3EA}"/>
    <cellStyle name="20% - Accent6 3 3 5 2 2" xfId="27483" xr:uid="{C2217337-2730-4079-964C-BBC320F158B8}"/>
    <cellStyle name="20% - Accent6 3 3 5 3" xfId="42601" xr:uid="{C58CA9AF-FDAB-4865-A44E-1E2D1D4B817B}"/>
    <cellStyle name="20% - Accent6 3 3 6" xfId="15380" xr:uid="{ADA3B854-FB8C-459E-9BAB-436BDC2DB4EA}"/>
    <cellStyle name="20% - Accent6 3 3 6 2" xfId="20099" xr:uid="{6A7DAC3E-76A7-4893-84C1-035E251F91A1}"/>
    <cellStyle name="20% - Accent6 3 3 6 2 2" xfId="45387" xr:uid="{73AB9D75-7EBF-40D8-9000-B51FA8318973}"/>
    <cellStyle name="20% - Accent6 3 3 6 3" xfId="40707" xr:uid="{A0EA967B-31B1-4011-9F70-6F8FCF13F321}"/>
    <cellStyle name="20% - Accent6 3 3 7" xfId="11330" xr:uid="{6F3C1460-7F9F-4900-8699-B2CB9CE87D0E}"/>
    <cellStyle name="20% - Accent6 3 3 7 2" xfId="36701" xr:uid="{0E0D9C0B-91F1-4526-8C48-4F92436BCAB9}"/>
    <cellStyle name="20% - Accent6 3 3 8" xfId="25777" xr:uid="{FFBA7ABF-AC0C-4FA7-B97B-0280B5F98160}"/>
    <cellStyle name="20% - Accent6 3 4" xfId="9748" xr:uid="{8783EFF8-33C7-4792-BD65-70384AA19D90}"/>
    <cellStyle name="20% - Accent6 3 4 2" xfId="22385" xr:uid="{9EC5C0DD-265B-4F96-8691-82F8B60060D1}"/>
    <cellStyle name="20% - Accent6 3 4 2 2" xfId="20359" xr:uid="{9D2C9E3D-6956-44EC-B281-D24C399768AA}"/>
    <cellStyle name="20% - Accent6 3 4 2 2 2" xfId="7896" xr:uid="{37D20C92-C9B1-4E51-B9F3-66AB320CFBCF}"/>
    <cellStyle name="20% - Accent6 3 4 2 2 2 2" xfId="5269" xr:uid="{F1BEEB8E-7857-4E82-9772-4C3D6BA5AC45}"/>
    <cellStyle name="20% - Accent6 3 4 2 2 2 2 2" xfId="30700" xr:uid="{BD74590E-3CAC-4F70-B553-BD1D47A6BC9F}"/>
    <cellStyle name="20% - Accent6 3 4 2 2 2 3" xfId="33303" xr:uid="{9922D255-0713-4B59-8FF2-ACA661AF7A51}"/>
    <cellStyle name="20% - Accent6 3 4 2 2 3" xfId="16495" xr:uid="{67D89A97-A402-45B0-8F17-F509F9BE1BD2}"/>
    <cellStyle name="20% - Accent6 3 4 2 2 3 2" xfId="22285" xr:uid="{03C9A44B-B8AA-46F4-B33D-84D36FD0C281}"/>
    <cellStyle name="20% - Accent6 3 4 2 2 3 2 2" xfId="47553" xr:uid="{9236FC25-ADDA-41A9-B4DD-A8ACBFE3FF96}"/>
    <cellStyle name="20% - Accent6 3 4 2 2 3 3" xfId="41811" xr:uid="{71B03F48-7CA2-4991-A7FB-8E808F7178B1}"/>
    <cellStyle name="20% - Accent6 3 4 2 2 4" xfId="11411" xr:uid="{3A1242D2-7884-463A-BB3D-3E506C128355}"/>
    <cellStyle name="20% - Accent6 3 4 2 2 4 2" xfId="36782" xr:uid="{C5E29AD9-25DF-43B3-8786-FA61914E1E94}"/>
    <cellStyle name="20% - Accent6 3 4 2 2 5" xfId="45638" xr:uid="{39A6BDED-CC06-44FE-B004-55913A5ACA95}"/>
    <cellStyle name="20% - Accent6 3 4 2 3" xfId="1479" xr:uid="{E2EC27A9-E40B-40D8-BEF0-612A25C504F8}"/>
    <cellStyle name="20% - Accent6 3 4 2 3 2" xfId="16754" xr:uid="{3851753D-B643-464A-99DD-D6E17F8BD911}"/>
    <cellStyle name="20% - Accent6 3 4 2 3 2 2" xfId="42070" xr:uid="{3C127BEA-D7B6-48B7-8049-E593B9465C80}"/>
    <cellStyle name="20% - Accent6 3 4 2 3 3" xfId="26950" xr:uid="{C98F15F6-EF80-483F-A622-1DB8C6D6B6B4}"/>
    <cellStyle name="20% - Accent6 3 4 2 4" xfId="17485" xr:uid="{6DFD6844-8F3E-46C4-B4A0-80AD29FE42F2}"/>
    <cellStyle name="20% - Accent6 3 4 2 4 2" xfId="10598" xr:uid="{3C08C958-8406-44CA-A003-53694DC534C4}"/>
    <cellStyle name="20% - Accent6 3 4 2 4 2 2" xfId="35982" xr:uid="{1B3BF6B9-060D-418B-8851-7DF21E04A2DF}"/>
    <cellStyle name="20% - Accent6 3 4 2 4 3" xfId="42793" xr:uid="{95AF1543-8581-48A4-9C2A-BF73610900B0}"/>
    <cellStyle name="20% - Accent6 3 4 2 5" xfId="19758" xr:uid="{64701595-45EF-42CE-9825-434C00C956B8}"/>
    <cellStyle name="20% - Accent6 3 4 2 5 2" xfId="45046" xr:uid="{EBC5D89F-DE9B-4E34-B6B6-3442280A74F0}"/>
    <cellStyle name="20% - Accent6 3 4 2 6" xfId="47642" xr:uid="{9B881F1F-71C7-4D08-B5DC-A4296030D25F}"/>
    <cellStyle name="20% - Accent6 3 4 3" xfId="16072" xr:uid="{7E5F405C-16C6-424E-8496-C9C816377FC7}"/>
    <cellStyle name="20% - Accent6 3 4 3 2" xfId="14047" xr:uid="{34A6883E-D8D0-4F0A-9310-07DDFC3A7F47}"/>
    <cellStyle name="20% - Accent6 3 4 3 2 2" xfId="20531" xr:uid="{540C3077-239A-42F2-82DA-E4B660D216F1}"/>
    <cellStyle name="20% - Accent6 3 4 3 2 2 2" xfId="11582" xr:uid="{C1499691-0689-46AF-8076-5B335450FCE4}"/>
    <cellStyle name="20% - Accent6 3 4 3 2 2 2 2" xfId="36953" xr:uid="{CB129D4F-CA02-4D01-B9A1-3E3CAE67AEF1}"/>
    <cellStyle name="20% - Accent6 3 4 3 2 2 3" xfId="45810" xr:uid="{5945FE67-6EA1-42C5-8116-94CB8242C320}"/>
    <cellStyle name="20% - Accent6 3 4 3 2 3" xfId="5961" xr:uid="{D57CC78D-4FE7-4248-BD55-E6CA6D3687D6}"/>
    <cellStyle name="20% - Accent6 3 4 3 2 3 2" xfId="15973" xr:uid="{18D2B843-3C23-4F54-ACAC-2EEADB748363}"/>
    <cellStyle name="20% - Accent6 3 4 3 2 3 2 2" xfId="41300" xr:uid="{25E2650D-3BF6-4827-B1A1-000E5F9CDECD}"/>
    <cellStyle name="20% - Accent6 3 4 3 2 3 3" xfId="31384" xr:uid="{CBBF20F4-FAF4-49B9-B3BA-1A3AC803002C}"/>
    <cellStyle name="20% - Accent6 3 4 3 2 4" xfId="24048" xr:uid="{3CD9AEB4-585B-47BD-B43B-0906B39CE172}"/>
    <cellStyle name="20% - Accent6 3 4 3 2 4 2" xfId="49293" xr:uid="{4E891709-313C-4FFB-AC61-78A5D6AB29A0}"/>
    <cellStyle name="20% - Accent6 3 4 3 2 5" xfId="39386" xr:uid="{5D77F7E9-D344-4C97-8A06-BBC026E2F35A}"/>
    <cellStyle name="20% - Accent6 3 4 3 3" xfId="3583" xr:uid="{18BCBC12-F1C9-4815-B366-848F3416907F}"/>
    <cellStyle name="20% - Accent6 3 4 3 3 2" xfId="6220" xr:uid="{21BE5040-6DDF-4026-B762-CE34E82158CE}"/>
    <cellStyle name="20% - Accent6 3 4 3 3 2 2" xfId="31643" xr:uid="{7F6DB814-3B38-4F73-B5A8-03CD45E25DEE}"/>
    <cellStyle name="20% - Accent6 3 4 3 3 3" xfId="29027" xr:uid="{EB7DA4CE-5C70-4D23-B1C1-304E31127831}"/>
    <cellStyle name="20% - Accent6 3 4 3 4" xfId="6952" xr:uid="{043A4EC1-DB1C-4A72-B4B3-D39A52B28607}"/>
    <cellStyle name="20% - Accent6 3 4 3 4 2" xfId="23235" xr:uid="{F69FCAD2-DBCD-4EBE-85CC-26C7FCBDFF1D}"/>
    <cellStyle name="20% - Accent6 3 4 3 4 2 2" xfId="48490" xr:uid="{75C58B78-46D2-49EF-AA08-603A9C741A59}"/>
    <cellStyle name="20% - Accent6 3 4 3 4 3" xfId="32366" xr:uid="{75ACF6EE-BECC-470A-971F-A872ACEF7DB0}"/>
    <cellStyle name="20% - Accent6 3 4 3 5" xfId="13444" xr:uid="{4E66C907-588E-418B-917B-BF66AC7976D5}"/>
    <cellStyle name="20% - Accent6 3 4 3 5 2" xfId="38795" xr:uid="{4EFFDA36-CF16-4FB1-B1DF-BE20EE9F3F7F}"/>
    <cellStyle name="20% - Accent6 3 4 3 6" xfId="41389" xr:uid="{B36C898D-E391-4623-A9B8-2B5C66FEC07D}"/>
    <cellStyle name="20% - Accent6 3 4 4" xfId="7724" xr:uid="{260F0031-2864-41A6-B078-12D9DD1372DA}"/>
    <cellStyle name="20% - Accent6 3 4 4 2" xfId="18429" xr:uid="{598DD0D2-80B9-4044-A803-6F7B0801E5BC}"/>
    <cellStyle name="20% - Accent6 3 4 4 2 2" xfId="15802" xr:uid="{48D111AB-6808-4861-B944-B03CD83EE64C}"/>
    <cellStyle name="20% - Accent6 3 4 4 2 2 2" xfId="41129" xr:uid="{CDC77CBF-90FA-4438-B4AD-DD5D4C2AC1B6}"/>
    <cellStyle name="20% - Accent6 3 4 4 2 3" xfId="43729" xr:uid="{E389619D-1668-4AF5-BF11-88EA58BC6E5E}"/>
    <cellStyle name="20% - Accent6 3 4 4 3" xfId="22808" xr:uid="{C540C524-2E17-4B20-B087-24856CC397E0}"/>
    <cellStyle name="20% - Accent6 3 4 4 3 2" xfId="9649" xr:uid="{AD3B0210-82AA-447C-953A-0E72C4C30ED8}"/>
    <cellStyle name="20% - Accent6 3 4 4 3 2 2" xfId="35042" xr:uid="{848911DF-26EB-4CEF-9C38-0EDDF58636BB}"/>
    <cellStyle name="20% - Accent6 3 4 4 3 3" xfId="48063" xr:uid="{A09FFADE-69E4-4356-9A2B-5F536F7BAC9B}"/>
    <cellStyle name="20% - Accent6 3 4 4 4" xfId="5098" xr:uid="{4E99215A-80E9-4E82-AF92-E3F5DF54D5A6}"/>
    <cellStyle name="20% - Accent6 3 4 4 4 2" xfId="30529" xr:uid="{376023B2-2722-4274-8934-B6FFBF328512}"/>
    <cellStyle name="20% - Accent6 3 4 4 5" xfId="33131" xr:uid="{E252FBCC-73F2-4D11-BD23-077C3697F346}"/>
    <cellStyle name="20% - Accent6 3 4 5" xfId="13082" xr:uid="{C3E1BD80-1ABD-4F97-BF64-E2E049438D55}"/>
    <cellStyle name="20% - Accent6 3 4 5 2" xfId="23067" xr:uid="{2D308E55-6E55-44A0-A80E-E7E47DB85279}"/>
    <cellStyle name="20% - Accent6 3 4 5 2 2" xfId="48322" xr:uid="{678AC826-4611-4156-9433-54E5878EF2DA}"/>
    <cellStyle name="20% - Accent6 3 4 5 3" xfId="38433" xr:uid="{5D921905-72A4-411B-9801-7625C9858B0F}"/>
    <cellStyle name="20% - Accent6 3 4 6" xfId="23797" xr:uid="{B532E1D6-1A5F-4E0D-8FB9-DE7D7EA2AD78}"/>
    <cellStyle name="20% - Accent6 3 4 6 2" xfId="4284" xr:uid="{E2D8F615-2E18-435A-8A18-2B8FCD72C526}"/>
    <cellStyle name="20% - Accent6 3 4 6 2 2" xfId="29728" xr:uid="{24808FCF-5074-40E7-9D25-FE833D15EF5E}"/>
    <cellStyle name="20% - Accent6 3 4 6 3" xfId="49042" xr:uid="{8AD47E69-E1D5-4CC5-BF6E-C288035F7615}"/>
    <cellStyle name="20% - Accent6 3 4 7" xfId="7122" xr:uid="{877586A2-D7C7-4E94-A966-5AD080A1D88E}"/>
    <cellStyle name="20% - Accent6 3 4 7 2" xfId="32536" xr:uid="{AC2F8F10-F2F3-4040-90A4-A1B1B327DFF4}"/>
    <cellStyle name="20% - Accent6 3 4 8" xfId="35132" xr:uid="{7557274F-A016-4E90-BEAD-C9084C9C8050}"/>
    <cellStyle name="20% - Accent6 3 5" xfId="5538" xr:uid="{EF98DC26-D726-462B-AB9D-71D82B899A1A}"/>
    <cellStyle name="20% - Accent6 3 5 2" xfId="11852" xr:uid="{D6389B05-B1BE-4398-A8EE-4783E63D85DC}"/>
    <cellStyle name="20% - Accent6 3 5 2 2" xfId="8796" xr:uid="{CC3D3EEC-F0D2-4007-8A75-6E9BB09F1331}"/>
    <cellStyle name="20% - Accent6 3 5 2 2 2" xfId="2655" xr:uid="{DAC50D40-FF65-4FAF-B027-D75E23634D5A}"/>
    <cellStyle name="20% - Accent6 3 5 2 2 2 2" xfId="17907" xr:uid="{E9F2CA6A-1A37-4011-86B2-8BAC456FA44A}"/>
    <cellStyle name="20% - Accent6 3 5 2 2 2 2 2" xfId="43215" xr:uid="{60205F03-6CCC-4BA1-9140-AEB824C979E8}"/>
    <cellStyle name="20% - Accent6 3 5 2 2 2 3" xfId="28108" xr:uid="{CB357230-6D25-40CF-8346-5D7F11C12258}"/>
    <cellStyle name="20% - Accent6 3 5 2 2 3" xfId="24912" xr:uid="{3922F4BF-FCAB-47E4-8CC2-B48A8A462331}"/>
    <cellStyle name="20% - Accent6 3 5 2 2 3 2" xfId="11753" xr:uid="{330E5232-FB5E-413A-87EC-0A4D913726CC}"/>
    <cellStyle name="20% - Accent6 3 5 2 2 3 2 2" xfId="37124" xr:uid="{5D2AC24C-4412-4854-A6E4-56766276B2BB}"/>
    <cellStyle name="20% - Accent6 3 5 2 2 3 3" xfId="50146" xr:uid="{7359726C-EC2E-4981-89B2-85F5962FEF91}"/>
    <cellStyle name="20% - Accent6 3 5 2 2 4" xfId="7203" xr:uid="{4059BA85-02EA-48C9-8BBF-FE79ACF9B873}"/>
    <cellStyle name="20% - Accent6 3 5 2 2 4 2" xfId="32617" xr:uid="{53B3F5FB-A4C1-47ED-AE73-2D2036350652}"/>
    <cellStyle name="20% - Accent6 3 5 2 2 5" xfId="34189" xr:uid="{0F5305CA-B3F3-4A45-9FA4-DC1CD3DA13EA}"/>
    <cellStyle name="20% - Accent6 3 5 2 3" xfId="22534" xr:uid="{2FF7A7D4-6E1A-4EEF-976A-0FBDBE3435A2}"/>
    <cellStyle name="20% - Accent6 3 5 2 3 2" xfId="25171" xr:uid="{95AC236E-9502-45C4-BEA3-A4C50FCB8064}"/>
    <cellStyle name="20% - Accent6 3 5 2 3 2 2" xfId="50405" xr:uid="{AD71AD41-79DA-4BAD-A0D9-33794446FC3F}"/>
    <cellStyle name="20% - Accent6 3 5 2 3 3" xfId="47789" xr:uid="{53134D14-4995-42AF-8490-2CDD11D10AEE}"/>
    <cellStyle name="20% - Accent6 3 5 2 4" xfId="13274" xr:uid="{19AA9F3C-87F9-4406-B0F4-071114177FDC}"/>
    <cellStyle name="20% - Accent6 3 5 2 4 2" xfId="6388" xr:uid="{C33C9B68-7197-4A2B-AF85-B991D480059B}"/>
    <cellStyle name="20% - Accent6 3 5 2 4 2 2" xfId="31811" xr:uid="{D0192FD6-ACD1-404B-B4C5-7347AC2D1EFF}"/>
    <cellStyle name="20% - Accent6 3 5 2 4 3" xfId="38625" xr:uid="{D65176B5-7733-47B9-942F-A0385439ADA8}"/>
    <cellStyle name="20% - Accent6 3 5 2 5" xfId="2890" xr:uid="{DCC4E5AE-C2EC-4171-BAFF-25FD860B032F}"/>
    <cellStyle name="20% - Accent6 3 5 2 5 2" xfId="28343" xr:uid="{6C5F7A46-34C4-40C1-94D8-09FF4227C733}"/>
    <cellStyle name="20% - Accent6 3 5 2 6" xfId="37216" xr:uid="{8BB5B631-251F-4AE3-910C-08C8AE8F874A}"/>
    <cellStyle name="20% - Accent6 3 5 3" xfId="24489" xr:uid="{6BC4E402-45CC-41DF-908D-1B97258D33A5}"/>
    <cellStyle name="20% - Accent6 3 5 3 2" xfId="21432" xr:uid="{600E8DD3-008A-4686-9144-A05FED3FF908}"/>
    <cellStyle name="20% - Accent6 3 5 3 2 2" xfId="8968" xr:uid="{3CBA6A72-9ACA-4F9B-9CBE-DB7A11C15F81}"/>
    <cellStyle name="20% - Accent6 3 5 3 2 2 2" xfId="7374" xr:uid="{5C282111-2DA4-4DF1-918F-66E8F4C6D738}"/>
    <cellStyle name="20% - Accent6 3 5 3 2 2 2 2" xfId="32788" xr:uid="{35C32E7B-8169-4B9B-A444-61CFA02BE7FB}"/>
    <cellStyle name="20% - Accent6 3 5 3 2 2 3" xfId="34361" xr:uid="{185FF8AE-B2B0-45E9-92B7-0BCEE712933F}"/>
    <cellStyle name="20% - Accent6 3 5 3 2 3" xfId="18599" xr:uid="{6335BE60-AEF4-4DED-9D93-B66AB576F357}"/>
    <cellStyle name="20% - Accent6 3 5 3 2 3 2" xfId="24390" xr:uid="{4871FCCC-FF3F-48E7-8C3B-B21F66F2C73E}"/>
    <cellStyle name="20% - Accent6 3 5 3 2 3 2 2" xfId="49635" xr:uid="{519F6D66-2FBE-45EC-BACB-1AE7B92689E4}"/>
    <cellStyle name="20% - Accent6 3 5 3 2 3 3" xfId="43899" xr:uid="{C268C9BB-52B4-4519-AB57-F3F7A52003AF}"/>
    <cellStyle name="20% - Accent6 3 5 3 2 4" xfId="19839" xr:uid="{EA6DDEDD-0011-4EEC-BEC5-A45AF71D438E}"/>
    <cellStyle name="20% - Accent6 3 5 3 2 4 2" xfId="45127" xr:uid="{3487985E-4051-4EA6-8050-267008906E98}"/>
    <cellStyle name="20% - Accent6 3 5 3 2 5" xfId="46700" xr:uid="{0E117DC7-DDEE-4047-85A2-766D7A8AFAA3}"/>
    <cellStyle name="20% - Accent6 3 5 3 3" xfId="16221" xr:uid="{6CB5F3A2-A9AE-4918-9B82-3D844FCF5688}"/>
    <cellStyle name="20% - Accent6 3 5 3 3 2" xfId="18858" xr:uid="{28BD9DC5-8FAB-4170-95C9-EC87987B4270}"/>
    <cellStyle name="20% - Accent6 3 5 3 3 2 2" xfId="44158" xr:uid="{939E3B46-609A-4F8D-AA21-BEEFBDF0B4CC}"/>
    <cellStyle name="20% - Accent6 3 5 3 3 3" xfId="41537" xr:uid="{A260EACD-E78E-41A8-BA4C-39A960EDCB00}"/>
    <cellStyle name="20% - Accent6 3 5 3 4" xfId="1669" xr:uid="{51D7B047-E799-4024-9360-137713C9876C}"/>
    <cellStyle name="20% - Accent6 3 5 3 4 2" xfId="12702" xr:uid="{A7157D7C-0C7E-444A-BD7B-1C0201EA1BCE}"/>
    <cellStyle name="20% - Accent6 3 5 3 4 2 2" xfId="38065" xr:uid="{989A2805-9CCE-4C00-BBE3-2881603119B5}"/>
    <cellStyle name="20% - Accent6 3 5 3 4 3" xfId="27140" xr:uid="{E3A79414-F477-4D1B-A5CC-5C307ABDE6D0}"/>
    <cellStyle name="20% - Accent6 3 5 3 5" xfId="9203" xr:uid="{B24D71D7-0B73-4FF4-983B-B85DD80A2590}"/>
    <cellStyle name="20% - Accent6 3 5 3 5 2" xfId="34596" xr:uid="{608272F2-F836-43CF-B6F7-3A90D7D84D50}"/>
    <cellStyle name="20% - Accent6 3 5 3 6" xfId="49725" xr:uid="{58666D24-9A23-4E27-A720-5FF676F305B2}"/>
    <cellStyle name="20% - Accent6 3 5 4" xfId="2483" xr:uid="{A35FFE9A-F4B3-485B-8CA3-974F0B66C5E4}"/>
    <cellStyle name="20% - Accent6 3 5 4 2" xfId="14219" xr:uid="{FC3A69F4-BE96-4995-A011-04029B802674}"/>
    <cellStyle name="20% - Accent6 3 5 4 2 2" xfId="24219" xr:uid="{9676080C-6496-42D8-ABE0-ADAC4CA3977D}"/>
    <cellStyle name="20% - Accent6 3 5 4 2 2 2" xfId="49464" xr:uid="{70E98C79-3290-4449-B606-793CBE2E4E47}"/>
    <cellStyle name="20% - Accent6 3 5 4 2 3" xfId="39558" xr:uid="{C59AA9CB-24B9-46EE-8A2B-873883BA8DB8}"/>
    <cellStyle name="20% - Accent6 3 5 4 3" xfId="12275" xr:uid="{0698D542-4B18-43B5-BB76-92B78F49D122}"/>
    <cellStyle name="20% - Accent6 3 5 4 3 2" xfId="5440" xr:uid="{4683EB00-6156-4CFF-9B5E-1BCE16AAAC9E}"/>
    <cellStyle name="20% - Accent6 3 5 4 3 2 2" xfId="30871" xr:uid="{09A07358-1660-4519-97FC-01B82C4B7D36}"/>
    <cellStyle name="20% - Accent6 3 5 4 3 3" xfId="37638" xr:uid="{FA7CE0BC-EAF3-4EE1-AFE2-EF387E95CCCB}"/>
    <cellStyle name="20% - Accent6 3 5 4 4" xfId="17736" xr:uid="{79A42AF6-A3B0-447D-B87F-C24D0B9ADEA3}"/>
    <cellStyle name="20% - Accent6 3 5 4 4 2" xfId="43044" xr:uid="{6E01A873-05E8-4D77-82AF-067110EBE12E}"/>
    <cellStyle name="20% - Accent6 3 5 4 5" xfId="27936" xr:uid="{19577862-5D86-4396-BDA4-256D17533D93}"/>
    <cellStyle name="20% - Accent6 3 5 5" xfId="9897" xr:uid="{583B3D0F-BA38-4E9A-9674-ECEE4E4EDABC}"/>
    <cellStyle name="20% - Accent6 3 5 5 2" xfId="12534" xr:uid="{3EE51D65-A2C6-41FE-82DE-C86F3FC6B7FE}"/>
    <cellStyle name="20% - Accent6 3 5 5 2 2" xfId="37897" xr:uid="{032171C2-AE1E-4BB4-9F93-FDF1797887D5}"/>
    <cellStyle name="20% - Accent6 3 5 5 3" xfId="35281" xr:uid="{D4EB6DF1-63F3-46BF-A197-B353BE9C9603}"/>
    <cellStyle name="20% - Accent6 3 5 6" xfId="19588" xr:uid="{7F2AED06-D6A6-49FE-B926-5F662FCC651F}"/>
    <cellStyle name="20% - Accent6 3 5 6 2" xfId="16922" xr:uid="{DFD13452-1579-4DDD-97FC-0FB852E82E98}"/>
    <cellStyle name="20% - Accent6 3 5 6 2 2" xfId="42238" xr:uid="{CFD6F609-4EFC-4214-9C4E-279CDB0698BE}"/>
    <cellStyle name="20% - Accent6 3 5 6 3" xfId="44876" xr:uid="{592767B2-41E3-473F-838B-B278DD82DF3F}"/>
    <cellStyle name="20% - Accent6 3 5 7" xfId="781" xr:uid="{C941C173-869F-4781-A2B9-35B13EDEA900}"/>
    <cellStyle name="20% - Accent6 3 5 7 2" xfId="26265" xr:uid="{06E23E18-B8E0-4BCD-BE69-E61882AC18A8}"/>
    <cellStyle name="20% - Accent6 3 5 8" xfId="30961" xr:uid="{C3D02F2B-92CA-4F0C-BAE2-53CA21F01C72}"/>
    <cellStyle name="20% - Accent6 3 6" xfId="18176" xr:uid="{48E02B99-C43C-4906-8843-D235708E7253}"/>
    <cellStyle name="20% - Accent6 3 6 2" xfId="15120" xr:uid="{F2B8DFE2-9872-43E5-8E81-8FD960801395}"/>
    <cellStyle name="20% - Accent6 3 6 2 2" xfId="21604" xr:uid="{08EC3799-CD1A-4AFB-AFE3-C124791607EE}"/>
    <cellStyle name="20% - Accent6 3 6 2 2 2" xfId="20010" xr:uid="{91DFDD6B-1741-488F-8216-434C08F21571}"/>
    <cellStyle name="20% - Accent6 3 6 2 2 2 2" xfId="45298" xr:uid="{79B6E912-F142-45C1-A9EB-2D839021C83D}"/>
    <cellStyle name="20% - Accent6 3 6 2 2 3" xfId="46872" xr:uid="{7F63A27A-708D-47AD-A164-F7692466AC9E}"/>
    <cellStyle name="20% - Accent6 3 6 2 3" xfId="8066" xr:uid="{68DE753B-A08A-4AB1-9BC1-36E2D43D3602}"/>
    <cellStyle name="20% - Accent6 3 6 2 3 2" xfId="18078" xr:uid="{CD70FECD-F271-4A27-9444-FD639D5663CB}"/>
    <cellStyle name="20% - Accent6 3 6 2 3 2 2" xfId="43386" xr:uid="{F0C6E8BD-6243-46D8-8D63-E0578A97C8BE}"/>
    <cellStyle name="20% - Accent6 3 6 2 3 3" xfId="33473" xr:uid="{54347302-7C97-47AD-A21C-FF6E60AFB73D}"/>
    <cellStyle name="20% - Accent6 3 6 2 4" xfId="13525" xr:uid="{92554233-0615-415B-BA2F-F4FBEF6F4A1C}"/>
    <cellStyle name="20% - Accent6 3 6 2 4 2" xfId="38876" xr:uid="{CE340880-4CDD-407A-A37E-F536C05B2FC3}"/>
    <cellStyle name="20% - Accent6 3 6 2 5" xfId="40447" xr:uid="{D0B29FA1-3A82-44F6-8962-01DB097142A8}"/>
    <cellStyle name="20% - Accent6 3 6 3" xfId="5687" xr:uid="{D1DCE161-C5B2-45D6-BBBA-E3104129445C}"/>
    <cellStyle name="20% - Accent6 3 6 3 2" xfId="8325" xr:uid="{07A992E3-5DA8-417C-A08E-ED4C748ED59F}"/>
    <cellStyle name="20% - Accent6 3 6 3 2 2" xfId="33732" xr:uid="{73F93C66-6AC3-4A59-BEC4-72ABA4E84189}"/>
    <cellStyle name="20% - Accent6 3 6 3 3" xfId="31110" xr:uid="{8CD295C0-BF80-47B2-AC69-0C564A645760}"/>
    <cellStyle name="20% - Accent6 3 6 4" xfId="3773" xr:uid="{CF139D7C-7D3C-4C8A-8BA8-20069C3CBB67}"/>
    <cellStyle name="20% - Accent6 3 6 4 2" xfId="25339" xr:uid="{BCB35E46-04C9-40C7-A56C-B085ED2164FB}"/>
    <cellStyle name="20% - Accent6 3 6 4 2 2" xfId="50573" xr:uid="{0B576B32-F0BA-4EA7-83BF-98579A8AB3BF}"/>
    <cellStyle name="20% - Accent6 3 6 4 3" xfId="29217" xr:uid="{0552676E-CAC6-472E-92FC-E0D59E4C2C16}"/>
    <cellStyle name="20% - Accent6 3 6 5" xfId="21839" xr:uid="{40FD2573-6AC8-4F81-9672-0EA63012756F}"/>
    <cellStyle name="20% - Accent6 3 6 5 2" xfId="47107" xr:uid="{DBE5FB42-D2B6-4663-BA7D-FBF119AFE501}"/>
    <cellStyle name="20% - Accent6 3 6 6" xfId="43477" xr:uid="{BC97254E-F026-46E5-BD66-BF2D6167CB60}"/>
    <cellStyle name="20% - Accent6 3 7" xfId="7643" xr:uid="{B212EE1E-E6E0-4076-AE5F-11326C3D023C}"/>
    <cellStyle name="20% - Accent6 3 7 2" xfId="4587" xr:uid="{52026DBB-75EA-456C-B4CD-8E3776D564F0}"/>
    <cellStyle name="20% - Accent6 3 7 2 2" xfId="15292" xr:uid="{C84FE743-752D-4336-AD91-BE983F0E79DC}"/>
    <cellStyle name="20% - Accent6 3 7 2 2 2" xfId="13696" xr:uid="{8ED0ED6A-24B2-48CD-BE19-6E82666657E8}"/>
    <cellStyle name="20% - Accent6 3 7 2 2 2 2" xfId="39047" xr:uid="{41525861-D490-4595-A4F5-0BBC058F5EA1}"/>
    <cellStyle name="20% - Accent6 3 7 2 2 3" xfId="40619" xr:uid="{8AA92694-B142-4EF1-AAED-5BB39F8E81E7}"/>
    <cellStyle name="20% - Accent6 3 7 2 3" xfId="20701" xr:uid="{C10FDE0C-3F32-458A-8DFA-0693F83C5786}"/>
    <cellStyle name="20% - Accent6 3 7 2 3 2" xfId="7545" xr:uid="{7590652C-F116-4DCB-B6EE-9A8441AA18CF}"/>
    <cellStyle name="20% - Accent6 3 7 2 3 2 2" xfId="32959" xr:uid="{26A4579A-5C2E-40BB-BFF6-F1DF7A205708}"/>
    <cellStyle name="20% - Accent6 3 7 2 3 3" xfId="45980" xr:uid="{89046A5D-2A02-48B7-B363-6640D40470F4}"/>
    <cellStyle name="20% - Accent6 3 7 2 4" xfId="887" xr:uid="{7634B2FF-F5C8-41D5-9133-7351D719CBB7}"/>
    <cellStyle name="20% - Accent6 3 7 2 4 2" xfId="26371" xr:uid="{7F70FD4B-0821-4087-AB2F-15F9E20CCD38}"/>
    <cellStyle name="20% - Accent6 3 7 2 5" xfId="30018" xr:uid="{7BC9FFD1-1DEA-448E-A669-74E8481BC9DC}"/>
    <cellStyle name="20% - Accent6 3 7 3" xfId="12001" xr:uid="{C625D854-66D6-478C-906D-E4FE2AF07654}"/>
    <cellStyle name="20% - Accent6 3 7 3 2" xfId="20960" xr:uid="{37D94078-F95A-494D-8A72-E02587DF93CC}"/>
    <cellStyle name="20% - Accent6 3 7 3 2 2" xfId="46239" xr:uid="{28B785C6-D4FD-40B0-862A-A980D34D760C}"/>
    <cellStyle name="20% - Accent6 3 7 3 3" xfId="37364" xr:uid="{1EA7C50E-6B95-4D3B-B9D5-D09DB516792C}"/>
    <cellStyle name="20% - Accent6 3 7 4" xfId="10087" xr:uid="{CEA4181E-44D5-4FB0-8EDD-C1F131EE1FF1}"/>
    <cellStyle name="20% - Accent6 3 7 4 2" xfId="19026" xr:uid="{4A3F6CD5-A9DA-49F3-B1ED-C440C7CD1A54}"/>
    <cellStyle name="20% - Accent6 3 7 4 2 2" xfId="44326" xr:uid="{D4F34070-69DA-4475-8EE3-9D47C4E9DD88}"/>
    <cellStyle name="20% - Accent6 3 7 4 3" xfId="35471" xr:uid="{3F17BF5D-F67F-48BD-9929-D20AC3AA05D6}"/>
    <cellStyle name="20% - Accent6 3 7 5" xfId="15527" xr:uid="{3DFFBD1E-6741-4FD3-93FD-3EB5B50D2743}"/>
    <cellStyle name="20% - Accent6 3 7 5 2" xfId="40854" xr:uid="{E3C905B0-089E-4C9B-8AE9-536986F76022}"/>
    <cellStyle name="20% - Accent6 3 7 6" xfId="33051" xr:uid="{488A7578-D70A-4BFC-8665-D626416D8D82}"/>
    <cellStyle name="20% - Accent6 3 8" xfId="8714" xr:uid="{B6660397-6EEF-4457-B7CF-D18B92A396E6}"/>
    <cellStyle name="20% - Accent6 3 8 2" xfId="19416" xr:uid="{86BD4670-2049-4BE3-A291-9D175999483C}"/>
    <cellStyle name="20% - Accent6 3 8 2 2" xfId="15717" xr:uid="{D21A8B14-2BA5-4528-9101-060C3B8654C7}"/>
    <cellStyle name="20% - Accent6 3 8 2 2 2" xfId="41044" xr:uid="{5E9FD891-32F2-4BB8-A863-BBB2C2EDE890}"/>
    <cellStyle name="20% - Accent6 3 8 2 3" xfId="44704" xr:uid="{E60D35DE-9C71-4FCB-982A-57BA1CB7388A}"/>
    <cellStyle name="20% - Accent6 3 8 3" xfId="5879" xr:uid="{CCE7A8EA-A8B8-4AFA-830A-E8AB20B93D8D}"/>
    <cellStyle name="20% - Accent6 3 8 3 2" xfId="14818" xr:uid="{CF89BF65-4014-45B0-BB7D-BDE5B68C4508}"/>
    <cellStyle name="20% - Accent6 3 8 3 2 2" xfId="40157" xr:uid="{37FBFBC3-5AD3-4017-AAE8-696E087BA65B}"/>
    <cellStyle name="20% - Accent6 3 8 3 3" xfId="31302" xr:uid="{DC3CCE35-22E2-49C1-8073-3331DF8DD6D8}"/>
    <cellStyle name="20% - Accent6 3 8 4" xfId="25000" xr:uid="{D4756A65-EEAE-4ED2-9CA2-1138F86965AA}"/>
    <cellStyle name="20% - Accent6 3 8 4 2" xfId="50234" xr:uid="{F55D537A-6782-4C3C-9EE9-73ABDB15344E}"/>
    <cellStyle name="20% - Accent6 3 8 5" xfId="34112" xr:uid="{6E610E6C-4F89-49D0-BDFA-1F6A7D846195}"/>
    <cellStyle name="20% - Accent6 3 9" xfId="19324" xr:uid="{BD3D6C91-4DBB-4D14-B23A-B7411D4BC1E8}"/>
    <cellStyle name="20% - Accent6 3 9 2" xfId="17387" xr:uid="{8EA73132-3B51-4CC6-8E96-DEADA84F5AD4}"/>
    <cellStyle name="20% - Accent6 3 9 2 2" xfId="10511" xr:uid="{3FF36524-E62C-400E-AE20-3A1411D3581C}"/>
    <cellStyle name="20% - Accent6 3 9 2 2 2" xfId="35895" xr:uid="{4888B57D-13B7-4606-92F7-8F2DE84CDC00}"/>
    <cellStyle name="20% - Accent6 3 9 2 3" xfId="42695" xr:uid="{055F773E-2A87-478D-AC3E-3A001E42CDD2}"/>
    <cellStyle name="20% - Accent6 3 9 3" xfId="21773" xr:uid="{134282BF-37C8-4909-9775-4F28373C8517}"/>
    <cellStyle name="20% - Accent6 3 9 3 2" xfId="2264" xr:uid="{0E8C0C33-48B0-4007-96EA-D779A8ABBC85}"/>
    <cellStyle name="20% - Accent6 3 9 3 2 2" xfId="27735" xr:uid="{A14930ED-4D8E-474C-AF5B-D7BAD6CC2541}"/>
    <cellStyle name="20% - Accent6 3 9 3 3" xfId="47041" xr:uid="{84B0FA21-1146-4106-91AF-EF50C72D0000}"/>
    <cellStyle name="20% - Accent6 3 9 4" xfId="22977" xr:uid="{B8AC326B-B4B0-415E-9448-E68B05AF4AAC}"/>
    <cellStyle name="20% - Accent6 3 9 4 2" xfId="48232" xr:uid="{39952CD0-BF85-4853-B97E-B2BFFFD79090}"/>
    <cellStyle name="20% - Accent6 3 9 5" xfId="44612" xr:uid="{EB60DEE8-224F-46D2-9F9F-5DE76F29AAC9}"/>
    <cellStyle name="20% - Accent6 4" xfId="17102" xr:uid="{2E16674B-FD6D-44AD-94C9-A59F28AE03BD}"/>
    <cellStyle name="20% - Accent6 4 10" xfId="2538" xr:uid="{52441745-96B5-401F-B706-93E385EE6591}"/>
    <cellStyle name="20% - Accent6 4 10 2" xfId="9338" xr:uid="{63F17FF0-05E0-4E09-B5D9-083000CFA658}"/>
    <cellStyle name="20% - Accent6 4 10 2 2" xfId="34731" xr:uid="{CEFA61ED-F354-474E-A837-5C7CFAD311CD}"/>
    <cellStyle name="20% - Accent6 4 10 3" xfId="27991" xr:uid="{A1AA32E3-5144-4337-A3EB-6CEA5325BC26}"/>
    <cellStyle name="20% - Accent6 4 11" xfId="16356" xr:uid="{08C7A23A-39F3-4D99-980B-0DC9B088FF62}"/>
    <cellStyle name="20% - Accent6 4 11 2" xfId="18993" xr:uid="{257DBB11-0638-46A8-A2E4-F8ABAA64ED5B}"/>
    <cellStyle name="20% - Accent6 4 11 2 2" xfId="44293" xr:uid="{A17DB696-EA7A-44AF-B0FD-83D31DE46F46}"/>
    <cellStyle name="20% - Accent6 4 11 3" xfId="41672" xr:uid="{30F7B495-AE82-4951-A274-8E255E63C69B}"/>
    <cellStyle name="20% - Accent6 4 12" xfId="1804" xr:uid="{983509EF-4DCD-4889-A4F6-ECF4E9DEBAC2}"/>
    <cellStyle name="20% - Accent6 4 12 2" xfId="27275" xr:uid="{BA98D09A-C1D1-4F0F-8C03-A2728550F904}"/>
    <cellStyle name="20% - Accent6 4 13" xfId="25593" xr:uid="{C7278DF6-D9DA-4A0F-AD87-39FD4B2C1C38}"/>
    <cellStyle name="20% - Accent6 4 13 2" xfId="50816" xr:uid="{FA731C69-2052-4BA5-BAAF-9BAC95E50F6A}"/>
    <cellStyle name="20% - Accent6 4 14" xfId="42414" xr:uid="{FA0682AF-DD91-4D1B-9390-B1891A5AAFF7}"/>
    <cellStyle name="20% - Accent6 4 2" xfId="13966" xr:uid="{6F183A3F-4EA9-4B69-AA5C-45DD83144A6C}"/>
    <cellStyle name="20% - Accent6 4 2 10" xfId="39307" xr:uid="{E0D56CE5-F44F-4A4C-A547-9EFB1C23CB38}"/>
    <cellStyle name="20% - Accent6 4 2 2" xfId="2402" xr:uid="{D4538EBF-E304-4808-9D02-A0551F1D83C6}"/>
    <cellStyle name="20% - Accent6 4 2 2 2" xfId="8715" xr:uid="{3EBD035F-7CCF-4CCE-815B-111D44EAACBB}"/>
    <cellStyle name="20% - Accent6 4 2 2 2 2" xfId="6692" xr:uid="{F444F8CE-2E17-4474-BD8C-0C6EFECD0C14}"/>
    <cellStyle name="20% - Accent6 4 2 2 2 2 2" xfId="17397" xr:uid="{462D0518-E62A-4761-8E65-B42ADC1C585C}"/>
    <cellStyle name="20% - Accent6 4 2 2 2 2 2 2" xfId="10512" xr:uid="{EF060172-954D-4ADD-ACF2-CE79467F72E7}"/>
    <cellStyle name="20% - Accent6 4 2 2 2 2 2 2 2" xfId="35896" xr:uid="{F7D0520E-4717-42B6-B873-E0DE19D3881F}"/>
    <cellStyle name="20% - Accent6 4 2 2 2 2 2 3" xfId="42705" xr:uid="{005CA292-4DF5-409C-8AFC-B8B7792BA8E0}"/>
    <cellStyle name="20% - Accent6 4 2 2 2 2 3" xfId="21774" xr:uid="{DB8DC408-E4A4-4FC2-975F-84D406CE2569}"/>
    <cellStyle name="20% - Accent6 4 2 2 2 2 3 2" xfId="2265" xr:uid="{99EA4984-213D-4D11-BE9C-A54A375FE987}"/>
    <cellStyle name="20% - Accent6 4 2 2 2 2 3 2 2" xfId="27736" xr:uid="{4533F6C2-21B1-4774-9EC7-71A3E77014DA}"/>
    <cellStyle name="20% - Accent6 4 2 2 2 2 3 3" xfId="47042" xr:uid="{A2C75B83-7A7C-4134-B630-69C49CDA51F4}"/>
    <cellStyle name="20% - Accent6 4 2 2 2 2 4" xfId="22978" xr:uid="{388DF7BA-ABB8-4692-BEDC-CDDF961B8129}"/>
    <cellStyle name="20% - Accent6 4 2 2 2 2 4 2" xfId="48233" xr:uid="{1AB6D8D3-68C4-480D-A66B-230BDEFAA9DE}"/>
    <cellStyle name="20% - Accent6 4 2 2 2 2 5" xfId="32106" xr:uid="{3EA874F3-9FE0-4A9B-81BE-35140AE46C6A}"/>
    <cellStyle name="20% - Accent6 4 2 2 2 3" xfId="20427" xr:uid="{09E4880D-ECE7-43BD-8A2C-72D0B51A75BC}"/>
    <cellStyle name="20% - Accent6 4 2 2 2 3 2" xfId="22033" xr:uid="{563D906A-D98C-4585-9592-77F53EB5F1B4}"/>
    <cellStyle name="20% - Accent6 4 2 2 2 3 2 2" xfId="47301" xr:uid="{80DD4AD6-8CF2-4237-9AE9-597487E5089A}"/>
    <cellStyle name="20% - Accent6 4 2 2 2 3 3" xfId="45706" xr:uid="{65DA4ACA-0A0A-4E6E-B03B-0AD076AAFD19}"/>
    <cellStyle name="20% - Accent6 4 2 2 2 4" xfId="12191" xr:uid="{0DEDF6F4-0484-46C6-B2E9-8B9C0FED6A3A}"/>
    <cellStyle name="20% - Accent6 4 2 2 2 4 2" xfId="3252" xr:uid="{94A4E439-9AF6-4789-B5A0-789A71439FE9}"/>
    <cellStyle name="20% - Accent6 4 2 2 2 4 2 2" xfId="28705" xr:uid="{60514AEC-7F57-4F19-A55B-2157D51D770D}"/>
    <cellStyle name="20% - Accent6 4 2 2 2 4 3" xfId="37554" xr:uid="{C25D174F-552B-4EDE-B83A-A5520C86A168}"/>
    <cellStyle name="20% - Accent6 4 2 2 2 5" xfId="17632" xr:uid="{E62F1905-36EC-410E-AAE6-4896810A74F2}"/>
    <cellStyle name="20% - Accent6 4 2 2 2 5 2" xfId="42940" xr:uid="{0555A768-06DA-46A8-88FF-7E0C4AC097CB}"/>
    <cellStyle name="20% - Accent6 4 2 2 2 6" xfId="34113" xr:uid="{EA2886B3-DF83-48DC-85CD-CFE64610097C}"/>
    <cellStyle name="20% - Accent6 4 2 2 3" xfId="21351" xr:uid="{E3A94E6A-3FB6-4532-9113-E761DD5AA6EA}"/>
    <cellStyle name="20% - Accent6 4 2 2 3 2" xfId="19328" xr:uid="{35CEE2F4-F644-4E30-AA3D-CA68996945C3}"/>
    <cellStyle name="20% - Accent6 4 2 2 3 2 2" xfId="6864" xr:uid="{8EF1AF2C-1182-4EFC-A589-3F3A05CBC67F}"/>
    <cellStyle name="20% - Accent6 4 2 2 3 2 2 2" xfId="23149" xr:uid="{38D6FE5D-0511-4E55-9034-B05BEBB3DD63}"/>
    <cellStyle name="20% - Accent6 4 2 2 3 2 2 2 2" xfId="48404" xr:uid="{C5EBDF62-B8AB-4EEA-8BFA-216C72A95DF9}"/>
    <cellStyle name="20% - Accent6 4 2 2 3 2 2 3" xfId="32278" xr:uid="{E3DD776A-80EC-4A56-B7FD-528CA6C090BA}"/>
    <cellStyle name="20% - Accent6 4 2 2 3 2 3" xfId="15462" xr:uid="{744838FA-5A87-4C42-AA2A-3FD21467BF45}"/>
    <cellStyle name="20% - Accent6 4 2 2 3 2 3 2" xfId="4369" xr:uid="{6226A0BB-8FFA-4434-A261-908C4BA25E47}"/>
    <cellStyle name="20% - Accent6 4 2 2 3 2 3 2 2" xfId="29813" xr:uid="{4E7E6C1E-5CD8-4949-BBF6-7EE811B27177}"/>
    <cellStyle name="20% - Accent6 4 2 2 3 2 3 3" xfId="40789" xr:uid="{F71C2D47-FEBD-4F1D-968E-3F68E4111C3B}"/>
    <cellStyle name="20% - Accent6 4 2 2 3 2 4" xfId="16665" xr:uid="{BF6F6C6C-EB18-4137-96BB-BF902E2F4856}"/>
    <cellStyle name="20% - Accent6 4 2 2 3 2 4 2" xfId="41981" xr:uid="{B44C097F-9152-4C16-9089-87AA51E65FEF}"/>
    <cellStyle name="20% - Accent6 4 2 2 3 2 5" xfId="44616" xr:uid="{D14AFFC9-3CE9-42D8-B2F7-7FF6A60BB40C}"/>
    <cellStyle name="20% - Accent6 4 2 2 3 3" xfId="14115" xr:uid="{67FD4864-1CC1-4BFD-B8AC-D001597AD440}"/>
    <cellStyle name="20% - Accent6 4 2 2 3 3 2" xfId="15721" xr:uid="{35D52C1A-4AF3-49E6-BC34-F62DB4DD0F49}"/>
    <cellStyle name="20% - Accent6 4 2 2 3 3 2 2" xfId="41048" xr:uid="{9F4A4CCB-E24D-4001-B13D-FDA2D12A5731}"/>
    <cellStyle name="20% - Accent6 4 2 2 3 3 3" xfId="39454" xr:uid="{2350C30B-ABD4-4275-9808-F319A4A0EA6F}"/>
    <cellStyle name="20% - Accent6 4 2 2 3 4" xfId="24828" xr:uid="{FA493BAB-A1AF-4021-ADC4-201CA9391E70}"/>
    <cellStyle name="20% - Accent6 4 2 2 3 4 2" xfId="9565" xr:uid="{B925ADFF-66B8-4751-9C18-01B4E35E8636}"/>
    <cellStyle name="20% - Accent6 4 2 2 3 4 2 2" xfId="34958" xr:uid="{0C209731-2BD4-4B26-9227-33E2F8BE2E35}"/>
    <cellStyle name="20% - Accent6 4 2 2 3 4 3" xfId="50062" xr:uid="{060E9DC0-5856-4912-A40D-71D9BEFDF0D3}"/>
    <cellStyle name="20% - Accent6 4 2 2 3 5" xfId="7099" xr:uid="{85E25537-2138-4A96-9214-CF1DD33FF294}"/>
    <cellStyle name="20% - Accent6 4 2 2 3 5 2" xfId="32513" xr:uid="{3B12CA19-E534-46D5-9A9E-2986D8A0C046}"/>
    <cellStyle name="20% - Accent6 4 2 2 3 6" xfId="46620" xr:uid="{718DABB7-18D1-4E77-A2D6-D757AE90DC12}"/>
    <cellStyle name="20% - Accent6 4 2 2 4" xfId="17225" xr:uid="{0DB59629-21D5-4ABA-BB17-9650D9EB5D1B}"/>
    <cellStyle name="20% - Accent6 4 2 2 4 2" xfId="23709" xr:uid="{575BD9C4-958E-4D0E-B701-B90299A63638}"/>
    <cellStyle name="20% - Accent6 4 2 2 4 2 2" xfId="4198" xr:uid="{AD8270F8-8CFF-4D5E-B2CE-B66E1B0F3D2E}"/>
    <cellStyle name="20% - Accent6 4 2 2 4 2 2 2" xfId="29642" xr:uid="{17E4BBE0-A78A-4FC5-9528-48A189733993}"/>
    <cellStyle name="20% - Accent6 4 2 2 4 2 3" xfId="48954" xr:uid="{42D530BF-45A7-436D-99AC-D511452CA0C8}"/>
    <cellStyle name="20% - Accent6 4 2 2 4 3" xfId="9138" xr:uid="{70042487-9600-4375-99DF-45BDC7601EC0}"/>
    <cellStyle name="20% - Accent6 4 2 2 4 3 2" xfId="1231" xr:uid="{A21EF9AB-54CF-44FD-B49A-DC473C6A02A8}"/>
    <cellStyle name="20% - Accent6 4 2 2 4 3 2 2" xfId="26715" xr:uid="{8B3C0D65-954D-46A0-BB4D-2413F8C0A539}"/>
    <cellStyle name="20% - Accent6 4 2 2 4 3 3" xfId="34531" xr:uid="{B58D122A-591F-449E-9D86-ED2C6894AA46}"/>
    <cellStyle name="20% - Accent6 4 2 2 4 4" xfId="10341" xr:uid="{128E6D2C-22CC-48E8-9B90-5E689528F7FF}"/>
    <cellStyle name="20% - Accent6 4 2 2 4 4 2" xfId="35725" xr:uid="{D61D401B-9E04-4E2F-8510-E2150ADCF54E}"/>
    <cellStyle name="20% - Accent6 4 2 2 4 5" xfId="42533" xr:uid="{7EFD2F34-A842-4077-81A4-0FFF32CD0756}"/>
    <cellStyle name="20% - Accent6 4 2 2 5" xfId="7792" xr:uid="{8718DCAD-50B1-471C-ADBD-DD4888E3240B}"/>
    <cellStyle name="20% - Accent6 4 2 2 5 2" xfId="9397" xr:uid="{0FE6F973-AEA8-4BDB-BA7E-078F656BE1AB}"/>
    <cellStyle name="20% - Accent6 4 2 2 5 2 2" xfId="34790" xr:uid="{15D3D22F-68AC-4B6B-98C1-6D78426C779D}"/>
    <cellStyle name="20% - Accent6 4 2 2 5 3" xfId="33199" xr:uid="{BF3D86B3-0DCF-4BC6-BA46-1987E0C69265}"/>
    <cellStyle name="20% - Accent6 4 2 2 6" xfId="5877" xr:uid="{7A12E785-C324-4CF1-AC93-55A88543497B}"/>
    <cellStyle name="20% - Accent6 4 2 2 6 2" xfId="14816" xr:uid="{F13763AF-ABA6-445F-8463-80F29F27D512}"/>
    <cellStyle name="20% - Accent6 4 2 2 6 2 2" xfId="40155" xr:uid="{78C0ADC8-23A7-4A01-9DE9-02E72E15688F}"/>
    <cellStyle name="20% - Accent6 4 2 2 6 3" xfId="31300" xr:uid="{6C514D3E-7CD8-4D66-B673-990CAB8ECE43}"/>
    <cellStyle name="20% - Accent6 4 2 2 7" xfId="23944" xr:uid="{132A9659-4FEF-41ED-8213-AE47665B7D4C}"/>
    <cellStyle name="20% - Accent6 4 2 2 7 2" xfId="49189" xr:uid="{8067F83C-C9D3-48D7-BCDE-B591CB215130}"/>
    <cellStyle name="20% - Accent6 4 2 2 8" xfId="27859" xr:uid="{529FCDE0-BB3F-42F4-8DA3-8A35CAB3D4B7}"/>
    <cellStyle name="20% - Accent6 4 2 3" xfId="15039" xr:uid="{1A120653-9213-4D9E-98C7-BD80E0990520}"/>
    <cellStyle name="20% - Accent6 4 2 3 2" xfId="4506" xr:uid="{6ADA23C3-71AE-4660-B59B-3FCC871AE980}"/>
    <cellStyle name="20% - Accent6 4 2 3 2 2" xfId="372" xr:uid="{0768137A-D933-4275-B820-8F51C1692E02}"/>
    <cellStyle name="20% - Accent6 4 2 3 2 2 2" xfId="13186" xr:uid="{BB76B133-6C98-4037-BB04-DAAF216DA4AA}"/>
    <cellStyle name="20% - Accent6 4 2 3 2 2 2 2" xfId="6302" xr:uid="{38E697A0-A71C-43BD-83D8-BCCC75E1AF82}"/>
    <cellStyle name="20% - Accent6 4 2 3 2 2 2 2 2" xfId="31725" xr:uid="{331F4600-44FC-4C41-8907-B6780B7ADF37}"/>
    <cellStyle name="20% - Accent6 4 2 3 2 2 2 3" xfId="38537" xr:uid="{8FC402AE-BE01-40C3-AD05-55AF083DE578}"/>
    <cellStyle name="20% - Accent6 4 2 3 2 2 3" xfId="11242" xr:uid="{7663FD3B-0BF9-4839-8F3B-940216FC8B25}"/>
    <cellStyle name="20% - Accent6 4 2 3 2 2 3 2" xfId="23320" xr:uid="{3F48631B-097A-432F-B9C7-B3F1EB0BC4BB}"/>
    <cellStyle name="20% - Accent6 4 2 3 2 2 3 2 2" xfId="48575" xr:uid="{08A6A5F1-0B47-4518-946E-5EF7037F958E}"/>
    <cellStyle name="20% - Accent6 4 2 3 2 2 3 3" xfId="36613" xr:uid="{B9F47E32-1C04-4F73-9223-C13098D81EE5}"/>
    <cellStyle name="20% - Accent6 4 2 3 2 2 4" xfId="12445" xr:uid="{CF3150E1-C663-41F2-9026-2DC73A390F78}"/>
    <cellStyle name="20% - Accent6 4 2 3 2 2 4 2" xfId="37808" xr:uid="{D272CFDE-C794-473E-A9C4-C4BD8A0B1B99}"/>
    <cellStyle name="20% - Accent6 4 2 3 2 2 5" xfId="25856" xr:uid="{21D9E6DA-64FB-4C49-8410-98BD287C8164}"/>
    <cellStyle name="20% - Accent6 4 2 3 2 3" xfId="2347" xr:uid="{5287CBE9-678C-4DCA-ACA9-DB18D1E3F76D}"/>
    <cellStyle name="20% - Accent6 4 2 3 2 3 2" xfId="11501" xr:uid="{534051DF-C87C-4AC9-9A89-71BE024DADBF}"/>
    <cellStyle name="20% - Accent6 4 2 3 2 3 2 2" xfId="36872" xr:uid="{DBADF044-4076-4CF6-B9CE-44F8A40985C1}"/>
    <cellStyle name="20% - Accent6 4 2 3 2 3 3" xfId="27816" xr:uid="{2F6C768A-FE3E-4F69-A682-54BBA78C0F21}"/>
    <cellStyle name="20% - Accent6 4 2 3 2 4" xfId="7982" xr:uid="{3F17645F-2A0C-4609-B300-801A722F828E}"/>
    <cellStyle name="20% - Accent6 4 2 3 2 4 2" xfId="15889" xr:uid="{063601F5-06AE-447A-97EF-D39C037C377D}"/>
    <cellStyle name="20% - Accent6 4 2 3 2 4 2 2" xfId="41216" xr:uid="{1AA93510-D1C5-46B3-921F-C87D639EF616}"/>
    <cellStyle name="20% - Accent6 4 2 3 2 4 3" xfId="33389" xr:uid="{925B28D3-2C3F-4236-A335-51CA202BB28F}"/>
    <cellStyle name="20% - Accent6 4 2 3 2 5" xfId="13421" xr:uid="{8B24CE91-DDFB-479D-9732-7DDAB4AE1E5A}"/>
    <cellStyle name="20% - Accent6 4 2 3 2 5 2" xfId="38772" xr:uid="{CCD8AEA3-56C0-49D9-AD83-A63CF9CC8D5F}"/>
    <cellStyle name="20% - Accent6 4 2 3 2 6" xfId="29939" xr:uid="{B1F6377E-20B6-4152-B1EC-2CA2DF387A26}"/>
    <cellStyle name="20% - Accent6 4 2 3 3" xfId="10819" xr:uid="{3F788C9B-4C85-4469-846B-065671713B43}"/>
    <cellStyle name="20% - Accent6 4 2 3 3 2" xfId="1412" xr:uid="{E3B4FC77-AB72-41A3-A483-F70EE7F026AD}"/>
    <cellStyle name="20% - Accent6 4 2 3 3 2 2" xfId="545" xr:uid="{41CE4343-9D88-4077-A129-C07D8518BB9A}"/>
    <cellStyle name="20% - Accent6 4 2 3 3 2 2 2" xfId="12616" xr:uid="{131295CE-2552-4606-A04E-D7AEBAA750EE}"/>
    <cellStyle name="20% - Accent6 4 2 3 3 2 2 2 2" xfId="37979" xr:uid="{FA7B7BAB-3C78-4088-9DC1-DA8E29DE548A}"/>
    <cellStyle name="20% - Accent6 4 2 3 3 2 2 3" xfId="26029" xr:uid="{6824CA6B-E9EC-4B8D-94F5-727C80EF366F}"/>
    <cellStyle name="20% - Accent6 4 2 3 3 2 3" xfId="23879" xr:uid="{94CA7524-A580-4777-883F-78AFCC0714A1}"/>
    <cellStyle name="20% - Accent6 4 2 3 3 2 3 2" xfId="17007" xr:uid="{B73723AA-F75D-436C-A45F-41158165E265}"/>
    <cellStyle name="20% - Accent6 4 2 3 3 2 3 2 2" xfId="42323" xr:uid="{672114B7-1202-4598-BA93-1EC5D548CCA7}"/>
    <cellStyle name="20% - Accent6 4 2 3 3 2 3 3" xfId="49124" xr:uid="{24DDE66C-05C1-4624-8B28-04C926A12AEF}"/>
    <cellStyle name="20% - Accent6 4 2 3 3 2 4" xfId="25082" xr:uid="{69978CB5-169C-4B3C-802E-D449D9D3F203}"/>
    <cellStyle name="20% - Accent6 4 2 3 3 2 4 2" xfId="50316" xr:uid="{1AA033ED-E424-49E7-BD8B-F664D01AFF5B}"/>
    <cellStyle name="20% - Accent6 4 2 3 3 2 5" xfId="26883" xr:uid="{E9C2F42B-4387-4049-BA31-C229FCF88FF2}"/>
    <cellStyle name="20% - Accent6 4 2 3 3 3" xfId="8660" xr:uid="{9C3568BE-1E83-42CF-9D93-B6E0D2269CC5}"/>
    <cellStyle name="20% - Accent6 4 2 3 3 3 2" xfId="24138" xr:uid="{AE17A7F2-3CB7-4D0F-922F-58DAC6E44099}"/>
    <cellStyle name="20% - Accent6 4 2 3 3 3 2 2" xfId="49383" xr:uid="{3BBB8140-6E71-49DD-A742-F5F7BFD66791}"/>
    <cellStyle name="20% - Accent6 4 2 3 3 3 3" xfId="34066" xr:uid="{FEAF375C-2C50-4471-BB65-29DF3FBC714C}"/>
    <cellStyle name="20% - Accent6 4 2 3 3 4" xfId="20617" xr:uid="{A8956AE1-4824-49C8-ABF7-B0C61CBDB8E4}"/>
    <cellStyle name="20% - Accent6 4 2 3 3 4 2" xfId="5356" xr:uid="{92511DCA-99EE-4880-982F-B6D224E87D23}"/>
    <cellStyle name="20% - Accent6 4 2 3 3 4 2 2" xfId="30787" xr:uid="{798A1B2B-2BE4-4B54-8232-39F56AE58735}"/>
    <cellStyle name="20% - Accent6 4 2 3 3 4 3" xfId="45896" xr:uid="{25B97FB7-BABE-4174-8872-307C0CEA0AD5}"/>
    <cellStyle name="20% - Accent6 4 2 3 3 5" xfId="207" xr:uid="{3891940A-5049-4000-B1AA-0580519C3806}"/>
    <cellStyle name="20% - Accent6 4 2 3 3 5 2" xfId="25701" xr:uid="{AA087A2F-50E3-4066-876A-2CE75F25DC55}"/>
    <cellStyle name="20% - Accent6 4 2 3 3 6" xfId="36193" xr:uid="{E0712D03-5C66-4C38-9C08-5214AB61C130}"/>
    <cellStyle name="20% - Accent6 4 2 3 4" xfId="13014" xr:uid="{25C1FEB3-F867-45CD-9CE1-E106DEB781BE}"/>
    <cellStyle name="20% - Accent6 4 2 3 4 2" xfId="19500" xr:uid="{2F886BC3-650D-4A51-9704-7F0C15262C86}"/>
    <cellStyle name="20% - Accent6 4 2 3 4 2 2" xfId="16836" xr:uid="{404519BF-A7BD-46CC-9D4D-001C9AD5AA3E}"/>
    <cellStyle name="20% - Accent6 4 2 3 4 2 2 2" xfId="42152" xr:uid="{0C3F5715-7936-4FF6-991D-EE091D10D015}"/>
    <cellStyle name="20% - Accent6 4 2 3 4 2 3" xfId="44788" xr:uid="{598D2242-64F5-4F20-81CF-26A72DD3CA26}"/>
    <cellStyle name="20% - Accent6 4 2 3 4 3" xfId="4929" xr:uid="{F273746D-DEE2-4DA4-895E-98A6871567FA}"/>
    <cellStyle name="20% - Accent6 4 2 3 4 3 2" xfId="10683" xr:uid="{4531B819-9798-4D14-BFD8-CFA677847562}"/>
    <cellStyle name="20% - Accent6 4 2 3 4 3 2 2" xfId="36067" xr:uid="{567F6EED-D132-4685-B92C-75FE5F655930}"/>
    <cellStyle name="20% - Accent6 4 2 3 4 3 3" xfId="30360" xr:uid="{1C445C8B-941B-44AB-8B8A-464D5BFD6224}"/>
    <cellStyle name="20% - Accent6 4 2 3 4 4" xfId="6131" xr:uid="{9356CE48-87FB-49CC-AF8C-AABB77100579}"/>
    <cellStyle name="20% - Accent6 4 2 3 4 4 2" xfId="31554" xr:uid="{B376329B-E3AC-4F19-8267-A22E516656D8}"/>
    <cellStyle name="20% - Accent6 4 2 3 4 5" xfId="38365" xr:uid="{87B78C86-C6AF-4C11-BC50-1D9579DEAE8B}"/>
    <cellStyle name="20% - Accent6 4 2 3 5" xfId="234" xr:uid="{42E482C8-5529-4528-B0E8-756003AAD0D0}"/>
    <cellStyle name="20% - Accent6 4 2 3 5 2" xfId="5188" xr:uid="{8B5427B4-A19D-494E-B48F-CD6DE0332C58}"/>
    <cellStyle name="20% - Accent6 4 2 3 5 2 2" xfId="30619" xr:uid="{2F695568-38F3-4F82-9D3E-36E41586BAF0}"/>
    <cellStyle name="20% - Accent6 4 2 3 5 3" xfId="25728" xr:uid="{CAF81445-E7F5-45CD-8529-44F8AFEEA04E}"/>
    <cellStyle name="20% - Accent6 4 2 3 6" xfId="18515" xr:uid="{97402D74-ABE5-4A16-8309-698BBE9F484E}"/>
    <cellStyle name="20% - Accent6 4 2 3 6 2" xfId="22201" xr:uid="{2403F127-621B-46EF-BF5D-06EABD7D69BD}"/>
    <cellStyle name="20% - Accent6 4 2 3 6 2 2" xfId="47469" xr:uid="{AE4D2B9D-12F2-4A39-A091-CAD255BADEAA}"/>
    <cellStyle name="20% - Accent6 4 2 3 6 3" xfId="43815" xr:uid="{51B1F05A-0572-4D48-87A1-7D3013A1B11D}"/>
    <cellStyle name="20% - Accent6 4 2 3 7" xfId="19735" xr:uid="{9961FF3C-41E7-4F07-94B9-CC28B940682B}"/>
    <cellStyle name="20% - Accent6 4 2 3 7 2" xfId="45023" xr:uid="{245B4576-D4FC-4240-B20F-82924CEFEEB4}"/>
    <cellStyle name="20% - Accent6 4 2 3 8" xfId="40369" xr:uid="{20E821D5-ED72-49EA-9CA1-BFD2D839B7A1}"/>
    <cellStyle name="20% - Accent6 4 2 4" xfId="23456" xr:uid="{366E23C8-E7C6-470A-A592-3576D3F6690C}"/>
    <cellStyle name="20% - Accent6 4 2 4 2" xfId="3516" xr:uid="{B01BFA8D-5C2E-42D8-8650-9D21BE6DC202}"/>
    <cellStyle name="20% - Accent6 4 2 4 2 2" xfId="1584" xr:uid="{818B9D12-01EE-4F18-B18B-0BC1B637AE8A}"/>
    <cellStyle name="20% - Accent6 4 2 4 2 2 2" xfId="25253" xr:uid="{1D66AD2E-3D2F-46A2-84A2-76D84CFEE6D1}"/>
    <cellStyle name="20% - Accent6 4 2 4 2 2 2 2" xfId="50487" xr:uid="{980414BB-6647-441C-AAD8-D9A43E4213EF}"/>
    <cellStyle name="20% - Accent6 4 2 4 2 2 3" xfId="27055" xr:uid="{B1741B89-36AE-46E4-9C58-42E31CC972A4}"/>
    <cellStyle name="20% - Accent6 4 2 4 2 3" xfId="17567" xr:uid="{12D8827F-5F05-4ACB-B780-7A1F6E4B5825}"/>
    <cellStyle name="20% - Accent6 4 2 4 2 3 2" xfId="6473" xr:uid="{7EECDC84-2844-4F92-800F-26769F75DA90}"/>
    <cellStyle name="20% - Accent6 4 2 4 2 3 2 2" xfId="31896" xr:uid="{802E3FFB-512C-4AE5-AC72-65AD661F7DA7}"/>
    <cellStyle name="20% - Accent6 4 2 4 2 3 3" xfId="42875" xr:uid="{871BEECD-1146-4DD8-B049-A0FAD8A1DCAA}"/>
    <cellStyle name="20% - Accent6 4 2 4 2 4" xfId="18769" xr:uid="{5D813587-8B41-4260-BA9A-D7E924D5AAA3}"/>
    <cellStyle name="20% - Accent6 4 2 4 2 4 2" xfId="44069" xr:uid="{20456349-58A0-4BE3-914C-86CBF1A54152}"/>
    <cellStyle name="20% - Accent6 4 2 4 2 5" xfId="28960" xr:uid="{CF74A0CF-E5CF-4F6D-8DC3-D7813423822A}"/>
    <cellStyle name="20% - Accent6 4 2 4 3" xfId="21295" xr:uid="{2D7CDD28-838C-4F45-99FF-0F39247AFA46}"/>
    <cellStyle name="20% - Accent6 4 2 4 3 2" xfId="17826" xr:uid="{FBD73417-C82C-4BDF-AE9B-56A1EEB8741D}"/>
    <cellStyle name="20% - Accent6 4 2 4 3 2 2" xfId="43134" xr:uid="{496EA503-DDAC-40D4-A7FD-A29632A4C793}"/>
    <cellStyle name="20% - Accent6 4 2 4 3 3" xfId="46573" xr:uid="{1338B024-FD5F-4937-A390-AFC26F62A775}"/>
    <cellStyle name="20% - Accent6 4 2 4 4" xfId="14305" xr:uid="{574EFD99-4A1D-40B0-AA15-FCC77FE9FE74}"/>
    <cellStyle name="20% - Accent6 4 2 4 4 2" xfId="11669" xr:uid="{92FD65CD-DF75-4D47-BFA6-F5AFC238D6FB}"/>
    <cellStyle name="20% - Accent6 4 2 4 4 2 2" xfId="37040" xr:uid="{B45CE731-1483-42C3-BD34-ED83A133D42A}"/>
    <cellStyle name="20% - Accent6 4 2 4 4 3" xfId="39644" xr:uid="{DC26EB06-5B00-40BD-A382-7FF069AA2D04}"/>
    <cellStyle name="20% - Accent6 4 2 4 5" xfId="1842" xr:uid="{D7357A59-DD92-4C14-8DBB-7DB7C241FFEF}"/>
    <cellStyle name="20% - Accent6 4 2 4 5 2" xfId="27313" xr:uid="{D759150C-C3A1-4494-A78E-889F99657BF7}"/>
    <cellStyle name="20% - Accent6 4 2 4 6" xfId="48703" xr:uid="{86818504-32D3-415E-8FC7-2372D093B323}"/>
    <cellStyle name="20% - Accent6 4 2 5" xfId="17144" xr:uid="{18FBECD6-5CAC-41FE-B7FC-D31BCC3ABEBD}"/>
    <cellStyle name="20% - Accent6 4 2 5 2" xfId="9830" xr:uid="{3B290764-811A-40A6-B4E7-6715B27EB1F5}"/>
    <cellStyle name="20% - Accent6 4 2 5 2 2" xfId="3688" xr:uid="{846B680D-8745-43A7-8CD4-6C80A2721320}"/>
    <cellStyle name="20% - Accent6 4 2 5 2 2 2" xfId="18940" xr:uid="{7A2E2F8A-59EC-4AE5-8251-DBA54D72A3EF}"/>
    <cellStyle name="20% - Accent6 4 2 5 2 2 2 2" xfId="44240" xr:uid="{88D4E39C-02BC-4F9E-BBBA-3368EE05E66E}"/>
    <cellStyle name="20% - Accent6 4 2 5 2 2 3" xfId="29132" xr:uid="{4A4A6FEF-E23C-44EC-8833-A142B73F2AD4}"/>
    <cellStyle name="20% - Accent6 4 2 5 2 3" xfId="7034" xr:uid="{DC2AB35E-1E96-45E5-A246-A46856FA4F75}"/>
    <cellStyle name="20% - Accent6 4 2 5 2 3 2" xfId="12787" xr:uid="{9ED75A69-69B9-42C8-88A0-2FF34478A6F1}"/>
    <cellStyle name="20% - Accent6 4 2 5 2 3 2 2" xfId="38150" xr:uid="{73AC4002-F218-408C-8390-444D29687150}"/>
    <cellStyle name="20% - Accent6 4 2 5 2 3 3" xfId="32448" xr:uid="{2C1DE998-5AA0-4FAD-B5D1-78B1BC8635F2}"/>
    <cellStyle name="20% - Accent6 4 2 5 2 4" xfId="8236" xr:uid="{01D8B19B-6D4D-45DE-8EB0-4FEBFBBAA67B}"/>
    <cellStyle name="20% - Accent6 4 2 5 2 4 2" xfId="33643" xr:uid="{119BD548-DFD8-41EC-992B-ADBA48E98D49}"/>
    <cellStyle name="20% - Accent6 4 2 5 2 5" xfId="35214" xr:uid="{9029E896-218D-4595-853C-8B89EF10C442}"/>
    <cellStyle name="20% - Accent6 4 2 5 3" xfId="14983" xr:uid="{129840C1-D243-444B-BCB0-5BFED2D435ED}"/>
    <cellStyle name="20% - Accent6 4 2 5 3 2" xfId="7293" xr:uid="{499A6C4F-24B5-4719-A795-9129ABEE0CEC}"/>
    <cellStyle name="20% - Accent6 4 2 5 3 2 2" xfId="32707" xr:uid="{6B31ED67-165D-4F1D-B521-7C00D47FA2CA}"/>
    <cellStyle name="20% - Accent6 4 2 5 3 3" xfId="40321" xr:uid="{D92D9E93-4328-4BD7-83ED-12CBEA041855}"/>
    <cellStyle name="20% - Accent6 4 2 5 4" xfId="2741" xr:uid="{3FFC6147-A924-4087-B517-C98557F655E8}"/>
    <cellStyle name="20% - Accent6 4 2 5 4 2" xfId="24306" xr:uid="{B320FFD7-0D2B-4C4F-82EA-45852F2362B2}"/>
    <cellStyle name="20% - Accent6 4 2 5 4 2 2" xfId="49551" xr:uid="{FB7D06FB-1678-4736-8058-A84056BCCAB2}"/>
    <cellStyle name="20% - Accent6 4 2 5 4 3" xfId="28194" xr:uid="{5352C663-340E-40C8-9372-D89EAF68B04E}"/>
    <cellStyle name="20% - Accent6 4 2 5 5" xfId="3946" xr:uid="{293CCAC8-A25B-48D6-B10E-5ACBAB11E39E}"/>
    <cellStyle name="20% - Accent6 4 2 5 5 2" xfId="29390" xr:uid="{CF10173A-61CC-4AE2-859C-F5587BCE72EE}"/>
    <cellStyle name="20% - Accent6 4 2 5 6" xfId="42453" xr:uid="{614EF49B-D302-40D7-8552-0EA30D339120}"/>
    <cellStyle name="20% - Accent6 4 2 6" xfId="23537" xr:uid="{71BB926A-7462-4B7E-8FBE-B5F37B1816D3}"/>
    <cellStyle name="20% - Accent6 4 2 6 2" xfId="11072" xr:uid="{E5473C68-715E-44CF-A229-B8D1E63BD135}"/>
    <cellStyle name="20% - Accent6 4 2 6 2 2" xfId="2094" xr:uid="{F7703731-00A3-4BBD-A39C-703AD4E765AF}"/>
    <cellStyle name="20% - Accent6 4 2 6 2 2 2" xfId="27565" xr:uid="{97BAB18B-7421-453A-9983-93E33BA850B9}"/>
    <cellStyle name="20% - Accent6 4 2 6 2 3" xfId="36443" xr:uid="{64DAC6D1-C22B-4E2B-AC0F-58F840503AE6}"/>
    <cellStyle name="20% - Accent6 4 2 6 3" xfId="2825" xr:uid="{32BFC602-8867-408F-A03D-3322E6E15984}"/>
    <cellStyle name="20% - Accent6 4 2 6 3 2" xfId="13867" xr:uid="{DE212906-1B4A-4DFE-8614-62675084C74D}"/>
    <cellStyle name="20% - Accent6 4 2 6 3 2 2" xfId="39218" xr:uid="{6E4C5607-31A4-4838-98AB-90583AC44DDB}"/>
    <cellStyle name="20% - Accent6 4 2 6 3 3" xfId="28278" xr:uid="{FF37981D-74C7-496C-BD17-81468223B1B0}"/>
    <cellStyle name="20% - Accent6 4 2 6 4" xfId="4027" xr:uid="{456DF2C4-7CCC-4DC6-B0A9-34866045E6E7}"/>
    <cellStyle name="20% - Accent6 4 2 6 4 2" xfId="29471" xr:uid="{73786073-5647-4A1E-8886-967A9870D0E2}"/>
    <cellStyle name="20% - Accent6 4 2 6 5" xfId="48782" xr:uid="{E04DBC11-B6DE-45B8-95DC-B54F901B1022}"/>
    <cellStyle name="20% - Accent6 4 2 7" xfId="18325" xr:uid="{C7403AB3-B48C-411F-AA7E-C731C66B8CC9}"/>
    <cellStyle name="20% - Accent6 4 2 7 2" xfId="3084" xr:uid="{5D251FF6-FC46-4745-8A9C-C30452E27741}"/>
    <cellStyle name="20% - Accent6 4 2 7 2 2" xfId="28537" xr:uid="{76FC1496-2304-48B7-82DF-42C3F51C40A9}"/>
    <cellStyle name="20% - Accent6 4 2 7 3" xfId="43625" xr:uid="{B7D661BF-BC72-4C8A-96DB-55C89A61D39A}"/>
    <cellStyle name="20% - Accent6 4 2 8" xfId="16411" xr:uid="{3E2A9F1E-E17B-43DF-97E9-422D24B6BDDE}"/>
    <cellStyle name="20% - Accent6 4 2 8 2" xfId="21128" xr:uid="{67953FE7-910F-468E-87AE-4BBFAB70CA64}"/>
    <cellStyle name="20% - Accent6 4 2 8 2 2" xfId="46407" xr:uid="{67B30CEC-9FE7-419B-A2ED-35C446D2369F}"/>
    <cellStyle name="20% - Accent6 4 2 8 3" xfId="41727" xr:uid="{2FA9A8B5-6668-4F57-B5F0-B9437E183067}"/>
    <cellStyle name="20% - Accent6 4 2 9" xfId="11307" xr:uid="{8185BD76-13D9-4A28-9D5E-B23C9A179CBE}"/>
    <cellStyle name="20% - Accent6 4 2 9 2" xfId="36678" xr:uid="{9570FFD6-1355-45ED-BEAB-2778155A3852}"/>
    <cellStyle name="20% - Accent6 4 3" xfId="6611" xr:uid="{2C66B1A6-E189-4931-B292-3AA8CAA3F60B}"/>
    <cellStyle name="20% - Accent6 4 3 2" xfId="19247" xr:uid="{1567A801-F6DE-47C1-8628-D63FC2AF95EB}"/>
    <cellStyle name="20% - Accent6 4 3 2 2" xfId="16154" xr:uid="{6257C0A3-BD4C-41CE-A231-259E0EFBF73D}"/>
    <cellStyle name="20% - Accent6 4 3 2 2 2" xfId="22639" xr:uid="{5C272CC4-7A0A-45EE-AF49-ECB5D86F59FC}"/>
    <cellStyle name="20% - Accent6 4 3 2 2 2 2" xfId="21042" xr:uid="{905C94E7-C750-4681-AED5-D652DF11E7A9}"/>
    <cellStyle name="20% - Accent6 4 3 2 2 2 2 2" xfId="46321" xr:uid="{0C594DB1-8633-4D22-95E3-CFC8136BCC35}"/>
    <cellStyle name="20% - Accent6 4 3 2 2 2 3" xfId="47894" xr:uid="{D9DBB7E5-A57D-4AF0-A382-1E1FFC9010AA}"/>
    <cellStyle name="20% - Accent6 4 3 2 2 3" xfId="13356" xr:uid="{A2431141-3B3C-4296-8FC3-E2CC1299BAE2}"/>
    <cellStyle name="20% - Accent6 4 3 2 2 3 2" xfId="19111" xr:uid="{741E8B8F-782E-45C0-B276-FC4D27DA28BD}"/>
    <cellStyle name="20% - Accent6 4 3 2 2 3 2 2" xfId="44411" xr:uid="{66E25258-6165-4C74-906F-5EC23685BFEC}"/>
    <cellStyle name="20% - Accent6 4 3 2 2 3 3" xfId="38707" xr:uid="{73C7C9FC-B5DE-4CCF-8FA0-2857A96CB45D}"/>
    <cellStyle name="20% - Accent6 4 3 2 2 4" xfId="14559" xr:uid="{5D98F3C9-F06B-440F-81E6-E3E9BD5C91A5}"/>
    <cellStyle name="20% - Accent6 4 3 2 2 4 2" xfId="39898" xr:uid="{407B6026-C571-4470-839B-60267B8011D1}"/>
    <cellStyle name="20% - Accent6 4 3 2 2 5" xfId="41470" xr:uid="{963DA1F5-85F9-46C7-A8E5-7A85F8135E20}"/>
    <cellStyle name="20% - Accent6 4 3 2 3" xfId="10765" xr:uid="{7F5B9AB5-D117-494A-BECD-943D7DA4A0AD}"/>
    <cellStyle name="20% - Accent6 4 3 2 3 2" xfId="13615" xr:uid="{8F06939E-1072-4E88-A464-9488966A487B}"/>
    <cellStyle name="20% - Accent6 4 3 2 3 2 2" xfId="38966" xr:uid="{4A879E5C-9DBB-4004-BBA5-527C58B4B365}"/>
    <cellStyle name="20% - Accent6 4 3 2 3 3" xfId="36148" xr:uid="{968F9528-C1D2-4C49-AC78-942D7F05C1D4}"/>
    <cellStyle name="20% - Accent6 4 3 2 4" xfId="21690" xr:uid="{3D171AE3-BB90-4F08-B4CA-E9A862F5D041}"/>
    <cellStyle name="20% - Accent6 4 3 2 4 2" xfId="7461" xr:uid="{3CB7F204-C812-40FB-9D2A-7AA009759509}"/>
    <cellStyle name="20% - Accent6 4 3 2 4 2 2" xfId="32875" xr:uid="{202109A3-0051-47D2-ABC3-E2D0166E3C52}"/>
    <cellStyle name="20% - Accent6 4 3 2 4 3" xfId="46958" xr:uid="{2F52672A-A78A-4040-862E-03CF64D56BA7}"/>
    <cellStyle name="20% - Accent6 4 3 2 5" xfId="22897" xr:uid="{982668CA-53F6-48D4-A070-8E647BA4317D}"/>
    <cellStyle name="20% - Accent6 4 3 2 5 2" xfId="48152" xr:uid="{5E168E46-6CC2-4458-98A2-DFAAD9C6C5D2}"/>
    <cellStyle name="20% - Accent6 4 3 2 6" xfId="44538" xr:uid="{BE93B9EA-50E4-40A5-AA12-02A3E9AAB67C}"/>
    <cellStyle name="20% - Accent6 4 3 3" xfId="12933" xr:uid="{DCC0D9E9-F1C5-4585-A72D-919FE04952ED}"/>
    <cellStyle name="20% - Accent6 4 3 3 2" xfId="5620" xr:uid="{2CC692C2-E6B2-4D69-93C5-02EE24A267BB}"/>
    <cellStyle name="20% - Accent6 4 3 3 2 2" xfId="16326" xr:uid="{31A180DD-86E8-4CC2-89AC-F4DCD7B5947C}"/>
    <cellStyle name="20% - Accent6 4 3 3 2 2 2" xfId="14730" xr:uid="{C2E3313B-0FBC-4B60-83B1-6A3CAB4BAB3D}"/>
    <cellStyle name="20% - Accent6 4 3 3 2 2 2 2" xfId="40069" xr:uid="{897BDDD6-8EED-4B9F-BAFC-2D109931B781}"/>
    <cellStyle name="20% - Accent6 4 3 3 2 2 3" xfId="41642" xr:uid="{24A53FEB-DDD5-47F8-9494-23238B69993E}"/>
    <cellStyle name="20% - Accent6 4 3 3 2 3" xfId="1751" xr:uid="{DA5353A5-A285-4B4F-8C5E-081C6BAD7B11}"/>
    <cellStyle name="20% - Accent6 4 3 3 2 3 2" xfId="8578" xr:uid="{31C59CD0-2F9F-41E3-B2E5-6CEFA28B9DC7}"/>
    <cellStyle name="20% - Accent6 4 3 3 2 3 2 2" xfId="33985" xr:uid="{1177D253-4B6C-49D6-96B7-36B10A663311}"/>
    <cellStyle name="20% - Accent6 4 3 3 2 3 3" xfId="27222" xr:uid="{55088C4C-6447-4535-8B48-0F1F38969FA0}"/>
    <cellStyle name="20% - Accent6 4 3 3 2 4" xfId="2995" xr:uid="{09FE4D79-6DA1-48C3-93E8-62E88E838479}"/>
    <cellStyle name="20% - Accent6 4 3 3 2 4 2" xfId="28448" xr:uid="{4C47C541-9359-4CB2-B4CF-309278A9CC84}"/>
    <cellStyle name="20% - Accent6 4 3 3 2 5" xfId="31043" xr:uid="{6ED83B04-84F2-4FE8-93BC-51D58BD2D0FD}"/>
    <cellStyle name="20% - Accent6 4 3 3 3" xfId="23401" xr:uid="{2AE808A0-8C64-4EB4-B7D2-F51BA52BBB3B}"/>
    <cellStyle name="20% - Accent6 4 3 3 3 2" xfId="978" xr:uid="{2A401183-7DC2-44E6-B472-A28F0F2A8385}"/>
    <cellStyle name="20% - Accent6 4 3 3 3 2 2" xfId="26462" xr:uid="{3E106226-EB22-4CC2-8153-3BD2E7EEF518}"/>
    <cellStyle name="20% - Accent6 4 3 3 3 3" xfId="48655" xr:uid="{66CB0500-A959-45FF-BDAD-1AA2EF4E2BB9}"/>
    <cellStyle name="20% - Accent6 4 3 3 4" xfId="15378" xr:uid="{490948DD-4240-4BC9-B4DE-17EC42D1DB0F}"/>
    <cellStyle name="20% - Accent6 4 3 3 4 2" xfId="20097" xr:uid="{9E0371A6-B432-42F2-AC09-4A7636538636}"/>
    <cellStyle name="20% - Accent6 4 3 3 4 2 2" xfId="45385" xr:uid="{383BD152-94E3-4324-B501-64368E4A9606}"/>
    <cellStyle name="20% - Accent6 4 3 3 4 3" xfId="40705" xr:uid="{FD4C2D63-9705-47C4-80AE-E77450DFDC27}"/>
    <cellStyle name="20% - Accent6 4 3 3 5" xfId="16584" xr:uid="{5102D4B8-59EF-48EB-935B-5C40C94666C7}"/>
    <cellStyle name="20% - Accent6 4 3 3 5 2" xfId="41900" xr:uid="{D979100C-168F-46BC-BB19-47621FA3F4E7}"/>
    <cellStyle name="20% - Accent6 4 3 3 6" xfId="38287" xr:uid="{5CE3A7C3-0A60-4661-8104-FB103A4EC902}"/>
    <cellStyle name="20% - Accent6 4 3 4" xfId="22467" xr:uid="{E4A70C98-AF66-4F7B-A6D9-DBE83950939D}"/>
    <cellStyle name="20% - Accent6 4 3 4 2" xfId="10002" xr:uid="{6BB6631F-579D-4516-A26B-A2752D44DB37}"/>
    <cellStyle name="20% - Accent6 4 3 4 2 2" xfId="8407" xr:uid="{9D8B8FA0-4D53-4F03-BB34-A5941E869BC8}"/>
    <cellStyle name="20% - Accent6 4 3 4 2 2 2" xfId="33814" xr:uid="{41D48243-EEDC-473A-BC11-ECC1DA0F8BF2}"/>
    <cellStyle name="20% - Accent6 4 3 4 2 3" xfId="35386" xr:uid="{49C62DA5-8B38-4F1C-A230-35E3756FEBE9}"/>
    <cellStyle name="20% - Accent6 4 3 4 3" xfId="19670" xr:uid="{8CD63CF0-9394-450A-9451-26F04F881F0F}"/>
    <cellStyle name="20% - Accent6 4 3 4 3 2" xfId="25424" xr:uid="{AE58E76D-E35C-41DE-8B36-117A77B7A51C}"/>
    <cellStyle name="20% - Accent6 4 3 4 3 2 2" xfId="50658" xr:uid="{5D4DE40D-96E7-40D3-B955-6413B6D08F5C}"/>
    <cellStyle name="20% - Accent6 4 3 4 3 3" xfId="44958" xr:uid="{34278EDC-AF27-43DA-B23C-3493FFF9F82D}"/>
    <cellStyle name="20% - Accent6 4 3 4 4" xfId="20871" xr:uid="{9F96BA1C-F0D4-410D-B7E7-DD99DCB6B8E4}"/>
    <cellStyle name="20% - Accent6 4 3 4 4 2" xfId="46150" xr:uid="{BC2E8856-6B0E-4AC0-822A-16CA1E1EF630}"/>
    <cellStyle name="20% - Accent6 4 3 4 5" xfId="47723" xr:uid="{CDA2E8C7-CF71-438F-B5BB-C670A2480CDE}"/>
    <cellStyle name="20% - Accent6 4 3 5" xfId="4451" xr:uid="{46FC18CF-2041-4C39-BD4C-10E6B8FDFA06}"/>
    <cellStyle name="20% - Accent6 4 3 5 2" xfId="19929" xr:uid="{76F10691-89FF-4DC0-B9BE-4470FEC27E0F}"/>
    <cellStyle name="20% - Accent6 4 3 5 2 2" xfId="45217" xr:uid="{48688068-1784-496E-943E-511233FE5A72}"/>
    <cellStyle name="20% - Accent6 4 3 5 3" xfId="29893" xr:uid="{A1E4DB75-1A9F-4C50-BE4D-756B27FF63AC}"/>
    <cellStyle name="20% - Accent6 4 3 6" xfId="9054" xr:uid="{7D0DEEDA-EA67-4D2A-920B-2AF3031F2BB5}"/>
    <cellStyle name="20% - Accent6 4 3 6 2" xfId="17994" xr:uid="{4E53A769-53EB-4610-B19F-9B59A775CA3F}"/>
    <cellStyle name="20% - Accent6 4 3 6 2 2" xfId="43302" xr:uid="{C47CC926-7DC2-4644-8D18-37E4C45F0897}"/>
    <cellStyle name="20% - Accent6 4 3 6 3" xfId="34447" xr:uid="{C482A90E-39CB-4C92-BA2D-3E29F0D4FE3D}"/>
    <cellStyle name="20% - Accent6 4 3 7" xfId="10260" xr:uid="{BE1E4879-0BC9-4630-B91B-7476F507CB65}"/>
    <cellStyle name="20% - Accent6 4 3 7 2" xfId="35644" xr:uid="{E2BC3094-AB8E-4265-8599-BC42ECF1CC28}"/>
    <cellStyle name="20% - Accent6 4 3 8" xfId="32025" xr:uid="{7CA04864-BAA3-4005-935C-0F7991C8F116}"/>
    <cellStyle name="20% - Accent6 4 4" xfId="1328" xr:uid="{2A486A22-C266-47C2-B68E-F11C0F2CA445}"/>
    <cellStyle name="20% - Accent6 4 4 2" xfId="3432" xr:uid="{8075C148-B0E8-4285-81A2-C0E8E147490B}"/>
    <cellStyle name="20% - Accent6 4 4 2 2" xfId="24571" xr:uid="{63DD8C9F-2FAB-4A16-B7F1-35D82868C72E}"/>
    <cellStyle name="20% - Accent6 4 4 2 2 2" xfId="12106" xr:uid="{0E6D6206-E54C-4456-8FEF-4D19B9810CFD}"/>
    <cellStyle name="20% - Accent6 4 4 2 2 2 2" xfId="9479" xr:uid="{F872D92C-CEA7-49C7-BFD4-537D432B5FBC}"/>
    <cellStyle name="20% - Accent6 4 4 2 2 2 2 2" xfId="34872" xr:uid="{07FBD165-FB45-4A05-B653-162FAC242B53}"/>
    <cellStyle name="20% - Accent6 4 4 2 2 2 3" xfId="37469" xr:uid="{7F83BBB8-793A-4106-99C1-947213B33793}"/>
    <cellStyle name="20% - Accent6 4 4 2 2 3" xfId="10169" xr:uid="{33CC9B83-A871-45D6-B57C-6D489EDB47B0}"/>
    <cellStyle name="20% - Accent6 4 4 2 2 3 2" xfId="14901" xr:uid="{BFBBBE6E-C71A-427E-8F3D-C84EF37A6A60}"/>
    <cellStyle name="20% - Accent6 4 4 2 2 3 2 2" xfId="40240" xr:uid="{CEC304F4-D0F0-4EA8-B36B-487301FB372F}"/>
    <cellStyle name="20% - Accent6 4 4 2 2 3 3" xfId="35553" xr:uid="{2F85D0F9-1CF7-40C3-881C-913084478EFC}"/>
    <cellStyle name="20% - Accent6 4 4 2 2 4" xfId="21944" xr:uid="{7B988162-575B-416C-95DD-F16FFA32D2FC}"/>
    <cellStyle name="20% - Accent6 4 4 2 2 4 2" xfId="47212" xr:uid="{E5052E52-0D6A-4C30-97E7-DFB11D79546C}"/>
    <cellStyle name="20% - Accent6 4 4 2 2 5" xfId="49805" xr:uid="{B587F0BA-A757-4336-BAC1-E7C26447148A}"/>
    <cellStyle name="20% - Accent6 4 4 2 3" xfId="6555" xr:uid="{137F86F5-0087-4839-9B1E-3B36BA644C6B}"/>
    <cellStyle name="20% - Accent6 4 4 2 3 2" xfId="4117" xr:uid="{FD6EC4F0-EE4B-44F7-97B1-0E7504B24FED}"/>
    <cellStyle name="20% - Accent6 4 4 2 3 2 2" xfId="29561" xr:uid="{3ACC5956-AD53-4653-8315-25CBCF576B80}"/>
    <cellStyle name="20% - Accent6 4 4 2 3 3" xfId="31976" xr:uid="{4678E3AC-C7F8-4E90-91AB-31CFD21CBAEA}"/>
    <cellStyle name="20% - Accent6 4 4 2 4" xfId="11158" xr:uid="{B8693AD1-37F9-419D-AA13-44B129E0F4B5}"/>
    <cellStyle name="20% - Accent6 4 4 2 4 2" xfId="1149" xr:uid="{875C76D0-939B-46CE-B513-9CD69BECAC06}"/>
    <cellStyle name="20% - Accent6 4 4 2 4 2 2" xfId="26633" xr:uid="{E129FE76-C2A3-4A78-9101-0A3F09035F85}"/>
    <cellStyle name="20% - Accent6 4 4 2 4 3" xfId="36529" xr:uid="{C72DCF5F-88C2-44A5-8972-122CAECBF0D9}"/>
    <cellStyle name="20% - Accent6 4 4 2 5" xfId="12364" xr:uid="{F067D810-3E68-4D97-AFB9-4677A9F6F471}"/>
    <cellStyle name="20% - Accent6 4 4 2 5 2" xfId="37727" xr:uid="{723C9C48-16E9-486D-AA59-A7B2C28772E2}"/>
    <cellStyle name="20% - Accent6 4 4 2 6" xfId="28877" xr:uid="{C539BBCA-4B35-4C62-86B4-F892B05DB02C}"/>
    <cellStyle name="20% - Accent6 4 4 3" xfId="9746" xr:uid="{A6BDAE55-60A3-44DC-BAD5-32EC01AD0EFB}"/>
    <cellStyle name="20% - Accent6 4 4 3 2" xfId="18258" xr:uid="{7A381848-3AC9-43A3-8C0B-AE8D606C0267}"/>
    <cellStyle name="20% - Accent6 4 4 3 2 2" xfId="24743" xr:uid="{9113128A-A7DB-42CD-A52E-FDC5A4D9C756}"/>
    <cellStyle name="20% - Accent6 4 4 3 2 2 2" xfId="22115" xr:uid="{CF1D7AAC-A642-4D3F-B9E3-C101AEA4C01C}"/>
    <cellStyle name="20% - Accent6 4 4 3 2 2 2 2" xfId="47383" xr:uid="{00413AD2-8BF4-4D61-8001-FBBD6A1670A2}"/>
    <cellStyle name="20% - Accent6 4 4 3 2 2 3" xfId="49977" xr:uid="{A5511F3C-90EB-4DE1-A3BC-5CB2B6087F4B}"/>
    <cellStyle name="20% - Accent6 4 4 3 2 3" xfId="22806" xr:uid="{C0F865B5-347B-4735-99B4-655522389028}"/>
    <cellStyle name="20% - Accent6 4 4 3 2 3 2" xfId="3337" xr:uid="{0B7AFB5E-0793-4A80-B801-503F40912B7E}"/>
    <cellStyle name="20% - Accent6 4 4 3 2 3 2 2" xfId="28790" xr:uid="{9E6C3EBD-D270-48CC-A5EF-899FBF71EEF5}"/>
    <cellStyle name="20% - Accent6 4 4 3 2 3 3" xfId="48061" xr:uid="{6875C857-384F-49A0-B18B-6FE14393241F}"/>
    <cellStyle name="20% - Accent6 4 4 3 2 4" xfId="15632" xr:uid="{B2CC8914-163E-464B-814A-33B2AE01A06C}"/>
    <cellStyle name="20% - Accent6 4 4 3 2 4 2" xfId="40959" xr:uid="{5C90FB52-3068-4BAD-92B7-BE3E9C36A640}"/>
    <cellStyle name="20% - Accent6 4 4 3 2 5" xfId="43558" xr:uid="{4679C743-D6EC-40C3-A801-FB640E99A69D}"/>
    <cellStyle name="20% - Accent6 4 4 3 3" xfId="19193" xr:uid="{EC634078-4E8B-49D1-A463-ACA07A553C32}"/>
    <cellStyle name="20% - Accent6 4 4 3 3 2" xfId="10431" xr:uid="{58DFFBD3-7BEB-4206-8597-5DBC3F9A02D8}"/>
    <cellStyle name="20% - Accent6 4 4 3 3 2 2" xfId="35815" xr:uid="{66754E95-C566-4D9B-9840-46CD5D36F072}"/>
    <cellStyle name="20% - Accent6 4 4 3 3 3" xfId="44491" xr:uid="{BF0D0A1A-DD0B-4E57-A368-CE96B485651B}"/>
    <cellStyle name="20% - Accent6 4 4 3 4" xfId="23795" xr:uid="{3240D3C7-DF6F-4825-91A2-27361A25D801}"/>
    <cellStyle name="20% - Accent6 4 4 3 4 2" xfId="2183" xr:uid="{FFDDFF37-6D3D-4897-8934-3B2FD3A960F3}"/>
    <cellStyle name="20% - Accent6 4 4 3 4 2 2" xfId="27654" xr:uid="{3BCF596D-587F-41CD-9806-DEDF4BC10B43}"/>
    <cellStyle name="20% - Accent6 4 4 3 4 3" xfId="49040" xr:uid="{7036B741-B15A-404F-9CC8-D3639C6BF299}"/>
    <cellStyle name="20% - Accent6 4 4 3 5" xfId="25001" xr:uid="{A3F71953-5534-4909-B3D3-984A33BBFEDF}"/>
    <cellStyle name="20% - Accent6 4 4 3 5 2" xfId="50235" xr:uid="{241F7946-F918-4123-9A35-1FDCDB152707}"/>
    <cellStyle name="20% - Accent6 4 4 3 6" xfId="35130" xr:uid="{C54045F1-499A-4BCC-962B-D2F127C45D3B}"/>
    <cellStyle name="20% - Accent6 4 4 4" xfId="11934" xr:uid="{8FF7A90C-6DEE-40FE-997D-AF61DF68B6C0}"/>
    <cellStyle name="20% - Accent6 4 4 4 2" xfId="5792" xr:uid="{9FDD4FD2-1624-432F-9422-4808BB5C27C4}"/>
    <cellStyle name="20% - Accent6 4 4 4 2 2" xfId="3166" xr:uid="{EDBDFBDB-923D-471D-A6FF-C652E4423E5F}"/>
    <cellStyle name="20% - Accent6 4 4 4 2 2 2" xfId="28619" xr:uid="{60A63AC4-75E2-4823-8242-9BE3307B050B}"/>
    <cellStyle name="20% - Accent6 4 4 4 2 3" xfId="31215" xr:uid="{EC01DAFA-1346-42FF-9EBB-EF1ADE62DF88}"/>
    <cellStyle name="20% - Accent6 4 4 4 3" xfId="3855" xr:uid="{1A124B12-CFC0-42AA-B9FB-312A4C3517B5}"/>
    <cellStyle name="20% - Accent6 4 4 4 3 2" xfId="21213" xr:uid="{6F0688A0-0D78-4A75-910B-AA894CA368DA}"/>
    <cellStyle name="20% - Accent6 4 4 4 3 2 2" xfId="46492" xr:uid="{DC489DAE-22C6-4918-8DD9-D274467E35AE}"/>
    <cellStyle name="20% - Accent6 4 4 4 3 3" xfId="29299" xr:uid="{5A490DD3-CE4F-4DEA-8E3C-792E253BE4EF}"/>
    <cellStyle name="20% - Accent6 4 4 4 4" xfId="9308" xr:uid="{3D66E472-1D24-40A5-847C-38E1E8294608}"/>
    <cellStyle name="20% - Accent6 4 4 4 4 2" xfId="34701" xr:uid="{3D29B3B2-09E2-451B-861A-22CFCDC4462A}"/>
    <cellStyle name="20% - Accent6 4 4 4 5" xfId="37297" xr:uid="{E19A4E08-9FCA-4BDF-A8FE-83351E535CF9}"/>
    <cellStyle name="20% - Accent6 4 4 5" xfId="17089" xr:uid="{97424946-5410-48B2-9CE1-AA1B1F2E465B}"/>
    <cellStyle name="20% - Accent6 4 4 5 2" xfId="2013" xr:uid="{7045E146-5961-4D17-BF3E-F0E71687A6E8}"/>
    <cellStyle name="20% - Accent6 4 4 5 2 2" xfId="27484" xr:uid="{8AFAAA60-7EA7-4FE0-A308-845C2F068B4F}"/>
    <cellStyle name="20% - Accent6 4 4 5 3" xfId="42404" xr:uid="{96C07104-E734-45DF-BB82-C80F8CE40A8F}"/>
    <cellStyle name="20% - Accent6 4 4 6" xfId="4845" xr:uid="{A9655122-96A0-4089-B424-9E96BA682423}"/>
    <cellStyle name="20% - Accent6 4 4 6 2" xfId="13783" xr:uid="{A95A242E-D6E0-493A-A578-0C1D7959FD95}"/>
    <cellStyle name="20% - Accent6 4 4 6 2 2" xfId="39134" xr:uid="{9363CB85-7EDC-4394-9697-601F7BE59F48}"/>
    <cellStyle name="20% - Accent6 4 4 6 3" xfId="30276" xr:uid="{F7EADB5C-932B-4BF4-9E4F-624842ED1D76}"/>
    <cellStyle name="20% - Accent6 4 4 7" xfId="6050" xr:uid="{E01EC129-8D4C-4DE4-AAAD-2F8CDBB7FD78}"/>
    <cellStyle name="20% - Accent6 4 4 7 2" xfId="31473" xr:uid="{17F8C684-ADBD-4ED8-AADC-A0BCC44D211D}"/>
    <cellStyle name="20% - Accent6 4 4 8" xfId="26801" xr:uid="{68CD682A-C0C7-4750-8BF5-030F1EC67350}"/>
    <cellStyle name="20% - Accent6 4 5" xfId="22383" xr:uid="{EDCA9F25-C857-472A-B84F-936DCC68BB62}"/>
    <cellStyle name="20% - Accent6 4 5 2" xfId="16070" xr:uid="{3A584C15-0911-4AB8-A0E1-4E78C73BF9AF}"/>
    <cellStyle name="20% - Accent6 4 5 2 2" xfId="20360" xr:uid="{624477B0-E8E7-40DD-8CDA-39854981F0F5}"/>
    <cellStyle name="20% - Accent6 4 5 2 2 2" xfId="7897" xr:uid="{6482C23A-0A21-45F5-9F57-86D2C165EF37}"/>
    <cellStyle name="20% - Accent6 4 5 2 2 2 2" xfId="5270" xr:uid="{C6975A02-DA54-4564-B4DF-ED662FC2814B}"/>
    <cellStyle name="20% - Accent6 4 5 2 2 2 2 2" xfId="30701" xr:uid="{7098A488-F85C-4488-97E1-2A38CFCF5FD6}"/>
    <cellStyle name="20% - Accent6 4 5 2 2 2 3" xfId="33304" xr:uid="{668CF76C-8E5C-4875-B5EF-5E8AD8D56918}"/>
    <cellStyle name="20% - Accent6 4 5 2 2 3" xfId="5959" xr:uid="{AE4E42B2-2408-44DA-938F-52EA270B2C42}"/>
    <cellStyle name="20% - Accent6 4 5 2 2 3 2" xfId="22286" xr:uid="{86021E73-699F-43AC-81C3-D084A4B284D7}"/>
    <cellStyle name="20% - Accent6 4 5 2 2 3 2 2" xfId="47554" xr:uid="{6E7B787F-1C6E-44B6-88F9-6809B61E9ADB}"/>
    <cellStyle name="20% - Accent6 4 5 2 2 3 3" xfId="31382" xr:uid="{F4DD599B-0689-49C6-92C0-A306C2568910}"/>
    <cellStyle name="20% - Accent6 4 5 2 2 4" xfId="11412" xr:uid="{865BAC56-4786-4AD1-B8D0-51B80FF6BE2D}"/>
    <cellStyle name="20% - Accent6 4 5 2 2 4 2" xfId="36783" xr:uid="{014FC378-8C13-49B0-965E-7754196DB0FE}"/>
    <cellStyle name="20% - Accent6 4 5 2 2 5" xfId="45639" xr:uid="{CC3D1681-582B-44CF-B565-2ADAB670A707}"/>
    <cellStyle name="20% - Accent6 4 5 2 3" xfId="462" xr:uid="{B3030A7E-B3FB-4229-9F14-42618B49EA04}"/>
    <cellStyle name="20% - Accent6 4 5 2 3 2" xfId="16755" xr:uid="{2064B73D-2500-432E-B8A4-BF3CC7D65F4B}"/>
    <cellStyle name="20% - Accent6 4 5 2 3 2 2" xfId="42071" xr:uid="{5ABCB8D9-9C5B-479B-904E-ADD91DB445AF}"/>
    <cellStyle name="20% - Accent6 4 5 2 3 3" xfId="25946" xr:uid="{7B4960CD-5759-4E8B-8661-26F798CA7125}"/>
    <cellStyle name="20% - Accent6 4 5 2 4" xfId="6950" xr:uid="{C94E9E08-4738-4E3E-92B0-109C15177615}"/>
    <cellStyle name="20% - Accent6 4 5 2 4 2" xfId="10601" xr:uid="{7725DFD2-EF96-4067-AA16-F35B1ADB727C}"/>
    <cellStyle name="20% - Accent6 4 5 2 4 2 2" xfId="35985" xr:uid="{C74D027B-1776-4170-A1DA-0996D8D250E5}"/>
    <cellStyle name="20% - Accent6 4 5 2 4 3" xfId="32364" xr:uid="{6C5DD391-EE84-4D97-8EF9-ED0441A2A587}"/>
    <cellStyle name="20% - Accent6 4 5 2 5" xfId="8155" xr:uid="{8BCB30D1-B69F-4183-8CF0-6165508C3D19}"/>
    <cellStyle name="20% - Accent6 4 5 2 5 2" xfId="33562" xr:uid="{23AFD023-EA8C-44E3-A94A-FDE8E3E78EDE}"/>
    <cellStyle name="20% - Accent6 4 5 2 6" xfId="41387" xr:uid="{7D6055DD-A0DF-4AEA-BB03-E297BD09D0CF}"/>
    <cellStyle name="20% - Accent6 4 5 3" xfId="5536" xr:uid="{6CCAFD2A-EDF3-4497-AC3B-0995A92BCD5B}"/>
    <cellStyle name="20% - Accent6 4 5 3 2" xfId="14048" xr:uid="{8220EF4C-A369-4BA6-B2C8-5D5AF469DE6C}"/>
    <cellStyle name="20% - Accent6 4 5 3 2 2" xfId="20532" xr:uid="{D45A238E-158F-4E0F-9E12-DBC7D63A82B6}"/>
    <cellStyle name="20% - Accent6 4 5 3 2 2 2" xfId="11583" xr:uid="{1F5FD4A5-944A-4229-9055-3F98A4DD40F9}"/>
    <cellStyle name="20% - Accent6 4 5 3 2 2 2 2" xfId="36954" xr:uid="{A2D07837-CA05-45B1-9735-8292986E47DC}"/>
    <cellStyle name="20% - Accent6 4 5 3 2 2 3" xfId="45811" xr:uid="{214DD764-9F6D-4F31-AB86-2E460EF2EB40}"/>
    <cellStyle name="20% - Accent6 4 5 3 2 3" xfId="12273" xr:uid="{1AE0D32E-3E2F-4FD0-B47C-2744BF124D87}"/>
    <cellStyle name="20% - Accent6 4 5 3 2 3 2" xfId="15974" xr:uid="{7ABEA396-EE0E-4A44-8A8C-CF968780BBFE}"/>
    <cellStyle name="20% - Accent6 4 5 3 2 3 2 2" xfId="41301" xr:uid="{F3BE9824-E454-4980-8A1F-620A7A695CEC}"/>
    <cellStyle name="20% - Accent6 4 5 3 2 3 3" xfId="37636" xr:uid="{BE24D7BB-E87F-44D1-AFE3-A2E42DF90D6C}"/>
    <cellStyle name="20% - Accent6 4 5 3 2 4" xfId="24049" xr:uid="{53C1C5EB-2D42-4EAB-A29A-D0B279115C70}"/>
    <cellStyle name="20% - Accent6 4 5 3 2 4 2" xfId="49294" xr:uid="{D043CBA2-62CD-47FD-A44E-8471EE1AEFCE}"/>
    <cellStyle name="20% - Accent6 4 5 3 2 5" xfId="39387" xr:uid="{59CF1684-7FDF-429A-82F9-A2B545AB58B7}"/>
    <cellStyle name="20% - Accent6 4 5 3 3" xfId="13104" xr:uid="{B76923AD-1CFF-4F64-9473-D4293C5D7AE9}"/>
    <cellStyle name="20% - Accent6 4 5 3 3 2" xfId="6221" xr:uid="{356FFC04-29DF-459D-9180-989F827B8779}"/>
    <cellStyle name="20% - Accent6 4 5 3 3 2 2" xfId="31644" xr:uid="{C7A7A3BC-780A-491C-896C-1AE2D24A2FB1}"/>
    <cellStyle name="20% - Accent6 4 5 3 3 3" xfId="38455" xr:uid="{0A43C252-0D0F-4527-A3D6-8002408F7441}"/>
    <cellStyle name="20% - Accent6 4 5 3 4" xfId="19586" xr:uid="{CA290A7A-9AA3-4663-94A9-5ADAF1E95A5B}"/>
    <cellStyle name="20% - Accent6 4 5 3 4 2" xfId="23238" xr:uid="{A7C131DA-35AA-4E2F-A5F1-7842777617CE}"/>
    <cellStyle name="20% - Accent6 4 5 3 4 2 2" xfId="48493" xr:uid="{51DC6E72-F635-4F25-9123-F551C6C247F2}"/>
    <cellStyle name="20% - Accent6 4 5 3 4 3" xfId="44874" xr:uid="{8DED3627-D97D-44ED-BB96-5AA3E0AA5080}"/>
    <cellStyle name="20% - Accent6 4 5 3 5" xfId="20790" xr:uid="{E44EA73F-57B4-49C5-AF4B-CBA5F03563C3}"/>
    <cellStyle name="20% - Accent6 4 5 3 5 2" xfId="46069" xr:uid="{D4E5BBEF-A758-4767-9D7B-9E9F3980FE94}"/>
    <cellStyle name="20% - Accent6 4 5 3 6" xfId="30959" xr:uid="{9FEE5671-EAEB-4813-8071-3B2514AC81AB}"/>
    <cellStyle name="20% - Accent6 4 5 4" xfId="7725" xr:uid="{3746E907-F3ED-463A-9DFF-6114A91E1604}"/>
    <cellStyle name="20% - Accent6 4 5 4 2" xfId="18430" xr:uid="{EE3B46BE-B64B-4D97-9FFF-358CDABBF480}"/>
    <cellStyle name="20% - Accent6 4 5 4 2 2" xfId="15803" xr:uid="{36DF46D9-47D2-4CCB-85B5-4911954BF641}"/>
    <cellStyle name="20% - Accent6 4 5 4 2 2 2" xfId="41130" xr:uid="{D0D0D800-1891-45DF-9636-052F27C9B86A}"/>
    <cellStyle name="20% - Accent6 4 5 4 2 3" xfId="43730" xr:uid="{DE226023-E8FD-47F0-AA38-20635B80A95C}"/>
    <cellStyle name="20% - Accent6 4 5 4 3" xfId="16493" xr:uid="{913BBCD0-E88F-47BD-8706-B373BCF7349A}"/>
    <cellStyle name="20% - Accent6 4 5 4 3 2" xfId="9650" xr:uid="{ACAD032D-E0EF-4067-A373-E55A8682AFBE}"/>
    <cellStyle name="20% - Accent6 4 5 4 3 2 2" xfId="35043" xr:uid="{71DF8EF6-8CA5-4D73-BF38-4361AC0C5DCA}"/>
    <cellStyle name="20% - Accent6 4 5 4 3 3" xfId="41809" xr:uid="{78AD60DE-ADFE-4D95-9DFB-2435066DA08E}"/>
    <cellStyle name="20% - Accent6 4 5 4 4" xfId="5099" xr:uid="{3193C767-FA10-429A-8288-BF52BB3FF117}"/>
    <cellStyle name="20% - Accent6 4 5 4 4 2" xfId="30530" xr:uid="{527DEF02-5493-4CF8-9BE1-DB3A711F541E}"/>
    <cellStyle name="20% - Accent6 4 5 4 5" xfId="33132" xr:uid="{105F8647-2BAB-4339-A03C-597C753DCED5}"/>
    <cellStyle name="20% - Accent6 4 5 5" xfId="12877" xr:uid="{8EF25A0F-F8EF-4FD0-9466-643F9D37F059}"/>
    <cellStyle name="20% - Accent6 4 5 5 2" xfId="23068" xr:uid="{36F31C5C-617A-448E-BB41-269C8BA44AFF}"/>
    <cellStyle name="20% - Accent6 4 5 5 2 2" xfId="48323" xr:uid="{C598A3E9-973C-48BD-9F2D-B122C41EE88B}"/>
    <cellStyle name="20% - Accent6 4 5 5 3" xfId="38238" xr:uid="{4B86D4DC-48C0-4399-8CF2-62034F933B7F}"/>
    <cellStyle name="20% - Accent6 4 5 6" xfId="17483" xr:uid="{5F2314CA-F5CD-475F-8821-8FC3C7089AC6}"/>
    <cellStyle name="20% - Accent6 4 5 6 2" xfId="4287" xr:uid="{37F6AEAA-366D-4C9D-B3D7-D15CFB5DC503}"/>
    <cellStyle name="20% - Accent6 4 5 6 2 2" xfId="29731" xr:uid="{9340C254-FC69-4D5D-B166-336FCD45D59F}"/>
    <cellStyle name="20% - Accent6 4 5 6 3" xfId="42791" xr:uid="{5F16A7A0-8679-42D4-B133-A8FD58533733}"/>
    <cellStyle name="20% - Accent6 4 5 7" xfId="18688" xr:uid="{6D8D16BC-00B8-4CA5-8CD8-FD51A7C97BA1}"/>
    <cellStyle name="20% - Accent6 4 5 7 2" xfId="43988" xr:uid="{90B9EC24-BCC0-4799-838C-CCC07CEDFB6C}"/>
    <cellStyle name="20% - Accent6 4 5 8" xfId="47640" xr:uid="{1E1D601E-464C-4DF8-82BE-370D628FF6BC}"/>
    <cellStyle name="20% - Accent6 4 6" xfId="11850" xr:uid="{685AA689-9CD2-4D7C-B2FD-E9EA6B695DA0}"/>
    <cellStyle name="20% - Accent6 4 6 2" xfId="2484" xr:uid="{16C3B6B7-2E55-4830-9B26-5F28F53A47C6}"/>
    <cellStyle name="20% - Accent6 4 6 2 2" xfId="14220" xr:uid="{CB6DD094-090D-4D0C-B4AA-7D19DF54AD85}"/>
    <cellStyle name="20% - Accent6 4 6 2 2 2" xfId="24220" xr:uid="{F5CAAAB1-2886-4F42-BEFE-5243B6A72B4A}"/>
    <cellStyle name="20% - Accent6 4 6 2 2 2 2" xfId="49465" xr:uid="{58C1B989-D218-4E6E-A817-9B0A5BA8C678}"/>
    <cellStyle name="20% - Accent6 4 6 2 2 3" xfId="39559" xr:uid="{C33B8F6F-F6CF-4485-80FB-17A75608D099}"/>
    <cellStyle name="20% - Accent6 4 6 2 3" xfId="24910" xr:uid="{6A24780B-605A-47EE-B190-800418B007B7}"/>
    <cellStyle name="20% - Accent6 4 6 2 3 2" xfId="5441" xr:uid="{3B6316EA-B020-4488-A2CE-8A0126A60D94}"/>
    <cellStyle name="20% - Accent6 4 6 2 3 2 2" xfId="30872" xr:uid="{5F7EEA92-A308-4829-802C-EE67125EBC74}"/>
    <cellStyle name="20% - Accent6 4 6 2 3 3" xfId="50144" xr:uid="{609B976E-CB59-4473-BC7E-C1307024244C}"/>
    <cellStyle name="20% - Accent6 4 6 2 4" xfId="17737" xr:uid="{85BA75C3-0D7C-4F9F-B5F1-800EE7893ECA}"/>
    <cellStyle name="20% - Accent6 4 6 2 4 2" xfId="43045" xr:uid="{7EA6C06D-B9A2-417A-986D-969BF2316C8C}"/>
    <cellStyle name="20% - Accent6 4 6 2 5" xfId="27937" xr:uid="{ECF79503-49AF-43D4-BCD6-C4B596E8EF68}"/>
    <cellStyle name="20% - Accent6 4 6 3" xfId="463" xr:uid="{72735541-8504-4FEA-93CD-1C52A236F5F4}"/>
    <cellStyle name="20% - Accent6 4 6 3 2" xfId="12535" xr:uid="{08F87394-8D8B-4C6C-974C-66EF9205D4FE}"/>
    <cellStyle name="20% - Accent6 4 6 3 2 2" xfId="37898" xr:uid="{466CBBB1-D2F6-4607-B63D-7013CAA3E802}"/>
    <cellStyle name="20% - Accent6 4 6 3 3" xfId="25947" xr:uid="{5A622A30-C428-409A-A1D5-C55D8E13CD5E}"/>
    <cellStyle name="20% - Accent6 4 6 4" xfId="13272" xr:uid="{FDAA01B7-0D36-4D86-8DD0-71A243E0EAD6}"/>
    <cellStyle name="20% - Accent6 4 6 4 2" xfId="16925" xr:uid="{4D006EB8-E8FE-47F6-BDC9-DD424A136C65}"/>
    <cellStyle name="20% - Accent6 4 6 4 2 2" xfId="42241" xr:uid="{8AC55A33-B15C-4A97-AC87-AACC4E5DF40F}"/>
    <cellStyle name="20% - Accent6 4 6 4 3" xfId="38623" xr:uid="{F6336E14-A571-497E-AEB3-8B6A09903D9C}"/>
    <cellStyle name="20% - Accent6 4 6 5" xfId="14478" xr:uid="{BC174BC7-2DAC-4A5F-A796-037686283876}"/>
    <cellStyle name="20% - Accent6 4 6 5 2" xfId="39817" xr:uid="{6A78579F-BA7A-4F3C-8308-A9905FCFC904}"/>
    <cellStyle name="20% - Accent6 4 6 6" xfId="37214" xr:uid="{E2552E81-CC5B-46B9-A0DF-CF06DBB757D7}"/>
    <cellStyle name="20% - Accent6 4 7" xfId="24487" xr:uid="{2FD48146-8697-4E43-913C-F7694DC4CA06}"/>
    <cellStyle name="20% - Accent6 4 7 2" xfId="8797" xr:uid="{7D957C94-9DF1-4650-801C-80690CC5F691}"/>
    <cellStyle name="20% - Accent6 4 7 2 2" xfId="2656" xr:uid="{933A8BA2-A19A-4FCE-A5C5-8E4952965C4E}"/>
    <cellStyle name="20% - Accent6 4 7 2 2 2" xfId="17908" xr:uid="{5EF5D6BF-B69F-435B-ABD8-4ECAC9A8A91E}"/>
    <cellStyle name="20% - Accent6 4 7 2 2 2 2" xfId="43216" xr:uid="{2DE7A575-1350-4567-8CC5-DDBA45325DD5}"/>
    <cellStyle name="20% - Accent6 4 7 2 2 3" xfId="28109" xr:uid="{57A42C90-5BC2-4360-922C-2008FE25FEDA}"/>
    <cellStyle name="20% - Accent6 4 7 2 3" xfId="18597" xr:uid="{960CD391-4220-4359-8B3C-8F3C541CBF27}"/>
    <cellStyle name="20% - Accent6 4 7 2 3 2" xfId="11754" xr:uid="{A6482D6B-C9D1-465A-AB60-37CB2AD72F5C}"/>
    <cellStyle name="20% - Accent6 4 7 2 3 2 2" xfId="37125" xr:uid="{42DD8D8F-ADD3-430F-9B4F-A7942CC8A708}"/>
    <cellStyle name="20% - Accent6 4 7 2 3 3" xfId="43897" xr:uid="{95CACDE6-29C5-45F3-A448-5CC728CE66EA}"/>
    <cellStyle name="20% - Accent6 4 7 2 4" xfId="7204" xr:uid="{3DC9E867-442A-49E3-A2A9-BC072344CC8C}"/>
    <cellStyle name="20% - Accent6 4 7 2 4 2" xfId="32618" xr:uid="{9DD1490B-6DCA-47CC-88CD-DBB0F1FA00D0}"/>
    <cellStyle name="20% - Accent6 4 7 2 5" xfId="34190" xr:uid="{0A2AF87E-C506-48CA-A771-338587E912CC}"/>
    <cellStyle name="20% - Accent6 4 7 3" xfId="464" xr:uid="{1DFBE08F-ECC7-47BF-94B1-D61B3812FC8E}"/>
    <cellStyle name="20% - Accent6 4 7 3 2" xfId="25172" xr:uid="{B0889187-14C5-4020-B422-5CED998B0508}"/>
    <cellStyle name="20% - Accent6 4 7 3 2 2" xfId="50406" xr:uid="{2F4FE7AA-1E82-4EA2-98F1-41B0E9165569}"/>
    <cellStyle name="20% - Accent6 4 7 3 3" xfId="25948" xr:uid="{5A043A7F-7D99-4C29-9B9F-74D33A56119D}"/>
    <cellStyle name="20% - Accent6 4 7 4" xfId="634" xr:uid="{1813D9B8-6CC1-4822-AF19-5E292283F936}"/>
    <cellStyle name="20% - Accent6 4 7 4 2" xfId="6391" xr:uid="{0C4F95B5-FD51-437A-987B-3CD249B9E33E}"/>
    <cellStyle name="20% - Accent6 4 7 4 2 2" xfId="31814" xr:uid="{EE679503-3EDE-4EFF-9C46-B51C790BA4C2}"/>
    <cellStyle name="20% - Accent6 4 7 4 3" xfId="26118" xr:uid="{15CF789A-236B-4736-AD60-AFB5A1004FAE}"/>
    <cellStyle name="20% - Accent6 4 7 5" xfId="806" xr:uid="{27FDD080-FCB6-4556-81AE-219453AFDD6F}"/>
    <cellStyle name="20% - Accent6 4 7 5 2" xfId="26290" xr:uid="{629824E0-64DE-42C2-8D6D-1469A9805804}"/>
    <cellStyle name="20% - Accent6 4 7 6" xfId="49723" xr:uid="{0EBB4066-CD4B-4116-B9E8-A11F1E1F4B8B}"/>
    <cellStyle name="20% - Accent6 4 8" xfId="20278" xr:uid="{B9D1F437-8B65-46DE-AD6E-319FE514054D}"/>
    <cellStyle name="20% - Accent6 4 8 2" xfId="24638" xr:uid="{719F84CF-D0C2-46D5-AAFC-41AE1879C1C9}"/>
    <cellStyle name="20% - Accent6 4 8 2 2" xfId="14648" xr:uid="{6862EF4E-AC27-43BD-813D-40AD95C8A143}"/>
    <cellStyle name="20% - Accent6 4 8 2 2 2" xfId="39987" xr:uid="{7816B2FF-CABA-4492-A2C9-3DD35CF76945}"/>
    <cellStyle name="20% - Accent6 4 8 2 3" xfId="49872" xr:uid="{6C14AE5C-4710-47C3-877C-5C91D8C26C87}"/>
    <cellStyle name="20% - Accent6 4 8 3" xfId="22724" xr:uid="{971D550A-DD1C-4E40-8F58-A34869785CD4}"/>
    <cellStyle name="20% - Accent6 4 8 3 2" xfId="8493" xr:uid="{7F8E2023-5041-4995-8FC7-EFE974A5B76F}"/>
    <cellStyle name="20% - Accent6 4 8 3 2 2" xfId="33900" xr:uid="{E2ADAB44-85ED-4B29-A6B4-F02F0FC4C585}"/>
    <cellStyle name="20% - Accent6 4 8 3 3" xfId="47979" xr:uid="{6F5E5A19-5B7C-4EF8-B328-8BAF98A0DFE0}"/>
    <cellStyle name="20% - Accent6 4 8 4" xfId="4994" xr:uid="{A6435DA9-C2C5-40FD-ABFA-CD2298E9E859}"/>
    <cellStyle name="20% - Accent6 4 8 4 2" xfId="30425" xr:uid="{9AE82423-8B2B-45D3-9000-4FF5F2A3AE14}"/>
    <cellStyle name="20% - Accent6 4 8 5" xfId="45559" xr:uid="{54165E24-5C2D-43B9-AED8-5CFCC43C12EA}"/>
    <cellStyle name="20% - Accent6 4 9" xfId="10900" xr:uid="{DFBBA5D2-39A0-4617-8DE5-023936F3A908}"/>
    <cellStyle name="20% - Accent6 4 9 2" xfId="4759" xr:uid="{292893A5-83CF-4EDA-A8F1-6522514F0F9E}"/>
    <cellStyle name="20% - Accent6 4 9 2 2" xfId="1059" xr:uid="{4A08CE37-3425-4484-81B4-AB0A2C507F61}"/>
    <cellStyle name="20% - Accent6 4 9 2 2 2" xfId="26543" xr:uid="{CA39B733-BF12-495B-8ED0-BD3C703F506C}"/>
    <cellStyle name="20% - Accent6 4 9 2 3" xfId="30190" xr:uid="{A8DA5D53-99B8-4B6B-B5FC-C774AD37D982}"/>
    <cellStyle name="20% - Accent6 4 9 3" xfId="14389" xr:uid="{48620E3B-55E0-4C8B-99CD-B5BCC2A1A9F4}"/>
    <cellStyle name="20% - Accent6 4 9 3 2" xfId="20181" xr:uid="{29F8817E-0B8D-4ACE-AF61-5D7F1C91E625}"/>
    <cellStyle name="20% - Accent6 4 9 3 2 2" xfId="45469" xr:uid="{072D062F-7423-4A15-85D3-A9DC5D744D99}"/>
    <cellStyle name="20% - Accent6 4 9 3 3" xfId="39728" xr:uid="{B3642DFB-8E03-4F55-B07B-29C021F70DBD}"/>
    <cellStyle name="20% - Accent6 4 9 4" xfId="1923" xr:uid="{023A8C00-31D4-4942-8A67-2936F28A66D7}"/>
    <cellStyle name="20% - Accent6 4 9 4 2" xfId="27394" xr:uid="{1B8A4008-26F1-4AE3-AF31-F2E3D8BCD35C}"/>
    <cellStyle name="20% - Accent6 4 9 5" xfId="36271" xr:uid="{9C8A3479-C055-43C0-ACE3-6ABDE9FD13B7}"/>
    <cellStyle name="20% - Accent6 5" xfId="9713" xr:uid="{94459A1C-1E1C-4594-89B4-90FF66A01BE4}"/>
    <cellStyle name="20% - Accent6 5 10" xfId="22524" xr:uid="{E3EB911C-BFDF-4A59-BCD8-C35DF02BA83C}"/>
    <cellStyle name="20% - Accent6 5 10 2" xfId="19898" xr:uid="{024A949B-556F-4DF4-8A3B-1F7B0C8F8A92}"/>
    <cellStyle name="20% - Accent6 5 10 2 2" xfId="45186" xr:uid="{D68C18B1-A0CA-4763-B195-7201C91B262A}"/>
    <cellStyle name="20% - Accent6 5 10 3" xfId="47779" xr:uid="{D86BCE70-3230-47FE-B061-0A4DAB00CA66}"/>
    <cellStyle name="20% - Accent6 5 11" xfId="3741" xr:uid="{EAC73FC0-D681-4F49-BC20-D31396541E99}"/>
    <cellStyle name="20% - Accent6 5 11 2" xfId="18996" xr:uid="{30D3CB0C-F75C-4E30-8D56-A9991F4BD4BC}"/>
    <cellStyle name="20% - Accent6 5 11 2 2" xfId="44296" xr:uid="{54CD9DD9-AC7B-45DF-A697-9F7DAD4DD524}"/>
    <cellStyle name="20% - Accent6 5 11 3" xfId="29185" xr:uid="{151A7FC5-63BF-4274-918E-1085B06C9C0C}"/>
    <cellStyle name="20% - Accent6 5 12" xfId="1807" xr:uid="{A7B67E7A-BBB6-4A8C-843F-5C92FF255A00}"/>
    <cellStyle name="20% - Accent6 5 12 2" xfId="27278" xr:uid="{2CBED0F0-876F-4ECF-AA50-0FB9C4E1FEE7}"/>
    <cellStyle name="20% - Accent6 5 13" xfId="35098" xr:uid="{42537EA2-5206-430A-9DF6-F1067DD4244C}"/>
    <cellStyle name="20% - Accent6 5 2" xfId="7641" xr:uid="{268252A9-E414-49AB-8B5C-920359F0E390}"/>
    <cellStyle name="20% - Accent6 5 2 10" xfId="33049" xr:uid="{6CA4381A-5B83-4BA1-A073-91E481A1C427}"/>
    <cellStyle name="20% - Accent6 5 2 2" xfId="20276" xr:uid="{5C1EB650-E67E-4297-8C47-B17DF19BE352}"/>
    <cellStyle name="20% - Accent6 5 2 2 2" xfId="13964" xr:uid="{9F8B0286-3EDB-49CD-B23B-74B529417ACD}"/>
    <cellStyle name="20% - Accent6 5 2 2 2 2" xfId="10901" xr:uid="{D4C28BD8-E357-4EA2-8022-7618971062DD}"/>
    <cellStyle name="20% - Accent6 5 2 2 2 2 2" xfId="4760" xr:uid="{8E65E107-5D7A-49EA-86B7-C6001A3699CD}"/>
    <cellStyle name="20% - Accent6 5 2 2 2 2 2 2" xfId="2092" xr:uid="{CF8CD65C-DE49-4E5A-80CE-DA1F41CB2E73}"/>
    <cellStyle name="20% - Accent6 5 2 2 2 2 2 2 2" xfId="27563" xr:uid="{4058D152-E271-4CCB-A8F1-6FD85B29D408}"/>
    <cellStyle name="20% - Accent6 5 2 2 2 2 2 3" xfId="30191" xr:uid="{A04A72BB-5DA0-458F-8C6B-D320D8A1AF30}"/>
    <cellStyle name="20% - Accent6 5 2 2 2 2 3" xfId="2823" xr:uid="{10DA39F3-C7D7-4221-8072-36DAA856C124}"/>
    <cellStyle name="20% - Accent6 5 2 2 2 2 3 2" xfId="20182" xr:uid="{61F63171-3E46-438B-A398-D26A6050FE9D}"/>
    <cellStyle name="20% - Accent6 5 2 2 2 2 3 2 2" xfId="45470" xr:uid="{DF47AFA7-87BE-4D18-9EB8-D4C8750EF789}"/>
    <cellStyle name="20% - Accent6 5 2 2 2 2 3 3" xfId="28276" xr:uid="{F40699EE-157C-4178-A0F1-8A859F29B911}"/>
    <cellStyle name="20% - Accent6 5 2 2 2 2 4" xfId="4025" xr:uid="{59E9CEE6-ED2F-4E41-B90F-B682F0B1B06D}"/>
    <cellStyle name="20% - Accent6 5 2 2 2 2 4 2" xfId="29469" xr:uid="{995EF9C2-C1AD-4FB7-824C-F36F14F689D5}"/>
    <cellStyle name="20% - Accent6 5 2 2 2 2 5" xfId="36272" xr:uid="{FA66E7E1-D51C-4D6F-8D1B-A07632331F56}"/>
    <cellStyle name="20% - Accent6 5 2 2 2 3" xfId="22558" xr:uid="{7170739A-0CDA-47A9-AEA6-53107F2661EF}"/>
    <cellStyle name="20% - Accent6 5 2 2 2 3 2" xfId="14649" xr:uid="{21496792-88FD-4299-8EB1-DEED7E8C6A35}"/>
    <cellStyle name="20% - Accent6 5 2 2 2 3 2 2" xfId="39988" xr:uid="{B6082927-5C8D-44B4-BD7B-58AF4A0CA698}"/>
    <cellStyle name="20% - Accent6 5 2 2 2 3 3" xfId="47813" xr:uid="{40241A62-1978-423A-BC0D-30E1B040C4CB}"/>
    <cellStyle name="20% - Accent6 5 2 2 2 4" xfId="10091" xr:uid="{598DD49A-E38F-4728-8271-91205E0C7599}"/>
    <cellStyle name="20% - Accent6 5 2 2 2 4 2" xfId="8496" xr:uid="{8F2C5A31-114A-4CC3-8216-94BB4D49B2B7}"/>
    <cellStyle name="20% - Accent6 5 2 2 2 4 2 2" xfId="33903" xr:uid="{21B497BD-DEE6-40E4-A5C4-102DCF578D1E}"/>
    <cellStyle name="20% - Accent6 5 2 2 2 4 3" xfId="35475" xr:uid="{429782DD-A4C0-46FD-A740-02B56531CEA9}"/>
    <cellStyle name="20% - Accent6 5 2 2 2 5" xfId="1845" xr:uid="{FC0DB922-380B-4DE9-BD03-304E0544E139}"/>
    <cellStyle name="20% - Accent6 5 2 2 2 5 2" xfId="27316" xr:uid="{41D86B99-E77F-488D-93DC-B3BC8262D554}"/>
    <cellStyle name="20% - Accent6 5 2 2 2 6" xfId="39305" xr:uid="{7540CDD4-F301-443C-A524-5D7AFEB006C0}"/>
    <cellStyle name="20% - Accent6 5 2 2 3" xfId="2400" xr:uid="{F08D1FC7-2288-49CE-9BA9-75F675203550}"/>
    <cellStyle name="20% - Accent6 5 2 2 3 2" xfId="23538" xr:uid="{A53EF38D-BA99-4931-9A76-169C5987F8D3}"/>
    <cellStyle name="20% - Accent6 5 2 2 3 2 2" xfId="11073" xr:uid="{C54D1B2A-1935-4306-81F5-EBED5BEDDECB}"/>
    <cellStyle name="20% - Accent6 5 2 2 3 2 2 2" xfId="4196" xr:uid="{036F7F10-F438-4D62-A6D2-592D01CD233A}"/>
    <cellStyle name="20% - Accent6 5 2 2 3 2 2 2 2" xfId="29640" xr:uid="{FA5C5E9D-4211-4439-8862-B5C1E3E8B5D4}"/>
    <cellStyle name="20% - Accent6 5 2 2 3 2 2 3" xfId="36444" xr:uid="{FFF8676E-4861-44E1-A8D4-BA0CE2D98332}"/>
    <cellStyle name="20% - Accent6 5 2 2 3 2 3" xfId="9136" xr:uid="{D101EEFF-6AEC-4F29-8021-FF9F4BA19474}"/>
    <cellStyle name="20% - Accent6 5 2 2 3 2 3 2" xfId="13868" xr:uid="{835E7608-49E0-4F90-B5F2-514146DAE080}"/>
    <cellStyle name="20% - Accent6 5 2 2 3 2 3 2 2" xfId="39219" xr:uid="{88A5D0C2-8CD5-498B-89CF-917DAE7A98AE}"/>
    <cellStyle name="20% - Accent6 5 2 2 3 2 3 3" xfId="34529" xr:uid="{6EA13CE4-D8FD-4B79-9DC4-D5C8DE06D67F}"/>
    <cellStyle name="20% - Accent6 5 2 2 3 2 4" xfId="10339" xr:uid="{E4773C6D-1F6F-4CA6-B2E0-714141BFC3D5}"/>
    <cellStyle name="20% - Accent6 5 2 2 3 2 4 2" xfId="35723" xr:uid="{452F2FFB-B857-4AB5-9979-30117E9D4D6B}"/>
    <cellStyle name="20% - Accent6 5 2 2 3 2 5" xfId="48783" xr:uid="{3BE4E3FF-900C-4F94-A945-B21D650E05B5}"/>
    <cellStyle name="20% - Accent6 5 2 2 3 3" xfId="16245" xr:uid="{B7FEE2A3-CD5F-44A9-82BC-FCC023FF7091}"/>
    <cellStyle name="20% - Accent6 5 2 2 3 3 2" xfId="3085" xr:uid="{E16E283B-C278-4B78-9BFB-69325DA38958}"/>
    <cellStyle name="20% - Accent6 5 2 2 3 3 2 2" xfId="28538" xr:uid="{1CE10C85-8F33-4476-9ECB-DAFD938F4C34}"/>
    <cellStyle name="20% - Accent6 5 2 2 3 3 3" xfId="41561" xr:uid="{CF8E5CAB-4E84-440C-B299-140F76AD3D07}"/>
    <cellStyle name="20% - Accent6 5 2 2 3 4" xfId="22728" xr:uid="{4C74B582-6878-4255-8DFE-57EA300F2AE8}"/>
    <cellStyle name="20% - Accent6 5 2 2 3 4 2" xfId="21131" xr:uid="{E4862DED-0121-41DC-B6C6-CDBF22E9A75F}"/>
    <cellStyle name="20% - Accent6 5 2 2 3 4 2 2" xfId="46410" xr:uid="{F190721C-26E0-40D1-8D76-F2AA8F1B4077}"/>
    <cellStyle name="20% - Accent6 5 2 2 3 4 3" xfId="47983" xr:uid="{8312F6D7-8173-4D4A-85CF-63DC8B4EF4D1}"/>
    <cellStyle name="20% - Accent6 5 2 2 3 5" xfId="3949" xr:uid="{57B9E540-BE2C-4229-B203-0320FA8CDA43}"/>
    <cellStyle name="20% - Accent6 5 2 2 3 5 2" xfId="29393" xr:uid="{BD4395E6-77BE-475E-833D-C07C7BD6C1D5}"/>
    <cellStyle name="20% - Accent6 5 2 2 3 6" xfId="27858" xr:uid="{74EDFC9B-CD0F-4A3F-8101-77DE1180B612}"/>
    <cellStyle name="20% - Accent6 5 2 2 4" xfId="4588" xr:uid="{05553E80-7797-4FBE-8F9E-609758FF493C}"/>
    <cellStyle name="20% - Accent6 5 2 2 4 2" xfId="15293" xr:uid="{1F5CA268-BA46-4301-A188-CF6FC2E683CB}"/>
    <cellStyle name="20% - Accent6 5 2 2 4 2 2" xfId="13697" xr:uid="{78AAFE96-3843-4167-A2E2-A093A0BB1FCA}"/>
    <cellStyle name="20% - Accent6 5 2 2 4 2 2 2" xfId="39048" xr:uid="{CEEC9867-FF92-41D0-97BB-5762FB48CD01}"/>
    <cellStyle name="20% - Accent6 5 2 2 4 2 3" xfId="40620" xr:uid="{F63985E4-4460-4642-A542-5512F7AEC137}"/>
    <cellStyle name="20% - Accent6 5 2 2 4 3" xfId="14387" xr:uid="{97CED41E-D241-47D8-9630-F6CAE382051A}"/>
    <cellStyle name="20% - Accent6 5 2 2 4 3 2" xfId="7546" xr:uid="{996010C0-9BDB-49AC-B0EF-178BC94EA48B}"/>
    <cellStyle name="20% - Accent6 5 2 2 4 3 2 2" xfId="32960" xr:uid="{5865BA08-C254-4648-8376-67DB30D2CBA8}"/>
    <cellStyle name="20% - Accent6 5 2 2 4 3 3" xfId="39726" xr:uid="{63123165-18E1-4F4B-A9E1-F698E14A7170}"/>
    <cellStyle name="20% - Accent6 5 2 2 4 4" xfId="1921" xr:uid="{FC8FD41C-D33E-4DDE-AB6C-1E61AA3099EA}"/>
    <cellStyle name="20% - Accent6 5 2 2 4 4 2" xfId="27392" xr:uid="{C18A61C2-B8D9-49DA-B780-877FFF209A87}"/>
    <cellStyle name="20% - Accent6 5 2 2 4 5" xfId="30019" xr:uid="{F200827B-5BD2-43EB-A83E-610C10057210}"/>
    <cellStyle name="20% - Accent6 5 2 2 5" xfId="9921" xr:uid="{DBC672A3-E63A-4109-B691-F81240BD9E4C}"/>
    <cellStyle name="20% - Accent6 5 2 2 5 2" xfId="20961" xr:uid="{464DAC67-0CBC-4AEF-8E9F-149ADA6629B6}"/>
    <cellStyle name="20% - Accent6 5 2 2 5 2 2" xfId="46240" xr:uid="{3051D080-8980-4AF0-B010-22575B0458A9}"/>
    <cellStyle name="20% - Accent6 5 2 2 5 3" xfId="35305" xr:uid="{96D64513-A374-4BFC-A777-B5F0B490B856}"/>
    <cellStyle name="20% - Accent6 5 2 2 6" xfId="3777" xr:uid="{9456A079-4D41-42A9-843F-FFAE34B8B3F2}"/>
    <cellStyle name="20% - Accent6 5 2 2 6 2" xfId="19029" xr:uid="{84060A73-2AD7-4069-A356-0B048A475BA4}"/>
    <cellStyle name="20% - Accent6 5 2 2 6 2 2" xfId="44329" xr:uid="{6E304D6F-0BB6-4CD3-8311-FBA0E039C7B8}"/>
    <cellStyle name="20% - Accent6 5 2 2 6 3" xfId="29221" xr:uid="{ED87319C-B6C0-4669-9C44-9B3E86E63CD7}"/>
    <cellStyle name="20% - Accent6 5 2 2 7" xfId="808" xr:uid="{69ECFA4C-B7B8-4FCB-9259-640C4F1A6241}"/>
    <cellStyle name="20% - Accent6 5 2 2 7 2" xfId="26292" xr:uid="{1ACF4468-83B9-42DC-BF7D-02B9077E8909}"/>
    <cellStyle name="20% - Accent6 5 2 2 8" xfId="45557" xr:uid="{E7F000B8-3894-4D7B-9681-28DA55DE1D8A}"/>
    <cellStyle name="20% - Accent6 5 2 3" xfId="8713" xr:uid="{9237DC39-37E0-4422-92C8-EF109EBCBE93}"/>
    <cellStyle name="20% - Accent6 5 2 3 2" xfId="21349" xr:uid="{2EA3B311-AA33-4C23-8D55-0C30844B5268}"/>
    <cellStyle name="20% - Accent6 5 2 3 2 2" xfId="6693" xr:uid="{B76290C0-5636-485A-8A86-6E737E9A6A03}"/>
    <cellStyle name="20% - Accent6 5 2 3 2 2 2" xfId="17398" xr:uid="{79B7FD6F-62E4-42B6-ACD0-D3A259CEC82D}"/>
    <cellStyle name="20% - Accent6 5 2 3 2 2 2 2" xfId="23147" xr:uid="{995F55A6-F7BD-45CB-83A3-0CCE034906FE}"/>
    <cellStyle name="20% - Accent6 5 2 3 2 2 2 2 2" xfId="48402" xr:uid="{B276D993-2CAA-4EFF-8253-6556231CA9AB}"/>
    <cellStyle name="20% - Accent6 5 2 3 2 2 2 3" xfId="42706" xr:uid="{CB604743-9E50-4E9E-8C80-55708BB14EBE}"/>
    <cellStyle name="20% - Accent6 5 2 3 2 2 3" xfId="15460" xr:uid="{50B05E3A-F8B0-43EF-BC2E-A738DD63B0F2}"/>
    <cellStyle name="20% - Accent6 5 2 3 2 2 3 2" xfId="4367" xr:uid="{BB4A5DE5-5575-401C-B936-04BCA41265DE}"/>
    <cellStyle name="20% - Accent6 5 2 3 2 2 3 2 2" xfId="29811" xr:uid="{268E573C-6844-4E56-87CF-81FA87CCD14A}"/>
    <cellStyle name="20% - Accent6 5 2 3 2 2 3 3" xfId="40787" xr:uid="{9455C780-4F61-4C30-B41D-273A24659339}"/>
    <cellStyle name="20% - Accent6 5 2 3 2 2 4" xfId="16663" xr:uid="{9432B058-E15A-4BE9-AED9-4FA727A04634}"/>
    <cellStyle name="20% - Accent6 5 2 3 2 2 4 2" xfId="41979" xr:uid="{C7BD5746-BF4E-4CFD-BE53-760A7C4D895B}"/>
    <cellStyle name="20% - Accent6 5 2 3 2 2 5" xfId="32107" xr:uid="{E615FAEB-C52D-481F-A495-657C1CB61702}"/>
    <cellStyle name="20% - Accent6 5 2 3 2 3" xfId="12025" xr:uid="{85A4C464-0FF3-4157-910B-16F4901BBEB7}"/>
    <cellStyle name="20% - Accent6 5 2 3 2 3 2" xfId="22034" xr:uid="{594E4EE4-C5CD-4723-9730-6F0F15403DD9}"/>
    <cellStyle name="20% - Accent6 5 2 3 2 3 2 2" xfId="47302" xr:uid="{7708CB01-F591-42F6-94AA-8BCC72741654}"/>
    <cellStyle name="20% - Accent6 5 2 3 2 3 3" xfId="37388" xr:uid="{26D54553-92B7-4625-9246-D31B4F00B9AB}"/>
    <cellStyle name="20% - Accent6 5 2 3 2 4" xfId="5881" xr:uid="{9A0ABDB5-0DE5-42C3-9091-4B7CDD5F84CA}"/>
    <cellStyle name="20% - Accent6 5 2 3 2 4 2" xfId="3255" xr:uid="{A18B08C3-3336-4012-8A36-56EF36791592}"/>
    <cellStyle name="20% - Accent6 5 2 3 2 4 2 2" xfId="28708" xr:uid="{CDAB1E95-4D95-4FB0-B437-A3FE1C3E97D0}"/>
    <cellStyle name="20% - Accent6 5 2 3 2 4 3" xfId="31304" xr:uid="{B6A4AF2B-06CA-4E64-9380-A6AEC4999310}"/>
    <cellStyle name="20% - Accent6 5 2 3 2 5" xfId="22900" xr:uid="{D5C0E833-D44D-4DB9-9D2A-29DB3FF900AA}"/>
    <cellStyle name="20% - Accent6 5 2 3 2 5 2" xfId="48155" xr:uid="{5A57D269-D937-430D-B2E4-62BA0FAF5DAF}"/>
    <cellStyle name="20% - Accent6 5 2 3 2 6" xfId="46618" xr:uid="{A33BD601-BFBF-4611-8208-525EBE00170D}"/>
    <cellStyle name="20% - Accent6 5 2 3 3" xfId="15037" xr:uid="{FA282724-4BA1-4379-916F-7D548CD481C6}"/>
    <cellStyle name="20% - Accent6 5 2 3 3 2" xfId="19329" xr:uid="{64B1BAB2-8BD9-4057-B78D-5DD0B8379180}"/>
    <cellStyle name="20% - Accent6 5 2 3 3 2 2" xfId="6865" xr:uid="{6DF4BE09-E3AD-4351-B278-8D3B9757B814}"/>
    <cellStyle name="20% - Accent6 5 2 3 3 2 2 2" xfId="16834" xr:uid="{1CF2BA69-6539-49E1-B867-CA80E7B301E9}"/>
    <cellStyle name="20% - Accent6 5 2 3 3 2 2 2 2" xfId="42150" xr:uid="{9989B9D5-45B0-4BBD-8383-9CD6F1417A58}"/>
    <cellStyle name="20% - Accent6 5 2 3 3 2 2 3" xfId="32279" xr:uid="{3B6DDA87-2D2A-4E9A-A204-DB9F909E2BE1}"/>
    <cellStyle name="20% - Accent6 5 2 3 3 2 3" xfId="4927" xr:uid="{DFE2B0DF-4C25-4128-AD29-DBC8DB2B1676}"/>
    <cellStyle name="20% - Accent6 5 2 3 3 2 3 2" xfId="10681" xr:uid="{EF2F55C6-49B3-46E1-BC96-4ADADB2253CE}"/>
    <cellStyle name="20% - Accent6 5 2 3 3 2 3 2 2" xfId="36065" xr:uid="{D61C38F3-3FF7-4CB2-9F52-39E2B710F96E}"/>
    <cellStyle name="20% - Accent6 5 2 3 3 2 3 3" xfId="30358" xr:uid="{7BB79D79-10F7-4BC3-969B-E2BB606D5176}"/>
    <cellStyle name="20% - Accent6 5 2 3 3 2 4" xfId="6129" xr:uid="{3CBD825E-C3E9-40C2-A80A-758A1B618B4D}"/>
    <cellStyle name="20% - Accent6 5 2 3 3 2 4 2" xfId="31552" xr:uid="{5225A35E-C88A-4E47-9A73-0FF88C594E4C}"/>
    <cellStyle name="20% - Accent6 5 2 3 3 2 5" xfId="44617" xr:uid="{A154F3B2-5823-4660-814B-2442A93EF3F4}"/>
    <cellStyle name="20% - Accent6 5 2 3 3 3" xfId="24662" xr:uid="{F1A21165-6E4B-4B62-857C-36D441D60190}"/>
    <cellStyle name="20% - Accent6 5 2 3 3 3 2" xfId="15722" xr:uid="{AA920AC6-52E1-4AD4-9CDE-146529AB850B}"/>
    <cellStyle name="20% - Accent6 5 2 3 3 3 2 2" xfId="41049" xr:uid="{5E83B519-7603-4063-AC19-EE8662C4586A}"/>
    <cellStyle name="20% - Accent6 5 2 3 3 3 3" xfId="49896" xr:uid="{D4797E92-E50B-4B84-B4EE-23DC44137481}"/>
    <cellStyle name="20% - Accent6 5 2 3 3 4" xfId="12195" xr:uid="{817D8E14-5212-4F29-97F4-80106F5D773F}"/>
    <cellStyle name="20% - Accent6 5 2 3 3 4 2" xfId="9568" xr:uid="{7896A6ED-EE2B-4ABC-A6FA-04FAEE7C3F4E}"/>
    <cellStyle name="20% - Accent6 5 2 3 3 4 2 2" xfId="34961" xr:uid="{F9168210-FF26-41D7-A3E1-38374F528DE4}"/>
    <cellStyle name="20% - Accent6 5 2 3 3 4 3" xfId="37558" xr:uid="{E2138BEE-84E4-463F-ADAA-7CC16C547A71}"/>
    <cellStyle name="20% - Accent6 5 2 3 3 5" xfId="16587" xr:uid="{8FB9B87E-85D8-4102-BB72-59C3623C95B2}"/>
    <cellStyle name="20% - Accent6 5 2 3 3 5 2" xfId="41903" xr:uid="{BBDEB57D-19DA-4D97-AE6D-6579D42EC239}"/>
    <cellStyle name="20% - Accent6 5 2 3 3 6" xfId="40367" xr:uid="{8725E7E2-5447-422A-864E-23503443CA94}"/>
    <cellStyle name="20% - Accent6 5 2 3 4" xfId="17226" xr:uid="{C98D202D-0201-4E0E-98A9-8B9D83FA0654}"/>
    <cellStyle name="20% - Accent6 5 2 3 4 2" xfId="23710" xr:uid="{2298B241-EC2C-4355-A8EA-2D1520060E6A}"/>
    <cellStyle name="20% - Accent6 5 2 3 4 2 2" xfId="10510" xr:uid="{C0EA2FC9-FF7F-4C9B-9A3B-E4571A23FA87}"/>
    <cellStyle name="20% - Accent6 5 2 3 4 2 2 2" xfId="35894" xr:uid="{038BE575-25EF-4AA6-83B1-4192FF00E75F}"/>
    <cellStyle name="20% - Accent6 5 2 3 4 2 3" xfId="48955" xr:uid="{5843C8BF-40C6-4BD1-B6D5-8670856AFE29}"/>
    <cellStyle name="20% - Accent6 5 2 3 4 3" xfId="21772" xr:uid="{6A938639-49D7-455A-BF3B-7424E1492D3E}"/>
    <cellStyle name="20% - Accent6 5 2 3 4 3 2" xfId="2263" xr:uid="{700B2379-0F78-4D15-A92F-AA428F046C5E}"/>
    <cellStyle name="20% - Accent6 5 2 3 4 3 2 2" xfId="27734" xr:uid="{73610256-39DC-4269-9E0B-9A8EC1538AF9}"/>
    <cellStyle name="20% - Accent6 5 2 3 4 3 3" xfId="47040" xr:uid="{AAE66B8B-781D-4806-A46D-E637826BC9E2}"/>
    <cellStyle name="20% - Accent6 5 2 3 4 4" xfId="22976" xr:uid="{E12CD7F7-CE33-445E-AE70-5241604652F3}"/>
    <cellStyle name="20% - Accent6 5 2 3 4 4 2" xfId="48231" xr:uid="{D390E36E-C479-4504-ACB9-4D11F5A454FC}"/>
    <cellStyle name="20% - Accent6 5 2 3 4 5" xfId="42534" xr:uid="{DAA599FA-9E81-467B-9C9F-00B121F29CD8}"/>
    <cellStyle name="20% - Accent6 5 2 3 5" xfId="5711" xr:uid="{C36485E1-2649-4E40-86D1-7B3F8D2C08DB}"/>
    <cellStyle name="20% - Accent6 5 2 3 5 2" xfId="9398" xr:uid="{2B49FE2E-D801-4E30-A191-FCD888534AC0}"/>
    <cellStyle name="20% - Accent6 5 2 3 5 2 2" xfId="34791" xr:uid="{8A4ED78A-1337-468C-8D00-6955A432DF96}"/>
    <cellStyle name="20% - Accent6 5 2 3 5 3" xfId="31134" xr:uid="{F754EF1D-A9FD-40DB-AB7F-7AAA2B59C93F}"/>
    <cellStyle name="20% - Accent6 5 2 3 6" xfId="16415" xr:uid="{6C495E69-7BF6-4FEA-876D-F57FE202F7F0}"/>
    <cellStyle name="20% - Accent6 5 2 3 6 2" xfId="14819" xr:uid="{E819972A-915F-4305-9C20-DF603DAD0506}"/>
    <cellStyle name="20% - Accent6 5 2 3 6 2 2" xfId="40158" xr:uid="{8E13F0FE-8F98-4F9A-B1E7-419BDC9E69E1}"/>
    <cellStyle name="20% - Accent6 5 2 3 6 3" xfId="41731" xr:uid="{D39A6966-C0C7-42F0-9E83-323B0E3FD6ED}"/>
    <cellStyle name="20% - Accent6 5 2 3 7" xfId="10263" xr:uid="{FC3AF08F-BD87-44D8-9178-6C187E83DCF1}"/>
    <cellStyle name="20% - Accent6 5 2 3 7 2" xfId="35647" xr:uid="{9F4509C5-D6A5-4BD5-A096-64D9911B545B}"/>
    <cellStyle name="20% - Accent6 5 2 3 8" xfId="34111" xr:uid="{70EED206-2867-4D3A-845A-2A896B7FAC7B}"/>
    <cellStyle name="20% - Accent6 5 2 4" xfId="4504" xr:uid="{FA2B8EA0-F10D-477B-B46C-8112A3584B55}"/>
    <cellStyle name="20% - Accent6 5 2 4 2" xfId="13015" xr:uid="{E170FCBD-1710-409F-978D-9F7E655FC867}"/>
    <cellStyle name="20% - Accent6 5 2 4 2 2" xfId="19501" xr:uid="{82AB0AE7-4377-4290-BBBC-D522C0C2E929}"/>
    <cellStyle name="20% - Accent6 5 2 4 2 2 2" xfId="6300" xr:uid="{0C960A47-BCA1-4DD6-B3A1-1C733683CCEB}"/>
    <cellStyle name="20% - Accent6 5 2 4 2 2 2 2" xfId="31723" xr:uid="{52F5C833-847C-40EC-BE47-AD862FCADC83}"/>
    <cellStyle name="20% - Accent6 5 2 4 2 2 3" xfId="44789" xr:uid="{CE77DBC5-8E99-49C2-A4DE-B7AC551A39A3}"/>
    <cellStyle name="20% - Accent6 5 2 4 2 3" xfId="11240" xr:uid="{6097726B-7799-4278-A04A-31AC547BC8DF}"/>
    <cellStyle name="20% - Accent6 5 2 4 2 3 2" xfId="23318" xr:uid="{8DBC2F3B-874F-4190-9F7B-32324BE00F94}"/>
    <cellStyle name="20% - Accent6 5 2 4 2 3 2 2" xfId="48573" xr:uid="{1BD98E3A-A71B-4C3D-8815-4938AA0ACB87}"/>
    <cellStyle name="20% - Accent6 5 2 4 2 3 3" xfId="36611" xr:uid="{C365D72B-CECC-47EF-86A5-B1D12FF9B624}"/>
    <cellStyle name="20% - Accent6 5 2 4 2 4" xfId="12443" xr:uid="{5223776E-8B6F-4F60-9416-EBA2AD8D57F7}"/>
    <cellStyle name="20% - Accent6 5 2 4 2 4 2" xfId="37806" xr:uid="{142F2FA4-24B6-46CA-B21E-F69595AFDB4D}"/>
    <cellStyle name="20% - Accent6 5 2 4 2 5" xfId="38366" xr:uid="{A2F908AE-9B23-43F4-8C5A-F251E439EC15}"/>
    <cellStyle name="20% - Accent6 5 2 4 3" xfId="18349" xr:uid="{9319DFA9-C155-4597-A981-32EEDE2A2B49}"/>
    <cellStyle name="20% - Accent6 5 2 4 3 2" xfId="5189" xr:uid="{EE614F74-5F08-4D4B-BB72-4755F0C57887}"/>
    <cellStyle name="20% - Accent6 5 2 4 3 2 2" xfId="30620" xr:uid="{A547F1FD-BE4E-4645-B2AC-6A0496EF2BF5}"/>
    <cellStyle name="20% - Accent6 5 2 4 3 3" xfId="43649" xr:uid="{0B56F40B-5904-4D12-AF7A-B02DA51A5DA3}"/>
    <cellStyle name="20% - Accent6 5 2 4 4" xfId="24832" xr:uid="{20EF61A8-085E-490D-8D15-52411DE94CDD}"/>
    <cellStyle name="20% - Accent6 5 2 4 4 2" xfId="22204" xr:uid="{210A4229-8989-417C-A775-53074CF44925}"/>
    <cellStyle name="20% - Accent6 5 2 4 4 2 2" xfId="47472" xr:uid="{FA5CA7EB-8D8B-4D2E-8474-04B263CF33CA}"/>
    <cellStyle name="20% - Accent6 5 2 4 4 3" xfId="50066" xr:uid="{B38A5310-9EBD-4F31-9EAF-C38AFF232CA6}"/>
    <cellStyle name="20% - Accent6 5 2 4 5" xfId="6053" xr:uid="{6798FEE9-2415-4EDA-A8C9-2D89F624BEDE}"/>
    <cellStyle name="20% - Accent6 5 2 4 5 2" xfId="31476" xr:uid="{F81E3DD6-EF69-482F-9988-8D52B5944499}"/>
    <cellStyle name="20% - Accent6 5 2 4 6" xfId="29937" xr:uid="{FD997EF9-D273-4CED-BE6C-EAA987786FCC}"/>
    <cellStyle name="20% - Accent6 5 2 5" xfId="10817" xr:uid="{EE4929D3-98C9-4ABC-92D1-B9D9DCC02E83}"/>
    <cellStyle name="20% - Accent6 5 2 5 2" xfId="1410" xr:uid="{62A8DF49-DCAD-445E-8A48-F104B2D2BAB0}"/>
    <cellStyle name="20% - Accent6 5 2 5 2 2" xfId="13187" xr:uid="{42094F0A-B577-425E-BC75-4260659D166B}"/>
    <cellStyle name="20% - Accent6 5 2 5 2 2 2" xfId="12614" xr:uid="{C7C1E562-5BF6-4982-8DB7-F785C4DE5AB3}"/>
    <cellStyle name="20% - Accent6 5 2 5 2 2 2 2" xfId="37977" xr:uid="{EC7895A1-078D-4CE2-A55F-5133865899C2}"/>
    <cellStyle name="20% - Accent6 5 2 5 2 2 3" xfId="38538" xr:uid="{9A9F62CA-8FDD-4E87-9FF8-C53EA0844E55}"/>
    <cellStyle name="20% - Accent6 5 2 5 2 3" xfId="23877" xr:uid="{A901506C-FFF1-4F92-B483-64FFA27371FA}"/>
    <cellStyle name="20% - Accent6 5 2 5 2 3 2" xfId="17005" xr:uid="{A3CB72AD-63DC-4EBD-8173-097DC20F9D5D}"/>
    <cellStyle name="20% - Accent6 5 2 5 2 3 2 2" xfId="42321" xr:uid="{74E9278E-1800-4872-94B3-BE06B7EA7BA9}"/>
    <cellStyle name="20% - Accent6 5 2 5 2 3 3" xfId="49122" xr:uid="{5657620E-979E-4C0D-8E2A-CFB929972A11}"/>
    <cellStyle name="20% - Accent6 5 2 5 2 4" xfId="25080" xr:uid="{1016AD4D-B7FD-473F-9E6B-4F7A9771E0E7}"/>
    <cellStyle name="20% - Accent6 5 2 5 2 4 2" xfId="50314" xr:uid="{4C933C17-F044-41DE-BA93-241530639AAB}"/>
    <cellStyle name="20% - Accent6 5 2 5 2 5" xfId="26881" xr:uid="{9504B7D0-0953-48EE-8237-F0914421FB84}"/>
    <cellStyle name="20% - Accent6 5 2 5 3" xfId="7816" xr:uid="{8CA57D27-1AAC-4E01-BEE3-DEA4629A91A5}"/>
    <cellStyle name="20% - Accent6 5 2 5 3 2" xfId="11502" xr:uid="{868F99F4-38D2-47F7-9AB3-EFCF0B34F558}"/>
    <cellStyle name="20% - Accent6 5 2 5 3 2 2" xfId="36873" xr:uid="{31A92485-C65A-4D13-A4D7-1F3BAECAFA0D}"/>
    <cellStyle name="20% - Accent6 5 2 5 3 3" xfId="33223" xr:uid="{E9925EF0-29EC-473D-BCA2-55020D9AD834}"/>
    <cellStyle name="20% - Accent6 5 2 5 4" xfId="18519" xr:uid="{05FF1792-3A0A-4FF0-939E-D5069979437D}"/>
    <cellStyle name="20% - Accent6 5 2 5 4 2" xfId="15892" xr:uid="{D782BBEF-7640-4DBD-95C4-62AD511FA8FE}"/>
    <cellStyle name="20% - Accent6 5 2 5 4 2 2" xfId="41219" xr:uid="{7C92C33A-219E-4D97-B338-A52BEF8ED27B}"/>
    <cellStyle name="20% - Accent6 5 2 5 4 3" xfId="43819" xr:uid="{F5797081-6A69-4BDA-B382-BCC47DC34183}"/>
    <cellStyle name="20% - Accent6 5 2 5 5" xfId="12367" xr:uid="{978DC728-014A-4AF5-8387-4E0AB01B27CF}"/>
    <cellStyle name="20% - Accent6 5 2 5 5 2" xfId="37730" xr:uid="{7B902BD4-ACBB-46AC-A46B-AB08FC23E9E2}"/>
    <cellStyle name="20% - Accent6 5 2 5 6" xfId="36191" xr:uid="{E7A7220C-A69D-4602-8DFA-7EE46C75DE5A}"/>
    <cellStyle name="20% - Accent6 5 2 6" xfId="15121" xr:uid="{7E67B35D-3300-428C-BC95-3BFC702FAED9}"/>
    <cellStyle name="20% - Accent6 5 2 6 2" xfId="21605" xr:uid="{25CD4D4D-DA2B-413E-9492-EE5729148358}"/>
    <cellStyle name="20% - Accent6 5 2 6 2 2" xfId="20011" xr:uid="{4156FFE6-4A70-43CC-BA8D-9920968BD5E4}"/>
    <cellStyle name="20% - Accent6 5 2 6 2 2 2" xfId="45299" xr:uid="{1903655D-798D-42BA-BABC-66A06DF67C3F}"/>
    <cellStyle name="20% - Accent6 5 2 6 2 3" xfId="46873" xr:uid="{9B2F2DAD-7254-40E4-AF1A-F9E0794553FA}"/>
    <cellStyle name="20% - Accent6 5 2 6 3" xfId="20699" xr:uid="{BF7B5B5A-CFE5-4A0A-871F-87251CB0A9AA}"/>
    <cellStyle name="20% - Accent6 5 2 6 3 2" xfId="18079" xr:uid="{B9A5C960-3DF0-4E80-AB5D-B1CEA8521092}"/>
    <cellStyle name="20% - Accent6 5 2 6 3 2 2" xfId="43387" xr:uid="{96B28717-C67B-4DD9-AE11-54E093540AB2}"/>
    <cellStyle name="20% - Accent6 5 2 6 3 3" xfId="45978" xr:uid="{9D1C1EBE-8D54-4789-BFC4-68DB54838949}"/>
    <cellStyle name="20% - Accent6 5 2 6 4" xfId="13526" xr:uid="{B5F19EB9-EF12-4034-A3DF-DE706C387D8F}"/>
    <cellStyle name="20% - Accent6 5 2 6 4 2" xfId="38877" xr:uid="{0BD0DE24-7162-4E2F-B67F-C58234CB3385}"/>
    <cellStyle name="20% - Accent6 5 2 6 5" xfId="40448" xr:uid="{BB5C3BF0-A0D1-42D6-A138-18A0239D2866}"/>
    <cellStyle name="20% - Accent6 5 2 7" xfId="3607" xr:uid="{3D813299-EAC8-431F-99D2-27C9080B0AC6}"/>
    <cellStyle name="20% - Accent6 5 2 7 2" xfId="8326" xr:uid="{A14E747B-920D-402A-969F-F741BE4C32E1}"/>
    <cellStyle name="20% - Accent6 5 2 7 2 2" xfId="33733" xr:uid="{5341B670-0DAC-48AA-9CB7-1F7614F1070F}"/>
    <cellStyle name="20% - Accent6 5 2 7 3" xfId="29051" xr:uid="{02DFF625-1AE4-4003-AFC0-9F60DE229D9D}"/>
    <cellStyle name="20% - Accent6 5 2 8" xfId="1673" xr:uid="{BD9210B6-C8AC-4B31-8FE2-D2412B180DF3}"/>
    <cellStyle name="20% - Accent6 5 2 8 2" xfId="25342" xr:uid="{592869C1-1E77-4CFF-80B7-8EF4D49DA876}"/>
    <cellStyle name="20% - Accent6 5 2 8 2 2" xfId="50576" xr:uid="{39315C75-BA27-404B-A077-DF6C0A71152A}"/>
    <cellStyle name="20% - Accent6 5 2 8 3" xfId="27144" xr:uid="{0A836358-3458-4714-ABDD-18F86D20DBCB}"/>
    <cellStyle name="20% - Accent6 5 2 9" xfId="807" xr:uid="{C96484DF-0987-4626-B723-E492DF006039}"/>
    <cellStyle name="20% - Accent6 5 2 9 2" xfId="26291" xr:uid="{2990C9E9-EC00-427E-90C8-41099B424E2A}"/>
    <cellStyle name="20% - Accent6 5 3" xfId="23454" xr:uid="{26B68C8A-B84B-49C0-81EA-BD9E4EA2EF5F}"/>
    <cellStyle name="20% - Accent6 5 3 2" xfId="17142" xr:uid="{91417416-7DAA-4E83-AA76-AA477F17DC21}"/>
    <cellStyle name="20% - Accent6 5 3 2 2" xfId="9828" xr:uid="{C3259B6B-6DE6-46DE-87BC-B92F3054EA3F}"/>
    <cellStyle name="20% - Accent6 5 3 2 2 2" xfId="3686" xr:uid="{8B741DAC-3271-42DB-888A-9C78C8789E04}"/>
    <cellStyle name="20% - Accent6 5 3 2 2 2 2" xfId="18938" xr:uid="{9B967B4D-8A31-48C5-A044-2AFEBE26C3CC}"/>
    <cellStyle name="20% - Accent6 5 3 2 2 2 2 2" xfId="44238" xr:uid="{FC719139-6082-4A6F-ABBC-93B3D9F9A92D}"/>
    <cellStyle name="20% - Accent6 5 3 2 2 2 3" xfId="29130" xr:uid="{7D270B97-88B2-4061-A3D2-CDCFDD599A71}"/>
    <cellStyle name="20% - Accent6 5 3 2 2 3" xfId="7032" xr:uid="{D5CAE637-1645-4625-8064-58C4DA9853CD}"/>
    <cellStyle name="20% - Accent6 5 3 2 2 3 2" xfId="12785" xr:uid="{A6E4F8FE-F1ED-4B26-A593-7DFEBA400BC7}"/>
    <cellStyle name="20% - Accent6 5 3 2 2 3 2 2" xfId="38148" xr:uid="{274ABA50-8EEC-4BB2-BEA3-67028992811A}"/>
    <cellStyle name="20% - Accent6 5 3 2 2 3 3" xfId="32446" xr:uid="{053AAE11-3EC0-4C1C-9720-0697B3A1779A}"/>
    <cellStyle name="20% - Accent6 5 3 2 2 4" xfId="8234" xr:uid="{A6155753-72F8-43D2-991C-C62894F8112A}"/>
    <cellStyle name="20% - Accent6 5 3 2 2 4 2" xfId="33641" xr:uid="{B4AF0843-2ED6-42BE-BD6D-7656BE9F6544}"/>
    <cellStyle name="20% - Accent6 5 3 2 2 5" xfId="35212" xr:uid="{08F9DC6B-44A8-472F-BBB1-E1259895E3FA}"/>
    <cellStyle name="20% - Accent6 5 3 2 3" xfId="14139" xr:uid="{F17DE8A3-7C72-4746-89AE-EE5EA1E3A7E0}"/>
    <cellStyle name="20% - Accent6 5 3 2 3 2" xfId="17827" xr:uid="{2AC8CC88-DB27-4A21-87DF-6BEF1ECE059F}"/>
    <cellStyle name="20% - Accent6 5 3 2 3 2 2" xfId="43135" xr:uid="{36342DDA-9E69-45F8-A1A6-CF28117B4ADC}"/>
    <cellStyle name="20% - Accent6 5 3 2 3 3" xfId="39478" xr:uid="{3E03EAA4-1A25-48AD-86D5-D79EA29CA8AA}"/>
    <cellStyle name="20% - Accent6 5 3 2 4" xfId="20621" xr:uid="{314FFDCB-0958-4940-87FC-F2A0D3D32876}"/>
    <cellStyle name="20% - Accent6 5 3 2 4 2" xfId="11672" xr:uid="{0F74034E-55F7-429B-88C5-46A2ABE22B6F}"/>
    <cellStyle name="20% - Accent6 5 3 2 4 2 2" xfId="37043" xr:uid="{83CD2693-C619-4DD4-9098-81BBEDD34C64}"/>
    <cellStyle name="20% - Accent6 5 3 2 4 3" xfId="45900" xr:uid="{398F0FDD-BC09-447F-8385-C99F0178BDD1}"/>
    <cellStyle name="20% - Accent6 5 3 2 5" xfId="18691" xr:uid="{EF418A6C-04C4-4939-8384-4737F0AA889D}"/>
    <cellStyle name="20% - Accent6 5 3 2 5 2" xfId="43991" xr:uid="{B64E2049-CEF0-4E34-858C-B8B43D76EF03}"/>
    <cellStyle name="20% - Accent6 5 3 2 6" xfId="42451" xr:uid="{6882BABE-484E-48A0-BA60-019BC2F3F1B4}"/>
    <cellStyle name="20% - Accent6 5 3 3" xfId="6609" xr:uid="{4B16BE63-E24F-4790-B2F7-F4D44F37710F}"/>
    <cellStyle name="20% - Accent6 5 3 3 2" xfId="22465" xr:uid="{70CF3E72-25DF-492D-88E0-0D06F0421259}"/>
    <cellStyle name="20% - Accent6 5 3 3 2 2" xfId="10000" xr:uid="{00121FEE-3C5E-4941-B44E-F40E074A4023}"/>
    <cellStyle name="20% - Accent6 5 3 3 2 2 2" xfId="8405" xr:uid="{33CE8850-CF8F-42AB-956D-091A4C55CFA9}"/>
    <cellStyle name="20% - Accent6 5 3 3 2 2 2 2" xfId="33812" xr:uid="{257FA66B-D055-476F-9418-F5896F3B04AA}"/>
    <cellStyle name="20% - Accent6 5 3 3 2 2 3" xfId="35384" xr:uid="{9F2D25EE-347D-4CA6-A3C2-82E36A440904}"/>
    <cellStyle name="20% - Accent6 5 3 3 2 3" xfId="19668" xr:uid="{01F0EB67-7224-45DB-B8B7-AD40DC82BC56}"/>
    <cellStyle name="20% - Accent6 5 3 3 2 3 2" xfId="25422" xr:uid="{3C63A522-08AC-4F1D-9CF8-758CEC31EFF2}"/>
    <cellStyle name="20% - Accent6 5 3 3 2 3 2 2" xfId="50656" xr:uid="{E47A63B3-F7F0-4E71-B0D9-B5D28CB586B7}"/>
    <cellStyle name="20% - Accent6 5 3 3 2 3 3" xfId="44956" xr:uid="{AD2D61C9-05F9-452C-B552-39B3EEFA42A1}"/>
    <cellStyle name="20% - Accent6 5 3 3 2 4" xfId="20869" xr:uid="{47B10AE1-77E4-483F-8F49-D0D4E8B498C9}"/>
    <cellStyle name="20% - Accent6 5 3 3 2 4 2" xfId="46148" xr:uid="{1A41F30B-416E-4A97-A0C8-E7510BC22713}"/>
    <cellStyle name="20% - Accent6 5 3 3 2 5" xfId="47721" xr:uid="{3DC5E154-4EA9-427E-B75B-1FD0BD91B68D}"/>
    <cellStyle name="20% - Accent6 5 3 3 3" xfId="2575" xr:uid="{F45F7E47-8E17-455C-BA27-0CD5E72CA68C}"/>
    <cellStyle name="20% - Accent6 5 3 3 3 2" xfId="7294" xr:uid="{F77509F2-E030-403B-A075-FD8A44E49143}"/>
    <cellStyle name="20% - Accent6 5 3 3 3 2 2" xfId="32708" xr:uid="{E3C6B714-AE12-4570-8CCE-D0981E7FEFB6}"/>
    <cellStyle name="20% - Accent6 5 3 3 3 3" xfId="28028" xr:uid="{43E73C87-C390-4D65-91A3-18149DA9481C}"/>
    <cellStyle name="20% - Accent6 5 3 3 4" xfId="14309" xr:uid="{2393A362-0D7B-42E9-B8CA-ABBE918537D3}"/>
    <cellStyle name="20% - Accent6 5 3 3 4 2" xfId="24309" xr:uid="{2B52AFF9-6D22-4879-BCA9-DF4C4864DBD9}"/>
    <cellStyle name="20% - Accent6 5 3 3 4 2 2" xfId="49554" xr:uid="{5A61F490-9A06-4E6F-8F86-693F6E7E46E9}"/>
    <cellStyle name="20% - Accent6 5 3 3 4 3" xfId="39648" xr:uid="{960712DA-AFE6-4E83-ACCA-D7C8C6EC44FD}"/>
    <cellStyle name="20% - Accent6 5 3 3 5" xfId="8158" xr:uid="{BDBAE357-F238-49F3-BFAD-9E0E9E3EDD4E}"/>
    <cellStyle name="20% - Accent6 5 3 3 5 2" xfId="33565" xr:uid="{4330F80C-D36C-4816-A068-881586DF2C58}"/>
    <cellStyle name="20% - Accent6 5 3 3 6" xfId="32023" xr:uid="{5B32ADE5-2F62-44BD-B0B5-6F444B8B2662}"/>
    <cellStyle name="20% - Accent6 5 3 4" xfId="3514" xr:uid="{1E03E777-3D9E-4F74-A73A-A4D9E00ABFD9}"/>
    <cellStyle name="20% - Accent6 5 3 4 2" xfId="1582" xr:uid="{FA1F2665-BFEF-4C9F-97D8-7AB4D01478E5}"/>
    <cellStyle name="20% - Accent6 5 3 4 2 2" xfId="25251" xr:uid="{45A9CA60-7CEE-400B-9F2D-DB7D24D30FDC}"/>
    <cellStyle name="20% - Accent6 5 3 4 2 2 2" xfId="50485" xr:uid="{FF6BCE95-8E40-4794-83D0-0212AF445ECF}"/>
    <cellStyle name="20% - Accent6 5 3 4 2 3" xfId="27053" xr:uid="{01D78F35-35A4-499C-A942-B78340578B17}"/>
    <cellStyle name="20% - Accent6 5 3 4 3" xfId="17565" xr:uid="{8D92618A-BE27-4D0E-AC86-151164148279}"/>
    <cellStyle name="20% - Accent6 5 3 4 3 2" xfId="6471" xr:uid="{89C7B618-67F4-48A9-9E1D-F658D76B8B82}"/>
    <cellStyle name="20% - Accent6 5 3 4 3 2 2" xfId="31894" xr:uid="{A98149F6-BB55-4D57-B7EC-EFC07F6683C7}"/>
    <cellStyle name="20% - Accent6 5 3 4 3 3" xfId="42873" xr:uid="{B7948318-1867-4B85-A20B-809FCC44258E}"/>
    <cellStyle name="20% - Accent6 5 3 4 4" xfId="18767" xr:uid="{2F433135-9E4C-499A-A373-A5CAF3D56C50}"/>
    <cellStyle name="20% - Accent6 5 3 4 4 2" xfId="44067" xr:uid="{C5C70007-CD02-4D2B-B2C0-2F467FFC8C2A}"/>
    <cellStyle name="20% - Accent6 5 3 4 5" xfId="28958" xr:uid="{85738739-EEC7-4515-97D5-A24C26F89DCB}"/>
    <cellStyle name="20% - Accent6 5 3 5" xfId="20451" xr:uid="{AEA29315-9183-4CE3-A2F4-D6D5D8885445}"/>
    <cellStyle name="20% - Accent6 5 3 5 2" xfId="24139" xr:uid="{B8D66248-C09F-48B9-A06A-02FE5DC18BB2}"/>
    <cellStyle name="20% - Accent6 5 3 5 2 2" xfId="49384" xr:uid="{2458540C-C85E-40AA-A487-BC92232BEE76}"/>
    <cellStyle name="20% - Accent6 5 3 5 3" xfId="45730" xr:uid="{C17B26B9-AFE6-437D-A3C2-54522E079EE3}"/>
    <cellStyle name="20% - Accent6 5 3 6" xfId="7986" xr:uid="{5E4059F9-6C0A-4368-9822-E0A34DE5C0ED}"/>
    <cellStyle name="20% - Accent6 5 3 6 2" xfId="5359" xr:uid="{E8F6E821-DC87-493D-8633-7625137664D4}"/>
    <cellStyle name="20% - Accent6 5 3 6 2 2" xfId="30790" xr:uid="{AB28B743-32EF-4FA2-B04D-C448755569F6}"/>
    <cellStyle name="20% - Accent6 5 3 6 3" xfId="33393" xr:uid="{685A6090-D8B2-4CD1-8C64-1832B199A23D}"/>
    <cellStyle name="20% - Accent6 5 3 7" xfId="25004" xr:uid="{EA8BFC7C-C14F-48F2-98E3-E223E697C060}"/>
    <cellStyle name="20% - Accent6 5 3 7 2" xfId="50238" xr:uid="{170B96C1-CCA9-4A7F-AE01-E9DFAB25985A}"/>
    <cellStyle name="20% - Accent6 5 3 8" xfId="48701" xr:uid="{33CA464E-ADD6-4A05-8899-BF612DB0B073}"/>
    <cellStyle name="20% - Accent6 5 4" xfId="19245" xr:uid="{1A9F7F38-9144-4AC9-AA9D-A62577B19243}"/>
    <cellStyle name="20% - Accent6 5 4 2" xfId="12931" xr:uid="{9CBC0537-036F-48E7-9B87-EB18513114DC}"/>
    <cellStyle name="20% - Accent6 5 4 2 2" xfId="5618" xr:uid="{5A9B8981-E5ED-4C7D-87C2-5A3CD3F0C269}"/>
    <cellStyle name="20% - Accent6 5 4 2 2 2" xfId="16324" xr:uid="{3CEFFAA2-D71E-4E7D-BD2F-82B63FCAC4A7}"/>
    <cellStyle name="20% - Accent6 5 4 2 2 2 2" xfId="14728" xr:uid="{3212A44A-CBB4-4076-89AC-9E2C5626507A}"/>
    <cellStyle name="20% - Accent6 5 4 2 2 2 2 2" xfId="40067" xr:uid="{A35B5291-5E55-4C75-9800-1204067B2701}"/>
    <cellStyle name="20% - Accent6 5 4 2 2 2 3" xfId="41640" xr:uid="{C66495E1-4288-4C99-83C1-12FE4AE2B826}"/>
    <cellStyle name="20% - Accent6 5 4 2 2 3" xfId="717" xr:uid="{639919B3-45DF-4588-91DE-9BBB93430917}"/>
    <cellStyle name="20% - Accent6 5 4 2 2 3 2" xfId="8576" xr:uid="{FE982E3B-17EC-47A8-9328-76E9B32592D3}"/>
    <cellStyle name="20% - Accent6 5 4 2 2 3 2 2" xfId="33983" xr:uid="{CEEAB281-8881-4C45-9E4A-F78F31D4CD85}"/>
    <cellStyle name="20% - Accent6 5 4 2 2 3 3" xfId="26201" xr:uid="{377D47D7-E2DA-4DE5-9649-04F231920C89}"/>
    <cellStyle name="20% - Accent6 5 4 2 2 4" xfId="2993" xr:uid="{629759CF-C799-4670-AB09-9B4ACEA0E388}"/>
    <cellStyle name="20% - Accent6 5 4 2 2 4 2" xfId="28446" xr:uid="{DB50DD12-1C0F-4785-968D-F77608AC3282}"/>
    <cellStyle name="20% - Accent6 5 4 2 2 5" xfId="31041" xr:uid="{AC587EED-3F7E-4698-94D5-BAC8E96F1849}"/>
    <cellStyle name="20% - Accent6 5 4 2 3" xfId="21524" xr:uid="{179D572A-FEA6-44ED-A997-573DCA2EF3B3}"/>
    <cellStyle name="20% - Accent6 5 4 2 3 2" xfId="13616" xr:uid="{FB9E8D96-D122-4B46-B5CC-1D39E3580387}"/>
    <cellStyle name="20% - Accent6 5 4 2 3 2 2" xfId="38967" xr:uid="{99249E4D-6069-4AEA-9AD7-D496042F1D58}"/>
    <cellStyle name="20% - Accent6 5 4 2 3 3" xfId="46792" xr:uid="{2D9A3405-C7EA-4172-A108-83D10C8A01D9}"/>
    <cellStyle name="20% - Accent6 5 4 2 4" xfId="9058" xr:uid="{F2F8E539-4339-4F50-B340-1A0A27F355F1}"/>
    <cellStyle name="20% - Accent6 5 4 2 4 2" xfId="7464" xr:uid="{58744F6D-A7D2-4F31-89DC-D3678123A6EB}"/>
    <cellStyle name="20% - Accent6 5 4 2 4 2 2" xfId="32878" xr:uid="{478CEF87-7063-46AD-9B15-37F3365EBD45}"/>
    <cellStyle name="20% - Accent6 5 4 2 4 3" xfId="34451" xr:uid="{394F93C9-7E3B-438A-A6CE-8BBCAE65DDF9}"/>
    <cellStyle name="20% - Accent6 5 4 2 5" xfId="14481" xr:uid="{6A4DF1CA-99B0-4244-A278-5B718A98BD3F}"/>
    <cellStyle name="20% - Accent6 5 4 2 5 2" xfId="39820" xr:uid="{1691062B-B13A-40DE-ACD8-B465D5DA7E42}"/>
    <cellStyle name="20% - Accent6 5 4 2 6" xfId="38285" xr:uid="{13EDE291-5AA1-4D2B-85A1-79A54FBC040A}"/>
    <cellStyle name="20% - Accent6 5 4 3" xfId="291" xr:uid="{F410977F-DACF-4305-922E-4F44B870E455}"/>
    <cellStyle name="20% - Accent6 5 4 3 2" xfId="11932" xr:uid="{AB912440-D92D-45FD-87EB-531CAD603AC5}"/>
    <cellStyle name="20% - Accent6 5 4 3 2 2" xfId="5790" xr:uid="{8D9B8479-506C-4FD9-8FA4-3DCEC9E2FC23}"/>
    <cellStyle name="20% - Accent6 5 4 3 2 2 2" xfId="3164" xr:uid="{361B18FA-8C9D-4D61-BAC4-58246B9C779F}"/>
    <cellStyle name="20% - Accent6 5 4 3 2 2 2 2" xfId="28617" xr:uid="{A230C73F-BA21-417F-B1A9-1A549AB12530}"/>
    <cellStyle name="20% - Accent6 5 4 3 2 2 3" xfId="31213" xr:uid="{A7323BD9-A42B-4F27-9E78-BC9FE32B0017}"/>
    <cellStyle name="20% - Accent6 5 4 3 2 3" xfId="718" xr:uid="{65B3CC5D-2D0F-4CBA-AA8F-17A184F5B400}"/>
    <cellStyle name="20% - Accent6 5 4 3 2 3 2" xfId="21211" xr:uid="{682E1FB1-F284-40BE-98C2-A937EA2C21E2}"/>
    <cellStyle name="20% - Accent6 5 4 3 2 3 2 2" xfId="46490" xr:uid="{C8BFC950-3A7A-4251-92D9-4B1F76DC62B3}"/>
    <cellStyle name="20% - Accent6 5 4 3 2 3 3" xfId="26202" xr:uid="{BB6453FF-3EAB-444D-B1B3-5F764072F7FE}"/>
    <cellStyle name="20% - Accent6 5 4 3 2 4" xfId="9306" xr:uid="{52A45B4E-F383-4140-B57B-21EE27CE1A8C}"/>
    <cellStyle name="20% - Accent6 5 4 3 2 4 2" xfId="34699" xr:uid="{74B3518A-CE5B-469E-9EEF-E0C0905DDE7D}"/>
    <cellStyle name="20% - Accent6 5 4 3 2 5" xfId="37295" xr:uid="{3F8BB667-001E-4E53-B779-0FC969EF51CF}"/>
    <cellStyle name="20% - Accent6 5 4 3 3" xfId="15212" xr:uid="{1E0B45B3-C812-4F9F-809F-072CDD214798}"/>
    <cellStyle name="20% - Accent6 5 4 3 3 2" xfId="2011" xr:uid="{BA255B4E-5399-4DB1-84C0-CE0EA625B001}"/>
    <cellStyle name="20% - Accent6 5 4 3 3 2 2" xfId="27482" xr:uid="{8CD80EE0-E623-41B4-8991-54DACAC72F13}"/>
    <cellStyle name="20% - Accent6 5 4 3 3 3" xfId="40539" xr:uid="{364F0AE2-254E-4CD9-9006-E5DC4DFDBA3A}"/>
    <cellStyle name="20% - Accent6 5 4 3 4" xfId="21694" xr:uid="{0DE8DDE4-7599-4283-9FC0-A7E97D5DCA17}"/>
    <cellStyle name="20% - Accent6 5 4 3 4 2" xfId="20100" xr:uid="{C57088C2-E5C9-4EC4-887D-A4ABDF079EDD}"/>
    <cellStyle name="20% - Accent6 5 4 3 4 2 2" xfId="45388" xr:uid="{1EFBF9CA-7C5B-42CC-A4E9-15523E76F2D7}"/>
    <cellStyle name="20% - Accent6 5 4 3 4 3" xfId="46962" xr:uid="{E0F72899-CD7F-4C0B-9ADB-CBDC4BC6155B}"/>
    <cellStyle name="20% - Accent6 5 4 3 5" xfId="2917" xr:uid="{0B133825-3064-40F4-BCBD-1BCE993226E5}"/>
    <cellStyle name="20% - Accent6 5 4 3 5 2" xfId="28370" xr:uid="{DF34DF18-222C-415A-BBAB-B997F054A188}"/>
    <cellStyle name="20% - Accent6 5 4 3 6" xfId="25778" xr:uid="{8C705F18-5942-49E8-A9BE-AF482B88F714}"/>
    <cellStyle name="20% - Accent6 5 4 4" xfId="16152" xr:uid="{13B72CEA-000E-4EAA-B00D-EC703717EB52}"/>
    <cellStyle name="20% - Accent6 5 4 4 2" xfId="22637" xr:uid="{67D6579B-CF44-4CF1-A731-8A315E8A48B4}"/>
    <cellStyle name="20% - Accent6 5 4 4 2 2" xfId="21040" xr:uid="{C0730FEB-0785-4547-93C8-9DF7A5D883E7}"/>
    <cellStyle name="20% - Accent6 5 4 4 2 2 2" xfId="46319" xr:uid="{BCF85463-D4C0-4520-9ABE-DAE617B9D5AC}"/>
    <cellStyle name="20% - Accent6 5 4 4 2 3" xfId="47892" xr:uid="{B56A0F7D-B0A9-47B4-BB0E-60B942452DDA}"/>
    <cellStyle name="20% - Accent6 5 4 4 3" xfId="13354" xr:uid="{C6B5C99B-C21D-49C4-BDFD-C01A0DD14251}"/>
    <cellStyle name="20% - Accent6 5 4 4 3 2" xfId="19109" xr:uid="{4F1DE9E0-9C79-436D-81F2-1A21359F5A1B}"/>
    <cellStyle name="20% - Accent6 5 4 4 3 2 2" xfId="44409" xr:uid="{FAFE81A2-1912-4E7C-9771-D49532DC47A8}"/>
    <cellStyle name="20% - Accent6 5 4 4 3 3" xfId="38705" xr:uid="{1233E9BA-C4AE-4D45-B0D6-57FCBC07F61C}"/>
    <cellStyle name="20% - Accent6 5 4 4 4" xfId="14557" xr:uid="{32AC6EAD-EFAC-45FE-B46C-96E42F5E4154}"/>
    <cellStyle name="20% - Accent6 5 4 4 4 2" xfId="39896" xr:uid="{DCB6C3E8-179F-4866-9C95-928D24F3FD2F}"/>
    <cellStyle name="20% - Accent6 5 4 4 5" xfId="41468" xr:uid="{0A28835A-CDCF-4381-85BA-71E73B685478}"/>
    <cellStyle name="20% - Accent6 5 4 5" xfId="8888" xr:uid="{83BFB853-CD40-4157-86A3-DCE2D2B607E2}"/>
    <cellStyle name="20% - Accent6 5 4 5 2" xfId="19930" xr:uid="{822B2645-BA78-45F1-8040-37311440050A}"/>
    <cellStyle name="20% - Accent6 5 4 5 2 2" xfId="45218" xr:uid="{CBE48A02-9CA1-4E61-B3FA-F20ED9B918BA}"/>
    <cellStyle name="20% - Accent6 5 4 5 3" xfId="34281" xr:uid="{DEFEF86D-671A-410C-B2BD-BE0CA2E16294}"/>
    <cellStyle name="20% - Accent6 5 4 6" xfId="2745" xr:uid="{BF935285-F3C2-4634-97EC-33807F0C8E76}"/>
    <cellStyle name="20% - Accent6 5 4 6 2" xfId="17997" xr:uid="{2FB2AC59-3845-4AD1-BC58-9FE819C0C5BB}"/>
    <cellStyle name="20% - Accent6 5 4 6 2 2" xfId="43305" xr:uid="{7A5BE1E6-883C-43D6-971B-62B2912CCA25}"/>
    <cellStyle name="20% - Accent6 5 4 6 3" xfId="28198" xr:uid="{02FEDEDE-3B27-4B71-B25C-A884DA03B6D5}"/>
    <cellStyle name="20% - Accent6 5 4 7" xfId="20793" xr:uid="{CBF7BD2A-8860-4740-81C6-B551FFFA1F40}"/>
    <cellStyle name="20% - Accent6 5 4 7 2" xfId="46072" xr:uid="{1C075879-C0B7-4E24-85A8-7538A7E1B04C}"/>
    <cellStyle name="20% - Accent6 5 4 8" xfId="44536" xr:uid="{9B9CE3FD-BF13-47E1-AE94-CD281F778E61}"/>
    <cellStyle name="20% - Accent6 5 5" xfId="1331" xr:uid="{A6DF6780-F6AC-484E-92C5-26AA6C586B2F}"/>
    <cellStyle name="20% - Accent6 5 5 2" xfId="3435" xr:uid="{41AE78B2-8459-4285-96D5-5DB22CE1C847}"/>
    <cellStyle name="20% - Accent6 5 5 2 2" xfId="18256" xr:uid="{17C61898-7170-414C-918B-2DC677D90B91}"/>
    <cellStyle name="20% - Accent6 5 5 2 2 2" xfId="24741" xr:uid="{501C0EAF-E1BA-45FA-A013-42482259021B}"/>
    <cellStyle name="20% - Accent6 5 5 2 2 2 2" xfId="22113" xr:uid="{19716B58-B9DB-4DDC-B12B-67D90DDEF76B}"/>
    <cellStyle name="20% - Accent6 5 5 2 2 2 2 2" xfId="47381" xr:uid="{272030F8-DC40-4D5C-AC96-E363EAD9501C}"/>
    <cellStyle name="20% - Accent6 5 5 2 2 2 3" xfId="49975" xr:uid="{D2D2F89E-9169-4FF7-BC22-CEC59EEFC8A4}"/>
    <cellStyle name="20% - Accent6 5 5 2 2 3" xfId="3859" xr:uid="{D9980FDC-4121-4164-83B6-541B8FE0A823}"/>
    <cellStyle name="20% - Accent6 5 5 2 2 3 2" xfId="3335" xr:uid="{6B077137-7572-41D9-A199-5639A5CB5D9B}"/>
    <cellStyle name="20% - Accent6 5 5 2 2 3 2 2" xfId="28788" xr:uid="{61F4D5CF-BA7E-464D-A345-93E034869823}"/>
    <cellStyle name="20% - Accent6 5 5 2 2 3 3" xfId="29303" xr:uid="{FB0AA4F4-A5E8-41BF-980E-942082109FE9}"/>
    <cellStyle name="20% - Accent6 5 5 2 2 4" xfId="15630" xr:uid="{9AC97D6B-9108-4F0D-A268-AF32DD4271A1}"/>
    <cellStyle name="20% - Accent6 5 5 2 2 4 2" xfId="40957" xr:uid="{F26F9253-E44E-4C59-8C80-96404BA0C863}"/>
    <cellStyle name="20% - Accent6 5 5 2 2 5" xfId="43556" xr:uid="{6DC0EE98-BC1A-47B9-BEFC-5D5042305FF5}"/>
    <cellStyle name="20% - Accent6 5 5 2 3" xfId="10992" xr:uid="{E1876BFC-C7B5-40C6-B813-99EA3531BEF2}"/>
    <cellStyle name="20% - Accent6 5 5 2 3 2" xfId="10429" xr:uid="{80532A5F-E373-4534-863A-81629DEB2790}"/>
    <cellStyle name="20% - Accent6 5 5 2 3 2 2" xfId="35813" xr:uid="{9AD64E8D-367E-4BDD-A006-10503093E6C4}"/>
    <cellStyle name="20% - Accent6 5 5 2 3 3" xfId="36363" xr:uid="{AE7534EB-5C17-4563-A6A4-369A3BCCF432}"/>
    <cellStyle name="20% - Accent6 5 5 2 4" xfId="4849" xr:uid="{C966D3DE-790C-49C1-9BDB-2575610E8478}"/>
    <cellStyle name="20% - Accent6 5 5 2 4 2" xfId="1150" xr:uid="{88628C3B-653B-49CD-84C3-D2C04DC7D7EE}"/>
    <cellStyle name="20% - Accent6 5 5 2 4 2 2" xfId="26634" xr:uid="{448C1F6D-F0E4-499F-9746-F502290BBE9C}"/>
    <cellStyle name="20% - Accent6 5 5 2 4 3" xfId="30280" xr:uid="{0A3954E1-E7B2-41C9-9ACA-87FE4A92CEE5}"/>
    <cellStyle name="20% - Accent6 5 5 2 5" xfId="21866" xr:uid="{9653E9DF-A289-46BF-897A-2E759B810F99}"/>
    <cellStyle name="20% - Accent6 5 5 2 5 2" xfId="47134" xr:uid="{2176CB00-BCEB-4AF4-90C2-32995AE4E2D8}"/>
    <cellStyle name="20% - Accent6 5 5 2 6" xfId="28880" xr:uid="{F1ABF755-39FE-40A6-877C-41026832A514}"/>
    <cellStyle name="20% - Accent6 5 5 3" xfId="9749" xr:uid="{6DE6DE5A-8421-4008-97E7-5352039E098D}"/>
    <cellStyle name="20% - Accent6 5 5 3 2" xfId="7723" xr:uid="{97884ACA-F086-4AE2-83EC-38556668383A}"/>
    <cellStyle name="20% - Accent6 5 5 3 2 2" xfId="18428" xr:uid="{EAF0B5F7-8016-419F-8525-434ABDB547AE}"/>
    <cellStyle name="20% - Accent6 5 5 3 2 2 2" xfId="15801" xr:uid="{EBC07C85-E209-45EC-B686-A5CA83B76DFB}"/>
    <cellStyle name="20% - Accent6 5 5 3 2 2 2 2" xfId="41128" xr:uid="{3663DA0D-25EB-4DDE-8513-884F25101B9D}"/>
    <cellStyle name="20% - Accent6 5 5 3 2 2 3" xfId="43728" xr:uid="{740D1AAD-CE3D-489A-AA06-722B51960655}"/>
    <cellStyle name="20% - Accent6 5 5 3 2 3" xfId="10173" xr:uid="{27507AD5-0D29-4B6A-81E8-5684B3F25C94}"/>
    <cellStyle name="20% - Accent6 5 5 3 2 3 2" xfId="9648" xr:uid="{D665CCAA-9164-4B92-9CC7-EA21BF425FAC}"/>
    <cellStyle name="20% - Accent6 5 5 3 2 3 2 2" xfId="35041" xr:uid="{A2BF923C-20E3-478F-80D8-A652D1965432}"/>
    <cellStyle name="20% - Accent6 5 5 3 2 3 3" xfId="35557" xr:uid="{8030AE65-1B2A-4D21-BEC3-5968F1953A5D}"/>
    <cellStyle name="20% - Accent6 5 5 3 2 4" xfId="5097" xr:uid="{9318E798-54C7-4DD4-B4D1-0512FB992800}"/>
    <cellStyle name="20% - Accent6 5 5 3 2 4 2" xfId="30528" xr:uid="{BDA999E0-2D95-4572-B0DE-C0B095DFC34C}"/>
    <cellStyle name="20% - Accent6 5 5 3 2 5" xfId="33130" xr:uid="{1C2D40E5-5D44-44FE-8686-0BF61CE4CBDC}"/>
    <cellStyle name="20% - Accent6 5 5 3 3" xfId="23629" xr:uid="{81D75A3B-2083-4E7E-944F-C7FAD9783E76}"/>
    <cellStyle name="20% - Accent6 5 5 3 3 2" xfId="23066" xr:uid="{323D313D-D657-433A-9421-AB70CA18F3F2}"/>
    <cellStyle name="20% - Accent6 5 5 3 3 2 2" xfId="48321" xr:uid="{53C9D1B8-300F-4040-B18B-426031203475}"/>
    <cellStyle name="20% - Accent6 5 5 3 3 3" xfId="48874" xr:uid="{94000C4E-2EB3-4DAB-A654-945F8EA724C0}"/>
    <cellStyle name="20% - Accent6 5 5 3 4" xfId="11162" xr:uid="{85713D89-115B-485D-A29A-BE81F9CB8818}"/>
    <cellStyle name="20% - Accent6 5 5 3 4 2" xfId="2184" xr:uid="{5BF26981-01CC-47D1-925F-7CE214367F10}"/>
    <cellStyle name="20% - Accent6 5 5 3 4 2 2" xfId="27655" xr:uid="{6C8760C0-46B8-4587-9A5F-73437F961BF3}"/>
    <cellStyle name="20% - Accent6 5 5 3 4 3" xfId="36533" xr:uid="{FE628381-5CAD-4E4A-9F78-557CA891308C}"/>
    <cellStyle name="20% - Accent6 5 5 3 5" xfId="15554" xr:uid="{E7131954-425A-433A-9C11-4471E388B180}"/>
    <cellStyle name="20% - Accent6 5 5 3 5 2" xfId="40881" xr:uid="{15D425D6-7F75-4698-AFE2-A722CB1FA1F0}"/>
    <cellStyle name="20% - Accent6 5 5 3 6" xfId="35133" xr:uid="{6EF68F96-CD34-499A-9E40-1BE27B65FFA2}"/>
    <cellStyle name="20% - Accent6 5 5 4" xfId="24569" xr:uid="{449B9E24-9E31-467D-A52F-6A00A20A2B46}"/>
    <cellStyle name="20% - Accent6 5 5 4 2" xfId="12104" xr:uid="{5932C437-2A50-486A-843B-481CACAD23E9}"/>
    <cellStyle name="20% - Accent6 5 5 4 2 2" xfId="9477" xr:uid="{E2244D69-6DA2-4117-A30A-1E16176A460F}"/>
    <cellStyle name="20% - Accent6 5 5 4 2 2 2" xfId="34870" xr:uid="{122E89C8-9121-4407-BBAC-320A0BFDD97F}"/>
    <cellStyle name="20% - Accent6 5 5 4 2 3" xfId="37467" xr:uid="{868C2155-244C-4484-8C74-CA56B7174DC7}"/>
    <cellStyle name="20% - Accent6 5 5 4 3" xfId="1755" xr:uid="{1DC31105-CEE0-4120-B7C7-EFA842B45F6D}"/>
    <cellStyle name="20% - Accent6 5 5 4 3 2" xfId="14899" xr:uid="{9A2318F9-5BC2-460B-9D7F-F25A65ABB983}"/>
    <cellStyle name="20% - Accent6 5 5 4 3 2 2" xfId="40238" xr:uid="{8381B2CF-706D-4806-9F2B-2F0D2793ABCF}"/>
    <cellStyle name="20% - Accent6 5 5 4 3 3" xfId="27226" xr:uid="{24D528E7-14CF-4506-85B5-337BB77D8589}"/>
    <cellStyle name="20% - Accent6 5 5 4 4" xfId="21942" xr:uid="{6901807C-A760-4080-BBBE-71D019242605}"/>
    <cellStyle name="20% - Accent6 5 5 4 4 2" xfId="47210" xr:uid="{CCD1E81A-56CD-4F0A-AC04-B9D7194D3BCB}"/>
    <cellStyle name="20% - Accent6 5 5 4 5" xfId="49803" xr:uid="{638C31C1-5AAC-4977-87A1-BD2701974C31}"/>
    <cellStyle name="20% - Accent6 5 5 5" xfId="4679" xr:uid="{232A02F4-7C07-41D2-8C99-C985742D9E71}"/>
    <cellStyle name="20% - Accent6 5 5 5 2" xfId="4115" xr:uid="{D86887BD-B290-429E-BD17-89CAB7578C53}"/>
    <cellStyle name="20% - Accent6 5 5 5 2 2" xfId="29559" xr:uid="{F91F1B1E-6E8A-4423-AEFE-909CDBC13E6A}"/>
    <cellStyle name="20% - Accent6 5 5 5 3" xfId="30110" xr:uid="{31D00B37-8F55-44C3-89CA-C18B176B5F74}"/>
    <cellStyle name="20% - Accent6 5 5 6" xfId="15382" xr:uid="{52C24023-B4F6-4BFA-9428-CE55CA615457}"/>
    <cellStyle name="20% - Accent6 5 5 6 2" xfId="13786" xr:uid="{BDBDE586-869E-4F1D-A394-81831B186101}"/>
    <cellStyle name="20% - Accent6 5 5 6 2 2" xfId="39137" xr:uid="{634A590D-8708-42D4-9424-047B9B7C7F20}"/>
    <cellStyle name="20% - Accent6 5 5 6 3" xfId="40709" xr:uid="{0829D1B6-3E5A-431C-9DF4-387199DB3205}"/>
    <cellStyle name="20% - Accent6 5 5 7" xfId="9230" xr:uid="{8836AB0C-B44A-401E-894F-708F734A445F}"/>
    <cellStyle name="20% - Accent6 5 5 7 2" xfId="34623" xr:uid="{D9B07E1E-5707-4652-AA0E-FBB84181BFFB}"/>
    <cellStyle name="20% - Accent6 5 5 8" xfId="26804" xr:uid="{993CF69D-B487-4AB6-84BB-595BFC4504EC}"/>
    <cellStyle name="20% - Accent6 5 6" xfId="22386" xr:uid="{452318A4-B60B-4835-BD57-ECF0ADEA4485}"/>
    <cellStyle name="20% - Accent6 5 6 2" xfId="20358" xr:uid="{77363377-89B3-4DAB-A953-977A374F6919}"/>
    <cellStyle name="20% - Accent6 5 6 2 2" xfId="7895" xr:uid="{C20C97C7-6D52-4F24-B0C6-054B6FF0B0AC}"/>
    <cellStyle name="20% - Accent6 5 6 2 2 2" xfId="5268" xr:uid="{7834A2A4-3C73-4390-BE89-C50A675987E9}"/>
    <cellStyle name="20% - Accent6 5 6 2 2 2 2" xfId="30699" xr:uid="{781F7C37-48AD-4C1A-84C5-3E19F26C3DA1}"/>
    <cellStyle name="20% - Accent6 5 6 2 2 3" xfId="33302" xr:uid="{6CBCD4BD-0A2C-401E-9F21-2BBC6B25C01B}"/>
    <cellStyle name="20% - Accent6 5 6 2 3" xfId="22810" xr:uid="{61575E8E-8992-4265-A7A6-F67C55F45826}"/>
    <cellStyle name="20% - Accent6 5 6 2 3 2" xfId="22284" xr:uid="{8B22BD7B-9199-4931-BF79-FD2FCFA47B14}"/>
    <cellStyle name="20% - Accent6 5 6 2 3 2 2" xfId="47552" xr:uid="{11729119-3509-44A1-A4D2-85EB9AC45792}"/>
    <cellStyle name="20% - Accent6 5 6 2 3 3" xfId="48065" xr:uid="{94C0D24C-8A25-4EBF-B465-B35342A52C10}"/>
    <cellStyle name="20% - Accent6 5 6 2 4" xfId="11410" xr:uid="{BD5CE88A-22B1-48B7-AE25-563B9FA08EFA}"/>
    <cellStyle name="20% - Accent6 5 6 2 4 2" xfId="36781" xr:uid="{93EC2693-E6C9-453A-BD0A-60950F806C35}"/>
    <cellStyle name="20% - Accent6 5 6 2 5" xfId="45637" xr:uid="{57BB891D-70F9-4CFE-B2B6-304165F2A757}"/>
    <cellStyle name="20% - Accent6 5 6 3" xfId="17317" xr:uid="{D5F12A58-0661-462E-9C49-BA49941508EC}"/>
    <cellStyle name="20% - Accent6 5 6 3 2" xfId="16753" xr:uid="{13D2528C-E333-4A23-AD31-99A0C39E011E}"/>
    <cellStyle name="20% - Accent6 5 6 3 2 2" xfId="42069" xr:uid="{27FDDA9A-586B-4CB7-A1D3-A53600C36B4C}"/>
    <cellStyle name="20% - Accent6 5 6 3 3" xfId="42625" xr:uid="{5DD72CA6-015E-4C2B-A44F-6F5486E0A0B0}"/>
    <cellStyle name="20% - Accent6 5 6 4" xfId="23799" xr:uid="{CA7892F2-D705-48EC-A8C5-800C3C44F787}"/>
    <cellStyle name="20% - Accent6 5 6 4 2" xfId="4288" xr:uid="{12156F6B-F2CC-4C30-B1C4-B245E247326A}"/>
    <cellStyle name="20% - Accent6 5 6 4 2 2" xfId="29732" xr:uid="{7B9FB78D-6D88-418A-A79C-1B3B22886A39}"/>
    <cellStyle name="20% - Accent6 5 6 4 3" xfId="49044" xr:uid="{5B4A5F1C-7D60-4C32-8DF2-3E59940279AE}"/>
    <cellStyle name="20% - Accent6 5 6 5" xfId="5021" xr:uid="{ADF675F9-0F47-4F1D-88D8-A9111DEA2052}"/>
    <cellStyle name="20% - Accent6 5 6 5 2" xfId="30452" xr:uid="{2725E38C-674E-43EE-96CD-E10F3B6EEC91}"/>
    <cellStyle name="20% - Accent6 5 6 6" xfId="47643" xr:uid="{72F9C7AC-1116-4718-AD71-72D0797DB939}"/>
    <cellStyle name="20% - Accent6 5 7" xfId="16073" xr:uid="{2F081A7B-3534-4D10-B504-288134669A11}"/>
    <cellStyle name="20% - Accent6 5 7 2" xfId="14046" xr:uid="{E2EDA8F1-1AE3-4AF0-A43E-D343B66A0083}"/>
    <cellStyle name="20% - Accent6 5 7 2 2" xfId="20530" xr:uid="{CF9997D9-C625-4E0A-B1FF-E6F04295B542}"/>
    <cellStyle name="20% - Accent6 5 7 2 2 2" xfId="11581" xr:uid="{D47DE551-3F57-4146-B3E8-BABE53139F1F}"/>
    <cellStyle name="20% - Accent6 5 7 2 2 2 2" xfId="36952" xr:uid="{F7D50D36-ADCE-47B5-922F-41BDC060FA64}"/>
    <cellStyle name="20% - Accent6 5 7 2 2 3" xfId="45809" xr:uid="{04923693-344A-4856-B7A8-9044F0C1A037}"/>
    <cellStyle name="20% - Accent6 5 7 2 3" xfId="16497" xr:uid="{E73051E0-7AA0-4E15-8D2C-B7B9067B8E52}"/>
    <cellStyle name="20% - Accent6 5 7 2 3 2" xfId="15972" xr:uid="{B38A9700-BDEA-4D07-8758-60CD11D874F9}"/>
    <cellStyle name="20% - Accent6 5 7 2 3 2 2" xfId="41299" xr:uid="{0FCEC438-69C6-4FA8-9808-9EEA5D1E49F7}"/>
    <cellStyle name="20% - Accent6 5 7 2 3 3" xfId="41813" xr:uid="{9B9047DA-4F46-45E8-B24E-E9B88FC4ED86}"/>
    <cellStyle name="20% - Accent6 5 7 2 4" xfId="24047" xr:uid="{1AA4D984-E01F-481A-AF3E-A209B329C951}"/>
    <cellStyle name="20% - Accent6 5 7 2 4 2" xfId="49292" xr:uid="{A506418C-040A-4341-AF98-E5AC91491A87}"/>
    <cellStyle name="20% - Accent6 5 7 2 5" xfId="39385" xr:uid="{0809A2EB-5F61-4470-A50C-7513E1B9ED24}"/>
    <cellStyle name="20% - Accent6 5 7 3" xfId="6784" xr:uid="{5D842B10-BD5E-4B26-91D2-6E6F7508A512}"/>
    <cellStyle name="20% - Accent6 5 7 3 2" xfId="6219" xr:uid="{7303EA5F-1C68-4679-A8E5-E4C1E0F39BE5}"/>
    <cellStyle name="20% - Accent6 5 7 3 2 2" xfId="31642" xr:uid="{F06FD602-2CE9-4C53-808D-CE2245224EE7}"/>
    <cellStyle name="20% - Accent6 5 7 3 3" xfId="32198" xr:uid="{19D06A90-0BAB-46CD-8918-9A4D3C397068}"/>
    <cellStyle name="20% - Accent6 5 7 4" xfId="17487" xr:uid="{EEDE1F80-054B-4A6B-BC7D-11B4EA06782D}"/>
    <cellStyle name="20% - Accent6 5 7 4 2" xfId="10602" xr:uid="{CC34EDBD-C087-447E-AD55-0BF28DA7D629}"/>
    <cellStyle name="20% - Accent6 5 7 4 2 2" xfId="35986" xr:uid="{E7C29BF5-DECF-4279-AE01-4EA28049C60E}"/>
    <cellStyle name="20% - Accent6 5 7 4 3" xfId="42795" xr:uid="{215AEF6E-D624-46CE-86D8-008417E65999}"/>
    <cellStyle name="20% - Accent6 5 7 5" xfId="11334" xr:uid="{AE78BCF7-133F-4908-BE75-3BF41AB1AF4B}"/>
    <cellStyle name="20% - Accent6 5 7 5 2" xfId="36705" xr:uid="{53CF1E1F-4678-4430-AE42-1A04B388741A}"/>
    <cellStyle name="20% - Accent6 5 7 6" xfId="41390" xr:uid="{C4B6C42F-6C2D-4E10-8C60-4F64446DECE6}"/>
    <cellStyle name="20% - Accent6 5 8" xfId="18174" xr:uid="{EE8E51B8-43DA-40A5-AC8F-91F0DA82738B}"/>
    <cellStyle name="20% - Accent6 5 8 2" xfId="1503" xr:uid="{D12991DD-BC2E-49EE-A82A-41724DAB9FBB}"/>
    <cellStyle name="20% - Accent6 5 8 2 2" xfId="18859" xr:uid="{8A2028DC-828D-4D2E-A528-321D1C399ADD}"/>
    <cellStyle name="20% - Accent6 5 8 2 2 2" xfId="44159" xr:uid="{2F485FE8-986C-4125-9667-5CD1416E5D84}"/>
    <cellStyle name="20% - Accent6 5 8 2 3" xfId="26974" xr:uid="{715782D7-005B-4809-92F9-01E028DF59A8}"/>
    <cellStyle name="20% - Accent6 5 8 3" xfId="635" xr:uid="{A154C866-EF4B-474C-9DF6-31A3E4370A9F}"/>
    <cellStyle name="20% - Accent6 5 8 3 2" xfId="12705" xr:uid="{480A93E6-6086-46E0-9DE4-4D4E47EF5B78}"/>
    <cellStyle name="20% - Accent6 5 8 3 2 2" xfId="38068" xr:uid="{CAB31306-19E7-4A84-ADB1-181A99FF2883}"/>
    <cellStyle name="20% - Accent6 5 8 3 3" xfId="26119" xr:uid="{09FE4A95-F5F4-4B65-9F8C-39B0D79030BA}"/>
    <cellStyle name="20% - Accent6 5 8 4" xfId="13446" xr:uid="{2D9B5052-D3B8-4811-9E5A-38D119508F92}"/>
    <cellStyle name="20% - Accent6 5 8 4 2" xfId="38797" xr:uid="{0B6B0923-105A-4EE6-8FE0-32FC920E238D}"/>
    <cellStyle name="20% - Accent6 5 8 5" xfId="43475" xr:uid="{CBD8615A-CCE7-4CF1-8EB7-EBAAFC607C96}"/>
    <cellStyle name="20% - Accent6 5 9" xfId="21433" xr:uid="{C6BCEC5D-2328-4A0A-8DFA-E9B7B68D3545}"/>
    <cellStyle name="20% - Accent6 5 9 2" xfId="8969" xr:uid="{BD1B4463-0EC9-4F5F-A4DA-2A902E8D9A38}"/>
    <cellStyle name="20% - Accent6 5 9 2 2" xfId="7375" xr:uid="{ED772461-DE21-471D-90A6-7A11D56CF177}"/>
    <cellStyle name="20% - Accent6 5 9 2 2 2" xfId="32789" xr:uid="{8F7A47A7-9D81-4439-AEEA-4EC7EDF65C09}"/>
    <cellStyle name="20% - Accent6 5 9 2 3" xfId="34362" xr:uid="{8861197A-B82C-429B-8930-42CFA49C34C7}"/>
    <cellStyle name="20% - Accent6 5 9 3" xfId="8064" xr:uid="{6223B783-B642-431C-963D-2AF8C881E890}"/>
    <cellStyle name="20% - Accent6 5 9 3 2" xfId="24391" xr:uid="{F397C82B-BC3D-4AF2-8846-DAD73FFFC855}"/>
    <cellStyle name="20% - Accent6 5 9 3 2 2" xfId="49636" xr:uid="{835AF7CC-121E-4CD0-A1FB-172ABF47B4B9}"/>
    <cellStyle name="20% - Accent6 5 9 3 3" xfId="33471" xr:uid="{392D4282-C2B5-41D4-8597-AD203A2A21EB}"/>
    <cellStyle name="20% - Accent6 5 9 4" xfId="19840" xr:uid="{1FC73616-5D6E-481B-876F-B25B20B7C5EB}"/>
    <cellStyle name="20% - Accent6 5 9 4 2" xfId="45128" xr:uid="{A5752C0D-B55C-436D-A3F4-4D2F57110692}"/>
    <cellStyle name="20% - Accent6 5 9 5" xfId="46701" xr:uid="{B7C66452-9144-46B9-89D9-605BA339B02A}"/>
    <cellStyle name="20% - Accent6 6" xfId="5539" xr:uid="{A31C8548-9BBC-4E7A-B1C2-6BBB0E59D24B}"/>
    <cellStyle name="20% - Accent6 6 10" xfId="23971" xr:uid="{2C430246-1B52-4F7A-B02A-1426B20B53F9}"/>
    <cellStyle name="20% - Accent6 6 10 2" xfId="49216" xr:uid="{3F44FD7F-35D8-42B6-B977-DC43F23D7CD1}"/>
    <cellStyle name="20% - Accent6 6 11" xfId="30962" xr:uid="{882783E2-4FBE-46A9-90F2-3D1303902A58}"/>
    <cellStyle name="20% - Accent6 6 2" xfId="11853" xr:uid="{20406190-AEFC-4D1C-912B-4BA98C53A1EF}"/>
    <cellStyle name="20% - Accent6 6 2 2" xfId="24490" xr:uid="{22545C55-5A89-40C1-AF6A-EADFE2CF8737}"/>
    <cellStyle name="20% - Accent6 6 2 2 2" xfId="21431" xr:uid="{CC9E24BA-4D34-4E2A-9FA0-E937FC92B116}"/>
    <cellStyle name="20% - Accent6 6 2 2 2 2" xfId="8967" xr:uid="{5ACE78A3-68D9-40E9-BBA6-8902E718E8D0}"/>
    <cellStyle name="20% - Accent6 6 2 2 2 2 2" xfId="7373" xr:uid="{ED9D22A8-513B-44A1-AC3D-4465CF1531AD}"/>
    <cellStyle name="20% - Accent6 6 2 2 2 2 2 2" xfId="32787" xr:uid="{175FD3FF-43C5-45F8-995D-6EC24E5225EF}"/>
    <cellStyle name="20% - Accent6 6 2 2 2 2 3" xfId="34360" xr:uid="{F469C1DB-828D-4F6B-8C8F-16917B94C810}"/>
    <cellStyle name="20% - Accent6 6 2 2 2 3" xfId="24914" xr:uid="{FE9AAF08-0948-4B8F-B52C-3A1F4424F0A3}"/>
    <cellStyle name="20% - Accent6 6 2 2 2 3 2" xfId="24389" xr:uid="{61448C60-90A7-484E-8C9A-1D5B8AACBCEA}"/>
    <cellStyle name="20% - Accent6 6 2 2 2 3 2 2" xfId="49634" xr:uid="{41F68B1E-77FE-4B48-986B-0292D8F8769A}"/>
    <cellStyle name="20% - Accent6 6 2 2 2 3 3" xfId="50148" xr:uid="{FFFD480A-D376-4654-B4F6-618E18E97121}"/>
    <cellStyle name="20% - Accent6 6 2 2 2 4" xfId="19838" xr:uid="{46E7929D-C214-42F3-BFD3-CEE311A9C207}"/>
    <cellStyle name="20% - Accent6 6 2 2 2 4 2" xfId="45126" xr:uid="{3E4B1096-1F55-47FB-8A5F-0DAA4810F2BC}"/>
    <cellStyle name="20% - Accent6 6 2 2 2 5" xfId="46699" xr:uid="{6FAC1160-734B-4EE7-8E59-5CC2E8B1A4CB}"/>
    <cellStyle name="20% - Accent6 6 2 2 3" xfId="465" xr:uid="{08ACCC2E-DB05-4786-BC71-7AB52EE99BAE}"/>
    <cellStyle name="20% - Accent6 6 2 2 3 2" xfId="18857" xr:uid="{F95204A9-6F70-445C-983F-B207075BE3CA}"/>
    <cellStyle name="20% - Accent6 6 2 2 3 2 2" xfId="44157" xr:uid="{2883C955-0977-41E1-A11D-C798BB2C3CEF}"/>
    <cellStyle name="20% - Accent6 6 2 2 3 3" xfId="25949" xr:uid="{68D8E21D-BD59-47AC-B194-7597CC848C18}"/>
    <cellStyle name="20% - Accent6 6 2 2 4" xfId="13276" xr:uid="{9CDE9A77-D0F6-4DC4-9350-11C582824D54}"/>
    <cellStyle name="20% - Accent6 6 2 2 4 2" xfId="6392" xr:uid="{53F35435-7B8D-43BF-8328-6DFA2FE1378C}"/>
    <cellStyle name="20% - Accent6 6 2 2 4 2 2" xfId="31815" xr:uid="{535BAF37-10B1-4FD5-95DF-405628C475E2}"/>
    <cellStyle name="20% - Accent6 6 2 2 4 3" xfId="38627" xr:uid="{BFCF6F20-94AC-4C17-9DF9-10BABD43153B}"/>
    <cellStyle name="20% - Accent6 6 2 2 5" xfId="7126" xr:uid="{D9ECDA49-4A35-4B99-A344-3DEB7EF6CCCB}"/>
    <cellStyle name="20% - Accent6 6 2 2 5 2" xfId="32540" xr:uid="{87B3F4D4-F0DF-4A69-905F-03A39FECB9C5}"/>
    <cellStyle name="20% - Accent6 6 2 2 6" xfId="49726" xr:uid="{0B5DFDC6-4D03-4756-AD45-53C4A60533F7}"/>
    <cellStyle name="20% - Accent6 6 2 3" xfId="18177" xr:uid="{9FD8FECF-E641-4AEB-AC41-DA84072A4EB1}"/>
    <cellStyle name="20% - Accent6 6 2 3 2" xfId="15119" xr:uid="{BCD26965-79EE-40E5-9D04-1D49E8253097}"/>
    <cellStyle name="20% - Accent6 6 2 3 2 2" xfId="21603" xr:uid="{821CAEE9-4756-4E7A-B4ED-EA0B8143C673}"/>
    <cellStyle name="20% - Accent6 6 2 3 2 2 2" xfId="20009" xr:uid="{D4314F08-D098-434E-9071-BDA37BAA22E8}"/>
    <cellStyle name="20% - Accent6 6 2 3 2 2 2 2" xfId="45297" xr:uid="{C3B62A39-3A65-444D-966F-ACFB8638AF96}"/>
    <cellStyle name="20% - Accent6 6 2 3 2 2 3" xfId="46871" xr:uid="{684AEDCF-0017-423E-8386-71AC105273A8}"/>
    <cellStyle name="20% - Accent6 6 2 3 2 3" xfId="18601" xr:uid="{697CA494-944C-4274-AB08-14FA96951FF3}"/>
    <cellStyle name="20% - Accent6 6 2 3 2 3 2" xfId="18077" xr:uid="{C72877AF-A5D4-4A48-B7B4-326704441D6E}"/>
    <cellStyle name="20% - Accent6 6 2 3 2 3 2 2" xfId="43385" xr:uid="{0231479D-51C7-4CE8-B18B-92DA154E6DF9}"/>
    <cellStyle name="20% - Accent6 6 2 3 2 3 3" xfId="43901" xr:uid="{096232CF-16F4-4047-8BB3-0A202E324236}"/>
    <cellStyle name="20% - Accent6 6 2 3 2 4" xfId="13524" xr:uid="{EF56237E-E3CC-4A3E-8CFB-C19A9431A9E9}"/>
    <cellStyle name="20% - Accent6 6 2 3 2 4 2" xfId="38875" xr:uid="{F4721FA2-6CE6-4E75-822A-BA00582E61E6}"/>
    <cellStyle name="20% - Accent6 6 2 3 2 5" xfId="40446" xr:uid="{2194649B-6D97-415B-9AEF-721FA56345BC}"/>
    <cellStyle name="20% - Accent6 6 2 3 3" xfId="1504" xr:uid="{DE5F2368-881A-46DB-BC51-866A28E16535}"/>
    <cellStyle name="20% - Accent6 6 2 3 3 2" xfId="8324" xr:uid="{74664A92-5FA8-401C-8387-5B1B890A6B88}"/>
    <cellStyle name="20% - Accent6 6 2 3 3 2 2" xfId="33731" xr:uid="{26B0BCAE-6838-4216-8676-D23E99A313F9}"/>
    <cellStyle name="20% - Accent6 6 2 3 3 3" xfId="26975" xr:uid="{355A8ACA-D2C2-486A-9C85-8961C29BEF4A}"/>
    <cellStyle name="20% - Accent6 6 2 3 4" xfId="636" xr:uid="{1FC283CC-9346-4814-8B66-27C42C557B03}"/>
    <cellStyle name="20% - Accent6 6 2 3 4 2" xfId="12706" xr:uid="{E8A2BBCE-B0CC-47FA-907E-8B2673532D82}"/>
    <cellStyle name="20% - Accent6 6 2 3 4 2 2" xfId="38069" xr:uid="{234229FA-AE56-417E-994D-17CC7E38DDF4}"/>
    <cellStyle name="20% - Accent6 6 2 3 4 3" xfId="26120" xr:uid="{08896F20-9C0C-499F-9CA6-BF9C6CBCCD4C}"/>
    <cellStyle name="20% - Accent6 6 2 3 5" xfId="19762" xr:uid="{D969C983-9C9D-4AC0-8E59-48F6EF990B68}"/>
    <cellStyle name="20% - Accent6 6 2 3 5 2" xfId="45050" xr:uid="{8856F236-D36B-4B00-8E9F-DB7F76893636}"/>
    <cellStyle name="20% - Accent6 6 2 3 6" xfId="43478" xr:uid="{54CADC3A-3A38-4B3F-8A08-83072EFCAC25}"/>
    <cellStyle name="20% - Accent6 6 2 4" xfId="8795" xr:uid="{BCEEE292-C3A5-481E-AEAD-E1A801278E55}"/>
    <cellStyle name="20% - Accent6 6 2 4 2" xfId="2654" xr:uid="{F7654E47-9AFF-459C-8964-37FFCEC2A7E4}"/>
    <cellStyle name="20% - Accent6 6 2 4 2 2" xfId="17906" xr:uid="{D8822171-AEB2-4B8D-AC6E-307BE5391732}"/>
    <cellStyle name="20% - Accent6 6 2 4 2 2 2" xfId="43214" xr:uid="{7D06193B-31DB-4D12-BEED-7274B714498C}"/>
    <cellStyle name="20% - Accent6 6 2 4 2 3" xfId="28107" xr:uid="{EDB0671C-97C6-4135-9A62-1C2212374C92}"/>
    <cellStyle name="20% - Accent6 6 2 4 3" xfId="12277" xr:uid="{0AB81E22-3D0C-405D-928E-2251AE302291}"/>
    <cellStyle name="20% - Accent6 6 2 4 3 2" xfId="11752" xr:uid="{C9222F55-F69C-487A-B688-D77BCB59FF55}"/>
    <cellStyle name="20% - Accent6 6 2 4 3 2 2" xfId="37123" xr:uid="{3A0942A7-A7BD-4ABF-9313-5EB54703D614}"/>
    <cellStyle name="20% - Accent6 6 2 4 3 3" xfId="37640" xr:uid="{D0DB707B-31FC-4AAF-91D1-BBD02D3B9A49}"/>
    <cellStyle name="20% - Accent6 6 2 4 4" xfId="7202" xr:uid="{CA857AF5-5896-418E-9729-567BE4E37ADF}"/>
    <cellStyle name="20% - Accent6 6 2 4 4 2" xfId="32616" xr:uid="{2A66E2B0-90C1-48A4-B3EE-4A271A4BDF82}"/>
    <cellStyle name="20% - Accent6 6 2 4 5" xfId="34188" xr:uid="{CC34F2DB-E8D9-4686-A3CA-A7A88FBC44EB}"/>
    <cellStyle name="20% - Accent6 6 2 5" xfId="13106" xr:uid="{2CDDD28F-4F8A-4F22-819D-11FA2F2C94C4}"/>
    <cellStyle name="20% - Accent6 6 2 5 2" xfId="25170" xr:uid="{566B2EC6-92B2-4240-8BED-65DF1FE481AF}"/>
    <cellStyle name="20% - Accent6 6 2 5 2 2" xfId="50404" xr:uid="{17682E06-E774-47FE-94E7-41E4E5BA4917}"/>
    <cellStyle name="20% - Accent6 6 2 5 3" xfId="38457" xr:uid="{1B24515F-12BD-44B0-897D-3F72EA33BC06}"/>
    <cellStyle name="20% - Accent6 6 2 6" xfId="19590" xr:uid="{CD30AB21-89C4-4D03-87F2-45824C3C61FE}"/>
    <cellStyle name="20% - Accent6 6 2 6 2" xfId="16926" xr:uid="{578E151A-1EF7-4650-8E13-480241E17290}"/>
    <cellStyle name="20% - Accent6 6 2 6 2 2" xfId="42242" xr:uid="{42D8883D-1062-42D9-A7C1-6368FD7F298B}"/>
    <cellStyle name="20% - Accent6 6 2 6 3" xfId="44878" xr:uid="{86B1133C-3092-47B8-BFE3-F8BD547AE6EC}"/>
    <cellStyle name="20% - Accent6 6 2 7" xfId="17659" xr:uid="{D1AF89A6-A80D-43A1-B4B6-008AEFD3CE9D}"/>
    <cellStyle name="20% - Accent6 6 2 7 2" xfId="42967" xr:uid="{40F09F16-D312-48BC-B864-EEB6F1C39344}"/>
    <cellStyle name="20% - Accent6 6 2 8" xfId="37217" xr:uid="{AC8C2351-7E20-42D9-BBBC-194950C5D057}"/>
    <cellStyle name="20% - Accent6 6 3" xfId="7644" xr:uid="{5915FE34-5DC0-44AC-9033-321D50342BF7}"/>
    <cellStyle name="20% - Accent6 6 3 2" xfId="20279" xr:uid="{BEA8E769-E86F-482A-A58F-EA47D707B87F}"/>
    <cellStyle name="20% - Accent6 6 3 2 2" xfId="10899" xr:uid="{D8F725E3-FA27-4834-83BA-BF516792B43F}"/>
    <cellStyle name="20% - Accent6 6 3 2 2 2" xfId="4758" xr:uid="{6B3E9EEC-3AEB-4082-96D7-585AC76FB9E5}"/>
    <cellStyle name="20% - Accent6 6 3 2 2 2 2" xfId="1060" xr:uid="{308B0381-4414-4676-9843-4244D061476B}"/>
    <cellStyle name="20% - Accent6 6 3 2 2 2 2 2" xfId="26544" xr:uid="{A8361870-A7E5-48E6-A92B-BE8CB75C7E28}"/>
    <cellStyle name="20% - Accent6 6 3 2 2 2 3" xfId="30189" xr:uid="{D4DDBB4D-3AA9-4292-9DF8-B2648D287F35}"/>
    <cellStyle name="20% - Accent6 6 3 2 2 3" xfId="20703" xr:uid="{04D87CB0-7D46-445B-B29E-88241441DEEB}"/>
    <cellStyle name="20% - Accent6 6 3 2 2 3 2" xfId="20180" xr:uid="{E22A1361-3D93-4C6F-A013-0BBAA573F72A}"/>
    <cellStyle name="20% - Accent6 6 3 2 2 3 2 2" xfId="45468" xr:uid="{ECB892F4-69E7-44D4-9A6B-BDC9EAE50743}"/>
    <cellStyle name="20% - Accent6 6 3 2 2 3 3" xfId="45982" xr:uid="{4AD99905-D8A8-4AF7-AAFC-A7C6D1655F26}"/>
    <cellStyle name="20% - Accent6 6 3 2 2 4" xfId="1924" xr:uid="{FDA9C774-32A0-40D7-9F01-06F6ABD572B8}"/>
    <cellStyle name="20% - Accent6 6 3 2 2 4 2" xfId="27395" xr:uid="{DB21AA43-31FD-4E2D-BA6A-CD5427797B75}"/>
    <cellStyle name="20% - Accent6 6 3 2 2 5" xfId="36270" xr:uid="{755961A2-BCDB-42E5-96F7-99D7F1CB6C53}"/>
    <cellStyle name="20% - Accent6 6 3 2 3" xfId="9922" xr:uid="{100A211B-EFE5-4CCE-95AC-6E99CABBBC94}"/>
    <cellStyle name="20% - Accent6 6 3 2 3 2" xfId="14647" xr:uid="{CEEBAFD1-4665-43C9-AA07-64E31DCE6ECF}"/>
    <cellStyle name="20% - Accent6 6 3 2 3 2 2" xfId="39986" xr:uid="{CDFC9157-54EF-4148-BDA0-CB6E36A56C3A}"/>
    <cellStyle name="20% - Accent6 6 3 2 3 3" xfId="35306" xr:uid="{8F1F7D91-3E4F-4718-B29F-4EC9D4B46D54}"/>
    <cellStyle name="20% - Accent6 6 3 2 4" xfId="3778" xr:uid="{C7C5CF57-804E-435B-A833-5DA2E5090F2E}"/>
    <cellStyle name="20% - Accent6 6 3 2 4 2" xfId="19030" xr:uid="{8D8EEC36-280C-4634-AA53-30E0AAFC5DAB}"/>
    <cellStyle name="20% - Accent6 6 3 2 4 2 2" xfId="44330" xr:uid="{4BB4C004-54A0-4452-9940-637BB6112F53}"/>
    <cellStyle name="20% - Accent6 6 3 2 4 3" xfId="29222" xr:uid="{77358F73-632E-4144-9047-F6144E22CCB1}"/>
    <cellStyle name="20% - Accent6 6 3 2 5" xfId="809" xr:uid="{81344AFA-8B75-40EF-A486-B5F51FFED89C}"/>
    <cellStyle name="20% - Accent6 6 3 2 5 2" xfId="26293" xr:uid="{32BEA3C4-9D9A-476E-8ADC-9F6F9FFE6A51}"/>
    <cellStyle name="20% - Accent6 6 3 2 6" xfId="45560" xr:uid="{9537E7FC-779D-44DF-948C-898F00C4D438}"/>
    <cellStyle name="20% - Accent6 6 3 3" xfId="13967" xr:uid="{B2979F89-8BE0-4663-A783-5CB901C11D03}"/>
    <cellStyle name="20% - Accent6 6 3 3 2" xfId="23536" xr:uid="{9767D13B-4F62-4F79-93D4-C45EA7A91EE8}"/>
    <cellStyle name="20% - Accent6 6 3 3 2 2" xfId="11071" xr:uid="{83B3F23D-9734-4C48-B28D-F96CFB1B86EA}"/>
    <cellStyle name="20% - Accent6 6 3 3 2 2 2" xfId="1061" xr:uid="{C5A32DAD-D2FB-4197-9F78-D38E76C54003}"/>
    <cellStyle name="20% - Accent6 6 3 3 2 2 2 2" xfId="26545" xr:uid="{400E686A-ED5C-4674-9733-549805C166DE}"/>
    <cellStyle name="20% - Accent6 6 3 3 2 2 3" xfId="36442" xr:uid="{429FBE12-5BF2-4CF2-A16A-ADBBE7B530CD}"/>
    <cellStyle name="20% - Accent6 6 3 3 2 3" xfId="14391" xr:uid="{A502B2EB-A2C1-4960-805F-58EA4652044E}"/>
    <cellStyle name="20% - Accent6 6 3 3 2 3 2" xfId="13866" xr:uid="{08E1C1A0-BEF9-4D60-995D-DFAA5CB89222}"/>
    <cellStyle name="20% - Accent6 6 3 3 2 3 2 2" xfId="39217" xr:uid="{D4610055-0ADC-4D91-968F-1CB8DCEBD064}"/>
    <cellStyle name="20% - Accent6 6 3 3 2 3 3" xfId="39730" xr:uid="{999BBEBA-6FD6-4D13-B4E6-D4785EFB3A11}"/>
    <cellStyle name="20% - Accent6 6 3 3 2 4" xfId="4028" xr:uid="{F9F66AB1-5903-4F68-8E77-DA5E8E674A89}"/>
    <cellStyle name="20% - Accent6 6 3 3 2 4 2" xfId="29472" xr:uid="{D1158692-AC9D-4BC4-BD2B-FCAACC0AE0BF}"/>
    <cellStyle name="20% - Accent6 6 3 3 2 5" xfId="48781" xr:uid="{44B429F3-FB72-4958-ADAC-4B6A1A74A5BE}"/>
    <cellStyle name="20% - Accent6 6 3 3 3" xfId="22559" xr:uid="{FFC90659-C39C-4A9F-8D59-3AAF19D5A218}"/>
    <cellStyle name="20% - Accent6 6 3 3 3 2" xfId="3083" xr:uid="{64DF02A9-0F43-46F4-AD0A-FC61B9518CED}"/>
    <cellStyle name="20% - Accent6 6 3 3 3 2 2" xfId="28536" xr:uid="{6DFDF11B-7D5A-45E3-8023-5F56A4E06EF8}"/>
    <cellStyle name="20% - Accent6 6 3 3 3 3" xfId="47814" xr:uid="{A009B007-14C3-4CC8-A536-FDF9445D64B2}"/>
    <cellStyle name="20% - Accent6 6 3 3 4" xfId="10092" xr:uid="{5BA1EF71-BF66-4BA9-9B42-503214DAF600}"/>
    <cellStyle name="20% - Accent6 6 3 3 4 2" xfId="8497" xr:uid="{AE615806-2854-4254-B665-5B8F76A21D75}"/>
    <cellStyle name="20% - Accent6 6 3 3 4 2 2" xfId="33904" xr:uid="{F41BCCB8-B9B9-4D73-A91F-F7899DC37A26}"/>
    <cellStyle name="20% - Accent6 6 3 3 4 3" xfId="35476" xr:uid="{917A2DE5-5D1B-4E63-B082-E160D2B16CEB}"/>
    <cellStyle name="20% - Accent6 6 3 3 5" xfId="1846" xr:uid="{B369E6A5-4644-4299-8CE3-6D763C172D41}"/>
    <cellStyle name="20% - Accent6 6 3 3 5 2" xfId="27317" xr:uid="{B3B5516D-B14E-4D25-AE73-2FCECB5EE764}"/>
    <cellStyle name="20% - Accent6 6 3 3 6" xfId="39308" xr:uid="{03DB139B-2DF5-4CFF-8E59-5776B9D295C7}"/>
    <cellStyle name="20% - Accent6 6 3 4" xfId="4586" xr:uid="{00344A84-CE01-426C-B077-3A1EFA2E31AB}"/>
    <cellStyle name="20% - Accent6 6 3 4 2" xfId="15291" xr:uid="{A9087B15-2098-4605-8ED3-EF37B5DF7A8D}"/>
    <cellStyle name="20% - Accent6 6 3 4 2 2" xfId="13695" xr:uid="{AB436F31-031F-4EF2-BF63-B15EDB9BF810}"/>
    <cellStyle name="20% - Accent6 6 3 4 2 2 2" xfId="39046" xr:uid="{E52542DB-DCD7-4308-9407-3D7A8F348968}"/>
    <cellStyle name="20% - Accent6 6 3 4 2 3" xfId="40618" xr:uid="{EB33B9DD-D3F6-4DBA-84D6-03622CF91798}"/>
    <cellStyle name="20% - Accent6 6 3 4 3" xfId="8068" xr:uid="{4A938B95-5137-42E4-8F84-F4D7A9B381BF}"/>
    <cellStyle name="20% - Accent6 6 3 4 3 2" xfId="7544" xr:uid="{3BF22E4B-E666-4B96-BE44-A7A89BFF9CE8}"/>
    <cellStyle name="20% - Accent6 6 3 4 3 2 2" xfId="32958" xr:uid="{8F8E4A3A-91DC-4C4C-8E77-D33B6B855713}"/>
    <cellStyle name="20% - Accent6 6 3 4 3 3" xfId="33475" xr:uid="{CC2EEBBC-A403-4AC6-B75D-A6580990994A}"/>
    <cellStyle name="20% - Accent6 6 3 4 4" xfId="888" xr:uid="{EE7F8B8C-B1D9-48AF-90AD-1B5FCE8B85FD}"/>
    <cellStyle name="20% - Accent6 6 3 4 4 2" xfId="26372" xr:uid="{4698BF9A-15E8-4A0F-A190-141CE48E67F0}"/>
    <cellStyle name="20% - Accent6 6 3 4 5" xfId="30017" xr:uid="{73B9CC45-316A-4390-A840-A522242E3706}"/>
    <cellStyle name="20% - Accent6 6 3 5" xfId="3608" xr:uid="{1255015F-F987-4957-B1FF-B28E2242530E}"/>
    <cellStyle name="20% - Accent6 6 3 5 2" xfId="20959" xr:uid="{1B9074C1-50B0-4E63-832A-68463A2FC4BE}"/>
    <cellStyle name="20% - Accent6 6 3 5 2 2" xfId="46238" xr:uid="{6AB37A13-3404-48F9-B7D9-421DD4D31242}"/>
    <cellStyle name="20% - Accent6 6 3 5 3" xfId="29052" xr:uid="{FA7ABF4D-3B9C-47B4-A4A7-5E68CED721E3}"/>
    <cellStyle name="20% - Accent6 6 3 6" xfId="1674" xr:uid="{3DB30CAC-FF47-486A-8CFB-32ABABA0E891}"/>
    <cellStyle name="20% - Accent6 6 3 6 2" xfId="25343" xr:uid="{F571D850-2C22-48F9-AF78-03C6D846EFB8}"/>
    <cellStyle name="20% - Accent6 6 3 6 2 2" xfId="50577" xr:uid="{D4751C88-82B6-48BE-ABAD-B48A01C9B3DB}"/>
    <cellStyle name="20% - Accent6 6 3 6 3" xfId="27145" xr:uid="{A1A3DC57-6A37-471B-B526-8390308743A6}"/>
    <cellStyle name="20% - Accent6 6 3 7" xfId="13448" xr:uid="{6BB02040-6743-4628-87A9-B609CA55055C}"/>
    <cellStyle name="20% - Accent6 6 3 7 2" xfId="38799" xr:uid="{938286E0-5501-4D6A-921C-F7988AECE96F}"/>
    <cellStyle name="20% - Accent6 6 3 8" xfId="33052" xr:uid="{EBB35AA9-7613-4599-A833-A9FE7057BF06}"/>
    <cellStyle name="20% - Accent6 6 4" xfId="2403" xr:uid="{035647FB-1C0D-4E20-88E4-CD77EFF81769}"/>
    <cellStyle name="20% - Accent6 6 4 2" xfId="8716" xr:uid="{46D65106-F400-43EC-8F2D-DD1F9131A06E}"/>
    <cellStyle name="20% - Accent6 6 4 2 2" xfId="6691" xr:uid="{97929F12-CDC7-4FCC-8B07-6D1C9F5B7398}"/>
    <cellStyle name="20% - Accent6 6 4 2 2 2" xfId="17396" xr:uid="{D4315558-B60A-44C7-AA3A-A8B31AAF6F49}"/>
    <cellStyle name="20% - Accent6 6 4 2 2 2 2" xfId="4200" xr:uid="{83A99007-E98A-4032-8F27-17D8CCA0CF61}"/>
    <cellStyle name="20% - Accent6 6 4 2 2 2 2 2" xfId="29644" xr:uid="{A44080B4-3CBF-4378-BC9E-566D3544A7F1}"/>
    <cellStyle name="20% - Accent6 6 4 2 2 2 3" xfId="42704" xr:uid="{0AC0084A-E7F5-4CF8-B93A-73F9CB37200A}"/>
    <cellStyle name="20% - Accent6 6 4 2 2 3" xfId="9140" xr:uid="{7FDFA9D9-51C2-4C15-A4B2-D70DD36BF118}"/>
    <cellStyle name="20% - Accent6 6 4 2 2 3 2" xfId="2266" xr:uid="{AC423E20-7175-4F40-81B3-E7C6C124375A}"/>
    <cellStyle name="20% - Accent6 6 4 2 2 3 2 2" xfId="27737" xr:uid="{6464ECC1-D583-4937-B335-987A7732B9E7}"/>
    <cellStyle name="20% - Accent6 6 4 2 2 3 3" xfId="34533" xr:uid="{AFD51F5A-9BE1-46D7-B2F8-3E59094BD041}"/>
    <cellStyle name="20% - Accent6 6 4 2 2 4" xfId="22979" xr:uid="{9B5E3A77-54B1-48C7-B515-BDCCCDAFC7D7}"/>
    <cellStyle name="20% - Accent6 6 4 2 2 4 2" xfId="48234" xr:uid="{596781D9-5E17-4294-9180-C864BA9BC7D4}"/>
    <cellStyle name="20% - Accent6 6 4 2 2 5" xfId="32105" xr:uid="{0BC62530-2E25-43E7-A318-0E03C11C7BA0}"/>
    <cellStyle name="20% - Accent6 6 4 2 3" xfId="5712" xr:uid="{0523F37E-C1D3-47A9-A0CD-820A322320A8}"/>
    <cellStyle name="20% - Accent6 6 4 2 3 2" xfId="22032" xr:uid="{EAA82C86-526C-4DDB-AC8C-DAFEC1EC0419}"/>
    <cellStyle name="20% - Accent6 6 4 2 3 2 2" xfId="47300" xr:uid="{DEE9B279-939C-4990-80F2-FD6D0B368916}"/>
    <cellStyle name="20% - Accent6 6 4 2 3 3" xfId="31135" xr:uid="{191FD181-C034-42DA-B127-78B3BA2317AB}"/>
    <cellStyle name="20% - Accent6 6 4 2 4" xfId="16416" xr:uid="{9271C9D1-72ED-4C76-8A50-0F0B96427316}"/>
    <cellStyle name="20% - Accent6 6 4 2 4 2" xfId="14820" xr:uid="{A946A258-16B9-4A29-A455-7E8C157B6F35}"/>
    <cellStyle name="20% - Accent6 6 4 2 4 2 2" xfId="40159" xr:uid="{80403D92-0888-4696-82BD-967968AFCB30}"/>
    <cellStyle name="20% - Accent6 6 4 2 4 3" xfId="41732" xr:uid="{311F8AF0-FB18-4533-A4EF-4DF0CEC53119}"/>
    <cellStyle name="20% - Accent6 6 4 2 5" xfId="10264" xr:uid="{6D675C71-E07F-45D2-A334-BB62EE21BBF8}"/>
    <cellStyle name="20% - Accent6 6 4 2 5 2" xfId="35648" xr:uid="{23AD6ADC-7D22-4675-BC60-8CD8B61431D8}"/>
    <cellStyle name="20% - Accent6 6 4 2 6" xfId="34114" xr:uid="{7F90158C-A45A-4AB7-8D09-0146422A1E95}"/>
    <cellStyle name="20% - Accent6 6 4 3" xfId="21352" xr:uid="{366CE9E9-AEA0-45C7-A625-34B91246FFB1}"/>
    <cellStyle name="20% - Accent6 6 4 3 2" xfId="19327" xr:uid="{F32CA18F-9BA8-4087-AE9C-BEEAF20DB9B9}"/>
    <cellStyle name="20% - Accent6 6 4 3 2 2" xfId="6863" xr:uid="{CBC22F00-59AE-4E49-B186-DB81E65ACC03}"/>
    <cellStyle name="20% - Accent6 6 4 3 2 2 2" xfId="10514" xr:uid="{CFEA010C-E535-4E77-9254-087818D6098D}"/>
    <cellStyle name="20% - Accent6 6 4 3 2 2 2 2" xfId="35898" xr:uid="{9F8A43EB-8BC6-4E0C-BB88-388E2472BCA3}"/>
    <cellStyle name="20% - Accent6 6 4 3 2 2 3" xfId="32277" xr:uid="{F6BCF750-C841-450C-B006-7933D9867103}"/>
    <cellStyle name="20% - Accent6 6 4 3 2 3" xfId="21776" xr:uid="{F690DFDE-A5F0-45EA-AEBB-38E5EF5A5F7C}"/>
    <cellStyle name="20% - Accent6 6 4 3 2 3 2" xfId="4370" xr:uid="{74545B42-90EF-4711-BC6A-DD77330D4DE5}"/>
    <cellStyle name="20% - Accent6 6 4 3 2 3 2 2" xfId="29814" xr:uid="{ED894DB6-F772-4DCA-8738-46A5CB03D6C6}"/>
    <cellStyle name="20% - Accent6 6 4 3 2 3 3" xfId="47044" xr:uid="{BC89188D-FC0C-49AC-9EE5-A384390303C4}"/>
    <cellStyle name="20% - Accent6 6 4 3 2 4" xfId="16666" xr:uid="{4AF7FBF0-D347-41E9-9D0C-414B165F2E0C}"/>
    <cellStyle name="20% - Accent6 6 4 3 2 4 2" xfId="41982" xr:uid="{28B11060-FAE7-425B-AFEF-31018EAC5421}"/>
    <cellStyle name="20% - Accent6 6 4 3 2 5" xfId="44615" xr:uid="{D86FD347-E41C-4E29-ACD0-52F5BF62ACD7}"/>
    <cellStyle name="20% - Accent6 6 4 3 3" xfId="12026" xr:uid="{AE451E8E-EC87-41E7-9A6F-B1DAE0764667}"/>
    <cellStyle name="20% - Accent6 6 4 3 3 2" xfId="15720" xr:uid="{44A84208-C7EC-4147-9418-CB872D6F5F93}"/>
    <cellStyle name="20% - Accent6 6 4 3 3 2 2" xfId="41047" xr:uid="{73574569-E7F6-46F3-9994-822D4AFBB915}"/>
    <cellStyle name="20% - Accent6 6 4 3 3 3" xfId="37389" xr:uid="{828962A3-2B40-4590-AE50-D72A5326DEBD}"/>
    <cellStyle name="20% - Accent6 6 4 3 4" xfId="5882" xr:uid="{65894A8C-A7B8-411A-9B3E-7166A7FF5ACB}"/>
    <cellStyle name="20% - Accent6 6 4 3 4 2" xfId="3256" xr:uid="{E9E6B4AD-379C-4309-BB8D-62E6731AD729}"/>
    <cellStyle name="20% - Accent6 6 4 3 4 2 2" xfId="28709" xr:uid="{7060AD43-04F7-4981-9C17-A044B1FFBB54}"/>
    <cellStyle name="20% - Accent6 6 4 3 4 3" xfId="31305" xr:uid="{970B0F26-AB97-4831-AE7B-64A75539CB4C}"/>
    <cellStyle name="20% - Accent6 6 4 3 5" xfId="22901" xr:uid="{9D4413EA-089B-4474-80BD-F7356AD9D657}"/>
    <cellStyle name="20% - Accent6 6 4 3 5 2" xfId="48156" xr:uid="{B1822405-C175-43ED-8F2F-BF6E465628CC}"/>
    <cellStyle name="20% - Accent6 6 4 3 6" xfId="46621" xr:uid="{52384169-8465-4B23-BD15-CDAC70CAC7E3}"/>
    <cellStyle name="20% - Accent6 6 4 4" xfId="17224" xr:uid="{E45F1CCE-5904-46CF-A9B3-20335C97FFA3}"/>
    <cellStyle name="20% - Accent6 6 4 4 2" xfId="23708" xr:uid="{394DD6AF-57EE-4008-ABDF-9B386996EB33}"/>
    <cellStyle name="20% - Accent6 6 4 4 2 2" xfId="2096" xr:uid="{FE1C5C16-3CE3-4018-B141-3EBBE6132A74}"/>
    <cellStyle name="20% - Accent6 6 4 4 2 2 2" xfId="27567" xr:uid="{54252500-8D2F-4278-9879-986C2618414C}"/>
    <cellStyle name="20% - Accent6 6 4 4 2 3" xfId="48953" xr:uid="{DD332E7F-DE64-43B4-B5FF-65ADF5111BB4}"/>
    <cellStyle name="20% - Accent6 6 4 4 3" xfId="2827" xr:uid="{41F4D9FB-EF79-4CE7-BCAC-610AD445C600}"/>
    <cellStyle name="20% - Accent6 6 4 4 3 2" xfId="1232" xr:uid="{93487C94-797F-48DF-A95D-6B0A5300B982}"/>
    <cellStyle name="20% - Accent6 6 4 4 3 2 2" xfId="26716" xr:uid="{E0C9A08A-E68B-4DA8-831B-F80679C132A0}"/>
    <cellStyle name="20% - Accent6 6 4 4 3 3" xfId="28280" xr:uid="{0F0C0010-A5B8-4D97-A9D3-7FEAEF3D3DB1}"/>
    <cellStyle name="20% - Accent6 6 4 4 4" xfId="10342" xr:uid="{2768A8FB-89C1-46AD-8A4C-1A51DF725C04}"/>
    <cellStyle name="20% - Accent6 6 4 4 4 2" xfId="35726" xr:uid="{6E41CFFB-3F4B-428B-B410-90DCCE81D567}"/>
    <cellStyle name="20% - Accent6 6 4 4 5" xfId="42532" xr:uid="{3305404B-B072-4745-8F5A-DCE3E288C320}"/>
    <cellStyle name="20% - Accent6 6 4 5" xfId="16246" xr:uid="{FE6F5735-11B8-4BCD-A10F-A730CB7EFE3F}"/>
    <cellStyle name="20% - Accent6 6 4 5 2" xfId="9396" xr:uid="{FB605C3B-E218-4EA1-ADA8-31B17C4C422D}"/>
    <cellStyle name="20% - Accent6 6 4 5 2 2" xfId="34789" xr:uid="{A68DCFA4-B609-488E-8A67-D557291A41C6}"/>
    <cellStyle name="20% - Accent6 6 4 5 3" xfId="41562" xr:uid="{BD5B03F3-FB28-4D87-902D-596342CF87C4}"/>
    <cellStyle name="20% - Accent6 6 4 6" xfId="22729" xr:uid="{B91D528B-60C8-4CFE-85C5-B3E14CE07BFA}"/>
    <cellStyle name="20% - Accent6 6 4 6 2" xfId="21132" xr:uid="{AEBF9FC7-A062-4231-B381-E947FA77F879}"/>
    <cellStyle name="20% - Accent6 6 4 6 2 2" xfId="46411" xr:uid="{6439379C-C503-4350-B835-8DBD161DAD39}"/>
    <cellStyle name="20% - Accent6 6 4 6 3" xfId="47984" xr:uid="{9E337028-229C-45A2-B6C3-E67306BD4D5C}"/>
    <cellStyle name="20% - Accent6 6 4 7" xfId="3950" xr:uid="{3861A541-26DD-4064-924F-A13F7B79CA1C}"/>
    <cellStyle name="20% - Accent6 6 4 7 2" xfId="29394" xr:uid="{69560B02-D485-487B-B768-B9AE6C1E33C7}"/>
    <cellStyle name="20% - Accent6 6 4 8" xfId="27860" xr:uid="{AB10A564-00C6-4544-9593-F7AE4AD95EA0}"/>
    <cellStyle name="20% - Accent6 6 5" xfId="15040" xr:uid="{4692A8DD-6CA8-4127-97DC-E2A4DEA231DB}"/>
    <cellStyle name="20% - Accent6 6 5 2" xfId="13013" xr:uid="{0297715A-EF11-42C2-8B19-8C256C4E6556}"/>
    <cellStyle name="20% - Accent6 6 5 2 2" xfId="19499" xr:uid="{CB410375-9647-4476-8CC1-56C7B11ABF6D}"/>
    <cellStyle name="20% - Accent6 6 5 2 2 2" xfId="23151" xr:uid="{49AC74AB-23B2-4CDC-A2F8-0D37B57C5EBC}"/>
    <cellStyle name="20% - Accent6 6 5 2 2 2 2" xfId="48406" xr:uid="{9F9320A1-21C3-424A-BBBC-66400A55D3F4}"/>
    <cellStyle name="20% - Accent6 6 5 2 2 3" xfId="44787" xr:uid="{EE7D202C-45F9-453B-8CFC-341835C48C1C}"/>
    <cellStyle name="20% - Accent6 6 5 2 3" xfId="15464" xr:uid="{9E4D215F-ED5D-47A3-8E0E-7973B428E75B}"/>
    <cellStyle name="20% - Accent6 6 5 2 3 2" xfId="10684" xr:uid="{0F99CD1A-31B3-4CB5-A25A-AB7AE21B580F}"/>
    <cellStyle name="20% - Accent6 6 5 2 3 2 2" xfId="36068" xr:uid="{096B61B3-B6E8-4FB7-994E-58879053D13E}"/>
    <cellStyle name="20% - Accent6 6 5 2 3 3" xfId="40791" xr:uid="{FEDB9941-2150-4928-8B9F-38A095BE5874}"/>
    <cellStyle name="20% - Accent6 6 5 2 4" xfId="6132" xr:uid="{3994F1C7-F894-4E4E-BBD2-3AED0991916D}"/>
    <cellStyle name="20% - Accent6 6 5 2 4 2" xfId="31555" xr:uid="{C72D9F62-FA4D-4A9E-969E-3DA46F4BFFEC}"/>
    <cellStyle name="20% - Accent6 6 5 2 5" xfId="38364" xr:uid="{AA45513C-C590-468B-B9E5-93D43B34DAC4}"/>
    <cellStyle name="20% - Accent6 6 5 3" xfId="24663" xr:uid="{77589414-1520-4186-91C5-A292F94981D5}"/>
    <cellStyle name="20% - Accent6 6 5 3 2" xfId="5187" xr:uid="{F94341D8-DDC4-495B-8DCD-A950205EC3A4}"/>
    <cellStyle name="20% - Accent6 6 5 3 2 2" xfId="30618" xr:uid="{5E1D58A9-FD58-476B-9066-FABC32F85224}"/>
    <cellStyle name="20% - Accent6 6 5 3 3" xfId="49897" xr:uid="{CC37B70F-1876-47AF-B907-91630BFE0B91}"/>
    <cellStyle name="20% - Accent6 6 5 4" xfId="12196" xr:uid="{E0F39F27-F4D9-4E79-8A7D-8B835CAA45C8}"/>
    <cellStyle name="20% - Accent6 6 5 4 2" xfId="9569" xr:uid="{19932D65-420C-4AEC-9F6C-A6E8D036DA39}"/>
    <cellStyle name="20% - Accent6 6 5 4 2 2" xfId="34962" xr:uid="{5469E6A6-594D-42AD-B6F5-150E62108BE4}"/>
    <cellStyle name="20% - Accent6 6 5 4 3" xfId="37559" xr:uid="{71AAFFBF-FA49-44B5-AE12-C85308F4E9B7}"/>
    <cellStyle name="20% - Accent6 6 5 5" xfId="16588" xr:uid="{4A8D7272-2EB6-41DA-A305-1F55DD4C20B7}"/>
    <cellStyle name="20% - Accent6 6 5 5 2" xfId="41904" xr:uid="{856139CE-29FD-464E-808A-69BB00F4ABF5}"/>
    <cellStyle name="20% - Accent6 6 5 6" xfId="40370" xr:uid="{3137F572-0A54-42DD-93F3-E881C091A967}"/>
    <cellStyle name="20% - Accent6 6 6" xfId="4507" xr:uid="{90A2C1E4-178F-4D2E-9DB9-AA866A2FEBF3}"/>
    <cellStyle name="20% - Accent6 6 6 2" xfId="374" xr:uid="{D1F0680D-D626-424A-B232-FEC33F57EF61}"/>
    <cellStyle name="20% - Accent6 6 6 2 2" xfId="13185" xr:uid="{5EB2309E-62B6-4E23-A8CE-3CCD8A788F61}"/>
    <cellStyle name="20% - Accent6 6 6 2 2 2" xfId="16838" xr:uid="{74A397A0-372F-4307-9F67-19356F1B0F29}"/>
    <cellStyle name="20% - Accent6 6 6 2 2 2 2" xfId="42154" xr:uid="{CA99F2BF-3E7E-4FB9-A795-106AC81C18A7}"/>
    <cellStyle name="20% - Accent6 6 6 2 2 3" xfId="38536" xr:uid="{D47B783D-945A-47E0-9989-A063D5CC80D5}"/>
    <cellStyle name="20% - Accent6 6 6 2 3" xfId="4931" xr:uid="{B1759500-10A0-47C1-9E50-768A3831D94A}"/>
    <cellStyle name="20% - Accent6 6 6 2 3 2" xfId="23321" xr:uid="{EE2B3150-676D-477B-B614-F94FBDF04737}"/>
    <cellStyle name="20% - Accent6 6 6 2 3 2 2" xfId="48576" xr:uid="{AE09E4E6-1560-474E-8659-7EA9E7DEAF50}"/>
    <cellStyle name="20% - Accent6 6 6 2 3 3" xfId="30362" xr:uid="{156A9A2C-894B-48CD-9884-56DD060C2A0F}"/>
    <cellStyle name="20% - Accent6 6 6 2 4" xfId="12446" xr:uid="{E225E045-045E-4002-BA3F-C3A4AF9DDDCB}"/>
    <cellStyle name="20% - Accent6 6 6 2 4 2" xfId="37809" xr:uid="{7D7EDC7E-7466-43C5-9993-8C827FF90135}"/>
    <cellStyle name="20% - Accent6 6 6 2 5" xfId="25858" xr:uid="{D9F76D6C-F2D5-4C3D-A1F3-558A4780F726}"/>
    <cellStyle name="20% - Accent6 6 6 3" xfId="18350" xr:uid="{2D8334DC-3FF1-4547-996D-BD4F8B48E376}"/>
    <cellStyle name="20% - Accent6 6 6 3 2" xfId="11500" xr:uid="{C11A3134-74B9-43A6-A3DC-3AAE0151902F}"/>
    <cellStyle name="20% - Accent6 6 6 3 2 2" xfId="36871" xr:uid="{272FF693-91AF-4B0F-8782-C30D0561A54B}"/>
    <cellStyle name="20% - Accent6 6 6 3 3" xfId="43650" xr:uid="{A83C09AC-9F43-4C4D-9070-63F491161C94}"/>
    <cellStyle name="20% - Accent6 6 6 4" xfId="24833" xr:uid="{1352BFC5-037F-4194-A70D-C641EBA45FD7}"/>
    <cellStyle name="20% - Accent6 6 6 4 2" xfId="22205" xr:uid="{C8A9A6C6-1898-4394-8615-327497435C99}"/>
    <cellStyle name="20% - Accent6 6 6 4 2 2" xfId="47473" xr:uid="{B2789F38-3DB6-4CD0-A7CC-BD529780A592}"/>
    <cellStyle name="20% - Accent6 6 6 4 3" xfId="50067" xr:uid="{C16F9ECC-EDB2-46EB-8776-76B490648948}"/>
    <cellStyle name="20% - Accent6 6 6 5" xfId="6054" xr:uid="{DB88D575-E38A-4317-BF3F-5959967A9972}"/>
    <cellStyle name="20% - Accent6 6 6 5 2" xfId="31477" xr:uid="{575C926F-313D-4D13-9E99-77DD91F09B1D}"/>
    <cellStyle name="20% - Accent6 6 6 6" xfId="29940" xr:uid="{22608C7B-B997-4DA5-80C9-A3C4A9AFC4B4}"/>
    <cellStyle name="20% - Accent6 6 7" xfId="2482" xr:uid="{A52DAB57-B506-4445-A991-486774FB5A17}"/>
    <cellStyle name="20% - Accent6 6 7 2" xfId="14218" xr:uid="{00CADD1E-A13B-4353-BC76-29CEEA437400}"/>
    <cellStyle name="20% - Accent6 6 7 2 2" xfId="24218" xr:uid="{4A177DC8-9A1C-4D75-856A-572F40A4EE00}"/>
    <cellStyle name="20% - Accent6 6 7 2 2 2" xfId="49463" xr:uid="{3397CC1A-845E-4BE9-A5BD-9E11B4357E5B}"/>
    <cellStyle name="20% - Accent6 6 7 2 3" xfId="39557" xr:uid="{D36040ED-D5DC-428B-B9FE-E0AB7E724C1D}"/>
    <cellStyle name="20% - Accent6 6 7 3" xfId="5963" xr:uid="{56C8109A-3429-4D89-A7EE-8FB349F76698}"/>
    <cellStyle name="20% - Accent6 6 7 3 2" xfId="5439" xr:uid="{A236BDE1-2DB0-4226-BA7C-5DDF10C1A3F6}"/>
    <cellStyle name="20% - Accent6 6 7 3 2 2" xfId="30870" xr:uid="{F7E8A082-5CE0-4109-BD15-A36F5943386A}"/>
    <cellStyle name="20% - Accent6 6 7 3 3" xfId="31386" xr:uid="{FFE01442-C162-4558-84C7-14720C8D45CD}"/>
    <cellStyle name="20% - Accent6 6 7 4" xfId="17735" xr:uid="{E668FC63-AF33-4F30-B2AB-703AE5CBC3F2}"/>
    <cellStyle name="20% - Accent6 6 7 4 2" xfId="43043" xr:uid="{0A6BEF68-E05F-4E75-8C99-93F2BAED54F9}"/>
    <cellStyle name="20% - Accent6 6 7 5" xfId="27935" xr:uid="{96CF33A8-4B3E-44B0-BD6F-9649F6CF033E}"/>
    <cellStyle name="20% - Accent6 6 8" xfId="19420" xr:uid="{A105278D-B313-415F-823E-18D6028ED5F1}"/>
    <cellStyle name="20% - Accent6 6 8 2" xfId="12533" xr:uid="{4431D30D-E97C-49E0-A07E-CAB22C8C20D1}"/>
    <cellStyle name="20% - Accent6 6 8 2 2" xfId="37896" xr:uid="{92F190DD-0194-445B-8F0C-4FC3DA7FEBE7}"/>
    <cellStyle name="20% - Accent6 6 8 3" xfId="44708" xr:uid="{48A06C80-F829-47BB-A296-F768945C0CAA}"/>
    <cellStyle name="20% - Accent6 6 9" xfId="6954" xr:uid="{1D87775D-4205-46DF-8B8C-16A8F849DD44}"/>
    <cellStyle name="20% - Accent6 6 9 2" xfId="23239" xr:uid="{EB1F6D31-3AD2-4545-814B-5229248FBC1F}"/>
    <cellStyle name="20% - Accent6 6 9 2 2" xfId="48494" xr:uid="{A43D5749-5D00-4965-B58C-A70256213E83}"/>
    <cellStyle name="20% - Accent6 6 9 3" xfId="32368" xr:uid="{515CE2B3-A425-4166-9C35-6342BBCB84DF}"/>
    <cellStyle name="20% - Accent6 7" xfId="10820" xr:uid="{16CC2520-57E5-48B5-8DD6-09F4416D2F01}"/>
    <cellStyle name="20% - Accent6 7 10" xfId="36194" xr:uid="{9EF46FF6-D1B1-4D5A-BADC-B304E6F4B10A}"/>
    <cellStyle name="20% - Accent6 7 2" xfId="23457" xr:uid="{7C93D803-132B-4633-A67D-BED321C3069D}"/>
    <cellStyle name="20% - Accent6 7 2 2" xfId="17145" xr:uid="{39A860C0-B2A4-43FE-B3BB-F781913F67EE}"/>
    <cellStyle name="20% - Accent6 7 2 2 2" xfId="3519" xr:uid="{89C1D4F9-3358-4D30-B2C5-6F9B41BB16E6}"/>
    <cellStyle name="20% - Accent6 7 2 2 2 2" xfId="1586" xr:uid="{4F9F703B-2590-433F-BA2F-504CEC3AEF9F}"/>
    <cellStyle name="20% - Accent6 7 2 2 2 2 2" xfId="25255" xr:uid="{039B1F19-6FA0-4CA5-BCC2-BF5F76BA9AE5}"/>
    <cellStyle name="20% - Accent6 7 2 2 2 2 2 2" xfId="50489" xr:uid="{366946DD-7C72-4CB9-9650-C3AC80BF886E}"/>
    <cellStyle name="20% - Accent6 7 2 2 2 2 3" xfId="27057" xr:uid="{00787212-8FE7-49D2-A99C-72133067E1CF}"/>
    <cellStyle name="20% - Accent6 7 2 2 2 3" xfId="17569" xr:uid="{62E7261D-B555-48F0-9A59-CDFD288766B7}"/>
    <cellStyle name="20% - Accent6 7 2 2 2 3 2" xfId="12788" xr:uid="{C4097001-EAB1-4839-99A4-E8DA9545012A}"/>
    <cellStyle name="20% - Accent6 7 2 2 2 3 2 2" xfId="38151" xr:uid="{957C391B-9CB5-4330-945F-87F863580306}"/>
    <cellStyle name="20% - Accent6 7 2 2 2 3 3" xfId="42877" xr:uid="{9C8206CC-19FB-4C45-AF85-999DF7BC8CAA}"/>
    <cellStyle name="20% - Accent6 7 2 2 2 4" xfId="8237" xr:uid="{8F655CAE-89EE-4A3F-8940-6180B9A5BD31}"/>
    <cellStyle name="20% - Accent6 7 2 2 2 4 2" xfId="33644" xr:uid="{5EE6480A-04A8-4014-9B52-EAC0264E9FAC}"/>
    <cellStyle name="20% - Accent6 7 2 2 2 5" xfId="28963" xr:uid="{78AC50A0-29C8-416E-8FFF-77E29A952AFF}"/>
    <cellStyle name="20% - Accent6 7 2 2 3" xfId="14140" xr:uid="{8AD65079-93A0-4515-8078-156CE4A016F4}"/>
    <cellStyle name="20% - Accent6 7 2 2 3 2" xfId="7292" xr:uid="{E68F40FA-69AC-4BA1-8032-1967DFA9B02A}"/>
    <cellStyle name="20% - Accent6 7 2 2 3 2 2" xfId="32706" xr:uid="{BA535F59-B3A4-4871-81BC-0C760ED13F61}"/>
    <cellStyle name="20% - Accent6 7 2 2 3 3" xfId="39479" xr:uid="{51CE52F7-0FD3-42F8-A095-B8A1DC9F0D04}"/>
    <cellStyle name="20% - Accent6 7 2 2 4" xfId="20622" xr:uid="{7CA3648A-ED21-4FCA-B8A4-F58082B98DF9}"/>
    <cellStyle name="20% - Accent6 7 2 2 4 2" xfId="11673" xr:uid="{BB90C1C2-4A4A-4318-9544-13196E6F135F}"/>
    <cellStyle name="20% - Accent6 7 2 2 4 2 2" xfId="37044" xr:uid="{A5D2AE23-9A56-48FF-8B24-9C4E2A683F98}"/>
    <cellStyle name="20% - Accent6 7 2 2 4 3" xfId="45901" xr:uid="{0338F6EA-1306-4E0B-8DF7-AD4779B80454}"/>
    <cellStyle name="20% - Accent6 7 2 2 5" xfId="18692" xr:uid="{1C3F5591-7A7A-4CAD-9367-C628FD945C42}"/>
    <cellStyle name="20% - Accent6 7 2 2 5 2" xfId="43992" xr:uid="{0F21ADDC-BFF1-4B2D-A3D4-D63425B2E3D1}"/>
    <cellStyle name="20% - Accent6 7 2 2 6" xfId="42454" xr:uid="{B9ED78A2-4F2E-48A4-8156-DA64D36653AF}"/>
    <cellStyle name="20% - Accent6 7 2 3" xfId="6612" xr:uid="{AA2576AF-8BBE-4E90-8EC5-D69C4273F07A}"/>
    <cellStyle name="20% - Accent6 7 2 3 2" xfId="9833" xr:uid="{3F54F379-8A1C-4DEF-AAA8-12C05FA5522A}"/>
    <cellStyle name="20% - Accent6 7 2 3 2 2" xfId="3690" xr:uid="{C6E34D5A-6D3B-4AC0-A929-6BE1DF60B8B2}"/>
    <cellStyle name="20% - Accent6 7 2 3 2 2 2" xfId="18942" xr:uid="{69EC0211-F193-4C68-A91E-D89EE8065EA2}"/>
    <cellStyle name="20% - Accent6 7 2 3 2 2 2 2" xfId="44242" xr:uid="{53A21D9B-26EC-4C82-9F02-B126A45FFF1A}"/>
    <cellStyle name="20% - Accent6 7 2 3 2 2 3" xfId="29134" xr:uid="{7B3E23CC-13F0-4CFA-968A-F1328C3A503C}"/>
    <cellStyle name="20% - Accent6 7 2 3 2 3" xfId="7036" xr:uid="{7229F50E-BCC8-44CB-B5CE-443F5AA39258}"/>
    <cellStyle name="20% - Accent6 7 2 3 2 3 2" xfId="25425" xr:uid="{4B5248FA-DEA5-4479-AEF6-C85C8328ED22}"/>
    <cellStyle name="20% - Accent6 7 2 3 2 3 2 2" xfId="50659" xr:uid="{B570BA79-4F3D-4D32-BB96-6283193209A1}"/>
    <cellStyle name="20% - Accent6 7 2 3 2 3 3" xfId="32450" xr:uid="{F716BD65-9E10-4037-BF12-61AE52D6C7E6}"/>
    <cellStyle name="20% - Accent6 7 2 3 2 4" xfId="20872" xr:uid="{5D05FDF7-1879-40FC-906D-9C1919BB0C6A}"/>
    <cellStyle name="20% - Accent6 7 2 3 2 4 2" xfId="46151" xr:uid="{1DF970FF-AEC8-449C-9368-77BDE7DDF17A}"/>
    <cellStyle name="20% - Accent6 7 2 3 2 5" xfId="35217" xr:uid="{045AB538-B37A-44EE-B0CD-353CA669FBCB}"/>
    <cellStyle name="20% - Accent6 7 2 3 3" xfId="2576" xr:uid="{D9DD6DA9-EBA7-4345-93AA-B0561E81B8C3}"/>
    <cellStyle name="20% - Accent6 7 2 3 3 2" xfId="19928" xr:uid="{2E0F6CE7-0C01-4EA2-A447-FD24346CD1BF}"/>
    <cellStyle name="20% - Accent6 7 2 3 3 2 2" xfId="45216" xr:uid="{B9C5B11E-3FFA-46E9-A38F-A6B2E2A87492}"/>
    <cellStyle name="20% - Accent6 7 2 3 3 3" xfId="28029" xr:uid="{C78864B1-CFEB-4901-9BDD-D9B6AFB96B35}"/>
    <cellStyle name="20% - Accent6 7 2 3 4" xfId="14310" xr:uid="{CD86219D-8C8C-48B2-9DB7-100C96F71F47}"/>
    <cellStyle name="20% - Accent6 7 2 3 4 2" xfId="24310" xr:uid="{430DBA76-6275-4A9D-A246-E1216727DF1F}"/>
    <cellStyle name="20% - Accent6 7 2 3 4 2 2" xfId="49555" xr:uid="{9920E1EB-29BC-4B8A-9BFE-7EE11FF15764}"/>
    <cellStyle name="20% - Accent6 7 2 3 4 3" xfId="39649" xr:uid="{EE45DBB9-F01E-42A8-BD01-80EC17D6BBC8}"/>
    <cellStyle name="20% - Accent6 7 2 3 5" xfId="8159" xr:uid="{6EC0ED71-1BC7-42D1-9A5E-AA896EBF2666}"/>
    <cellStyle name="20% - Accent6 7 2 3 5 2" xfId="33566" xr:uid="{CB6DDCBE-E6D0-406B-B09D-B4B3D30F6A0E}"/>
    <cellStyle name="20% - Accent6 7 2 3 6" xfId="32026" xr:uid="{0A5353CA-F565-436B-94BF-EAB8FBAC3C25}"/>
    <cellStyle name="20% - Accent6 7 2 4" xfId="1415" xr:uid="{F6D8084E-7204-413A-A51B-D368AF43F9D1}"/>
    <cellStyle name="20% - Accent6 7 2 4 2" xfId="547" xr:uid="{9E29BC86-7D6B-4F01-881D-7FB06AF80296}"/>
    <cellStyle name="20% - Accent6 7 2 4 2 2" xfId="12618" xr:uid="{45A40FE2-56CD-44B9-9A53-375F64E98559}"/>
    <cellStyle name="20% - Accent6 7 2 4 2 2 2" xfId="37981" xr:uid="{F9AED0DA-B3DF-4132-AC32-BAB4CBA8886A}"/>
    <cellStyle name="20% - Accent6 7 2 4 2 3" xfId="26031" xr:uid="{B16CEDF7-79DE-4EBB-A685-DA3FC7E50455}"/>
    <cellStyle name="20% - Accent6 7 2 4 3" xfId="23881" xr:uid="{E50EB2F4-B311-4467-BFB8-A81CBD768FDE}"/>
    <cellStyle name="20% - Accent6 7 2 4 3 2" xfId="6474" xr:uid="{BB33CD10-96BA-4BF9-9315-13F20092BAEC}"/>
    <cellStyle name="20% - Accent6 7 2 4 3 2 2" xfId="31897" xr:uid="{FA0EAFBB-4618-4422-8E1B-8245827A26A6}"/>
    <cellStyle name="20% - Accent6 7 2 4 3 3" xfId="49126" xr:uid="{F85F34B5-8E4A-48D1-AF53-C269DE0BD9A1}"/>
    <cellStyle name="20% - Accent6 7 2 4 4" xfId="18770" xr:uid="{326077D3-7515-44DD-B582-41CF54249857}"/>
    <cellStyle name="20% - Accent6 7 2 4 4 2" xfId="44070" xr:uid="{8EFE6C9C-F6FF-42E4-A30B-9663302B02CD}"/>
    <cellStyle name="20% - Accent6 7 2 4 5" xfId="26886" xr:uid="{F9FF3762-D1BA-4F7B-98E1-DC64968E3F2F}"/>
    <cellStyle name="20% - Accent6 7 2 5" xfId="20452" xr:uid="{85A0F8DD-E3AA-430B-A246-8AB9E1764B32}"/>
    <cellStyle name="20% - Accent6 7 2 5 2" xfId="17825" xr:uid="{6783748A-7365-4C70-A123-1D392B391B5E}"/>
    <cellStyle name="20% - Accent6 7 2 5 2 2" xfId="43133" xr:uid="{72B0DAC8-5833-4AAC-803E-38C1A69ED05A}"/>
    <cellStyle name="20% - Accent6 7 2 5 3" xfId="45731" xr:uid="{0456278C-9700-473B-9059-D1B68CEDFD5F}"/>
    <cellStyle name="20% - Accent6 7 2 6" xfId="7987" xr:uid="{DC08069E-CBD4-41AA-9509-1F2FA42993BF}"/>
    <cellStyle name="20% - Accent6 7 2 6 2" xfId="5360" xr:uid="{B24FAA9C-17A0-4D1C-9317-37BB4692D134}"/>
    <cellStyle name="20% - Accent6 7 2 6 2 2" xfId="30791" xr:uid="{D6506930-E1D9-448B-88F4-4305136B6B59}"/>
    <cellStyle name="20% - Accent6 7 2 6 3" xfId="33394" xr:uid="{F6BB54E8-4FDB-4BAB-BBB2-20AABCBF2471}"/>
    <cellStyle name="20% - Accent6 7 2 7" xfId="25005" xr:uid="{05FB41BA-EC4A-4F24-AA3A-C8CB7E8B9DA0}"/>
    <cellStyle name="20% - Accent6 7 2 7 2" xfId="50239" xr:uid="{0026B0F7-14E1-42EE-A4C8-6320FD610936}"/>
    <cellStyle name="20% - Accent6 7 2 8" xfId="48704" xr:uid="{8FDE100D-1555-4352-BE02-EEF2C3CAED13}"/>
    <cellStyle name="20% - Accent6 7 3" xfId="19248" xr:uid="{2C47ED1B-F517-4D6B-9C95-0BFDE1EDCB80}"/>
    <cellStyle name="20% - Accent6 7 3 2" xfId="12934" xr:uid="{A87A8D5B-28FE-4638-8D71-755DFA1F9648}"/>
    <cellStyle name="20% - Accent6 7 3 2 2" xfId="16157" xr:uid="{7A6467F6-CD96-454A-8DC5-B9744E491C87}"/>
    <cellStyle name="20% - Accent6 7 3 2 2 2" xfId="22641" xr:uid="{0D50B7B8-1B47-4BC6-810C-A8269BFE6A00}"/>
    <cellStyle name="20% - Accent6 7 3 2 2 2 2" xfId="21044" xr:uid="{0F682F13-93A3-4ED2-9DC2-AA465634510D}"/>
    <cellStyle name="20% - Accent6 7 3 2 2 2 2 2" xfId="46323" xr:uid="{1DCB4CF0-07B8-4E3B-80BB-808A294FC1C5}"/>
    <cellStyle name="20% - Accent6 7 3 2 2 2 3" xfId="47896" xr:uid="{BDAD1BDB-D344-44D7-A9AF-B2C3468397AF}"/>
    <cellStyle name="20% - Accent6 7 3 2 2 3" xfId="13358" xr:uid="{D45082B2-4B20-47AB-9EF1-8D5EFE6FEFF6}"/>
    <cellStyle name="20% - Accent6 7 3 2 2 3 2" xfId="8579" xr:uid="{9290D042-0D1F-4DDB-AD35-A66090A23D6B}"/>
    <cellStyle name="20% - Accent6 7 3 2 2 3 2 2" xfId="33986" xr:uid="{7B93361E-D63D-46E7-B670-6B2354D5D816}"/>
    <cellStyle name="20% - Accent6 7 3 2 2 3 3" xfId="38709" xr:uid="{B11CC6DF-106B-4E03-AE50-AA783E4F5CFE}"/>
    <cellStyle name="20% - Accent6 7 3 2 2 4" xfId="2996" xr:uid="{A3FE0687-E780-4B32-AA78-C7F1C005DC92}"/>
    <cellStyle name="20% - Accent6 7 3 2 2 4 2" xfId="28449" xr:uid="{308EF092-4103-4961-89FA-A3EBD7209FFA}"/>
    <cellStyle name="20% - Accent6 7 3 2 2 5" xfId="41473" xr:uid="{FE625164-63F2-455C-BA08-FBB6DB95DE51}"/>
    <cellStyle name="20% - Accent6 7 3 2 3" xfId="21525" xr:uid="{413B31EE-881C-4B81-8F66-FD33427C453E}"/>
    <cellStyle name="20% - Accent6 7 3 2 3 2" xfId="979" xr:uid="{5A06D3FB-5C8E-427B-AD26-8FE01D495013}"/>
    <cellStyle name="20% - Accent6 7 3 2 3 2 2" xfId="26463" xr:uid="{98F8C130-92C8-42B9-9CD3-551BA58B3E1D}"/>
    <cellStyle name="20% - Accent6 7 3 2 3 3" xfId="46793" xr:uid="{CF122938-9A25-44E6-8F03-AF9468FF2557}"/>
    <cellStyle name="20% - Accent6 7 3 2 4" xfId="9059" xr:uid="{D668F6FB-AC41-45AD-ABE2-61836B143139}"/>
    <cellStyle name="20% - Accent6 7 3 2 4 2" xfId="7465" xr:uid="{CF80ECAD-3720-428A-8F6C-927A06E4D657}"/>
    <cellStyle name="20% - Accent6 7 3 2 4 2 2" xfId="32879" xr:uid="{C4E8A9F0-BA0D-46B8-812D-D82541FBA758}"/>
    <cellStyle name="20% - Accent6 7 3 2 4 3" xfId="34452" xr:uid="{87509630-8444-480B-8E51-1BA0DBBE0B75}"/>
    <cellStyle name="20% - Accent6 7 3 2 5" xfId="14482" xr:uid="{6C8DA086-0CD6-41EB-9FAC-57CAD5539C25}"/>
    <cellStyle name="20% - Accent6 7 3 2 5 2" xfId="39821" xr:uid="{DFC797B5-4C2A-43D1-9E79-E8FA05D308BE}"/>
    <cellStyle name="20% - Accent6 7 3 2 6" xfId="38288" xr:uid="{3C2094D6-7B5F-4EB8-B92F-18E065FBA43F}"/>
    <cellStyle name="20% - Accent6 7 3 3" xfId="292" xr:uid="{90E36537-B0C7-4DA9-856B-2E19C966685A}"/>
    <cellStyle name="20% - Accent6 7 3 3 2" xfId="5623" xr:uid="{5DF950FD-059B-475B-8CD5-48FB9BEFABD6}"/>
    <cellStyle name="20% - Accent6 7 3 3 2 2" xfId="16328" xr:uid="{8284B0BC-2ED0-4421-8F85-0DFB23F65C60}"/>
    <cellStyle name="20% - Accent6 7 3 3 2 2 2" xfId="14732" xr:uid="{EAEEB7A7-4232-4471-AE7C-7680434594F3}"/>
    <cellStyle name="20% - Accent6 7 3 3 2 2 2 2" xfId="40071" xr:uid="{3A742B44-EB17-4923-ABC3-A3FAF34E2A9D}"/>
    <cellStyle name="20% - Accent6 7 3 3 2 2 3" xfId="41644" xr:uid="{0DF3FBE0-A322-4266-ACF8-9AEC6D30C0EE}"/>
    <cellStyle name="20% - Accent6 7 3 3 2 3" xfId="719" xr:uid="{21913F23-41A8-4070-9363-091C81BEBCB1}"/>
    <cellStyle name="20% - Accent6 7 3 3 2 3 2" xfId="21214" xr:uid="{7C3FDF80-332E-483C-BFF8-2537FA2A29AE}"/>
    <cellStyle name="20% - Accent6 7 3 3 2 3 2 2" xfId="46493" xr:uid="{BEEF900F-CD7C-4BCB-93A3-76C353C16A7B}"/>
    <cellStyle name="20% - Accent6 7 3 3 2 3 3" xfId="26203" xr:uid="{183AC55F-1F0E-4A89-A1A8-05D06772AC27}"/>
    <cellStyle name="20% - Accent6 7 3 3 2 4" xfId="9309" xr:uid="{79520334-C3DF-4B46-9C4D-3C885D054114}"/>
    <cellStyle name="20% - Accent6 7 3 3 2 4 2" xfId="34702" xr:uid="{724B41EC-E779-44F9-8A5A-43E7F35CC591}"/>
    <cellStyle name="20% - Accent6 7 3 3 2 5" xfId="31046" xr:uid="{7ADF9B9F-9A53-4690-829D-56F585A4508C}"/>
    <cellStyle name="20% - Accent6 7 3 3 3" xfId="15213" xr:uid="{2C21D9F8-9841-43C5-8329-AAD1C49ACF30}"/>
    <cellStyle name="20% - Accent6 7 3 3 3 2" xfId="980" xr:uid="{3F4E9A21-491D-4BD9-9673-3400F4130056}"/>
    <cellStyle name="20% - Accent6 7 3 3 3 2 2" xfId="26464" xr:uid="{2B8562DF-C287-4123-83FF-433840D4817B}"/>
    <cellStyle name="20% - Accent6 7 3 3 3 3" xfId="40540" xr:uid="{EEA68B0E-D4DC-486A-8BDA-31F091FA9140}"/>
    <cellStyle name="20% - Accent6 7 3 3 4" xfId="21695" xr:uid="{D7DBEB6F-CBF3-40D7-A40F-CA9843E9A1FB}"/>
    <cellStyle name="20% - Accent6 7 3 3 4 2" xfId="20101" xr:uid="{4D662139-0482-4064-BB7F-15EE539BDC5A}"/>
    <cellStyle name="20% - Accent6 7 3 3 4 2 2" xfId="45389" xr:uid="{DE5F5474-AF3D-4390-B583-4D07CCAB6736}"/>
    <cellStyle name="20% - Accent6 7 3 3 4 3" xfId="46963" xr:uid="{9CA355EB-8726-41DF-9F1C-C07C4A671A63}"/>
    <cellStyle name="20% - Accent6 7 3 3 5" xfId="2918" xr:uid="{57ADD3A0-460F-4FC5-AD9C-C165AD68B9E7}"/>
    <cellStyle name="20% - Accent6 7 3 3 5 2" xfId="28371" xr:uid="{2B167227-EB1E-44B7-AD20-D97C9193ED2C}"/>
    <cellStyle name="20% - Accent6 7 3 3 6" xfId="25779" xr:uid="{9B6B2AB8-77C6-4505-87D2-65C9E1EF61DA}"/>
    <cellStyle name="20% - Accent6 7 3 4" xfId="22470" xr:uid="{38F0FB86-9E97-43E8-BD14-4B2026DAA45F}"/>
    <cellStyle name="20% - Accent6 7 3 4 2" xfId="10004" xr:uid="{E1C0E5A6-19B5-435B-849A-4739FB36AC2E}"/>
    <cellStyle name="20% - Accent6 7 3 4 2 2" xfId="8409" xr:uid="{5356D24A-A21D-4667-BAF4-BE3A940BFE3A}"/>
    <cellStyle name="20% - Accent6 7 3 4 2 2 2" xfId="33816" xr:uid="{21A665D9-B089-4745-B590-5CBCF802E093}"/>
    <cellStyle name="20% - Accent6 7 3 4 2 3" xfId="35388" xr:uid="{C6755C23-E049-4107-9174-1A62E33D6F9F}"/>
    <cellStyle name="20% - Accent6 7 3 4 3" xfId="19672" xr:uid="{990D18CF-871A-48B1-A512-2DA83D7F286A}"/>
    <cellStyle name="20% - Accent6 7 3 4 3 2" xfId="19112" xr:uid="{F40CE261-F9ED-4279-8EA7-AAAF3EE0279F}"/>
    <cellStyle name="20% - Accent6 7 3 4 3 2 2" xfId="44412" xr:uid="{5B97F490-D12B-45BF-A983-F3100B4CCAEA}"/>
    <cellStyle name="20% - Accent6 7 3 4 3 3" xfId="44960" xr:uid="{244C446A-01BB-42FD-B09A-C9F7579BEEB2}"/>
    <cellStyle name="20% - Accent6 7 3 4 4" xfId="14560" xr:uid="{B9BF41C1-FA90-4419-B5FD-305822A7AC1F}"/>
    <cellStyle name="20% - Accent6 7 3 4 4 2" xfId="39899" xr:uid="{D49384E4-3851-4BAD-939D-F58D19C93B45}"/>
    <cellStyle name="20% - Accent6 7 3 4 5" xfId="47726" xr:uid="{4320CF11-6AE5-412C-B403-D320F874BC34}"/>
    <cellStyle name="20% - Accent6 7 3 5" xfId="8889" xr:uid="{9274C323-0EC7-40C0-A785-FA0D3A3ED347}"/>
    <cellStyle name="20% - Accent6 7 3 5 2" xfId="13614" xr:uid="{9F07216C-3E9C-4AAA-8118-2A703503ACD6}"/>
    <cellStyle name="20% - Accent6 7 3 5 2 2" xfId="38965" xr:uid="{5C9FDE2D-B250-43DE-AB58-DB03AD9AB97C}"/>
    <cellStyle name="20% - Accent6 7 3 5 3" xfId="34282" xr:uid="{2BAF19AD-0BB8-422C-A943-EFE09A8769B6}"/>
    <cellStyle name="20% - Accent6 7 3 6" xfId="2746" xr:uid="{DB1C2524-1AB6-4973-98D9-9EB72C6F8C0B}"/>
    <cellStyle name="20% - Accent6 7 3 6 2" xfId="17998" xr:uid="{583D89E9-5E7A-403D-917D-0ED1DD7C8EE2}"/>
    <cellStyle name="20% - Accent6 7 3 6 2 2" xfId="43306" xr:uid="{A5220D8D-1B23-4D3F-B181-D99F06D8B51E}"/>
    <cellStyle name="20% - Accent6 7 3 6 3" xfId="28199" xr:uid="{8ADD4AD5-F97D-474C-9BCF-A35B11F860CE}"/>
    <cellStyle name="20% - Accent6 7 3 7" xfId="20794" xr:uid="{23C28488-BDB0-4645-B716-FE4DE4BB98DE}"/>
    <cellStyle name="20% - Accent6 7 3 7 2" xfId="46073" xr:uid="{171A7A9E-F818-4772-A436-F14452713BE3}"/>
    <cellStyle name="20% - Accent6 7 3 8" xfId="44539" xr:uid="{8F907A34-5A4D-4764-9496-A14E42D15FB6}"/>
    <cellStyle name="20% - Accent6 7 4" xfId="1332" xr:uid="{B8634E7A-14F6-4F88-BBFB-54B850F2FFEC}"/>
    <cellStyle name="20% - Accent6 7 4 2" xfId="11937" xr:uid="{D0284AFE-F6E6-47D1-9931-651DB59A5832}"/>
    <cellStyle name="20% - Accent6 7 4 2 2" xfId="5794" xr:uid="{0D23DC1A-676A-4776-BA90-6B1E9F553E0D}"/>
    <cellStyle name="20% - Accent6 7 4 2 2 2" xfId="3168" xr:uid="{31EE1AE4-81BB-47ED-93F2-8E2054153C6F}"/>
    <cellStyle name="20% - Accent6 7 4 2 2 2 2" xfId="28621" xr:uid="{5DDAAB51-82F5-4E94-B4C8-9D9834EE7EB8}"/>
    <cellStyle name="20% - Accent6 7 4 2 2 3" xfId="31217" xr:uid="{760EABB9-D62A-4D5C-ACD0-08CFAB77926F}"/>
    <cellStyle name="20% - Accent6 7 4 2 3" xfId="1756" xr:uid="{2E28F995-95C5-4B82-A69E-5E93C5E39DAB}"/>
    <cellStyle name="20% - Accent6 7 4 2 3 2" xfId="14902" xr:uid="{77B50EFE-44FE-4B8F-998F-7B822B1F8B12}"/>
    <cellStyle name="20% - Accent6 7 4 2 3 2 2" xfId="40241" xr:uid="{FDCD6B75-3205-4084-BD4A-E77E645497C0}"/>
    <cellStyle name="20% - Accent6 7 4 2 3 3" xfId="27227" xr:uid="{81BCEB48-7A7A-4BD2-91ED-A6E353B18A61}"/>
    <cellStyle name="20% - Accent6 7 4 2 4" xfId="21945" xr:uid="{589121DF-0FFF-45D2-8B7A-FACE98DEA284}"/>
    <cellStyle name="20% - Accent6 7 4 2 4 2" xfId="47213" xr:uid="{AE0BB4FC-4CCD-4BB5-AE4C-7F145BCB8BB3}"/>
    <cellStyle name="20% - Accent6 7 4 2 5" xfId="37300" xr:uid="{9479C4CF-D3F6-4CBA-B92C-E4CAC946A1A5}"/>
    <cellStyle name="20% - Accent6 7 4 3" xfId="4680" xr:uid="{B455744D-ED81-47D9-A268-49D317D6B357}"/>
    <cellStyle name="20% - Accent6 7 4 3 2" xfId="2015" xr:uid="{476B5EAE-7386-4031-84C1-E17C2AB8DEB2}"/>
    <cellStyle name="20% - Accent6 7 4 3 2 2" xfId="27486" xr:uid="{16D637EA-7C55-4467-9B24-98B2DC8BBE4C}"/>
    <cellStyle name="20% - Accent6 7 4 3 3" xfId="30111" xr:uid="{E652F412-0D3F-48F1-A3D6-92DDCA44E5F7}"/>
    <cellStyle name="20% - Accent6 7 4 4" xfId="15383" xr:uid="{2009B8F2-860D-4DA2-A836-0C765A3A16FD}"/>
    <cellStyle name="20% - Accent6 7 4 4 2" xfId="13787" xr:uid="{16EB5BF6-61B8-4CCB-9A20-C93C8AE90520}"/>
    <cellStyle name="20% - Accent6 7 4 4 2 2" xfId="39138" xr:uid="{B7A6C4B8-2CB2-48B0-9E4B-31A0907CC479}"/>
    <cellStyle name="20% - Accent6 7 4 4 3" xfId="40710" xr:uid="{A2B69942-5408-4112-AE82-6D5C4DB9E521}"/>
    <cellStyle name="20% - Accent6 7 4 5" xfId="9231" xr:uid="{05E5AA90-0AA3-4384-8608-F050043E74AF}"/>
    <cellStyle name="20% - Accent6 7 4 5 2" xfId="34624" xr:uid="{6CD68AF0-E336-457E-B504-0849EA667701}"/>
    <cellStyle name="20% - Accent6 7 4 6" xfId="26805" xr:uid="{D91010D0-30EA-4525-AD93-DE88DFEB6ED6}"/>
    <cellStyle name="20% - Accent6 7 5" xfId="3436" xr:uid="{735995C6-B62A-403F-997D-2D55F8DC1A43}"/>
    <cellStyle name="20% - Accent6 7 5 2" xfId="24574" xr:uid="{9CBB9838-92C4-407F-A211-87C33B88F3C8}"/>
    <cellStyle name="20% - Accent6 7 5 2 2" xfId="12108" xr:uid="{F53DA7BD-F334-42AF-BE8E-8A84F98A7532}"/>
    <cellStyle name="20% - Accent6 7 5 2 2 2" xfId="9481" xr:uid="{24E04AFF-27F9-44B8-8437-CC7903A94DED}"/>
    <cellStyle name="20% - Accent6 7 5 2 2 2 2" xfId="34874" xr:uid="{8D87AF88-B25D-4FB6-9438-64832E5838BA}"/>
    <cellStyle name="20% - Accent6 7 5 2 2 3" xfId="37471" xr:uid="{9C9290AA-BFF6-4638-B124-418257DFE96B}"/>
    <cellStyle name="20% - Accent6 7 5 2 3" xfId="3860" xr:uid="{D3D54E44-A328-4F89-9CA4-F08AC1C219FE}"/>
    <cellStyle name="20% - Accent6 7 5 2 3 2" xfId="3338" xr:uid="{59872C61-7B39-4A37-9BC1-4036D2342209}"/>
    <cellStyle name="20% - Accent6 7 5 2 3 2 2" xfId="28791" xr:uid="{5C3BD8CD-0FA6-45FE-9C0C-E43380D0C88F}"/>
    <cellStyle name="20% - Accent6 7 5 2 3 3" xfId="29304" xr:uid="{8D9C9D1F-43E6-442D-89E4-4BD8F4665248}"/>
    <cellStyle name="20% - Accent6 7 5 2 4" xfId="15633" xr:uid="{F4631760-5AA3-4E42-8D82-36B8B035087E}"/>
    <cellStyle name="20% - Accent6 7 5 2 4 2" xfId="40960" xr:uid="{FB65BC16-0830-42BE-8534-1268F305A9EC}"/>
    <cellStyle name="20% - Accent6 7 5 2 5" xfId="49808" xr:uid="{14B76DC8-987D-4F96-9919-B2C0CC30A329}"/>
    <cellStyle name="20% - Accent6 7 5 3" xfId="10993" xr:uid="{ABF96CDF-894C-42D9-A044-1FD6B0ABEF93}"/>
    <cellStyle name="20% - Accent6 7 5 3 2" xfId="4119" xr:uid="{7C821F0E-FA4C-45B3-9DAA-5F4DC4F96C45}"/>
    <cellStyle name="20% - Accent6 7 5 3 2 2" xfId="29563" xr:uid="{1C64277F-C032-43F6-9D49-86593E506DDD}"/>
    <cellStyle name="20% - Accent6 7 5 3 3" xfId="36364" xr:uid="{775DE6F9-4EC4-4B1A-A6DB-53A4FF1FF3F5}"/>
    <cellStyle name="20% - Accent6 7 5 4" xfId="4850" xr:uid="{A429970B-DF16-45B0-8A06-16972F2B187E}"/>
    <cellStyle name="20% - Accent6 7 5 4 2" xfId="2176" xr:uid="{EEF67E88-06DE-41BA-8C25-35A2FF50A87E}"/>
    <cellStyle name="20% - Accent6 7 5 4 2 2" xfId="27647" xr:uid="{97842DEE-2F2E-4F27-A0A8-595393DBC22D}"/>
    <cellStyle name="20% - Accent6 7 5 4 3" xfId="30281" xr:uid="{6263CF56-079E-45C1-BBF9-21970E2159CC}"/>
    <cellStyle name="20% - Accent6 7 5 5" xfId="21867" xr:uid="{B5301291-0D4C-4DEA-9548-1A53484E15AB}"/>
    <cellStyle name="20% - Accent6 7 5 5 2" xfId="47135" xr:uid="{71129128-9B2C-428A-8E0B-5D732EC5851E}"/>
    <cellStyle name="20% - Accent6 7 5 6" xfId="28881" xr:uid="{63646296-6AC7-42F9-A3E1-ADCFADC935C2}"/>
    <cellStyle name="20% - Accent6 7 6" xfId="375" xr:uid="{7CDE5F4D-C219-4A85-AA45-198340317E8E}"/>
    <cellStyle name="20% - Accent6 7 6 2" xfId="546" xr:uid="{1E0576E9-DA9E-4C1A-98DD-9B35D612CC10}"/>
    <cellStyle name="20% - Accent6 7 6 2 2" xfId="6304" xr:uid="{596A7E5B-D254-4D4C-AD5B-655A7D470CCF}"/>
    <cellStyle name="20% - Accent6 7 6 2 2 2" xfId="31727" xr:uid="{E97264EA-D812-49E8-AFDC-5D0FCCA7BBC9}"/>
    <cellStyle name="20% - Accent6 7 6 2 3" xfId="26030" xr:uid="{50F60BD2-55CF-4622-BD71-521C62B8FA55}"/>
    <cellStyle name="20% - Accent6 7 6 3" xfId="11244" xr:uid="{194CC9B9-3902-40B1-BC85-43C656100AE5}"/>
    <cellStyle name="20% - Accent6 7 6 3 2" xfId="17008" xr:uid="{F171500A-3C44-43B9-AC7E-C8CF7A2E3449}"/>
    <cellStyle name="20% - Accent6 7 6 3 2 2" xfId="42324" xr:uid="{165E6248-4713-4C72-99B1-39020B1E1E64}"/>
    <cellStyle name="20% - Accent6 7 6 3 3" xfId="36615" xr:uid="{C2C5E8A8-46AD-4B83-8520-5CD69CC6F305}"/>
    <cellStyle name="20% - Accent6 7 6 4" xfId="25083" xr:uid="{6706188C-4562-40F2-8C31-FF83B82F96B4}"/>
    <cellStyle name="20% - Accent6 7 6 4 2" xfId="50317" xr:uid="{42F7EC08-7416-4889-898B-8770ED82C029}"/>
    <cellStyle name="20% - Accent6 7 6 5" xfId="25859" xr:uid="{DC502D9C-13A7-412F-8E02-BB2476A43EC0}"/>
    <cellStyle name="20% - Accent6 7 7" xfId="7817" xr:uid="{2ADF00FC-B08D-4D6A-B250-FA4D52E0FEA9}"/>
    <cellStyle name="20% - Accent6 7 7 2" xfId="24137" xr:uid="{2131B2FA-410C-4060-A495-0EFAD442F65F}"/>
    <cellStyle name="20% - Accent6 7 7 2 2" xfId="49382" xr:uid="{C58F993B-B41E-4C41-BF60-C87D538315F5}"/>
    <cellStyle name="20% - Accent6 7 7 3" xfId="33224" xr:uid="{F6E17207-C9B3-473C-89A8-4ACCD70F8DEC}"/>
    <cellStyle name="20% - Accent6 7 8" xfId="18520" xr:uid="{ACEB66F3-BEB5-4EB7-AB73-E408F31ACB7F}"/>
    <cellStyle name="20% - Accent6 7 8 2" xfId="15893" xr:uid="{8E46C40C-FDD5-4FAF-973E-A055A7D2B0E3}"/>
    <cellStyle name="20% - Accent6 7 8 2 2" xfId="41220" xr:uid="{DEE4A98B-7549-470B-9706-D4393ED7212D}"/>
    <cellStyle name="20% - Accent6 7 8 3" xfId="43820" xr:uid="{C711D96D-024D-4F25-95AB-5773CF90C7FA}"/>
    <cellStyle name="20% - Accent6 7 9" xfId="12368" xr:uid="{AED8F0E7-687B-417D-8EFC-25B01CB39290}"/>
    <cellStyle name="20% - Accent6 7 9 2" xfId="37731" xr:uid="{BBD9CC22-F7A9-4FB8-826A-D0F9ED75D38C}"/>
    <cellStyle name="20% - Accent6 8" xfId="9750" xr:uid="{F6606B89-AAF2-445A-8309-C1CDB6C51030}"/>
    <cellStyle name="20% - Accent6 8 2" xfId="22387" xr:uid="{3D626E44-34D3-437A-B2D2-4D0166D855D4}"/>
    <cellStyle name="20% - Accent6 8 2 2" xfId="7728" xr:uid="{A4E45DB1-3802-44CF-AE13-641D1A34DDE1}"/>
    <cellStyle name="20% - Accent6 8 2 2 2" xfId="18432" xr:uid="{0669B02F-E5EF-4888-925C-34945AA19FE2}"/>
    <cellStyle name="20% - Accent6 8 2 2 2 2" xfId="15805" xr:uid="{DE0C319E-DCFD-49CC-AC74-F1E8E63D5824}"/>
    <cellStyle name="20% - Accent6 8 2 2 2 2 2" xfId="41132" xr:uid="{C2FF0A46-CF84-4B2A-A29E-9D3CBB923574}"/>
    <cellStyle name="20% - Accent6 8 2 2 2 3" xfId="43732" xr:uid="{8EAF7ED2-F14B-4678-91F2-54D5B637EEAE}"/>
    <cellStyle name="20% - Accent6 8 2 2 3" xfId="22811" xr:uid="{A0A54BF8-D46A-447D-8E1A-98BC36E9E2F4}"/>
    <cellStyle name="20% - Accent6 8 2 2 3 2" xfId="22287" xr:uid="{43E77A5E-C63F-4FF8-8641-10B6788981F3}"/>
    <cellStyle name="20% - Accent6 8 2 2 3 2 2" xfId="47555" xr:uid="{5EFCD6C6-52EB-447E-92AC-9B5931245300}"/>
    <cellStyle name="20% - Accent6 8 2 2 3 3" xfId="48066" xr:uid="{E65E31EE-0153-4154-859B-DB37441DF7BF}"/>
    <cellStyle name="20% - Accent6 8 2 2 4" xfId="11413" xr:uid="{2773625F-9B67-4C18-8CCC-41A2986B5633}"/>
    <cellStyle name="20% - Accent6 8 2 2 4 2" xfId="36784" xr:uid="{8CB5C040-68BD-4F25-9BD7-8A6C9BBD87AA}"/>
    <cellStyle name="20% - Accent6 8 2 2 5" xfId="33135" xr:uid="{E7600426-F281-4A7D-ACB0-5CCE7E2B3360}"/>
    <cellStyle name="20% - Accent6 8 2 3" xfId="17318" xr:uid="{B4AE61BF-9488-4937-950A-0BF957617240}"/>
    <cellStyle name="20% - Accent6 8 2 3 2" xfId="23070" xr:uid="{396F4EA6-DEEB-4D50-8E46-B24C58ED3E16}"/>
    <cellStyle name="20% - Accent6 8 2 3 2 2" xfId="48325" xr:uid="{71C36550-5D87-4E26-B882-9C8045F123E6}"/>
    <cellStyle name="20% - Accent6 8 2 3 3" xfId="42626" xr:uid="{A2CB04F0-ACF7-4434-972D-7F8B5C27067A}"/>
    <cellStyle name="20% - Accent6 8 2 4" xfId="23800" xr:uid="{6BF17111-55D3-41F3-9C69-88CB75BA7F8C}"/>
    <cellStyle name="20% - Accent6 8 2 4 2" xfId="10594" xr:uid="{89F17394-ED5F-4564-B0B7-444C73E7E933}"/>
    <cellStyle name="20% - Accent6 8 2 4 2 2" xfId="35978" xr:uid="{25719146-BDBF-414A-A448-CE33884A23BB}"/>
    <cellStyle name="20% - Accent6 8 2 4 3" xfId="49045" xr:uid="{259D747C-CA5F-4D67-ABE7-E431F5AA85AC}"/>
    <cellStyle name="20% - Accent6 8 2 5" xfId="5022" xr:uid="{74F2AA04-9F15-4A22-A5CE-CD3242F15B97}"/>
    <cellStyle name="20% - Accent6 8 2 5 2" xfId="30453" xr:uid="{D35C0E2D-5B2B-4C60-B868-E297D3DB56AE}"/>
    <cellStyle name="20% - Accent6 8 2 6" xfId="47644" xr:uid="{D59EB212-BA26-4122-AB46-7076AD3776EA}"/>
    <cellStyle name="20% - Accent6 8 3" xfId="16074" xr:uid="{8CC1D570-528D-40C4-BE20-F63060A57CB9}"/>
    <cellStyle name="20% - Accent6 8 3 2" xfId="20363" xr:uid="{EE406BA2-D958-45B2-8E7F-A80C351A0A1B}"/>
    <cellStyle name="20% - Accent6 8 3 2 2" xfId="7899" xr:uid="{D3A30874-8451-4ED5-856E-64F422C8879E}"/>
    <cellStyle name="20% - Accent6 8 3 2 2 2" xfId="5272" xr:uid="{8748FD56-449C-4C7D-BDC4-6274DB2B8BCC}"/>
    <cellStyle name="20% - Accent6 8 3 2 2 2 2" xfId="30703" xr:uid="{A79F9E19-F8F8-48CC-A3FA-17A31D858B3B}"/>
    <cellStyle name="20% - Accent6 8 3 2 2 3" xfId="33306" xr:uid="{29DBD3AA-A5EC-4768-B518-F5AA89BD569E}"/>
    <cellStyle name="20% - Accent6 8 3 2 3" xfId="16498" xr:uid="{A0B81328-6ECE-4959-BE75-07D3CFAA1D3A}"/>
    <cellStyle name="20% - Accent6 8 3 2 3 2" xfId="15975" xr:uid="{2785BF55-3C2A-4683-9CF6-3A6F5B849862}"/>
    <cellStyle name="20% - Accent6 8 3 2 3 2 2" xfId="41302" xr:uid="{8209CC95-9FFB-4B32-99D2-522064269F99}"/>
    <cellStyle name="20% - Accent6 8 3 2 3 3" xfId="41814" xr:uid="{6701EFE5-4F49-4D5D-8421-775ACADCAEAA}"/>
    <cellStyle name="20% - Accent6 8 3 2 4" xfId="24050" xr:uid="{098C8023-AE6F-462D-848B-71000B706A80}"/>
    <cellStyle name="20% - Accent6 8 3 2 4 2" xfId="49295" xr:uid="{CD859D0B-C479-4118-B9DB-B07F6CB59128}"/>
    <cellStyle name="20% - Accent6 8 3 2 5" xfId="45642" xr:uid="{8D974183-9425-4DE0-B3B8-AF119BDA0C79}"/>
    <cellStyle name="20% - Accent6 8 3 3" xfId="6785" xr:uid="{CB9399EE-DEC9-4038-AFAC-CAE4298E138F}"/>
    <cellStyle name="20% - Accent6 8 3 3 2" xfId="16757" xr:uid="{DA6D5567-E8DD-4221-9E10-B736A080CD80}"/>
    <cellStyle name="20% - Accent6 8 3 3 2 2" xfId="42073" xr:uid="{E967608D-AF15-4F8D-8392-8E0F53EE9CB3}"/>
    <cellStyle name="20% - Accent6 8 3 3 3" xfId="32199" xr:uid="{571CF033-E31E-45AC-B62E-8B96CE1E6251}"/>
    <cellStyle name="20% - Accent6 8 3 4" xfId="17488" xr:uid="{354B7C60-9CBD-4FB4-8970-F162048A3790}"/>
    <cellStyle name="20% - Accent6 8 3 4 2" xfId="23231" xr:uid="{BAF0ADE6-2CE9-44FF-AE2D-2149FB984627}"/>
    <cellStyle name="20% - Accent6 8 3 4 2 2" xfId="48486" xr:uid="{1ABEAAD0-64CD-4825-8D0A-8838EBBBA59D}"/>
    <cellStyle name="20% - Accent6 8 3 4 3" xfId="42796" xr:uid="{6B66CCDB-447E-4E4A-B5DB-13131E9F8A48}"/>
    <cellStyle name="20% - Accent6 8 3 5" xfId="11335" xr:uid="{D09345C0-9C12-48BA-B474-7DC73EE01BC9}"/>
    <cellStyle name="20% - Accent6 8 3 5 2" xfId="36706" xr:uid="{F291645A-933A-40A9-8C1A-74C332408629}"/>
    <cellStyle name="20% - Accent6 8 3 6" xfId="41391" xr:uid="{A769A971-D660-4D5E-91E8-A9088C006244}"/>
    <cellStyle name="20% - Accent6 8 4" xfId="18261" xr:uid="{8CE75A09-C4AB-41DE-BF89-2E41D0C98C98}"/>
    <cellStyle name="20% - Accent6 8 4 2" xfId="24745" xr:uid="{D9A983A1-5BC1-4AB8-AD7E-534AB3E15ADF}"/>
    <cellStyle name="20% - Accent6 8 4 2 2" xfId="22117" xr:uid="{CA79FE3E-3175-4EBE-87F0-AA333C496D44}"/>
    <cellStyle name="20% - Accent6 8 4 2 2 2" xfId="47385" xr:uid="{2EDDD50B-176B-4672-B7D3-5BA19098E657}"/>
    <cellStyle name="20% - Accent6 8 4 2 3" xfId="49979" xr:uid="{B3B01721-A2B2-4A79-A39E-C17ABDE54C56}"/>
    <cellStyle name="20% - Accent6 8 4 3" xfId="10174" xr:uid="{4310A874-C7CE-4BE7-B83B-6B864A77A337}"/>
    <cellStyle name="20% - Accent6 8 4 3 2" xfId="9651" xr:uid="{6BE74EFF-961C-4205-8C97-FBA75BE4BF2F}"/>
    <cellStyle name="20% - Accent6 8 4 3 2 2" xfId="35044" xr:uid="{D76381FD-DA7C-49C0-9C03-5AD2B341A3EB}"/>
    <cellStyle name="20% - Accent6 8 4 3 3" xfId="35558" xr:uid="{2C6D5C3D-6552-4D98-A930-896812ED8A6C}"/>
    <cellStyle name="20% - Accent6 8 4 4" xfId="5100" xr:uid="{5BFD8216-1897-47C5-A44C-284C2B80FA6A}"/>
    <cellStyle name="20% - Accent6 8 4 4 2" xfId="30531" xr:uid="{F87E162F-BF30-4E62-93EF-F34D2B901A79}"/>
    <cellStyle name="20% - Accent6 8 4 5" xfId="43561" xr:uid="{2211BCAF-2AD0-4ECC-A484-94A72B019CB5}"/>
    <cellStyle name="20% - Accent6 8 5" xfId="23630" xr:uid="{1C329E8E-FFE1-457E-AA25-7A0CB3C899B4}"/>
    <cellStyle name="20% - Accent6 8 5 2" xfId="10433" xr:uid="{CB198C9E-B0E5-4AD7-907B-F80C5A73FFBC}"/>
    <cellStyle name="20% - Accent6 8 5 2 2" xfId="35817" xr:uid="{22CAF5E2-2B0E-4FCC-B7A8-A740ED17C575}"/>
    <cellStyle name="20% - Accent6 8 5 3" xfId="48875" xr:uid="{1CAB169A-A97B-4041-A07D-A2F9902BCA0E}"/>
    <cellStyle name="20% - Accent6 8 6" xfId="11163" xr:uid="{07EC5CD1-7761-41C4-888E-25FA5DA9E6BD}"/>
    <cellStyle name="20% - Accent6 8 6 2" xfId="4280" xr:uid="{84FD00E5-27FB-4664-978C-0AC851DD9FB1}"/>
    <cellStyle name="20% - Accent6 8 6 2 2" xfId="29724" xr:uid="{70E50BF7-5B46-4331-8D92-2796D5A81FAE}"/>
    <cellStyle name="20% - Accent6 8 6 3" xfId="36534" xr:uid="{9D2BADAA-DABD-4E6C-B441-21CE1B20A78D}"/>
    <cellStyle name="20% - Accent6 8 7" xfId="15555" xr:uid="{68C6DCF8-E961-44D4-BC27-1F7D22625E12}"/>
    <cellStyle name="20% - Accent6 8 7 2" xfId="40882" xr:uid="{B0971CAA-E588-40E1-B6E4-41F3E5C27E96}"/>
    <cellStyle name="20% - Accent6 8 8" xfId="35134" xr:uid="{B0472240-A5FC-4326-A064-137094883F64}"/>
    <cellStyle name="20% - Accent6 9" xfId="5540" xr:uid="{B82C0B3A-2FCD-4878-8170-B0A951EBE482}"/>
    <cellStyle name="20% - Accent6 9 2" xfId="11854" xr:uid="{DC41F285-CB8B-4DEB-9375-6E626170C1FF}"/>
    <cellStyle name="20% - Accent6 9 2 2" xfId="2487" xr:uid="{CF71ABE8-CAF7-4E75-A1EC-BB937268A9E1}"/>
    <cellStyle name="20% - Accent6 9 2 2 2" xfId="14222" xr:uid="{30E67ED7-CD76-4EA0-8692-084E6D22809A}"/>
    <cellStyle name="20% - Accent6 9 2 2 2 2" xfId="24222" xr:uid="{6BA20DB8-85C4-4F39-9B51-1F9D56894D82}"/>
    <cellStyle name="20% - Accent6 9 2 2 2 2 2" xfId="49467" xr:uid="{CC91261C-C73D-4DAD-8CAB-7E7F83450F58}"/>
    <cellStyle name="20% - Accent6 9 2 2 2 3" xfId="39561" xr:uid="{510788B0-69DC-497B-923C-1D529819366E}"/>
    <cellStyle name="20% - Accent6 9 2 2 3" xfId="12278" xr:uid="{47EF966A-B730-4D75-AF28-451882A18A43}"/>
    <cellStyle name="20% - Accent6 9 2 2 3 2" xfId="11755" xr:uid="{A9744FAB-C7B5-47C5-A684-BECDFB86F2A0}"/>
    <cellStyle name="20% - Accent6 9 2 2 3 2 2" xfId="37126" xr:uid="{618DE976-0067-4296-94A7-0A6A83897DE3}"/>
    <cellStyle name="20% - Accent6 9 2 2 3 3" xfId="37641" xr:uid="{6029697F-0BF8-4433-958F-A8A6352405BC}"/>
    <cellStyle name="20% - Accent6 9 2 2 4" xfId="7205" xr:uid="{10E827F0-F01F-4309-8417-1B99974F403D}"/>
    <cellStyle name="20% - Accent6 9 2 2 4 2" xfId="32619" xr:uid="{8DC3FDBF-29D4-4CBB-B880-E9CA4C488625}"/>
    <cellStyle name="20% - Accent6 9 2 2 5" xfId="27940" xr:uid="{977A39AD-421C-4640-AA2D-7AC9BD2A8890}"/>
    <cellStyle name="20% - Accent6 9 2 3" xfId="13107" xr:uid="{EE4798FC-259B-4046-BA3C-3EA36C09142B}"/>
    <cellStyle name="20% - Accent6 9 2 3 2" xfId="12537" xr:uid="{372ED7EC-590A-49E9-9459-3FE6EE331422}"/>
    <cellStyle name="20% - Accent6 9 2 3 2 2" xfId="37900" xr:uid="{84E9C270-EFB6-401C-BE2B-8CB445A434B5}"/>
    <cellStyle name="20% - Accent6 9 2 3 3" xfId="38458" xr:uid="{1458DDAF-217A-4668-A449-B730B0F9B382}"/>
    <cellStyle name="20% - Accent6 9 2 4" xfId="19591" xr:uid="{E531140F-CF77-45CF-BD05-EAF8B4678E3E}"/>
    <cellStyle name="20% - Accent6 9 2 4 2" xfId="6384" xr:uid="{06C3C188-11E1-46CA-8DB6-4B24395A5B82}"/>
    <cellStyle name="20% - Accent6 9 2 4 2 2" xfId="31807" xr:uid="{EFEFECBD-4091-4AEC-B8F0-59736BEF5E81}"/>
    <cellStyle name="20% - Accent6 9 2 4 3" xfId="44879" xr:uid="{8E8C0FBA-978D-4B3A-84FD-37353F5D5810}"/>
    <cellStyle name="20% - Accent6 9 2 5" xfId="17660" xr:uid="{C6CD731F-9C85-47D7-8C13-03E465B613D7}"/>
    <cellStyle name="20% - Accent6 9 2 5 2" xfId="42968" xr:uid="{EE9F8DD0-A724-43ED-8C98-FACAEC25633C}"/>
    <cellStyle name="20% - Accent6 9 2 6" xfId="37218" xr:uid="{357E7165-DE21-4748-BFC5-3C2F8EE874A1}"/>
    <cellStyle name="20% - Accent6 9 3" xfId="24491" xr:uid="{B7F36E71-9005-4F3A-B1AF-1831863F4E87}"/>
    <cellStyle name="20% - Accent6 9 3 2" xfId="8800" xr:uid="{481E369C-F4A4-4F73-8F5E-EB1C9BA099D9}"/>
    <cellStyle name="20% - Accent6 9 3 2 2" xfId="2658" xr:uid="{7466C8D2-2BF2-4852-83E6-256D9D7808E1}"/>
    <cellStyle name="20% - Accent6 9 3 2 2 2" xfId="17910" xr:uid="{81F19FCC-24AA-45E1-97A7-E30438088016}"/>
    <cellStyle name="20% - Accent6 9 3 2 2 2 2" xfId="43218" xr:uid="{6288FF1C-71D5-45D7-8E92-773B941AB866}"/>
    <cellStyle name="20% - Accent6 9 3 2 2 3" xfId="28111" xr:uid="{94D0C673-353E-427E-BE3B-AD4E0DA76BDC}"/>
    <cellStyle name="20% - Accent6 9 3 2 3" xfId="24915" xr:uid="{B9462074-17C9-4055-A63A-12E4F471FC3D}"/>
    <cellStyle name="20% - Accent6 9 3 2 3 2" xfId="24392" xr:uid="{F20C7D2A-44D7-4A52-AFFD-8B704C529DC1}"/>
    <cellStyle name="20% - Accent6 9 3 2 3 2 2" xfId="49637" xr:uid="{25F45F05-FB80-466B-B9B6-459165E1A8CA}"/>
    <cellStyle name="20% - Accent6 9 3 2 3 3" xfId="50149" xr:uid="{7DE158BD-8AF0-4014-9EBC-38CEC0663680}"/>
    <cellStyle name="20% - Accent6 9 3 2 4" xfId="19841" xr:uid="{1B7D631E-73EA-4D0A-A5EE-E28E11250234}"/>
    <cellStyle name="20% - Accent6 9 3 2 4 2" xfId="45129" xr:uid="{0AB35C25-EFAD-4ACF-BFCD-CBD7CD496DEE}"/>
    <cellStyle name="20% - Accent6 9 3 2 5" xfId="34193" xr:uid="{B8FD66D0-CBB0-4640-890F-F6E9BCE78170}"/>
    <cellStyle name="20% - Accent6 9 3 3" xfId="1502" xr:uid="{68215A3C-0D08-4452-B76A-2F55829A24D9}"/>
    <cellStyle name="20% - Accent6 9 3 3 2" xfId="25174" xr:uid="{F32D83CF-DC3C-4AEC-802D-F50A749C0290}"/>
    <cellStyle name="20% - Accent6 9 3 3 2 2" xfId="50408" xr:uid="{30CD6C2F-EB2D-4979-9D06-FCBF918AEBB8}"/>
    <cellStyle name="20% - Accent6 9 3 3 3" xfId="26973" xr:uid="{2C8FB379-05FF-482E-B96C-431CFD584987}"/>
    <cellStyle name="20% - Accent6 9 3 4" xfId="13277" xr:uid="{5F74393C-0293-40DC-95D1-C3E9E867BFB2}"/>
    <cellStyle name="20% - Accent6 9 3 4 2" xfId="12698" xr:uid="{1F33CF30-A6BC-47AB-93CD-CCA6D05F878B}"/>
    <cellStyle name="20% - Accent6 9 3 4 2 2" xfId="38061" xr:uid="{CBCEF05C-7983-41FD-89E9-7275B34C37DD}"/>
    <cellStyle name="20% - Accent6 9 3 4 3" xfId="38628" xr:uid="{3B8693E7-6899-470C-A24E-5B81A82F7AD5}"/>
    <cellStyle name="20% - Accent6 9 3 5" xfId="7127" xr:uid="{7511FDA6-F2F9-4ECB-A867-F49B69FB6C34}"/>
    <cellStyle name="20% - Accent6 9 3 5 2" xfId="32541" xr:uid="{056E8714-AD35-419C-97F5-91E9AFD4046C}"/>
    <cellStyle name="20% - Accent6 9 3 6" xfId="49727" xr:uid="{F06D7C86-1CCB-4B21-8672-95DF16CA454A}"/>
    <cellStyle name="20% - Accent6 9 4" xfId="14051" xr:uid="{702AD89F-41C3-470C-B843-426CB1CE2DBE}"/>
    <cellStyle name="20% - Accent6 9 4 2" xfId="20534" xr:uid="{FDE5429B-CAA6-4300-84CE-E86B948FE873}"/>
    <cellStyle name="20% - Accent6 9 4 2 2" xfId="11585" xr:uid="{990C5538-3CCE-4181-8209-9036FB86CC81}"/>
    <cellStyle name="20% - Accent6 9 4 2 2 2" xfId="36956" xr:uid="{AD427619-4657-42BC-8913-B3A3C2D7B4D9}"/>
    <cellStyle name="20% - Accent6 9 4 2 3" xfId="45813" xr:uid="{056E99BC-6001-4696-B3C0-1531F02DDEDA}"/>
    <cellStyle name="20% - Accent6 9 4 3" xfId="5964" xr:uid="{08453E3C-50B2-4ACD-A443-F1CD1F50A7D7}"/>
    <cellStyle name="20% - Accent6 9 4 3 2" xfId="5442" xr:uid="{44463751-A744-4800-B467-CF42A5D67906}"/>
    <cellStyle name="20% - Accent6 9 4 3 2 2" xfId="30873" xr:uid="{B369003C-8064-4DE3-80A3-27A9C7BF0D7A}"/>
    <cellStyle name="20% - Accent6 9 4 3 3" xfId="31387" xr:uid="{FB498C75-08E7-47E9-979B-5FAC6AC16C87}"/>
    <cellStyle name="20% - Accent6 9 4 4" xfId="17738" xr:uid="{A2EAD593-2F37-4FB7-A58A-39A6275EBFFF}"/>
    <cellStyle name="20% - Accent6 9 4 4 2" xfId="43046" xr:uid="{890E3B3C-B691-484F-A06C-D8A8B1E19BF7}"/>
    <cellStyle name="20% - Accent6 9 4 5" xfId="39390" xr:uid="{D7B2B299-CBC8-4794-8FA7-A07BFDAD400F}"/>
    <cellStyle name="20% - Accent6 9 5" xfId="19421" xr:uid="{1D116119-8CC5-4597-B654-9AF5B05BBACB}"/>
    <cellStyle name="20% - Accent6 9 5 2" xfId="6223" xr:uid="{0A7531C0-B16E-4A1D-898B-10ABB446EDB7}"/>
    <cellStyle name="20% - Accent6 9 5 2 2" xfId="31646" xr:uid="{2AF5978C-03C1-403B-983D-F003E0D8F65D}"/>
    <cellStyle name="20% - Accent6 9 5 3" xfId="44709" xr:uid="{86A33AFA-B6E7-4AF4-86AD-202227116AC4}"/>
    <cellStyle name="20% - Accent6 9 6" xfId="6955" xr:uid="{DA3EC515-0044-4469-B0D2-106D4B07D1DB}"/>
    <cellStyle name="20% - Accent6 9 6 2" xfId="16918" xr:uid="{3CB36152-FEDB-49BD-9B88-B9B3910B52CA}"/>
    <cellStyle name="20% - Accent6 9 6 2 2" xfId="42234" xr:uid="{F238AFA9-D011-4DD8-A30A-CF30E5E45B78}"/>
    <cellStyle name="20% - Accent6 9 6 3" xfId="32369" xr:uid="{6BC173E3-EDEF-4CA2-B9A8-D66AA8B7CD9C}"/>
    <cellStyle name="20% - Accent6 9 7" xfId="23972" xr:uid="{CAD4C0B2-932C-41DD-8834-AA775011F5F2}"/>
    <cellStyle name="20% - Accent6 9 7 2" xfId="49217" xr:uid="{81AC9090-6F72-41FC-A1E6-2EAB4FEDAD61}"/>
    <cellStyle name="20% - Accent6 9 8" xfId="30963" xr:uid="{758C4FA4-058E-43B6-BC73-580143852F7B}"/>
    <cellStyle name="40% - Accent1" xfId="21" builtinId="31" customBuiltin="1"/>
    <cellStyle name="40% - Accent1 10" xfId="7645" xr:uid="{9C8D6042-598B-4473-8042-1951756CE4F1}"/>
    <cellStyle name="40% - Accent1 10 2" xfId="20280" xr:uid="{27C9144D-35A1-4EE5-A783-CCA10249D68E}"/>
    <cellStyle name="40% - Accent1 10 2 2" xfId="4591" xr:uid="{92500FD3-C30C-4139-8EAB-91B468FE893E}"/>
    <cellStyle name="40% - Accent1 10 2 2 2" xfId="15295" xr:uid="{D46EE97E-D742-4C16-9BB5-9363660A285A}"/>
    <cellStyle name="40% - Accent1 10 2 2 2 2" xfId="13699" xr:uid="{7EF6D4BA-915C-4A06-982E-91DE9E1D3D29}"/>
    <cellStyle name="40% - Accent1 10 2 2 2 2 2" xfId="39050" xr:uid="{EF426000-1F55-420D-989A-328176440C4F}"/>
    <cellStyle name="40% - Accent1 10 2 2 2 3" xfId="40622" xr:uid="{1486C799-C165-49EE-BA02-3C1E5B4AB6FC}"/>
    <cellStyle name="40% - Accent1 10 2 2 3" xfId="20704" xr:uid="{4D2D5DA9-66DD-4BC6-BE49-30A032EF5257}"/>
    <cellStyle name="40% - Accent1 10 2 2 3 2" xfId="20183" xr:uid="{BAF8E572-CEBA-405E-B1D4-363A8C287D5A}"/>
    <cellStyle name="40% - Accent1 10 2 2 3 2 2" xfId="45471" xr:uid="{79E3B3BA-843F-4C6E-8564-B3A5FDDA78D8}"/>
    <cellStyle name="40% - Accent1 10 2 2 3 3" xfId="45983" xr:uid="{0B7ECC81-3DEA-4E25-B9A2-3F20410583F0}"/>
    <cellStyle name="40% - Accent1 10 2 2 4" xfId="1925" xr:uid="{8AD5EEED-7D52-4642-B984-3FDF9CA263F2}"/>
    <cellStyle name="40% - Accent1 10 2 2 4 2" xfId="27396" xr:uid="{2A08CF19-724A-4376-AEC5-1A06A9EE7F45}"/>
    <cellStyle name="40% - Accent1 10 2 2 5" xfId="30022" xr:uid="{0B86C546-40E8-491B-AC4F-C4E121447F92}"/>
    <cellStyle name="40% - Accent1 10 2 3" xfId="22557" xr:uid="{5FE98B87-2583-42B4-9060-3F7CE47DECF1}"/>
    <cellStyle name="40% - Accent1 10 2 3 2" xfId="20963" xr:uid="{E497FA49-FC01-48CF-B483-1445BE087DE1}"/>
    <cellStyle name="40% - Accent1 10 2 3 2 2" xfId="46242" xr:uid="{42D109C4-4997-41C6-9D39-98CC3B518F3F}"/>
    <cellStyle name="40% - Accent1 10 2 3 3" xfId="47812" xr:uid="{A3179C37-DD3A-4256-BFDD-F6496EBF2A2B}"/>
    <cellStyle name="40% - Accent1 10 2 4" xfId="10090" xr:uid="{029FFFC0-E676-4770-9F52-136A4415CC23}"/>
    <cellStyle name="40% - Accent1 10 2 4 2" xfId="8489" xr:uid="{3F859738-5044-47B4-9634-62D7B5613493}"/>
    <cellStyle name="40% - Accent1 10 2 4 2 2" xfId="33896" xr:uid="{381A74F7-9E32-493C-AE8A-BD36C2827A06}"/>
    <cellStyle name="40% - Accent1 10 2 4 3" xfId="35474" xr:uid="{329FF205-2B66-4238-A887-08254C179324}"/>
    <cellStyle name="40% - Accent1 10 2 5" xfId="1844" xr:uid="{F4804EE8-D9A9-4A61-951B-FB098D05A1D0}"/>
    <cellStyle name="40% - Accent1 10 2 5 2" xfId="27315" xr:uid="{A0485E7C-417A-4A1F-A6FF-257D3615A770}"/>
    <cellStyle name="40% - Accent1 10 2 6" xfId="45561" xr:uid="{2E284083-2B14-4A56-94AC-7350F3CD1BD1}"/>
    <cellStyle name="40% - Accent1 10 3" xfId="13968" xr:uid="{00086821-0D16-4A88-8584-8359BB1815B2}"/>
    <cellStyle name="40% - Accent1 10 3 2" xfId="10904" xr:uid="{207CA007-71F5-4ADF-B5F3-7AC3856E9F60}"/>
    <cellStyle name="40% - Accent1 10 3 2 2" xfId="4762" xr:uid="{F69C32CA-DDE3-427D-B8E5-16A3FAC44C4B}"/>
    <cellStyle name="40% - Accent1 10 3 2 2 2" xfId="1062" xr:uid="{E0348C66-EEB4-451C-AFCA-84363E339743}"/>
    <cellStyle name="40% - Accent1 10 3 2 2 2 2" xfId="26546" xr:uid="{9BD4B3DE-5701-4E35-8CAC-1A413FD64819}"/>
    <cellStyle name="40% - Accent1 10 3 2 2 3" xfId="30193" xr:uid="{886C8ED6-7E85-422D-9118-31922C50F883}"/>
    <cellStyle name="40% - Accent1 10 3 2 3" xfId="14392" xr:uid="{F43C7E2F-210D-426D-A2DA-4C42F63D7C51}"/>
    <cellStyle name="40% - Accent1 10 3 2 3 2" xfId="13869" xr:uid="{F30E4ABE-0E08-4331-BE9A-C2053D1E5B1D}"/>
    <cellStyle name="40% - Accent1 10 3 2 3 2 2" xfId="39220" xr:uid="{CA06A442-58CB-49CC-8044-9AA260C31253}"/>
    <cellStyle name="40% - Accent1 10 3 2 3 3" xfId="39731" xr:uid="{19CCCE98-8FF5-4DDE-99A5-50886DDB5F91}"/>
    <cellStyle name="40% - Accent1 10 3 2 4" xfId="4029" xr:uid="{3CA9E385-A910-462B-897C-4AEC7752DBE6}"/>
    <cellStyle name="40% - Accent1 10 3 2 4 2" xfId="29473" xr:uid="{11C5F6C2-E3B7-4001-A2B3-929E302230A8}"/>
    <cellStyle name="40% - Accent1 10 3 2 5" xfId="36275" xr:uid="{E18EF484-6D5F-47D2-9CF5-57FD00CF9C94}"/>
    <cellStyle name="40% - Accent1 10 3 3" xfId="16244" xr:uid="{E17170D4-183A-441F-ADFD-AAB4E8527EC6}"/>
    <cellStyle name="40% - Accent1 10 3 3 2" xfId="14651" xr:uid="{3E92E424-6596-4861-855F-DE258467C5BA}"/>
    <cellStyle name="40% - Accent1 10 3 3 2 2" xfId="39990" xr:uid="{3B1BF78F-6D63-42F7-B394-F9F943EC1DDA}"/>
    <cellStyle name="40% - Accent1 10 3 3 3" xfId="41560" xr:uid="{96E6335D-E88D-468D-AC2F-F3F6EB9222BD}"/>
    <cellStyle name="40% - Accent1 10 3 4" xfId="22727" xr:uid="{9C5F25B4-E0BF-4160-A988-8EF139E7AE8A}"/>
    <cellStyle name="40% - Accent1 10 3 4 2" xfId="21124" xr:uid="{E48F512E-E563-4A20-9E84-D4D251F96ED9}"/>
    <cellStyle name="40% - Accent1 10 3 4 2 2" xfId="46403" xr:uid="{8B09315A-473D-4EEC-AB86-D26CF00B4DD6}"/>
    <cellStyle name="40% - Accent1 10 3 4 3" xfId="47982" xr:uid="{856B19B1-F99F-408A-8FE4-54077EA820C9}"/>
    <cellStyle name="40% - Accent1 10 3 5" xfId="3948" xr:uid="{93EF4494-8F49-47C5-AF26-082238EAEF87}"/>
    <cellStyle name="40% - Accent1 10 3 5 2" xfId="29392" xr:uid="{1B59CCA0-4DEF-4124-957F-8C5019451F78}"/>
    <cellStyle name="40% - Accent1 10 3 6" xfId="39309" xr:uid="{88174554-A0E9-4155-BAD1-5C703184773E}"/>
    <cellStyle name="40% - Accent1 10 4" xfId="15124" xr:uid="{AD3A3F59-04AE-4F6C-9EFE-37791D6AB6D2}"/>
    <cellStyle name="40% - Accent1 10 4 2" xfId="21607" xr:uid="{9BEA8D67-A7A8-4EF0-814C-6CFEA47DA71B}"/>
    <cellStyle name="40% - Accent1 10 4 2 2" xfId="20013" xr:uid="{A85A77D6-50CA-4018-A54D-11F5CF6C20CB}"/>
    <cellStyle name="40% - Accent1 10 4 2 2 2" xfId="45301" xr:uid="{EB834320-54D0-4FC2-81D7-AB9200C3B6FB}"/>
    <cellStyle name="40% - Accent1 10 4 2 3" xfId="46875" xr:uid="{9FFD1534-699E-4DCD-85F1-C5434403CD9D}"/>
    <cellStyle name="40% - Accent1 10 4 3" xfId="8069" xr:uid="{12C98B1F-D6CA-4777-87B8-E9CC025F85A3}"/>
    <cellStyle name="40% - Accent1 10 4 3 2" xfId="7547" xr:uid="{A60FBB15-A10E-46DE-AC25-F41A1D1CDF44}"/>
    <cellStyle name="40% - Accent1 10 4 3 2 2" xfId="32961" xr:uid="{575A997E-B47F-4CBE-BA5B-684CA3E7C322}"/>
    <cellStyle name="40% - Accent1 10 4 3 3" xfId="33476" xr:uid="{0A8371F0-750C-414F-BEFA-C826F5094432}"/>
    <cellStyle name="40% - Accent1 10 4 4" xfId="889" xr:uid="{F0846643-3E77-4530-BA49-C876273E6B10}"/>
    <cellStyle name="40% - Accent1 10 4 4 2" xfId="26373" xr:uid="{B94823DA-1A92-459F-9ABE-334D70C918F7}"/>
    <cellStyle name="40% - Accent1 10 4 5" xfId="40451" xr:uid="{DAE56B26-203F-4BDB-AF06-3116C3A90267}"/>
    <cellStyle name="40% - Accent1 10 5" xfId="9920" xr:uid="{97E4677A-BCDD-4369-8D3D-91BD9713E52F}"/>
    <cellStyle name="40% - Accent1 10 5 2" xfId="8328" xr:uid="{7CB0F363-0D4E-4AD4-8B73-C325B9F2CB2D}"/>
    <cellStyle name="40% - Accent1 10 5 2 2" xfId="33735" xr:uid="{B5B696B7-91AD-4A2E-A868-AA2D30D2E920}"/>
    <cellStyle name="40% - Accent1 10 5 3" xfId="35304" xr:uid="{1A1F2D8F-7E94-43E6-9727-643D43FDF55D}"/>
    <cellStyle name="40% - Accent1 10 6" xfId="3776" xr:uid="{1FEC1954-B418-4E03-BF40-BFD4B90DCEA2}"/>
    <cellStyle name="40% - Accent1 10 6 2" xfId="19022" xr:uid="{4AC9A592-BF4D-4C91-9285-C6CE0061361A}"/>
    <cellStyle name="40% - Accent1 10 6 2 2" xfId="44322" xr:uid="{5006CBB7-09D1-4397-9D6A-7D3E71AAA469}"/>
    <cellStyle name="40% - Accent1 10 6 3" xfId="29220" xr:uid="{F0834433-6248-4556-8846-F6AB8A48813E}"/>
    <cellStyle name="40% - Accent1 10 7" xfId="13449" xr:uid="{2F7414BE-06F3-4D55-93AB-9A2610D0EC1F}"/>
    <cellStyle name="40% - Accent1 10 7 2" xfId="38800" xr:uid="{BB933322-D6F0-4726-9218-07BFCB2F6B0E}"/>
    <cellStyle name="40% - Accent1 10 8" xfId="33053" xr:uid="{913E67C3-D7AD-4EFF-9E46-CFB52699B579}"/>
    <cellStyle name="40% - Accent1 11" xfId="2404" xr:uid="{EB8451A1-6AE7-47DF-9D48-ED3733415C5E}"/>
    <cellStyle name="40% - Accent1 11 2" xfId="8717" xr:uid="{8ACFB4BC-69D8-4371-B495-20BE7BA2EE11}"/>
    <cellStyle name="40% - Accent1 11 2 2" xfId="17229" xr:uid="{F609DB41-4E72-4269-99ED-E110EA0F3A67}"/>
    <cellStyle name="40% - Accent1 11 2 2 2" xfId="23712" xr:uid="{B3243396-FA4D-4A37-AF2E-7248AB741672}"/>
    <cellStyle name="40% - Accent1 11 2 2 2 2" xfId="4201" xr:uid="{77BF8347-5DB2-46F9-993F-0650E696CEDF}"/>
    <cellStyle name="40% - Accent1 11 2 2 2 2 2" xfId="29645" xr:uid="{16A401D9-1CAF-43EF-94F6-27F39D0A6C0E}"/>
    <cellStyle name="40% - Accent1 11 2 2 2 3" xfId="48957" xr:uid="{F1822784-2470-48EC-8DB2-4E04F6BAF5BA}"/>
    <cellStyle name="40% - Accent1 11 2 2 3" xfId="9141" xr:uid="{DDD96EC6-DEF6-4F0C-92EE-EB7E677ACD66}"/>
    <cellStyle name="40% - Accent1 11 2 2 3 2" xfId="2267" xr:uid="{013E59FD-D6AB-4731-B2D2-E194D2D1BAA7}"/>
    <cellStyle name="40% - Accent1 11 2 2 3 2 2" xfId="27738" xr:uid="{C824CCAC-2D3C-45D3-8AE9-33D0002D3EDA}"/>
    <cellStyle name="40% - Accent1 11 2 2 3 3" xfId="34534" xr:uid="{6E05CFFD-0775-4A93-A0BE-5CD4A1137B9D}"/>
    <cellStyle name="40% - Accent1 11 2 2 4" xfId="22980" xr:uid="{6D12F948-DB83-4A09-A4CA-19D44EC7BE64}"/>
    <cellStyle name="40% - Accent1 11 2 2 4 2" xfId="48235" xr:uid="{51AF5B8A-AC69-4737-B434-A5FB5740FA27}"/>
    <cellStyle name="40% - Accent1 11 2 2 5" xfId="42537" xr:uid="{5B7B7609-20BC-49D5-9FDF-3CD226D718B1}"/>
    <cellStyle name="40% - Accent1 11 2 3" xfId="12024" xr:uid="{DF0A4AA7-C97F-40D0-A380-F417ABF56D87}"/>
    <cellStyle name="40% - Accent1 11 2 3 2" xfId="9400" xr:uid="{845B291A-63EA-4DE4-9DEF-92298F924D25}"/>
    <cellStyle name="40% - Accent1 11 2 3 2 2" xfId="34793" xr:uid="{E2EEB62C-BDC2-4B4E-9D42-16B87BB677FD}"/>
    <cellStyle name="40% - Accent1 11 2 3 3" xfId="37387" xr:uid="{52D4D7C7-F2F4-4509-B6B9-D5191711C0A9}"/>
    <cellStyle name="40% - Accent1 11 2 4" xfId="5880" xr:uid="{CC649872-81ED-4DAD-9053-98F204688D5E}"/>
    <cellStyle name="40% - Accent1 11 2 4 2" xfId="3248" xr:uid="{56C27A1B-EFCC-4777-9EF6-76300E6A8FCF}"/>
    <cellStyle name="40% - Accent1 11 2 4 2 2" xfId="28701" xr:uid="{C9C217B4-9BF6-4943-B4B9-C604CB89745D}"/>
    <cellStyle name="40% - Accent1 11 2 4 3" xfId="31303" xr:uid="{8B298813-9A1D-43A8-AD6D-5005CC3390AC}"/>
    <cellStyle name="40% - Accent1 11 2 5" xfId="22899" xr:uid="{9247F233-FEFD-47A2-9CC2-6B993958BFAA}"/>
    <cellStyle name="40% - Accent1 11 2 5 2" xfId="48154" xr:uid="{22F20F01-9373-4B87-AC3E-9A61E588C186}"/>
    <cellStyle name="40% - Accent1 11 2 6" xfId="34115" xr:uid="{CAFAE2B9-17AD-495C-84E2-F6CB609ACDCE}"/>
    <cellStyle name="40% - Accent1 11 3" xfId="21353" xr:uid="{39B28B52-0E0E-444A-A4C7-E237A6F27F57}"/>
    <cellStyle name="40% - Accent1 11 3 2" xfId="6696" xr:uid="{C4FDF67E-C451-4F55-A323-D26F9EBAE0F9}"/>
    <cellStyle name="40% - Accent1 11 3 2 2" xfId="17400" xr:uid="{DB081E00-4810-472E-9D66-2238DA59A661}"/>
    <cellStyle name="40% - Accent1 11 3 2 2 2" xfId="10515" xr:uid="{D2ABACE2-806F-4B88-897B-5CDD7FBE62AC}"/>
    <cellStyle name="40% - Accent1 11 3 2 2 2 2" xfId="35899" xr:uid="{2935E27E-E64B-4D4F-ADB2-DD0D2571ACE4}"/>
    <cellStyle name="40% - Accent1 11 3 2 2 3" xfId="42708" xr:uid="{BEF1636A-1B96-42E4-85B9-A4615D0313B1}"/>
    <cellStyle name="40% - Accent1 11 3 2 3" xfId="21777" xr:uid="{B0E4476A-8D2E-41D3-AFA6-CDD5309FA44F}"/>
    <cellStyle name="40% - Accent1 11 3 2 3 2" xfId="4371" xr:uid="{7FB52E1B-9CB4-4F9E-992F-33B24C4CB7B0}"/>
    <cellStyle name="40% - Accent1 11 3 2 3 2 2" xfId="29815" xr:uid="{2DBB8B6B-518C-4B2E-9D15-0AEA3164305E}"/>
    <cellStyle name="40% - Accent1 11 3 2 3 3" xfId="47045" xr:uid="{5211E084-C940-49A6-8F4C-0C7C21544D07}"/>
    <cellStyle name="40% - Accent1 11 3 2 4" xfId="16667" xr:uid="{8C8A04A0-48FE-4CF9-8C0A-C29568878A45}"/>
    <cellStyle name="40% - Accent1 11 3 2 4 2" xfId="41983" xr:uid="{811BF631-C2E0-476A-8B5F-B390D72B78AC}"/>
    <cellStyle name="40% - Accent1 11 3 2 5" xfId="32110" xr:uid="{1A64EACD-B1E2-4E4D-9A2F-9FC37DAC5A9B}"/>
    <cellStyle name="40% - Accent1 11 3 3" xfId="24661" xr:uid="{EB6149F2-2722-4A7C-B464-94810C9B1CE2}"/>
    <cellStyle name="40% - Accent1 11 3 3 2" xfId="22036" xr:uid="{F7ADC6F4-56B0-4BCA-B790-098379472DFD}"/>
    <cellStyle name="40% - Accent1 11 3 3 2 2" xfId="47304" xr:uid="{F3867929-F039-4BAF-A183-A0756CED3EC1}"/>
    <cellStyle name="40% - Accent1 11 3 3 3" xfId="49895" xr:uid="{A356D326-838F-43B0-B378-A0E5EF38BFDC}"/>
    <cellStyle name="40% - Accent1 11 3 4" xfId="12194" xr:uid="{0D84670A-56BD-41F5-B2F7-62217775B38A}"/>
    <cellStyle name="40% - Accent1 11 3 4 2" xfId="9561" xr:uid="{74F42641-7234-442D-B43D-1DC01FF8B549}"/>
    <cellStyle name="40% - Accent1 11 3 4 2 2" xfId="34954" xr:uid="{DE0117E8-7DC9-4823-9779-3B8875185CC7}"/>
    <cellStyle name="40% - Accent1 11 3 4 3" xfId="37557" xr:uid="{4893D0F3-FE4E-4555-96A9-773D64292F35}"/>
    <cellStyle name="40% - Accent1 11 3 5" xfId="16586" xr:uid="{82A5C6FC-DB86-4416-A403-1E8F74FD1E00}"/>
    <cellStyle name="40% - Accent1 11 3 5 2" xfId="41902" xr:uid="{78514FFC-888E-4C83-B117-EAF154925310}"/>
    <cellStyle name="40% - Accent1 11 3 6" xfId="46622" xr:uid="{3E7EBAB8-D491-4CB7-B21C-DAD49AFBC2F7}"/>
    <cellStyle name="40% - Accent1 11 4" xfId="23541" xr:uid="{B59A0A95-207C-494E-A8AA-85F714362C45}"/>
    <cellStyle name="40% - Accent1 11 4 2" xfId="11075" xr:uid="{1459E6BD-05D2-432C-8427-AC8A936110FD}"/>
    <cellStyle name="40% - Accent1 11 4 2 2" xfId="2097" xr:uid="{78981BFA-9DB8-48A4-9722-91EA9C5F0E21}"/>
    <cellStyle name="40% - Accent1 11 4 2 2 2" xfId="27568" xr:uid="{616C75F1-301C-48C1-A4FD-8F010A153303}"/>
    <cellStyle name="40% - Accent1 11 4 2 3" xfId="36446" xr:uid="{E9017BF1-26F7-467F-B675-0926C1A8F19B}"/>
    <cellStyle name="40% - Accent1 11 4 3" xfId="2828" xr:uid="{8AF726B9-DE81-412B-8070-D86D9A8A5780}"/>
    <cellStyle name="40% - Accent1 11 4 3 2" xfId="1233" xr:uid="{989B5DDB-39DF-4739-A5BC-14E02A3F53B0}"/>
    <cellStyle name="40% - Accent1 11 4 3 2 2" xfId="26717" xr:uid="{23B974E2-29FC-4AB2-AEF4-D9AA667D8916}"/>
    <cellStyle name="40% - Accent1 11 4 3 3" xfId="28281" xr:uid="{DF31E66C-2577-4F58-AD84-433A1B39B5DD}"/>
    <cellStyle name="40% - Accent1 11 4 4" xfId="10343" xr:uid="{9EC66AD0-7D44-4D39-83F0-F9189B456C65}"/>
    <cellStyle name="40% - Accent1 11 4 4 2" xfId="35727" xr:uid="{BBFF6900-3D98-41BA-B361-2515140DCA46}"/>
    <cellStyle name="40% - Accent1 11 4 5" xfId="48786" xr:uid="{BC289A1D-62A2-467B-8753-096173DD3B19}"/>
    <cellStyle name="40% - Accent1 11 5" xfId="5710" xr:uid="{23763FEC-6E9E-4D52-912C-C812A6BE17BF}"/>
    <cellStyle name="40% - Accent1 11 5 2" xfId="3087" xr:uid="{8A5FD632-0787-4E2C-ADFC-B6D4952ADE0C}"/>
    <cellStyle name="40% - Accent1 11 5 2 2" xfId="28540" xr:uid="{D7D140F6-093D-4B83-A035-7E4B175FE18C}"/>
    <cellStyle name="40% - Accent1 11 5 3" xfId="31133" xr:uid="{AB0DD0FC-F4D6-457C-9723-D8A794630E7C}"/>
    <cellStyle name="40% - Accent1 11 6" xfId="16414" xr:uid="{B66432EC-4DEF-415A-88D2-BF1AC0DD2BED}"/>
    <cellStyle name="40% - Accent1 11 6 2" xfId="14812" xr:uid="{AAA2A580-3C38-4D2F-9EB0-73E004F67C68}"/>
    <cellStyle name="40% - Accent1 11 6 2 2" xfId="40151" xr:uid="{55350CBA-BC32-45BD-B54B-7F76BE7347FB}"/>
    <cellStyle name="40% - Accent1 11 6 3" xfId="41730" xr:uid="{641EC4DF-F912-4D8F-A5B0-D7538B1797D9}"/>
    <cellStyle name="40% - Accent1 11 7" xfId="10262" xr:uid="{12968FFE-558B-4D36-AB80-5A8B25B03A84}"/>
    <cellStyle name="40% - Accent1 11 7 2" xfId="35646" xr:uid="{402E748E-8B76-4CA9-85DA-7561B93FC50F}"/>
    <cellStyle name="40% - Accent1 11 8" xfId="27861" xr:uid="{FB68BD52-CA57-4EC0-9EA2-A448963242AF}"/>
    <cellStyle name="40% - Accent1 12" xfId="15041" xr:uid="{1BC04409-8C9F-427A-9CDB-BDE7FBE17433}"/>
    <cellStyle name="40% - Accent1 12 2" xfId="4508" xr:uid="{7C024AA3-7DB9-43D8-9E66-A98D72F5B3EA}"/>
    <cellStyle name="40% - Accent1 12 2 2" xfId="13018" xr:uid="{DA798454-1AD5-4215-9D8F-4FC03B6AFAAE}"/>
    <cellStyle name="40% - Accent1 12 2 2 2" xfId="19503" xr:uid="{DACAACFA-7AF5-4B40-879A-CB23B681855C}"/>
    <cellStyle name="40% - Accent1 12 2 2 2 2" xfId="16839" xr:uid="{D4C6646E-8477-41FE-BE7C-9E25DA92EFD7}"/>
    <cellStyle name="40% - Accent1 12 2 2 2 2 2" xfId="42155" xr:uid="{48744CDC-8827-468B-ACB6-EE6040A207AF}"/>
    <cellStyle name="40% - Accent1 12 2 2 2 3" xfId="44791" xr:uid="{82EBE3F8-4BF4-4438-AEB9-C71F9774E644}"/>
    <cellStyle name="40% - Accent1 12 2 2 3" xfId="4932" xr:uid="{8B3D3DBE-6B00-4127-98C4-61D48D7A33DC}"/>
    <cellStyle name="40% - Accent1 12 2 2 3 2" xfId="23322" xr:uid="{421A9F01-998D-4E3A-A198-9682BE3CC91A}"/>
    <cellStyle name="40% - Accent1 12 2 2 3 2 2" xfId="48577" xr:uid="{C2C5DEE8-87A1-4A3A-813F-F35ACB8E7641}"/>
    <cellStyle name="40% - Accent1 12 2 2 3 3" xfId="30363" xr:uid="{B2A9CB69-EFA3-4716-BA4C-ADBD6154883D}"/>
    <cellStyle name="40% - Accent1 12 2 2 4" xfId="12447" xr:uid="{5F129821-EE17-40E0-AE30-9B5A6D4515D3}"/>
    <cellStyle name="40% - Accent1 12 2 2 4 2" xfId="37810" xr:uid="{1DB29A42-A355-49CE-879F-C364FB3691AE}"/>
    <cellStyle name="40% - Accent1 12 2 2 5" xfId="38369" xr:uid="{DE2E4F94-4516-4313-934E-6E730969D961}"/>
    <cellStyle name="40% - Accent1 12 2 3" xfId="7815" xr:uid="{90FDB85D-CCE5-4B64-A545-3D0002275D48}"/>
    <cellStyle name="40% - Accent1 12 2 3 2" xfId="5191" xr:uid="{2F467DDC-0C06-4D02-918D-D4D938E19B28}"/>
    <cellStyle name="40% - Accent1 12 2 3 2 2" xfId="30622" xr:uid="{777A3F16-8D5E-4263-B634-DE381C85E56A}"/>
    <cellStyle name="40% - Accent1 12 2 3 3" xfId="33222" xr:uid="{F8A39490-F2FC-4A4D-A913-45F0E0201CCF}"/>
    <cellStyle name="40% - Accent1 12 2 4" xfId="18518" xr:uid="{51C31366-9E1C-46F8-9621-D1BE8C8B887E}"/>
    <cellStyle name="40% - Accent1 12 2 4 2" xfId="15885" xr:uid="{5B0ABD24-8839-4CFF-A4CD-E3D7A485F43C}"/>
    <cellStyle name="40% - Accent1 12 2 4 2 2" xfId="41212" xr:uid="{5F6F4C19-1D71-4D98-A1C2-7021DDF4CD83}"/>
    <cellStyle name="40% - Accent1 12 2 4 3" xfId="43818" xr:uid="{9EF40435-27ED-473E-A848-E103254DC046}"/>
    <cellStyle name="40% - Accent1 12 2 5" xfId="12366" xr:uid="{4A83A885-D479-4994-BD84-CA7A7A0E7A1D}"/>
    <cellStyle name="40% - Accent1 12 2 5 2" xfId="37729" xr:uid="{142515AC-018F-4030-9DE4-9829F0F74D59}"/>
    <cellStyle name="40% - Accent1 12 2 6" xfId="29941" xr:uid="{3B934078-C963-48A4-ACC6-413C5F0D5605}"/>
    <cellStyle name="40% - Accent1 12 3" xfId="10821" xr:uid="{CEAD39D1-C81A-452B-B067-B379874049C6}"/>
    <cellStyle name="40% - Accent1 12 3 2" xfId="376" xr:uid="{465F8719-1E1A-48BB-A53B-BABF98DAE108}"/>
    <cellStyle name="40% - Accent1 12 3 2 2" xfId="13189" xr:uid="{09B9537C-88EC-4AEA-9E70-0DD530A0ECE6}"/>
    <cellStyle name="40% - Accent1 12 3 2 2 2" xfId="6305" xr:uid="{68642AB6-9CE6-41D4-ACC8-3F462D131839}"/>
    <cellStyle name="40% - Accent1 12 3 2 2 2 2" xfId="31728" xr:uid="{9A3D831A-C6E3-46C8-893D-C8D4C72C7B7F}"/>
    <cellStyle name="40% - Accent1 12 3 2 2 3" xfId="38540" xr:uid="{49335487-02D2-4332-B9CD-31AE862E6F3F}"/>
    <cellStyle name="40% - Accent1 12 3 2 3" xfId="11245" xr:uid="{4C006E53-7DB1-4AB3-8A9E-E6C9722128D7}"/>
    <cellStyle name="40% - Accent1 12 3 2 3 2" xfId="17009" xr:uid="{FA31CCEA-8B11-42B5-A50D-093F8E512580}"/>
    <cellStyle name="40% - Accent1 12 3 2 3 2 2" xfId="42325" xr:uid="{6F83583E-E7D9-4EA8-8E1A-4C259CFCDAAC}"/>
    <cellStyle name="40% - Accent1 12 3 2 3 3" xfId="36616" xr:uid="{B0A874BC-6594-4B78-BD4B-92486A6DB4BA}"/>
    <cellStyle name="40% - Accent1 12 3 2 4" xfId="25084" xr:uid="{6A4B963F-2739-4D05-88D0-CBF26AF8959E}"/>
    <cellStyle name="40% - Accent1 12 3 2 4 2" xfId="50318" xr:uid="{CE826B67-6D02-4C8A-93D3-407E0D7DEE5E}"/>
    <cellStyle name="40% - Accent1 12 3 2 5" xfId="25860" xr:uid="{5EB0581F-C82D-427D-BC88-F6AEE3CECECB}"/>
    <cellStyle name="40% - Accent1 12 3 3" xfId="20450" xr:uid="{E5D30C3D-3580-4A25-AE31-FC513AA65D3A}"/>
    <cellStyle name="40% - Accent1 12 3 3 2" xfId="11504" xr:uid="{77672D43-E574-4910-AB92-79AB0EA80586}"/>
    <cellStyle name="40% - Accent1 12 3 3 2 2" xfId="36875" xr:uid="{59EFCC93-ACBE-44C7-AB17-7EE3BD508802}"/>
    <cellStyle name="40% - Accent1 12 3 3 3" xfId="45729" xr:uid="{3E0C5EB1-88D0-4A49-B94E-DBD4FF42C766}"/>
    <cellStyle name="40% - Accent1 12 3 4" xfId="7985" xr:uid="{EF25F636-A517-4D65-B3BA-33C8D0D3DCC6}"/>
    <cellStyle name="40% - Accent1 12 3 4 2" xfId="5352" xr:uid="{CE263625-D78D-4DCF-8B87-17E21FC0F2C5}"/>
    <cellStyle name="40% - Accent1 12 3 4 2 2" xfId="30783" xr:uid="{0ABD1C8D-67CA-4547-B13A-4FED5286D31A}"/>
    <cellStyle name="40% - Accent1 12 3 4 3" xfId="33392" xr:uid="{1E61B321-17D3-472A-9A9B-A7D6B33C6A42}"/>
    <cellStyle name="40% - Accent1 12 3 5" xfId="25003" xr:uid="{06D067FB-47AE-44B3-B778-9AF6637AA05A}"/>
    <cellStyle name="40% - Accent1 12 3 5 2" xfId="50237" xr:uid="{B196BA6B-4483-4CE7-A166-8AA002A9F349}"/>
    <cellStyle name="40% - Accent1 12 3 6" xfId="36195" xr:uid="{C28AD602-F0B2-4965-8631-1EF6F37FDAA6}"/>
    <cellStyle name="40% - Accent1 12 4" xfId="19332" xr:uid="{524285FE-4823-4C20-8C31-64046DA00653}"/>
    <cellStyle name="40% - Accent1 12 4 2" xfId="6867" xr:uid="{488CB835-943B-4D43-9D05-AF5A8B15FAE5}"/>
    <cellStyle name="40% - Accent1 12 4 2 2" xfId="23152" xr:uid="{7C0DB870-7FCE-4EFB-A983-0F89D179BE88}"/>
    <cellStyle name="40% - Accent1 12 4 2 2 2" xfId="48407" xr:uid="{377CE736-AA99-44FF-8FA9-A491E7BFDA2C}"/>
    <cellStyle name="40% - Accent1 12 4 2 3" xfId="32281" xr:uid="{AE9CEB0B-E1BC-4C8C-8FA8-0592E747D9FE}"/>
    <cellStyle name="40% - Accent1 12 4 3" xfId="15465" xr:uid="{97D64C16-8351-41B3-91FD-F96FED6FFFBF}"/>
    <cellStyle name="40% - Accent1 12 4 3 2" xfId="10685" xr:uid="{02002F6E-3F34-4A3A-8168-EF06A5D5B96A}"/>
    <cellStyle name="40% - Accent1 12 4 3 2 2" xfId="36069" xr:uid="{A72A87CB-B704-4896-8CBB-D82E473521B4}"/>
    <cellStyle name="40% - Accent1 12 4 3 3" xfId="40792" xr:uid="{5FA332EC-7899-4017-AF7C-BB468BC875EF}"/>
    <cellStyle name="40% - Accent1 12 4 4" xfId="6133" xr:uid="{59019B7F-32F6-4F0A-82F3-6A6497A61C95}"/>
    <cellStyle name="40% - Accent1 12 4 4 2" xfId="31556" xr:uid="{F326D1E4-0719-4C2E-A7BF-017E3C8D801A}"/>
    <cellStyle name="40% - Accent1 12 4 5" xfId="44620" xr:uid="{226B0B9F-C442-4BE9-ACE2-F42CDD5D9233}"/>
    <cellStyle name="40% - Accent1 12 5" xfId="18348" xr:uid="{6D4B34A3-FADD-4144-951E-B15EE375D202}"/>
    <cellStyle name="40% - Accent1 12 5 2" xfId="15724" xr:uid="{23262A8D-76EF-41D2-9371-AEF43A410A7E}"/>
    <cellStyle name="40% - Accent1 12 5 2 2" xfId="41051" xr:uid="{4CD5FC61-9517-43D9-84C8-61EE6CC8ED17}"/>
    <cellStyle name="40% - Accent1 12 5 3" xfId="43648" xr:uid="{1DE9840B-BAEE-4DCE-9B91-D601E44C7CB9}"/>
    <cellStyle name="40% - Accent1 12 6" xfId="24831" xr:uid="{C6080572-9B27-4840-982F-C2241926F3E0}"/>
    <cellStyle name="40% - Accent1 12 6 2" xfId="22197" xr:uid="{153DC4DC-78BB-4E05-8D97-AC463548C54A}"/>
    <cellStyle name="40% - Accent1 12 6 2 2" xfId="47465" xr:uid="{26C09FDD-CE5B-4B15-9E29-D9087B95E636}"/>
    <cellStyle name="40% - Accent1 12 6 3" xfId="50065" xr:uid="{09B07168-945E-40B9-85A6-6342EB3E9B7D}"/>
    <cellStyle name="40% - Accent1 12 7" xfId="6052" xr:uid="{73D5DC40-EDA6-40F5-A31D-9B1F2976F53E}"/>
    <cellStyle name="40% - Accent1 12 7 2" xfId="31475" xr:uid="{4689E54E-14B7-4D96-88B7-8F6674C81046}"/>
    <cellStyle name="40% - Accent1 12 8" xfId="40371" xr:uid="{BCF6177A-37CF-4D95-95E2-8B2DCECA95D0}"/>
    <cellStyle name="40% - Accent1 13" xfId="23458" xr:uid="{9DCBF65F-B805-4393-B925-1BF7900FC9B9}"/>
    <cellStyle name="40% - Accent1 13 2" xfId="17146" xr:uid="{848354ED-E1A3-43C3-AD36-406DA8E18F02}"/>
    <cellStyle name="40% - Accent1 13 2 2" xfId="3520" xr:uid="{4DF2BB3F-1A8C-4901-B562-5C30146A6EC6}"/>
    <cellStyle name="40% - Accent1 13 2 2 2" xfId="1587" xr:uid="{AEF9F210-1D2E-4A7C-9E72-0F22F6C92FF6}"/>
    <cellStyle name="40% - Accent1 13 2 2 2 2" xfId="25256" xr:uid="{ED78787D-AE60-408D-A742-E13E534858EE}"/>
    <cellStyle name="40% - Accent1 13 2 2 2 2 2" xfId="50490" xr:uid="{4BDD6430-C08A-4F7E-9E8D-8D05A506A3C3}"/>
    <cellStyle name="40% - Accent1 13 2 2 2 3" xfId="27058" xr:uid="{88FF6B37-4C17-452A-8375-451B07CCC81C}"/>
    <cellStyle name="40% - Accent1 13 2 2 3" xfId="17570" xr:uid="{713E2750-01DD-407F-AF9C-25DBA30D3340}"/>
    <cellStyle name="40% - Accent1 13 2 2 3 2" xfId="12789" xr:uid="{0A7AEAE0-7BC4-4539-B5E2-E72A96F2FA31}"/>
    <cellStyle name="40% - Accent1 13 2 2 3 2 2" xfId="38152" xr:uid="{B0193AB2-884A-4CA3-9371-1BA844C0CD85}"/>
    <cellStyle name="40% - Accent1 13 2 2 3 3" xfId="42878" xr:uid="{C0887809-3252-4A00-87B6-595D2BB318A4}"/>
    <cellStyle name="40% - Accent1 13 2 2 4" xfId="8238" xr:uid="{D4DF9CE4-75DC-4C6E-B53A-373903EAE412}"/>
    <cellStyle name="40% - Accent1 13 2 2 4 2" xfId="33645" xr:uid="{4C34C92D-5484-40BF-940F-22EF66E2B684}"/>
    <cellStyle name="40% - Accent1 13 2 2 5" xfId="28964" xr:uid="{0580DE03-7AAA-487B-A3C4-4EE58829D73D}"/>
    <cellStyle name="40% - Accent1 13 2 3" xfId="2574" xr:uid="{287CBB90-6E01-4675-A2E2-77C70ED54DAB}"/>
    <cellStyle name="40% - Accent1 13 2 3 2" xfId="17829" xr:uid="{5E0FE15A-0488-4C6D-9275-F3BD51841FFD}"/>
    <cellStyle name="40% - Accent1 13 2 3 2 2" xfId="43137" xr:uid="{8AF34C41-CDE9-4046-9C37-95C5B90B3663}"/>
    <cellStyle name="40% - Accent1 13 2 3 3" xfId="28027" xr:uid="{F4F45EE4-96E6-4C3A-8F63-6DDA4A8C360C}"/>
    <cellStyle name="40% - Accent1 13 2 4" xfId="14308" xr:uid="{E35C6366-BFE0-40D8-AA6A-63FAE130420C}"/>
    <cellStyle name="40% - Accent1 13 2 4 2" xfId="24302" xr:uid="{F2C9343E-F367-4146-8097-EA22D3623E5D}"/>
    <cellStyle name="40% - Accent1 13 2 4 2 2" xfId="49547" xr:uid="{74C1E8E3-B277-4A8D-A165-763EB04CCD97}"/>
    <cellStyle name="40% - Accent1 13 2 4 3" xfId="39647" xr:uid="{D5628A6B-F52E-4175-BCD0-E32B1867C4B8}"/>
    <cellStyle name="40% - Accent1 13 2 5" xfId="8157" xr:uid="{96DCE35F-1743-4E9E-A8FD-7181607E294C}"/>
    <cellStyle name="40% - Accent1 13 2 5 2" xfId="33564" xr:uid="{71B09855-9CB5-4920-88B9-6BCE201F4734}"/>
    <cellStyle name="40% - Accent1 13 2 6" xfId="42455" xr:uid="{A17859B2-E9DB-4E0A-A197-528DD2ECB529}"/>
    <cellStyle name="40% - Accent1 13 3" xfId="6613" xr:uid="{AC649954-F9FF-478B-A0DF-2BF16D89BE0F}"/>
    <cellStyle name="40% - Accent1 13 3 2" xfId="9834" xr:uid="{81DA7A43-3C52-47E1-89A8-135EBF1B2DD3}"/>
    <cellStyle name="40% - Accent1 13 3 2 2" xfId="3691" xr:uid="{D960A91A-C386-4187-BCBE-E03A8CFE344E}"/>
    <cellStyle name="40% - Accent1 13 3 2 2 2" xfId="18943" xr:uid="{1149AEEB-072D-441F-A880-50D9FA79578D}"/>
    <cellStyle name="40% - Accent1 13 3 2 2 2 2" xfId="44243" xr:uid="{F74F078E-2588-4771-93B4-3B5986172D81}"/>
    <cellStyle name="40% - Accent1 13 3 2 2 3" xfId="29135" xr:uid="{8977D488-C8BD-461E-9808-555A7E7F4CDE}"/>
    <cellStyle name="40% - Accent1 13 3 2 3" xfId="7037" xr:uid="{DC219ED3-3994-4557-A044-7E2461D255EB}"/>
    <cellStyle name="40% - Accent1 13 3 2 3 2" xfId="25426" xr:uid="{C6D55959-8BA2-4591-905C-E0D562ACCD09}"/>
    <cellStyle name="40% - Accent1 13 3 2 3 2 2" xfId="50660" xr:uid="{EB210E89-6EDB-4624-B49A-C3396650EFED}"/>
    <cellStyle name="40% - Accent1 13 3 2 3 3" xfId="32451" xr:uid="{0E024264-4C24-4061-B013-77C5183A5D61}"/>
    <cellStyle name="40% - Accent1 13 3 2 4" xfId="20873" xr:uid="{BB2D6A32-76C1-43F2-90DE-AB1D976B0CD8}"/>
    <cellStyle name="40% - Accent1 13 3 2 4 2" xfId="46152" xr:uid="{182E7A09-EF26-4BFE-9357-DD36666F98B5}"/>
    <cellStyle name="40% - Accent1 13 3 2 5" xfId="35218" xr:uid="{B6318A99-C86E-45B1-8552-E0A08A210C29}"/>
    <cellStyle name="40% - Accent1 13 3 3" xfId="8887" xr:uid="{904BA75E-4C73-4F69-B920-EC3C4E559DF8}"/>
    <cellStyle name="40% - Accent1 13 3 3 2" xfId="7296" xr:uid="{97B178E0-0DDD-4759-99D2-31858212FEF7}"/>
    <cellStyle name="40% - Accent1 13 3 3 2 2" xfId="32710" xr:uid="{B4627E89-D01E-4873-90C9-621A3CE45E85}"/>
    <cellStyle name="40% - Accent1 13 3 3 3" xfId="34280" xr:uid="{16049791-6C26-4198-A7C3-30843CA9933E}"/>
    <cellStyle name="40% - Accent1 13 3 4" xfId="2744" xr:uid="{EA5A8364-5893-4D12-8EBE-E83C1A7BFFC4}"/>
    <cellStyle name="40% - Accent1 13 3 4 2" xfId="17990" xr:uid="{51BA03FA-925A-4CCA-901D-EAC58E2C5548}"/>
    <cellStyle name="40% - Accent1 13 3 4 2 2" xfId="43298" xr:uid="{FDC8509F-4200-4205-976D-4F92B82FEAD8}"/>
    <cellStyle name="40% - Accent1 13 3 4 3" xfId="28197" xr:uid="{A93CB80E-A11E-46EF-BB41-E220880591DC}"/>
    <cellStyle name="40% - Accent1 13 3 5" xfId="20792" xr:uid="{9AE5C005-4B25-4790-97DD-07FA2C444BEC}"/>
    <cellStyle name="40% - Accent1 13 3 5 2" xfId="46071" xr:uid="{7E22523D-2DED-44BC-9C29-A004898E48A1}"/>
    <cellStyle name="40% - Accent1 13 3 6" xfId="32027" xr:uid="{C0996D7E-CDD6-4E0B-853B-0F4BD34D4535}"/>
    <cellStyle name="40% - Accent1 13 4" xfId="1416" xr:uid="{197D5F9B-3CE7-4589-B928-BCD1C7DE32EF}"/>
    <cellStyle name="40% - Accent1 13 4 2" xfId="548" xr:uid="{CBF9BF3A-EC12-4F02-9439-5C216E9BB8DF}"/>
    <cellStyle name="40% - Accent1 13 4 2 2" xfId="12619" xr:uid="{7F257894-2B5F-4AC9-8C7E-00B1AF6D555E}"/>
    <cellStyle name="40% - Accent1 13 4 2 2 2" xfId="37982" xr:uid="{355D0F75-7D11-4A44-B75F-7AF6DA0C3D27}"/>
    <cellStyle name="40% - Accent1 13 4 2 3" xfId="26032" xr:uid="{48539817-EFBA-4E3A-BD3E-20042485109A}"/>
    <cellStyle name="40% - Accent1 13 4 3" xfId="23882" xr:uid="{FEF4BBE9-BFE9-43CD-A392-7D79E2E0E7B9}"/>
    <cellStyle name="40% - Accent1 13 4 3 2" xfId="6475" xr:uid="{A550F141-C93D-4C71-BF9F-10FFDC856841}"/>
    <cellStyle name="40% - Accent1 13 4 3 2 2" xfId="31898" xr:uid="{EC54BF5B-AFB1-412D-B2A2-0CEB6D53D3A5}"/>
    <cellStyle name="40% - Accent1 13 4 3 3" xfId="49127" xr:uid="{321EEF62-E0D9-4F3D-A82F-58849D52485E}"/>
    <cellStyle name="40% - Accent1 13 4 4" xfId="18771" xr:uid="{1E7E913F-89D8-4BAC-AE6F-E7903AB04313}"/>
    <cellStyle name="40% - Accent1 13 4 4 2" xfId="44071" xr:uid="{FFA29193-7D04-47F9-A904-0E20C6918E0E}"/>
    <cellStyle name="40% - Accent1 13 4 5" xfId="26887" xr:uid="{ADF315B9-C7F3-4A93-9C8B-A0E1244434DA}"/>
    <cellStyle name="40% - Accent1 13 5" xfId="14138" xr:uid="{19BC2172-C1A0-4CC1-A3ED-6FCBDA123F09}"/>
    <cellStyle name="40% - Accent1 13 5 2" xfId="24141" xr:uid="{FC3E5807-8848-44CA-A0E7-CE8A72F9D183}"/>
    <cellStyle name="40% - Accent1 13 5 2 2" xfId="49386" xr:uid="{3C071CB8-DE27-42AE-A34D-9563A17B0E54}"/>
    <cellStyle name="40% - Accent1 13 5 3" xfId="39477" xr:uid="{B4BAC539-4314-4EC1-89DB-31A548017F80}"/>
    <cellStyle name="40% - Accent1 13 6" xfId="20620" xr:uid="{E0F6372A-AD8E-430B-BD21-2F244B2D45D0}"/>
    <cellStyle name="40% - Accent1 13 6 2" xfId="11665" xr:uid="{0DEA82A1-EE1E-4116-AC7D-04C8DDB669BF}"/>
    <cellStyle name="40% - Accent1 13 6 2 2" xfId="37036" xr:uid="{915D9C08-8E70-4C49-B6FD-D2DBC063757B}"/>
    <cellStyle name="40% - Accent1 13 6 3" xfId="45899" xr:uid="{1FE540B8-96F5-4816-AFBA-48BDF4EB67BA}"/>
    <cellStyle name="40% - Accent1 13 7" xfId="18690" xr:uid="{20DBE6DC-2FA9-43F1-A15B-3FFE33C38356}"/>
    <cellStyle name="40% - Accent1 13 7 2" xfId="43990" xr:uid="{2EB9A325-30C5-4A77-AC5F-DE6BF480BBA2}"/>
    <cellStyle name="40% - Accent1 13 8" xfId="48705" xr:uid="{202FF83A-C108-4028-A6C2-263555504BA5}"/>
    <cellStyle name="40% - Accent1 14" xfId="19249" xr:uid="{6CA7C50E-F368-460F-B3E7-2086D14419DF}"/>
    <cellStyle name="40% - Accent1 14 2" xfId="12935" xr:uid="{F021332D-B3BA-46E8-99C6-E37BE4A4D728}"/>
    <cellStyle name="40% - Accent1 14 2 2" xfId="16158" xr:uid="{5EE4B1E0-8929-4417-945B-BB5B6F3628E9}"/>
    <cellStyle name="40% - Accent1 14 2 2 2" xfId="22642" xr:uid="{155C7F48-610D-409F-A450-4E73EFB03AB3}"/>
    <cellStyle name="40% - Accent1 14 2 2 2 2" xfId="21045" xr:uid="{6DFC42DF-5089-4140-BD02-C4CDAB35DBAD}"/>
    <cellStyle name="40% - Accent1 14 2 2 2 2 2" xfId="46324" xr:uid="{4DCFAF07-FC86-406D-93A5-A8662A3D84D0}"/>
    <cellStyle name="40% - Accent1 14 2 2 2 3" xfId="47897" xr:uid="{3F3F1E77-08C3-4CD0-B8B9-A0A184DCA241}"/>
    <cellStyle name="40% - Accent1 14 2 2 3" xfId="13359" xr:uid="{847B0A72-726F-47F0-82DB-6155EFEC537A}"/>
    <cellStyle name="40% - Accent1 14 2 2 3 2" xfId="8580" xr:uid="{57C02C28-6271-4D84-A790-C8B6E875247D}"/>
    <cellStyle name="40% - Accent1 14 2 2 3 2 2" xfId="33987" xr:uid="{DBD23CA1-9B84-4D49-B874-A7A20D0E78ED}"/>
    <cellStyle name="40% - Accent1 14 2 2 3 3" xfId="38710" xr:uid="{7790F8D5-4932-4A17-B468-78042E34D016}"/>
    <cellStyle name="40% - Accent1 14 2 2 4" xfId="2997" xr:uid="{585A9761-5B88-4396-A700-10F32ECFA63C}"/>
    <cellStyle name="40% - Accent1 14 2 2 4 2" xfId="28450" xr:uid="{54BA6B82-7DFF-4C95-B944-585657DF1192}"/>
    <cellStyle name="40% - Accent1 14 2 2 5" xfId="41474" xr:uid="{FFEEDD0D-D40C-4CEA-BA7C-617BD77F6E9C}"/>
    <cellStyle name="40% - Accent1 14 2 3" xfId="15211" xr:uid="{3D9DABAA-51B1-4A5F-80D3-090EA1C4C45E}"/>
    <cellStyle name="40% - Accent1 14 2 3 2" xfId="13618" xr:uid="{9C9BA636-18A8-43F6-A662-3ABD182000C8}"/>
    <cellStyle name="40% - Accent1 14 2 3 2 2" xfId="38969" xr:uid="{DC63714C-02D0-46C6-9F50-C99791C8BE5D}"/>
    <cellStyle name="40% - Accent1 14 2 3 3" xfId="40538" xr:uid="{2D2B0266-93A2-475F-BAFB-D11B75BA3750}"/>
    <cellStyle name="40% - Accent1 14 2 4" xfId="21693" xr:uid="{F55CB926-1D66-4EAB-9CCC-51BC48603C39}"/>
    <cellStyle name="40% - Accent1 14 2 4 2" xfId="20093" xr:uid="{707C73EE-B9A8-456E-84BE-4EEEC8224618}"/>
    <cellStyle name="40% - Accent1 14 2 4 2 2" xfId="45381" xr:uid="{9545079D-35C3-47BE-A5AC-3F40DCA91305}"/>
    <cellStyle name="40% - Accent1 14 2 4 3" xfId="46961" xr:uid="{2FB24696-22DB-4BB1-A2F1-17AA5616D014}"/>
    <cellStyle name="40% - Accent1 14 2 5" xfId="2916" xr:uid="{14E510DF-98D7-45EC-ACE4-566D5F853B33}"/>
    <cellStyle name="40% - Accent1 14 2 5 2" xfId="28369" xr:uid="{4A968369-0048-4B83-B728-A139859E916F}"/>
    <cellStyle name="40% - Accent1 14 2 6" xfId="38289" xr:uid="{AA465D01-6B56-470F-99F8-CCEE5DACBB4F}"/>
    <cellStyle name="40% - Accent1 14 3" xfId="284" xr:uid="{EDDB2250-C94B-419A-B694-485498D70CE1}"/>
    <cellStyle name="40% - Accent1 14 3 2" xfId="5624" xr:uid="{78290186-8A39-4FD1-93C8-6FE4D0DC9E4A}"/>
    <cellStyle name="40% - Accent1 14 3 2 2" xfId="16329" xr:uid="{7F041787-C68A-44DE-BB60-9DEEDF2290CF}"/>
    <cellStyle name="40% - Accent1 14 3 2 2 2" xfId="14733" xr:uid="{47381E3D-B196-438B-9865-32ED780B37ED}"/>
    <cellStyle name="40% - Accent1 14 3 2 2 2 2" xfId="40072" xr:uid="{5B39FA8A-F289-4EED-9BFC-FB3302859E27}"/>
    <cellStyle name="40% - Accent1 14 3 2 2 3" xfId="41645" xr:uid="{998C6759-1715-4A2E-96FD-1F5B6E6A7FCD}"/>
    <cellStyle name="40% - Accent1 14 3 2 3" xfId="1754" xr:uid="{E4D93166-95BB-4FEA-9BAA-CF9E13087805}"/>
    <cellStyle name="40% - Accent1 14 3 2 3 2" xfId="21215" xr:uid="{C8D0F044-0826-418F-8E51-725B59805528}"/>
    <cellStyle name="40% - Accent1 14 3 2 3 2 2" xfId="46494" xr:uid="{DDB32D8A-26B3-45B0-B459-BAE52C75136C}"/>
    <cellStyle name="40% - Accent1 14 3 2 3 3" xfId="27225" xr:uid="{CF4AFD91-B036-4B07-86AD-368A6199DA12}"/>
    <cellStyle name="40% - Accent1 14 3 2 4" xfId="9310" xr:uid="{F40452DE-B35D-47D5-8BA2-6E1FBF6C5C09}"/>
    <cellStyle name="40% - Accent1 14 3 2 4 2" xfId="34703" xr:uid="{E9F77B7C-06E1-4A43-85C9-F39338C984A9}"/>
    <cellStyle name="40% - Accent1 14 3 2 5" xfId="31047" xr:uid="{5B25D50F-7E24-4E3B-8CE1-54E9197460D9}"/>
    <cellStyle name="40% - Accent1 14 3 3" xfId="4678" xr:uid="{4F2487E9-5911-4F1B-B059-A6FA609A556C}"/>
    <cellStyle name="40% - Accent1 14 3 3 2" xfId="981" xr:uid="{92263E0F-4C9A-4BC2-A2EB-6D229EB47146}"/>
    <cellStyle name="40% - Accent1 14 3 3 2 2" xfId="26465" xr:uid="{1D689DA0-5027-4925-873B-EE10A80C7298}"/>
    <cellStyle name="40% - Accent1 14 3 3 3" xfId="30109" xr:uid="{D2D3E7EC-B93D-498B-82CD-F3C8469E53A5}"/>
    <cellStyle name="40% - Accent1 14 3 4" xfId="15381" xr:uid="{389550B7-E6DB-4E4E-9ED2-3D7E453C8EB4}"/>
    <cellStyle name="40% - Accent1 14 3 4 2" xfId="1151" xr:uid="{A6553097-DBC6-42DD-926D-CBE2EEBEF646}"/>
    <cellStyle name="40% - Accent1 14 3 4 2 2" xfId="26635" xr:uid="{37A02D6C-E359-4F03-8360-7765F92EECE0}"/>
    <cellStyle name="40% - Accent1 14 3 4 3" xfId="40708" xr:uid="{9443DFDF-5423-4403-AE56-115A6AC83CE9}"/>
    <cellStyle name="40% - Accent1 14 3 5" xfId="9229" xr:uid="{B5B8B356-57C3-48AA-BBDA-E5BDA4C27D5B}"/>
    <cellStyle name="40% - Accent1 14 3 5 2" xfId="34622" xr:uid="{41AE69C7-CA0A-4BC0-B69B-3D7F0D510A5F}"/>
    <cellStyle name="40% - Accent1 14 3 6" xfId="25771" xr:uid="{52FE6CFC-4A54-422C-9897-CB4E58CAC11D}"/>
    <cellStyle name="40% - Accent1 14 4" xfId="22471" xr:uid="{CBDE2754-6670-4DB8-96FE-901EDF85E5AA}"/>
    <cellStyle name="40% - Accent1 14 4 2" xfId="10005" xr:uid="{7929CAD1-AFF6-4A42-BEB2-6A458EFA6D33}"/>
    <cellStyle name="40% - Accent1 14 4 2 2" xfId="8410" xr:uid="{9D4EB4C3-4DC3-451A-876B-26EAD664DF32}"/>
    <cellStyle name="40% - Accent1 14 4 2 2 2" xfId="33817" xr:uid="{8B543484-5DDD-4D71-A9C0-01853E56A9D8}"/>
    <cellStyle name="40% - Accent1 14 4 2 3" xfId="35389" xr:uid="{180E0404-9C7A-4419-85B1-B13C6238858E}"/>
    <cellStyle name="40% - Accent1 14 4 3" xfId="19673" xr:uid="{D7C4D90F-BBC2-4341-8E63-70BA935896E6}"/>
    <cellStyle name="40% - Accent1 14 4 3 2" xfId="19113" xr:uid="{A447C965-9ABB-4F4C-BD2A-A496BABB181A}"/>
    <cellStyle name="40% - Accent1 14 4 3 2 2" xfId="44413" xr:uid="{16A34E4C-27BB-4F52-8DC3-984036CFFF83}"/>
    <cellStyle name="40% - Accent1 14 4 3 3" xfId="44961" xr:uid="{E534E20D-6412-4289-A71F-3AB93C2F24D4}"/>
    <cellStyle name="40% - Accent1 14 4 4" xfId="14561" xr:uid="{958E6278-0E44-4030-9E26-C519FEAFDA26}"/>
    <cellStyle name="40% - Accent1 14 4 4 2" xfId="39900" xr:uid="{F1E0783A-AC6F-4652-95EA-420B1A82A5BE}"/>
    <cellStyle name="40% - Accent1 14 4 5" xfId="47727" xr:uid="{737CBE85-9188-41A8-9CD6-9EA3FFBA59B0}"/>
    <cellStyle name="40% - Accent1 14 5" xfId="21523" xr:uid="{54C81662-647F-4E27-9248-D2BF74E07BB6}"/>
    <cellStyle name="40% - Accent1 14 5 2" xfId="19932" xr:uid="{6E63D4A8-BA30-45AE-B5A6-03FDC330C543}"/>
    <cellStyle name="40% - Accent1 14 5 2 2" xfId="45220" xr:uid="{6F456A85-17DD-415C-87A3-DB529DC765AF}"/>
    <cellStyle name="40% - Accent1 14 5 3" xfId="46791" xr:uid="{DC341A4E-A334-43D2-9DA9-4D9D57F093F6}"/>
    <cellStyle name="40% - Accent1 14 6" xfId="9057" xr:uid="{924CBD43-0CC1-42AD-AE16-4ACD8E47292D}"/>
    <cellStyle name="40% - Accent1 14 6 2" xfId="7457" xr:uid="{67275C99-B74D-4076-AEAA-2C8E257BD818}"/>
    <cellStyle name="40% - Accent1 14 6 2 2" xfId="32871" xr:uid="{8B9B0765-8C0A-4BFD-A17E-B4B70477D544}"/>
    <cellStyle name="40% - Accent1 14 6 3" xfId="34450" xr:uid="{2B96EAC7-FAC6-4ADC-AB7B-7228C05D0CA7}"/>
    <cellStyle name="40% - Accent1 14 7" xfId="14480" xr:uid="{3173696E-9777-4D6F-9D5C-9067880C08D9}"/>
    <cellStyle name="40% - Accent1 14 7 2" xfId="39819" xr:uid="{A6E0BE5E-2F44-4C8C-A2E9-9EB3A22E6296}"/>
    <cellStyle name="40% - Accent1 14 8" xfId="44540" xr:uid="{39244598-4A49-4ECB-81D9-1C5BE47824C5}"/>
    <cellStyle name="40% - Accent1 15" xfId="2396" xr:uid="{0FB8C9CB-F54D-4621-B677-3C4D3C4A0974}"/>
    <cellStyle name="40% - Accent1 15 2" xfId="8709" xr:uid="{E1C9CD7A-2B44-490F-94A4-19597B0EB66C}"/>
    <cellStyle name="40% - Accent1 15 2 2" xfId="24575" xr:uid="{9CC46D2A-D055-48B8-963C-EFB1D59BFD33}"/>
    <cellStyle name="40% - Accent1 15 2 2 2" xfId="12109" xr:uid="{762BAC88-9C95-434F-A3FB-28ABA817DDBA}"/>
    <cellStyle name="40% - Accent1 15 2 2 2 2" xfId="9482" xr:uid="{92C8B544-D810-458F-8D49-E5107649C7E3}"/>
    <cellStyle name="40% - Accent1 15 2 2 2 2 2" xfId="34875" xr:uid="{2446362B-909A-4C10-AEBB-874CC7C8775E}"/>
    <cellStyle name="40% - Accent1 15 2 2 2 3" xfId="37472" xr:uid="{91C28075-F65D-430E-88B2-F807A28FC10D}"/>
    <cellStyle name="40% - Accent1 15 2 2 3" xfId="10172" xr:uid="{DE72A9BE-3D77-45B9-B515-18BA08D1D937}"/>
    <cellStyle name="40% - Accent1 15 2 2 3 2" xfId="3339" xr:uid="{20C3C812-1BB1-4696-8D97-BC9C8FA6629A}"/>
    <cellStyle name="40% - Accent1 15 2 2 3 2 2" xfId="28792" xr:uid="{84AC799E-1879-4A34-AE4E-603B047036D1}"/>
    <cellStyle name="40% - Accent1 15 2 2 3 3" xfId="35556" xr:uid="{6E22ED57-5ADB-4B6D-8602-006315AE7622}"/>
    <cellStyle name="40% - Accent1 15 2 2 4" xfId="15634" xr:uid="{27874F4D-8D52-40F7-BC88-292DBFEA2B1A}"/>
    <cellStyle name="40% - Accent1 15 2 2 4 2" xfId="40961" xr:uid="{72285C20-0873-42B6-B816-12752ED1F921}"/>
    <cellStyle name="40% - Accent1 15 2 2 5" xfId="49809" xr:uid="{DBA89274-6250-46C0-84CF-5F2407E38A04}"/>
    <cellStyle name="40% - Accent1 15 2 3" xfId="23628" xr:uid="{03EC1E92-C20E-4036-B2CE-420ACEE43FC2}"/>
    <cellStyle name="40% - Accent1 15 2 3 2" xfId="4120" xr:uid="{A51DA2C4-88BD-4F94-9676-26D2C91E93EF}"/>
    <cellStyle name="40% - Accent1 15 2 3 2 2" xfId="29564" xr:uid="{AC706FB4-D7FD-4A42-A7A1-034C9D4109F0}"/>
    <cellStyle name="40% - Accent1 15 2 3 3" xfId="48873" xr:uid="{63E5E3ED-76F1-4990-AC9D-497AEAFE8207}"/>
    <cellStyle name="40% - Accent1 15 2 4" xfId="11161" xr:uid="{DA188D97-072C-4272-BF53-D2F9014199BF}"/>
    <cellStyle name="40% - Accent1 15 2 4 2" xfId="2186" xr:uid="{C07563FA-A0AF-465A-8995-F8DBFB874B09}"/>
    <cellStyle name="40% - Accent1 15 2 4 2 2" xfId="27657" xr:uid="{4563E4AD-2C79-458C-9342-506E9F199589}"/>
    <cellStyle name="40% - Accent1 15 2 4 3" xfId="36532" xr:uid="{D29BB1CC-17BB-4005-A1A2-5C1A87E81052}"/>
    <cellStyle name="40% - Accent1 15 2 5" xfId="15553" xr:uid="{38B8F7F2-368C-4E87-B6E3-491BB4C8F16C}"/>
    <cellStyle name="40% - Accent1 15 2 5 2" xfId="40880" xr:uid="{2D3774F2-D750-479E-835B-23F81F92D3FE}"/>
    <cellStyle name="40% - Accent1 15 2 6" xfId="34107" xr:uid="{87B71EF6-DEFC-4B85-B78D-97A9B8FF7DC4}"/>
    <cellStyle name="40% - Accent1 15 3" xfId="21345" xr:uid="{2B717C0F-E047-468B-8E28-957F3962EBF5}"/>
    <cellStyle name="40% - Accent1 15 3 2" xfId="18262" xr:uid="{B2948E79-8834-488F-89BA-B5A66C0A43D5}"/>
    <cellStyle name="40% - Accent1 15 3 2 2" xfId="24746" xr:uid="{68B620BC-42ED-4C5D-9B8D-B1F65D6BA896}"/>
    <cellStyle name="40% - Accent1 15 3 2 2 2" xfId="22118" xr:uid="{587A63F5-186A-44B5-8A34-747688AB497A}"/>
    <cellStyle name="40% - Accent1 15 3 2 2 2 2" xfId="47386" xr:uid="{1E86FB57-5811-4595-8319-2C6DD678468B}"/>
    <cellStyle name="40% - Accent1 15 3 2 2 3" xfId="49980" xr:uid="{C97B456C-32CA-41CB-BE8B-944F123E8DE2}"/>
    <cellStyle name="40% - Accent1 15 3 2 3" xfId="22809" xr:uid="{8332EDC1-4B79-4E52-8D09-5293CC212905}"/>
    <cellStyle name="40% - Accent1 15 3 2 3 2" xfId="9652" xr:uid="{F0019223-F213-4FD7-8869-C1A64EC5FBB6}"/>
    <cellStyle name="40% - Accent1 15 3 2 3 2 2" xfId="35045" xr:uid="{4407E173-81C1-47D0-B548-229248F4966E}"/>
    <cellStyle name="40% - Accent1 15 3 2 3 3" xfId="48064" xr:uid="{D2258A53-03F9-42E7-B7A3-20E83FCBA05F}"/>
    <cellStyle name="40% - Accent1 15 3 2 4" xfId="5101" xr:uid="{E58B38E8-2CD2-4C42-BA7B-131577498475}"/>
    <cellStyle name="40% - Accent1 15 3 2 4 2" xfId="30532" xr:uid="{B595DD51-13D0-4553-8635-68F4906AA843}"/>
    <cellStyle name="40% - Accent1 15 3 2 5" xfId="43562" xr:uid="{C70E9A8E-AADF-4FA8-B9AF-922574DCC6E8}"/>
    <cellStyle name="40% - Accent1 15 3 3" xfId="17316" xr:uid="{2293839C-7D85-4271-9F64-E8E02AA938D5}"/>
    <cellStyle name="40% - Accent1 15 3 3 2" xfId="10434" xr:uid="{3122CBC8-9F48-42F4-BCA2-36716C70EA3B}"/>
    <cellStyle name="40% - Accent1 15 3 3 2 2" xfId="35818" xr:uid="{7DD956B9-8460-4AEB-917D-1698B46B1ACC}"/>
    <cellStyle name="40% - Accent1 15 3 3 3" xfId="42624" xr:uid="{0EB960EF-A805-4862-8DB8-E7A84A96EB68}"/>
    <cellStyle name="40% - Accent1 15 3 4" xfId="23798" xr:uid="{2CB76081-AFE3-46D1-B7CB-D8CDD571DF5B}"/>
    <cellStyle name="40% - Accent1 15 3 4 2" xfId="4290" xr:uid="{AB4ACEE6-DDDE-4EE7-A609-387DBBBD550D}"/>
    <cellStyle name="40% - Accent1 15 3 4 2 2" xfId="29734" xr:uid="{D26B94C3-87B5-4163-B94E-9896A118E2F8}"/>
    <cellStyle name="40% - Accent1 15 3 4 3" xfId="49043" xr:uid="{106F54B3-C578-4E00-BA1E-6874E5F89183}"/>
    <cellStyle name="40% - Accent1 15 3 5" xfId="5020" xr:uid="{4EDC3D6B-4DC6-46E2-966D-1B78C4712AD3}"/>
    <cellStyle name="40% - Accent1 15 3 5 2" xfId="30451" xr:uid="{DC7E440A-4F2C-4C1E-89D6-801C923D60D9}"/>
    <cellStyle name="40% - Accent1 15 3 6" xfId="46614" xr:uid="{496078F8-F2B5-4E60-9DA1-A8BBBC36CD7A}"/>
    <cellStyle name="40% - Accent1 15 4" xfId="11938" xr:uid="{5CD9B3A1-E2BD-4A1F-8B75-8CCA7A27724B}"/>
    <cellStyle name="40% - Accent1 15 4 2" xfId="5795" xr:uid="{850AF2AD-CE36-4E70-A922-D3F6A2687608}"/>
    <cellStyle name="40% - Accent1 15 4 2 2" xfId="3169" xr:uid="{F19D241B-D9DE-45BB-AC88-B1A265302F5A}"/>
    <cellStyle name="40% - Accent1 15 4 2 2 2" xfId="28622" xr:uid="{119E6F99-FD03-4345-898F-8EA45782DD55}"/>
    <cellStyle name="40% - Accent1 15 4 2 3" xfId="31218" xr:uid="{76BF0F7C-1197-4E87-9180-1F13A7A6DD73}"/>
    <cellStyle name="40% - Accent1 15 4 3" xfId="3858" xr:uid="{E38356F6-D8ED-4865-944F-0484814B52EF}"/>
    <cellStyle name="40% - Accent1 15 4 3 2" xfId="14903" xr:uid="{D2BCD69B-471F-448D-88CE-2DB9E5C442F5}"/>
    <cellStyle name="40% - Accent1 15 4 3 2 2" xfId="40242" xr:uid="{FD11D85B-4795-4C98-B83F-D2A89537F6AB}"/>
    <cellStyle name="40% - Accent1 15 4 3 3" xfId="29302" xr:uid="{DBE6CB3B-DFFE-4E3F-93C5-EFBD7F2CBC66}"/>
    <cellStyle name="40% - Accent1 15 4 4" xfId="21946" xr:uid="{F48B3F10-93EB-4EBC-A88E-1E0FDBAC53E4}"/>
    <cellStyle name="40% - Accent1 15 4 4 2" xfId="47214" xr:uid="{8B386E72-39DC-4FBA-B87C-F97477230C04}"/>
    <cellStyle name="40% - Accent1 15 4 5" xfId="37301" xr:uid="{587517CA-965B-4399-B4E1-D6A5A6C3E1B3}"/>
    <cellStyle name="40% - Accent1 15 5" xfId="10991" xr:uid="{4FE40111-2E99-441E-965C-1BE42F789E94}"/>
    <cellStyle name="40% - Accent1 15 5 2" xfId="2016" xr:uid="{B181696F-26E5-4E13-9A6D-A2F2CC1F3A3A}"/>
    <cellStyle name="40% - Accent1 15 5 2 2" xfId="27487" xr:uid="{0AA55F0B-10CB-46DF-B41A-6DBC9EBC5903}"/>
    <cellStyle name="40% - Accent1 15 5 3" xfId="36362" xr:uid="{2A3DAFCD-2DDD-4116-8E93-BA52E084507A}"/>
    <cellStyle name="40% - Accent1 15 6" xfId="4848" xr:uid="{1AAF6F6F-86C7-40FB-9E35-2223D7E8A698}"/>
    <cellStyle name="40% - Accent1 15 6 2" xfId="1152" xr:uid="{1B8FDDCB-637D-479B-B474-9CFAA732A34C}"/>
    <cellStyle name="40% - Accent1 15 6 2 2" xfId="26636" xr:uid="{89003BE7-746E-4DC1-BDB0-21E6EB5D69E6}"/>
    <cellStyle name="40% - Accent1 15 6 3" xfId="30279" xr:uid="{12FDEC8C-8CDF-40AE-8247-E01EB6C67077}"/>
    <cellStyle name="40% - Accent1 15 7" xfId="21865" xr:uid="{FF9EE742-2BDD-4A42-88C3-00475D08C1F4}"/>
    <cellStyle name="40% - Accent1 15 7 2" xfId="47133" xr:uid="{D732EA34-95B1-48F5-8C4B-313B6A078A7F}"/>
    <cellStyle name="40% - Accent1 15 8" xfId="27854" xr:uid="{ED054C9D-A850-4F7A-88B3-2F47315E3188}"/>
    <cellStyle name="40% - Accent1 16" xfId="15033" xr:uid="{AF62913E-B6A3-4CEA-A55B-CD38649F2019}"/>
    <cellStyle name="40% - Accent1 16 2" xfId="4500" xr:uid="{241FF6A6-63D1-4728-868E-B7DA9A90F709}"/>
    <cellStyle name="40% - Accent1 16 2 2" xfId="20364" xr:uid="{EF42C281-1560-45A9-B529-33E9E75975F2}"/>
    <cellStyle name="40% - Accent1 16 2 2 2" xfId="7900" xr:uid="{FABA5CC4-51CC-47AE-8144-8155AFA14FAE}"/>
    <cellStyle name="40% - Accent1 16 2 2 2 2" xfId="5273" xr:uid="{98C0DBCF-A347-45BB-9497-8C316E291633}"/>
    <cellStyle name="40% - Accent1 16 2 2 2 2 2" xfId="30704" xr:uid="{C7A5A31F-2FBE-4B78-9265-81A1F3CAC25D}"/>
    <cellStyle name="40% - Accent1 16 2 2 2 3" xfId="33307" xr:uid="{9FED4DB3-E68C-4C5F-98B3-34CCC674CD10}"/>
    <cellStyle name="40% - Accent1 16 2 2 3" xfId="5962" xr:uid="{24886279-4674-4C8F-8D4C-7EC983D855B4}"/>
    <cellStyle name="40% - Accent1 16 2 2 3 2" xfId="15976" xr:uid="{57BA5ECC-25E3-4444-9FF0-C0ADD75B465D}"/>
    <cellStyle name="40% - Accent1 16 2 2 3 2 2" xfId="41303" xr:uid="{181D1DDA-9F35-4AE7-8038-7C74DE648CB5}"/>
    <cellStyle name="40% - Accent1 16 2 2 3 3" xfId="31385" xr:uid="{4D7B880E-37C5-4AB3-8DB7-B195201A0EC1}"/>
    <cellStyle name="40% - Accent1 16 2 2 4" xfId="24051" xr:uid="{29830CA8-E70A-42A5-B4D7-5AD8BC904601}"/>
    <cellStyle name="40% - Accent1 16 2 2 4 2" xfId="49296" xr:uid="{63CA2EE3-C80C-4BC1-BE1F-0E18AA53AC49}"/>
    <cellStyle name="40% - Accent1 16 2 2 5" xfId="45643" xr:uid="{3C884C95-4E24-434D-9ABD-651BB8981AC7}"/>
    <cellStyle name="40% - Accent1 16 2 3" xfId="19419" xr:uid="{13A9576A-F755-4588-8F6B-A7848F9BA921}"/>
    <cellStyle name="40% - Accent1 16 2 3 2" xfId="16758" xr:uid="{95FB7616-9B80-4DF6-A592-4F39D5168CD0}"/>
    <cellStyle name="40% - Accent1 16 2 3 2 2" xfId="42074" xr:uid="{E3DFD452-1A65-4523-945B-99B1C06D3204}"/>
    <cellStyle name="40% - Accent1 16 2 3 3" xfId="44707" xr:uid="{4F85E8DA-87AE-4F53-8F03-71C621F01619}"/>
    <cellStyle name="40% - Accent1 16 2 4" xfId="6953" xr:uid="{A08BBCFC-B5DD-4C03-B438-645587589500}"/>
    <cellStyle name="40% - Accent1 16 2 4 2" xfId="23241" xr:uid="{E26A270E-FCB8-4F78-947E-C51A8D5CF302}"/>
    <cellStyle name="40% - Accent1 16 2 4 2 2" xfId="48496" xr:uid="{FA65BB1E-54A8-47B6-AE20-0A7A4D393BCD}"/>
    <cellStyle name="40% - Accent1 16 2 4 3" xfId="32367" xr:uid="{3C2AF846-C4FA-43E7-B5BD-65511B4352AB}"/>
    <cellStyle name="40% - Accent1 16 2 5" xfId="23970" xr:uid="{0EF4AA60-77BB-4E74-BE8E-34A8FD1E4EEB}"/>
    <cellStyle name="40% - Accent1 16 2 5 2" xfId="49215" xr:uid="{0FAFB5A6-3C2D-4DA4-95E3-C6B234FEBA59}"/>
    <cellStyle name="40% - Accent1 16 2 6" xfId="29933" xr:uid="{D854FDAF-C53C-4A3E-AA98-C695D21D6186}"/>
    <cellStyle name="40% - Accent1 16 3" xfId="10813" xr:uid="{875AEAA0-8A13-49B7-AB43-B485E112A130}"/>
    <cellStyle name="40% - Accent1 16 3 2" xfId="14052" xr:uid="{6CCDD988-D807-441E-828A-5A090FAD541A}"/>
    <cellStyle name="40% - Accent1 16 3 2 2" xfId="20535" xr:uid="{B3CF3A7C-9713-40F4-9580-0FB4B376B594}"/>
    <cellStyle name="40% - Accent1 16 3 2 2 2" xfId="11586" xr:uid="{96B82364-2EEB-4A3C-B6AA-78C4D78B360B}"/>
    <cellStyle name="40% - Accent1 16 3 2 2 2 2" xfId="36957" xr:uid="{AB24A88B-4E83-4EF4-A487-7E42EEF2E550}"/>
    <cellStyle name="40% - Accent1 16 3 2 2 3" xfId="45814" xr:uid="{A2A1144D-804F-4E25-B1AD-E9BE9EE0010A}"/>
    <cellStyle name="40% - Accent1 16 3 2 3" xfId="12276" xr:uid="{53B067BF-F57D-4244-A836-00581BB919A5}"/>
    <cellStyle name="40% - Accent1 16 3 2 3 2" xfId="5443" xr:uid="{83EF6BD9-A905-4FBE-93F6-4DDDECE576AA}"/>
    <cellStyle name="40% - Accent1 16 3 2 3 2 2" xfId="30874" xr:uid="{4FA5B402-C8D0-4935-A5A5-2ABFBD11E852}"/>
    <cellStyle name="40% - Accent1 16 3 2 3 3" xfId="37639" xr:uid="{91023AB7-8F4E-4E73-BB2E-FB9804282F14}"/>
    <cellStyle name="40% - Accent1 16 3 2 4" xfId="17739" xr:uid="{844259FB-089D-4E73-B7FF-0B548906E791}"/>
    <cellStyle name="40% - Accent1 16 3 2 4 2" xfId="43047" xr:uid="{7F069C2A-E637-43EF-A793-F469E473B72B}"/>
    <cellStyle name="40% - Accent1 16 3 2 5" xfId="39391" xr:uid="{66C1441E-A340-4712-8545-ADDCB2F8C20E}"/>
    <cellStyle name="40% - Accent1 16 3 3" xfId="13105" xr:uid="{02BBF83D-5FC5-4299-A37D-4100544B77CE}"/>
    <cellStyle name="40% - Accent1 16 3 3 2" xfId="6224" xr:uid="{E9DEFB54-0D8E-49F2-A248-F1A63F7E9D28}"/>
    <cellStyle name="40% - Accent1 16 3 3 2 2" xfId="31647" xr:uid="{658916A9-5A44-4261-A700-CA780CE9751A}"/>
    <cellStyle name="40% - Accent1 16 3 3 3" xfId="38456" xr:uid="{2AD1B708-AE6A-40A5-9C85-8725D6800563}"/>
    <cellStyle name="40% - Accent1 16 3 4" xfId="19589" xr:uid="{3F21CB1D-D580-4E90-8F2F-F027CFBA272E}"/>
    <cellStyle name="40% - Accent1 16 3 4 2" xfId="16928" xr:uid="{183E6243-D18B-4AC5-AF6F-4C9BB68F137C}"/>
    <cellStyle name="40% - Accent1 16 3 4 2 2" xfId="42244" xr:uid="{153E3A95-D79D-4955-8A9B-D57BC6A313C9}"/>
    <cellStyle name="40% - Accent1 16 3 4 3" xfId="44877" xr:uid="{9B044536-B87E-4DF0-9495-F16BFCA08732}"/>
    <cellStyle name="40% - Accent1 16 3 5" xfId="17658" xr:uid="{923D5FF0-486C-452A-B4F2-3B67B6EC194D}"/>
    <cellStyle name="40% - Accent1 16 3 5 2" xfId="42966" xr:uid="{664486CB-CF22-44D3-859B-0A22E4DF6243}"/>
    <cellStyle name="40% - Accent1 16 3 6" xfId="36187" xr:uid="{BDA01CD8-2062-4575-BB5D-BA9BBFBEBFAB}"/>
    <cellStyle name="40% - Accent1 16 4" xfId="7729" xr:uid="{56E90BAE-057D-4A9D-A90E-709E86405C6E}"/>
    <cellStyle name="40% - Accent1 16 4 2" xfId="18433" xr:uid="{435E0E91-1D9A-4894-9F33-0C8A6A1B9BCD}"/>
    <cellStyle name="40% - Accent1 16 4 2 2" xfId="15806" xr:uid="{32F91F87-ADCF-4A98-B1CE-BD45B161F0D1}"/>
    <cellStyle name="40% - Accent1 16 4 2 2 2" xfId="41133" xr:uid="{9AC3C782-8435-4509-B823-B13C9155FDAD}"/>
    <cellStyle name="40% - Accent1 16 4 2 3" xfId="43733" xr:uid="{5C8E8B5C-D1DB-4F10-8287-7F1E213897D0}"/>
    <cellStyle name="40% - Accent1 16 4 3" xfId="16496" xr:uid="{D335BA97-BE7A-45D6-BBDF-504406CDB5ED}"/>
    <cellStyle name="40% - Accent1 16 4 3 2" xfId="22288" xr:uid="{C6AA5321-4E07-4F7C-91ED-8080E51D8CEE}"/>
    <cellStyle name="40% - Accent1 16 4 3 2 2" xfId="47556" xr:uid="{B4EF1B76-5880-429F-B365-4E871A76F140}"/>
    <cellStyle name="40% - Accent1 16 4 3 3" xfId="41812" xr:uid="{138C21A5-239B-4A5B-9642-85AF4F38BA67}"/>
    <cellStyle name="40% - Accent1 16 4 4" xfId="11414" xr:uid="{0BA1B393-250A-4E04-BCEC-DC8F4708B94F}"/>
    <cellStyle name="40% - Accent1 16 4 4 2" xfId="36785" xr:uid="{41907886-9372-4E13-ACA7-4FBD760D8617}"/>
    <cellStyle name="40% - Accent1 16 4 5" xfId="33136" xr:uid="{470A3F0B-3D1A-4DF1-8CFA-73E1702B10BF}"/>
    <cellStyle name="40% - Accent1 16 5" xfId="6783" xr:uid="{0534BBF4-A4CE-4D75-AB7C-F68D2128CA04}"/>
    <cellStyle name="40% - Accent1 16 5 2" xfId="23071" xr:uid="{A0FDB213-A043-4AE0-BC83-7C99D5B5AF9C}"/>
    <cellStyle name="40% - Accent1 16 5 2 2" xfId="48326" xr:uid="{CF4091AF-9A17-407E-ADBA-88B480703005}"/>
    <cellStyle name="40% - Accent1 16 5 3" xfId="32197" xr:uid="{90F66782-A707-4EAF-B4C3-3A704D375CF5}"/>
    <cellStyle name="40% - Accent1 16 6" xfId="17486" xr:uid="{1F8CFDB8-ABE2-46A6-B64E-0EC50FCFF107}"/>
    <cellStyle name="40% - Accent1 16 6 2" xfId="10604" xr:uid="{024017F3-31E1-4783-88F8-D33138CAD53B}"/>
    <cellStyle name="40% - Accent1 16 6 2 2" xfId="35988" xr:uid="{5D182843-6F72-4721-BA64-B84012E3FEEF}"/>
    <cellStyle name="40% - Accent1 16 6 3" xfId="42794" xr:uid="{328CCD4E-37BC-4D69-BD72-7448E2699A64}"/>
    <cellStyle name="40% - Accent1 16 7" xfId="11333" xr:uid="{FB23CA77-EB14-4C1C-8E94-DD9B6D78867A}"/>
    <cellStyle name="40% - Accent1 16 7 2" xfId="36704" xr:uid="{4E0AC547-EA5D-4A4C-9FF1-CD972A45767D}"/>
    <cellStyle name="40% - Accent1 16 8" xfId="40363" xr:uid="{6A448DF5-BEE3-4072-9251-3ED110963876}"/>
    <cellStyle name="40% - Accent1 17" xfId="23450" xr:uid="{11A5DC55-A853-487C-9244-1D62505E94E1}"/>
    <cellStyle name="40% - Accent1 17 2" xfId="2488" xr:uid="{D018056B-98BE-45D1-9F42-F519E3C570C5}"/>
    <cellStyle name="40% - Accent1 17 2 2" xfId="14223" xr:uid="{A701027D-35AF-4830-A356-E9D58B61C589}"/>
    <cellStyle name="40% - Accent1 17 2 2 2" xfId="24223" xr:uid="{537F8CAC-DA3E-48E8-952F-2985FA8026E5}"/>
    <cellStyle name="40% - Accent1 17 2 2 2 2" xfId="49468" xr:uid="{811274DF-2D1B-459D-B7AB-DF0DE1DCAC5D}"/>
    <cellStyle name="40% - Accent1 17 2 2 3" xfId="39562" xr:uid="{B65E8E97-1E13-4C5E-B696-64B60D884639}"/>
    <cellStyle name="40% - Accent1 17 2 3" xfId="24913" xr:uid="{8C988991-1599-4E0D-B5E0-B929DBEBD7CD}"/>
    <cellStyle name="40% - Accent1 17 2 3 2" xfId="11756" xr:uid="{7B7C29A2-1593-44A8-BC7B-8C20EADFF397}"/>
    <cellStyle name="40% - Accent1 17 2 3 2 2" xfId="37127" xr:uid="{9E7277FE-E7EC-44E3-86C1-D02910C10D6D}"/>
    <cellStyle name="40% - Accent1 17 2 3 3" xfId="50147" xr:uid="{ED16817C-F399-4FB2-8C1A-ED1EE236B5CC}"/>
    <cellStyle name="40% - Accent1 17 2 4" xfId="7206" xr:uid="{980E2B02-DC51-4713-95C0-D28636D9EE6D}"/>
    <cellStyle name="40% - Accent1 17 2 4 2" xfId="32620" xr:uid="{21B43845-B8D4-4312-A505-3A1151380D8A}"/>
    <cellStyle name="40% - Accent1 17 2 5" xfId="27941" xr:uid="{D774D94D-3B53-4D4A-98D7-D22F907A41BD}"/>
    <cellStyle name="40% - Accent1 17 3" xfId="466" xr:uid="{06E856D6-FF59-4DA4-B39F-7E7E36FA9862}"/>
    <cellStyle name="40% - Accent1 17 3 2" xfId="12538" xr:uid="{3816802E-205E-4AD0-A5A2-25A23D71AFB6}"/>
    <cellStyle name="40% - Accent1 17 3 2 2" xfId="37901" xr:uid="{AF01D125-2420-41A1-A116-490707FB4F62}"/>
    <cellStyle name="40% - Accent1 17 3 3" xfId="25950" xr:uid="{D9FC340E-DD15-4C36-9BC2-D1A14B1ECD92}"/>
    <cellStyle name="40% - Accent1 17 4" xfId="13275" xr:uid="{5257028A-ECB5-4554-8900-0206A4CBF79D}"/>
    <cellStyle name="40% - Accent1 17 4 2" xfId="6394" xr:uid="{6E035643-B6A1-448E-BDB3-ED635786E881}"/>
    <cellStyle name="40% - Accent1 17 4 2 2" xfId="31817" xr:uid="{CE91683B-6D70-4E5B-AF25-66D9C1FE0544}"/>
    <cellStyle name="40% - Accent1 17 4 3" xfId="38626" xr:uid="{D30E3F82-776B-47D8-B8AD-D8BF7B61B576}"/>
    <cellStyle name="40% - Accent1 17 5" xfId="7125" xr:uid="{32C0B843-320F-49DE-B5D6-B627EF42D32E}"/>
    <cellStyle name="40% - Accent1 17 5 2" xfId="32539" xr:uid="{0D804DB8-57CC-413E-B3C0-BF8666CBD348}"/>
    <cellStyle name="40% - Accent1 17 6" xfId="48697" xr:uid="{ABE152AE-3541-4EED-8B0D-7D61C9D335C3}"/>
    <cellStyle name="40% - Accent1 18" xfId="17138" xr:uid="{FA78BC99-243E-43DE-BFCC-A16C5B000331}"/>
    <cellStyle name="40% - Accent1 18 2" xfId="8801" xr:uid="{FF16C82D-1EFF-444F-A14B-90D2A2D922AF}"/>
    <cellStyle name="40% - Accent1 18 2 2" xfId="2659" xr:uid="{36C70BEB-1B0C-4AA5-953B-27F30FCEC50A}"/>
    <cellStyle name="40% - Accent1 18 2 2 2" xfId="17911" xr:uid="{8C3FD321-C6A9-4B4A-A707-4BA8FB164BF2}"/>
    <cellStyle name="40% - Accent1 18 2 2 2 2" xfId="43219" xr:uid="{E535B790-6942-44B7-8906-0152A2CD2E4A}"/>
    <cellStyle name="40% - Accent1 18 2 2 3" xfId="28112" xr:uid="{8335375F-9674-45D7-AC9A-BB9E9FB36082}"/>
    <cellStyle name="40% - Accent1 18 2 3" xfId="18600" xr:uid="{5702C423-4CFD-450B-B3E3-346EC27E1A69}"/>
    <cellStyle name="40% - Accent1 18 2 3 2" xfId="24393" xr:uid="{9DA23CE4-55A4-48B2-AF9B-4CE4C2BDCCEB}"/>
    <cellStyle name="40% - Accent1 18 2 3 2 2" xfId="49638" xr:uid="{7B266C03-72C5-4216-A028-316942D50B5D}"/>
    <cellStyle name="40% - Accent1 18 2 3 3" xfId="43900" xr:uid="{8936CB95-8EAC-4662-9C01-9B2C27E652BF}"/>
    <cellStyle name="40% - Accent1 18 2 4" xfId="19842" xr:uid="{2B9F50F6-FD2D-4F51-B9D4-BCD0D04BED8D}"/>
    <cellStyle name="40% - Accent1 18 2 4 2" xfId="45130" xr:uid="{5917B273-02E0-43D2-A3DF-308E13B9C8FE}"/>
    <cellStyle name="40% - Accent1 18 2 5" xfId="34194" xr:uid="{EB152AE6-2726-481E-BABF-620809A3905F}"/>
    <cellStyle name="40% - Accent1 18 3" xfId="467" xr:uid="{099B834C-C12B-4BBE-910E-EE174AFAC2E4}"/>
    <cellStyle name="40% - Accent1 18 3 2" xfId="25175" xr:uid="{14E20E3B-0C4A-4785-9114-DFC5CF420E02}"/>
    <cellStyle name="40% - Accent1 18 3 2 2" xfId="50409" xr:uid="{AC9DE999-2783-45C7-B49C-1992E737D377}"/>
    <cellStyle name="40% - Accent1 18 3 3" xfId="25951" xr:uid="{EBBD251C-CF2E-410D-BADA-3A4D40E428F5}"/>
    <cellStyle name="40% - Accent1 18 4" xfId="637" xr:uid="{05E9E01B-6141-4C43-8A6D-A880AEE60B1E}"/>
    <cellStyle name="40% - Accent1 18 4 2" xfId="12708" xr:uid="{FEC0088A-FC1D-4993-934A-BEE89CC4A3D7}"/>
    <cellStyle name="40% - Accent1 18 4 2 2" xfId="38071" xr:uid="{168018E7-50A6-45A5-9A6B-FA0AB9B15370}"/>
    <cellStyle name="40% - Accent1 18 4 3" xfId="26121" xr:uid="{B29FD8D3-8D78-493F-B104-62316D92D17D}"/>
    <cellStyle name="40% - Accent1 18 5" xfId="19761" xr:uid="{157C76EB-AFF4-4C8B-9D14-E4160A8E5DCA}"/>
    <cellStyle name="40% - Accent1 18 5 2" xfId="45049" xr:uid="{83C89E65-035D-4580-808B-597F5B7ACD6C}"/>
    <cellStyle name="40% - Accent1 18 6" xfId="42447" xr:uid="{56A14485-7B30-46D5-9F52-7EF34C0F0877}"/>
    <cellStyle name="40% - Accent1 19" xfId="18178" xr:uid="{17E18905-647B-47A9-8594-6F18E623EFEA}"/>
    <cellStyle name="40% - Accent1 19 2" xfId="3606" xr:uid="{95C2F58B-3354-41E7-A0DA-7B251F73285E}"/>
    <cellStyle name="40% - Accent1 19 2 2" xfId="18861" xr:uid="{6B6B5FF7-EB30-49BD-B629-8237C83225FA}"/>
    <cellStyle name="40% - Accent1 19 2 2 2" xfId="44161" xr:uid="{4426B03D-CA71-4652-B6A2-D68405F9D521}"/>
    <cellStyle name="40% - Accent1 19 2 3" xfId="29050" xr:uid="{9DACEDFE-1576-4224-889E-FF4E57A4047F}"/>
    <cellStyle name="40% - Accent1 19 3" xfId="1672" xr:uid="{7618D1E9-C82D-452A-B562-962F298F68CD}"/>
    <cellStyle name="40% - Accent1 19 3 2" xfId="25335" xr:uid="{0B4CD01D-98A9-4ECC-9B2D-9FC023FD45A4}"/>
    <cellStyle name="40% - Accent1 19 3 2 2" xfId="50569" xr:uid="{0D9BDCB2-68DD-4333-8AC9-6D0AFD4878A7}"/>
    <cellStyle name="40% - Accent1 19 3 3" xfId="27143" xr:uid="{756A4D44-6AA3-4D3E-8C7B-503AC2597106}"/>
    <cellStyle name="40% - Accent1 19 4" xfId="19763" xr:uid="{6D3B9D44-7CD5-4161-AD4C-4192AE4E0181}"/>
    <cellStyle name="40% - Accent1 19 4 2" xfId="45051" xr:uid="{618B2EC9-D255-4744-93CD-7FAB076DA06A}"/>
    <cellStyle name="40% - Accent1 19 5" xfId="43479" xr:uid="{34593E93-48E4-4299-B8EF-1E8664D752CC}"/>
    <cellStyle name="40% - Accent1 2" xfId="138" xr:uid="{CE5ED271-7D85-4EE7-8AA3-BB5197FF8E37}"/>
    <cellStyle name="40% - Accent1 2 10" xfId="21437" xr:uid="{B5BB1377-E649-4133-A4B4-43D6413BFDBC}"/>
    <cellStyle name="40% - Accent1 2 10 2" xfId="8972" xr:uid="{63F5B202-7165-45B7-92F4-764112472ABD}"/>
    <cellStyle name="40% - Accent1 2 10 2 2" xfId="7378" xr:uid="{850D2720-47C4-4042-93E9-085564C5A368}"/>
    <cellStyle name="40% - Accent1 2 10 2 2 2" xfId="32792" xr:uid="{1E97A596-536C-468A-9CFC-BEE85AC617FF}"/>
    <cellStyle name="40% - Accent1 2 10 2 3" xfId="34365" xr:uid="{BAC4F0A3-9AC4-442D-8C55-91CE37209D14}"/>
    <cellStyle name="40% - Accent1 2 10 3" xfId="8067" xr:uid="{CDE43D84-CD8B-4BC8-912F-DC8ED7BCC1C4}"/>
    <cellStyle name="40% - Accent1 2 10 3 2" xfId="18081" xr:uid="{4A3452D2-9D43-4818-BC00-2C440C8B001D}"/>
    <cellStyle name="40% - Accent1 2 10 3 2 2" xfId="43389" xr:uid="{630BE576-9178-42C0-9A42-8CBF20F9FE04}"/>
    <cellStyle name="40% - Accent1 2 10 3 3" xfId="33474" xr:uid="{98858FB3-50BA-4CA8-B88D-8FBABFFB857D}"/>
    <cellStyle name="40% - Accent1 2 10 4" xfId="13528" xr:uid="{08FC2784-5B21-4DD9-B2BD-DCFB78C7DE10}"/>
    <cellStyle name="40% - Accent1 2 10 4 2" xfId="38879" xr:uid="{328E7B9F-58ED-43E7-B4AF-81D8AC1364DE}"/>
    <cellStyle name="40% - Accent1 2 10 5" xfId="46705" xr:uid="{7FF71C2D-3A08-4804-8532-28C240889C9E}"/>
    <cellStyle name="40% - Accent1 2 11" xfId="18129" xr:uid="{787D4173-E308-4355-BCF2-80E7A4FF753F}"/>
    <cellStyle name="40% - Accent1 2 12" xfId="25538" xr:uid="{A51408F5-A69C-4FC0-B039-074DC9FD36EE}"/>
    <cellStyle name="40% - Accent1 2 12 2" xfId="50761" xr:uid="{563A07E3-5435-4897-909A-9185C85F567A}"/>
    <cellStyle name="40% - Accent1 2 13" xfId="25633" xr:uid="{A1A55BDA-9980-4D9E-B676-F16E7BF2D563}"/>
    <cellStyle name="40% - Accent1 2 2" xfId="19241" xr:uid="{554CDEE1-D439-4A15-8825-E4A96B3B09AE}"/>
    <cellStyle name="40% - Accent1 2 2 10" xfId="44532" xr:uid="{86C9EDFC-FA10-4074-BFB5-DD8BA476582F}"/>
    <cellStyle name="40% - Accent1 2 2 2" xfId="12927" xr:uid="{8D1D598C-EDF8-4008-9558-B5F783C6F4C7}"/>
    <cellStyle name="40% - Accent1 2 2 2 2" xfId="1324" xr:uid="{148AB248-F07E-43B2-88D0-662FD1B2ECF0}"/>
    <cellStyle name="40% - Accent1 2 2 2 2 2" xfId="10905" xr:uid="{27947571-B598-48B9-9FDA-E4B65E48D8DC}"/>
    <cellStyle name="40% - Accent1 2 2 2 2 2 2" xfId="4763" xr:uid="{578F7FAA-6F3D-46A4-AD30-7F6889B472F1}"/>
    <cellStyle name="40% - Accent1 2 2 2 2 2 2 2" xfId="2095" xr:uid="{62339B0A-C4A4-4FC9-9FFB-43272194A36B}"/>
    <cellStyle name="40% - Accent1 2 2 2 2 2 2 2 2" xfId="27566" xr:uid="{8666ACE1-BE4A-4CCD-9473-FA3614AD0EDD}"/>
    <cellStyle name="40% - Accent1 2 2 2 2 2 2 3" xfId="30194" xr:uid="{1B3FB20C-E689-401E-B030-9E08B82CB237}"/>
    <cellStyle name="40% - Accent1 2 2 2 2 2 3" xfId="2826" xr:uid="{4CB955BF-EAAE-4303-AF29-4A8B91799F33}"/>
    <cellStyle name="40% - Accent1 2 2 2 2 2 3 2" xfId="13870" xr:uid="{B6A21771-A1D3-4788-8AAA-69F7B6AE1A65}"/>
    <cellStyle name="40% - Accent1 2 2 2 2 2 3 2 2" xfId="39221" xr:uid="{B8347BB8-0F47-4E3B-B85E-1BE302DDD40C}"/>
    <cellStyle name="40% - Accent1 2 2 2 2 2 3 3" xfId="28279" xr:uid="{6EEDD00A-A3CA-42B5-B8BF-3B4859DDAB26}"/>
    <cellStyle name="40% - Accent1 2 2 2 2 2 4" xfId="9290" xr:uid="{C4AD215D-5F62-4D94-A3CE-C1311138A997}"/>
    <cellStyle name="40% - Accent1 2 2 2 2 2 4 2" xfId="34683" xr:uid="{84B81D4E-6750-412F-A4AB-3F92947B06A8}"/>
    <cellStyle name="40% - Accent1 2 2 2 2 2 5" xfId="36276" xr:uid="{B82E4CE0-A563-4AC7-A477-C1C3CCEE2744}"/>
    <cellStyle name="40% - Accent1 2 2 2 2 3" xfId="22561" xr:uid="{BD1002A7-2949-4C3D-B22C-B7B4199A6114}"/>
    <cellStyle name="40% - Accent1 2 2 2 2 3 2" xfId="14652" xr:uid="{E6E46946-54BA-4F8D-980E-EA6B5E7FCBB9}"/>
    <cellStyle name="40% - Accent1 2 2 2 2 3 2 2" xfId="39991" xr:uid="{AE7955E2-A838-462D-9569-7A6B8B0E0BF1}"/>
    <cellStyle name="40% - Accent1 2 2 2 2 3 3" xfId="47816" xr:uid="{DDE4285F-DB64-4294-8457-A6C98D493D28}"/>
    <cellStyle name="40% - Accent1 2 2 2 2 4" xfId="22730" xr:uid="{A32B9BB0-FA32-4904-98D8-FA1816D7A095}"/>
    <cellStyle name="40% - Accent1 2 2 2 2 4 2" xfId="21134" xr:uid="{D7CE5F4F-F3E1-42F4-9732-E638037067F6}"/>
    <cellStyle name="40% - Accent1 2 2 2 2 4 2 2" xfId="46413" xr:uid="{71296B55-8660-4923-9CEF-2801607931D6}"/>
    <cellStyle name="40% - Accent1 2 2 2 2 4 3" xfId="47985" xr:uid="{61CC9225-DDF7-4A83-B2AA-1FA965835339}"/>
    <cellStyle name="40% - Accent1 2 2 2 2 5" xfId="1848" xr:uid="{8D7453EB-1D0F-4F50-B619-70F2B8F03065}"/>
    <cellStyle name="40% - Accent1 2 2 2 2 5 2" xfId="27319" xr:uid="{F8898F31-35BA-4F36-8D64-1D89324315C2}"/>
    <cellStyle name="40% - Accent1 2 2 2 2 6" xfId="26797" xr:uid="{505E52E8-6306-46EF-AB3F-8AB645FE5EE5}"/>
    <cellStyle name="40% - Accent1 2 2 2 3" xfId="3428" xr:uid="{FDBC2631-13E9-41B9-A735-4DD8055789AC}"/>
    <cellStyle name="40% - Accent1 2 2 2 3 2" xfId="23542" xr:uid="{6EB28207-E90D-4E5A-A04E-D6AE11F430A5}"/>
    <cellStyle name="40% - Accent1 2 2 2 3 2 2" xfId="11076" xr:uid="{A3B27F00-25A4-48CE-87B5-43651437B803}"/>
    <cellStyle name="40% - Accent1 2 2 2 3 2 2 2" xfId="4199" xr:uid="{53CCB9AF-8775-49DA-A3C3-8BCFAD6BC174}"/>
    <cellStyle name="40% - Accent1 2 2 2 3 2 2 2 2" xfId="29643" xr:uid="{F3966C10-E58F-4AB9-8628-5AC7407D550C}"/>
    <cellStyle name="40% - Accent1 2 2 2 3 2 2 3" xfId="36447" xr:uid="{56B69A41-8803-4579-BEAB-28015FCA5D1F}"/>
    <cellStyle name="40% - Accent1 2 2 2 3 2 3" xfId="9139" xr:uid="{7CD7486A-E7D6-4A06-8EDE-661ADBB877E6}"/>
    <cellStyle name="40% - Accent1 2 2 2 3 2 3 2" xfId="1234" xr:uid="{E17465C7-A035-4AB8-BA50-10225EE0029C}"/>
    <cellStyle name="40% - Accent1 2 2 2 3 2 3 2 2" xfId="26718" xr:uid="{ACD524F0-9B57-432E-8E8B-4DFE9A9AC509}"/>
    <cellStyle name="40% - Accent1 2 2 2 3 2 3 3" xfId="34532" xr:uid="{1A9E7A75-848B-4F83-877D-A19A0A232797}"/>
    <cellStyle name="40% - Accent1 2 2 2 3 2 4" xfId="21926" xr:uid="{9D2C60F4-0870-4032-9493-1886185E622D}"/>
    <cellStyle name="40% - Accent1 2 2 2 3 2 4 2" xfId="47194" xr:uid="{A52AF8C2-F40E-4495-8580-66B51230872C}"/>
    <cellStyle name="40% - Accent1 2 2 2 3 2 5" xfId="48787" xr:uid="{BA827917-A989-41DF-8300-37E9F893D06E}"/>
    <cellStyle name="40% - Accent1 2 2 2 3 3" xfId="16248" xr:uid="{D2DCAB30-357E-4C40-9C6B-7A34324F3EEA}"/>
    <cellStyle name="40% - Accent1 2 2 2 3 3 2" xfId="3088" xr:uid="{38CC50FE-A818-4520-A800-C320EDC6B50D}"/>
    <cellStyle name="40% - Accent1 2 2 2 3 3 2 2" xfId="28541" xr:uid="{9A38487F-AADA-481C-B5F4-726126D923D1}"/>
    <cellStyle name="40% - Accent1 2 2 2 3 3 3" xfId="41564" xr:uid="{DBEF0D3C-B103-4F87-8B0C-9537F8D7B294}"/>
    <cellStyle name="40% - Accent1 2 2 2 3 4" xfId="16417" xr:uid="{6AE5340B-2C7D-4F55-936C-76EA79F28206}"/>
    <cellStyle name="40% - Accent1 2 2 2 3 4 2" xfId="14822" xr:uid="{F42A85E4-6635-4190-AED0-723C26A2FE1E}"/>
    <cellStyle name="40% - Accent1 2 2 2 3 4 2 2" xfId="40161" xr:uid="{E62B8D85-8055-4832-A900-93E350746D1A}"/>
    <cellStyle name="40% - Accent1 2 2 2 3 4 3" xfId="41733" xr:uid="{1FBA8491-3F3D-4ACC-B031-39701482ED6E}"/>
    <cellStyle name="40% - Accent1 2 2 2 3 5" xfId="3952" xr:uid="{D25E7A15-B341-4013-B983-26E7E917D174}"/>
    <cellStyle name="40% - Accent1 2 2 2 3 5 2" xfId="29396" xr:uid="{EBA69C2B-F39E-4BC0-B1F1-73872EFDBF5F}"/>
    <cellStyle name="40% - Accent1 2 2 2 3 6" xfId="28873" xr:uid="{D332C42A-F301-4B4A-A3AE-20D64F1B0B06}"/>
    <cellStyle name="40% - Accent1 2 2 2 4" xfId="4592" xr:uid="{7AE1E738-1FA4-497F-9DF8-FD212DFBCDDA}"/>
    <cellStyle name="40% - Accent1 2 2 2 4 2" xfId="15296" xr:uid="{4D829D9D-E92C-466E-80DA-C48517FADBFF}"/>
    <cellStyle name="40% - Accent1 2 2 2 4 2 2" xfId="13700" xr:uid="{82D3E30B-33B4-474E-B5A1-5D47C108B612}"/>
    <cellStyle name="40% - Accent1 2 2 2 4 2 2 2" xfId="39051" xr:uid="{C9FB8F4C-3D5F-4503-A586-24225EF5C0C4}"/>
    <cellStyle name="40% - Accent1 2 2 2 4 2 3" xfId="40623" xr:uid="{1AF63D16-6583-470F-B021-E7A78DECBE46}"/>
    <cellStyle name="40% - Accent1 2 2 2 4 3" xfId="14390" xr:uid="{DBA0398E-6298-4E04-8FDD-C461B5B2A5BD}"/>
    <cellStyle name="40% - Accent1 2 2 2 4 3 2" xfId="20184" xr:uid="{11CD0F12-BC4E-4DD3-92E9-AFF575FABD50}"/>
    <cellStyle name="40% - Accent1 2 2 2 4 3 2 2" xfId="45472" xr:uid="{515EADA8-1FE3-4908-8E22-06823E415CB7}"/>
    <cellStyle name="40% - Accent1 2 2 2 4 3 3" xfId="39729" xr:uid="{7C093094-5582-494A-AB55-9739E55C5D5D}"/>
    <cellStyle name="40% - Accent1 2 2 2 4 4" xfId="2977" xr:uid="{BB714F76-FC54-404A-95B2-116E6674C6A6}"/>
    <cellStyle name="40% - Accent1 2 2 2 4 4 2" xfId="28430" xr:uid="{904B5165-B0D6-4F26-93C6-5E7B026000D4}"/>
    <cellStyle name="40% - Accent1 2 2 2 4 5" xfId="30023" xr:uid="{445C09D5-62C4-4902-9661-01D4DEA0E7E0}"/>
    <cellStyle name="40% - Accent1 2 2 2 5" xfId="9924" xr:uid="{E1F4BE19-8543-41CE-82AA-59407A58CDC0}"/>
    <cellStyle name="40% - Accent1 2 2 2 5 2" xfId="20964" xr:uid="{14C1509F-CA4F-4F7F-BD0B-88088628B57C}"/>
    <cellStyle name="40% - Accent1 2 2 2 5 2 2" xfId="46243" xr:uid="{D273EB28-B01B-41EB-A087-F3851322A3A5}"/>
    <cellStyle name="40% - Accent1 2 2 2 5 3" xfId="35308" xr:uid="{F1AB4451-8D4F-4DBB-BE64-FDE2187F4BF0}"/>
    <cellStyle name="40% - Accent1 2 2 2 6" xfId="10093" xr:uid="{0D7C370E-49A5-42C2-B662-ABC1C84B54CF}"/>
    <cellStyle name="40% - Accent1 2 2 2 6 2" xfId="8499" xr:uid="{49576951-E489-4E8C-911F-A2A6F92AEB08}"/>
    <cellStyle name="40% - Accent1 2 2 2 6 2 2" xfId="33906" xr:uid="{52D2F14B-CAF6-44A5-B590-F65DA0EB9756}"/>
    <cellStyle name="40% - Accent1 2 2 2 6 3" xfId="35477" xr:uid="{18EEA0BA-930E-42BA-BDFD-B4C13A345CDA}"/>
    <cellStyle name="40% - Accent1 2 2 2 7" xfId="811" xr:uid="{990106CF-762A-4A16-AB3D-32CF3F58BF44}"/>
    <cellStyle name="40% - Accent1 2 2 2 7 2" xfId="26295" xr:uid="{8F204A11-B8DB-4CF4-AFF7-72A99C21CBBD}"/>
    <cellStyle name="40% - Accent1 2 2 2 8" xfId="38281" xr:uid="{8E067BA2-EDA7-46D4-BCA1-2FBF0D28E0F3}"/>
    <cellStyle name="40% - Accent1 2 2 3" xfId="9742" xr:uid="{B48083CE-22D9-4296-B568-176594AB7C3D}"/>
    <cellStyle name="40% - Accent1 2 2 3 2" xfId="22379" xr:uid="{B7A4B488-4EF2-427A-908F-3468D24AB2C7}"/>
    <cellStyle name="40% - Accent1 2 2 3 2 2" xfId="6697" xr:uid="{84610BDE-761D-40B1-B81B-659524ADF2D7}"/>
    <cellStyle name="40% - Accent1 2 2 3 2 2 2" xfId="17401" xr:uid="{3E4A6672-498A-46A5-AC2A-D344176F5696}"/>
    <cellStyle name="40% - Accent1 2 2 3 2 2 2 2" xfId="23150" xr:uid="{4BECBF85-DD4A-4F21-967E-9A67B35BEFE1}"/>
    <cellStyle name="40% - Accent1 2 2 3 2 2 2 2 2" xfId="48405" xr:uid="{128A86B9-6EE0-4E57-91FE-D9D7B69A3092}"/>
    <cellStyle name="40% - Accent1 2 2 3 2 2 2 3" xfId="42709" xr:uid="{B57E5FF9-BA1D-46C3-BA48-BB669EF7B547}"/>
    <cellStyle name="40% - Accent1 2 2 3 2 2 3" xfId="15463" xr:uid="{4A8CA0FC-DC58-4161-A7B8-4E14E00C2A56}"/>
    <cellStyle name="40% - Accent1 2 2 3 2 2 3 2" xfId="3319" xr:uid="{47EF9920-2D50-408B-AF38-D28B2BC03DAE}"/>
    <cellStyle name="40% - Accent1 2 2 3 2 2 3 2 2" xfId="28772" xr:uid="{E6721364-7A89-44BC-961D-2FA708453C43}"/>
    <cellStyle name="40% - Accent1 2 2 3 2 2 3 3" xfId="40790" xr:uid="{533425C6-DF0C-4916-BEBC-B3EFFF69E0C3}"/>
    <cellStyle name="40% - Accent1 2 2 3 2 2 4" xfId="5081" xr:uid="{FA308124-29D3-493C-86F4-A864D71069E8}"/>
    <cellStyle name="40% - Accent1 2 2 3 2 2 4 2" xfId="30512" xr:uid="{DE68EB62-25C5-45ED-8029-37E59AEAE49D}"/>
    <cellStyle name="40% - Accent1 2 2 3 2 2 5" xfId="32111" xr:uid="{D8A22F3E-C47B-4ACB-8DD5-ECA539330860}"/>
    <cellStyle name="40% - Accent1 2 2 3 2 3" xfId="12028" xr:uid="{4153DCB9-5F7E-4A12-BE66-A3F761237405}"/>
    <cellStyle name="40% - Accent1 2 2 3 2 3 2" xfId="22037" xr:uid="{2C0DDE89-6B4C-4571-A930-8FE65CD32C2B}"/>
    <cellStyle name="40% - Accent1 2 2 3 2 3 2 2" xfId="47305" xr:uid="{8F7323F4-3566-47DA-84D3-8120BC9CB7E9}"/>
    <cellStyle name="40% - Accent1 2 2 3 2 3 3" xfId="37391" xr:uid="{5E4E6FEE-F353-4E42-B567-7E9A7A939B36}"/>
    <cellStyle name="40% - Accent1 2 2 3 2 4" xfId="12197" xr:uid="{ED0A42BE-1104-4D57-BE89-C628BBA1E6DD}"/>
    <cellStyle name="40% - Accent1 2 2 3 2 4 2" xfId="9571" xr:uid="{5A2625A1-E58F-40ED-A6BD-BC23810A3808}"/>
    <cellStyle name="40% - Accent1 2 2 3 2 4 2 2" xfId="34964" xr:uid="{336E39A6-2A60-4556-AEE6-B8CFDE6213F9}"/>
    <cellStyle name="40% - Accent1 2 2 3 2 4 3" xfId="37560" xr:uid="{E6134138-6FED-49B5-A2F0-CB7258FDC233}"/>
    <cellStyle name="40% - Accent1 2 2 3 2 5" xfId="22903" xr:uid="{FE485604-ED5C-4630-9931-71E7292DF9B2}"/>
    <cellStyle name="40% - Accent1 2 2 3 2 5 2" xfId="48158" xr:uid="{527CA977-55ED-4086-A202-5B54C171FD33}"/>
    <cellStyle name="40% - Accent1 2 2 3 2 6" xfId="47636" xr:uid="{EFDCB449-3487-49A0-AF39-CF6D320710B2}"/>
    <cellStyle name="40% - Accent1 2 2 3 3" xfId="16066" xr:uid="{AD9F3DD2-161C-4660-A7E2-C40770943E05}"/>
    <cellStyle name="40% - Accent1 2 2 3 3 2" xfId="19333" xr:uid="{3E01520A-CDCB-4F86-9CB1-5384866A2656}"/>
    <cellStyle name="40% - Accent1 2 2 3 3 2 2" xfId="6868" xr:uid="{D72EF7F5-A237-4A6D-BA27-1270561463EA}"/>
    <cellStyle name="40% - Accent1 2 2 3 3 2 2 2" xfId="16837" xr:uid="{02142C3E-5D04-4C80-A778-754101F9287E}"/>
    <cellStyle name="40% - Accent1 2 2 3 3 2 2 2 2" xfId="42153" xr:uid="{2C2DD2E7-6432-4B3B-AA78-D62E47F863D9}"/>
    <cellStyle name="40% - Accent1 2 2 3 3 2 2 3" xfId="32282" xr:uid="{4F8C87D9-8313-4C4A-AAD5-F593A8B14F3B}"/>
    <cellStyle name="40% - Accent1 2 2 3 3 2 3" xfId="4930" xr:uid="{7EE2BD41-4ECE-4FA9-953D-B94A51E6C180}"/>
    <cellStyle name="40% - Accent1 2 2 3 3 2 3 2" xfId="9632" xr:uid="{F83D2C78-1033-4654-B81C-E7A5A2A89104}"/>
    <cellStyle name="40% - Accent1 2 2 3 3 2 3 2 2" xfId="35025" xr:uid="{7C0D7BB3-A091-4CC8-8B59-D3931E121A95}"/>
    <cellStyle name="40% - Accent1 2 2 3 3 2 3 3" xfId="30361" xr:uid="{52BFFDB5-3BA5-4C7A-BDCC-15E91AD4122A}"/>
    <cellStyle name="40% - Accent1 2 2 3 3 2 4" xfId="11394" xr:uid="{5D96B886-1489-456F-9EB1-0D4E718132CD}"/>
    <cellStyle name="40% - Accent1 2 2 3 3 2 4 2" xfId="36765" xr:uid="{E3F53ADE-370D-4B5D-9F24-D91155ACC18D}"/>
    <cellStyle name="40% - Accent1 2 2 3 3 2 5" xfId="44621" xr:uid="{F6B18232-50ED-4B03-A819-9C3ACEC3131C}"/>
    <cellStyle name="40% - Accent1 2 2 3 3 3" xfId="24665" xr:uid="{B55DBB8E-0DC3-422C-88F4-640FB03670A7}"/>
    <cellStyle name="40% - Accent1 2 2 3 3 3 2" xfId="15725" xr:uid="{BC0588CB-F8BD-4B73-B698-1BBB6D2C694C}"/>
    <cellStyle name="40% - Accent1 2 2 3 3 3 2 2" xfId="41052" xr:uid="{2F865BAA-454D-4C3E-8E32-5482E9BB3D87}"/>
    <cellStyle name="40% - Accent1 2 2 3 3 3 3" xfId="49899" xr:uid="{E878ED91-8161-4545-A351-84E56CCCD9BD}"/>
    <cellStyle name="40% - Accent1 2 2 3 3 4" xfId="24834" xr:uid="{47F8BE30-87C6-4DC2-BCCA-F6BDEF0AE06F}"/>
    <cellStyle name="40% - Accent1 2 2 3 3 4 2" xfId="22207" xr:uid="{8334C405-3BB5-4D4C-A832-110EEBD06944}"/>
    <cellStyle name="40% - Accent1 2 2 3 3 4 2 2" xfId="47475" xr:uid="{F5DEAF75-AA20-4E56-8215-C07ED45B5F37}"/>
    <cellStyle name="40% - Accent1 2 2 3 3 4 3" xfId="50068" xr:uid="{F8DF79C4-1E29-4B78-B1B3-AA9CAD628E74}"/>
    <cellStyle name="40% - Accent1 2 2 3 3 5" xfId="16590" xr:uid="{72DE20B2-5F87-4EAB-B82E-B2D013D2F039}"/>
    <cellStyle name="40% - Accent1 2 2 3 3 5 2" xfId="41906" xr:uid="{A037BE2D-0D59-4412-9E2E-E5C10887BC1D}"/>
    <cellStyle name="40% - Accent1 2 2 3 3 6" xfId="41383" xr:uid="{5CAA90AE-9241-4730-9BAB-816EA25BA93C}"/>
    <cellStyle name="40% - Accent1 2 2 3 4" xfId="17230" xr:uid="{C5917F07-F58F-444B-AB4B-73F29A69629D}"/>
    <cellStyle name="40% - Accent1 2 2 3 4 2" xfId="23713" xr:uid="{F1FD7E36-82BE-4F4F-8ACA-A9AF96C08837}"/>
    <cellStyle name="40% - Accent1 2 2 3 4 2 2" xfId="10513" xr:uid="{C784071A-D54C-4433-B11F-A8D9C36CE3F3}"/>
    <cellStyle name="40% - Accent1 2 2 3 4 2 2 2" xfId="35897" xr:uid="{8D1FE055-7805-4812-9870-B18C0565B158}"/>
    <cellStyle name="40% - Accent1 2 2 3 4 2 3" xfId="48958" xr:uid="{74EA0016-F7F1-47E6-B231-020EFDACA7FC}"/>
    <cellStyle name="40% - Accent1 2 2 3 4 3" xfId="21775" xr:uid="{F2F20A08-1159-4068-8D19-196519779FC3}"/>
    <cellStyle name="40% - Accent1 2 2 3 4 3 2" xfId="1213" xr:uid="{CB9B606D-0E1E-4A9E-8B6A-EC05ACF38FCB}"/>
    <cellStyle name="40% - Accent1 2 2 3 4 3 2 2" xfId="26697" xr:uid="{D5055B02-9753-4AD0-91EB-44091D5C83BD}"/>
    <cellStyle name="40% - Accent1 2 2 3 4 3 3" xfId="47043" xr:uid="{D4E5D12F-E6CD-4A98-8055-42A02A534C94}"/>
    <cellStyle name="40% - Accent1 2 2 3 4 4" xfId="15614" xr:uid="{D1E5888F-DB1C-4905-813E-30040B416681}"/>
    <cellStyle name="40% - Accent1 2 2 3 4 4 2" xfId="40941" xr:uid="{C7FCFD43-A81C-470C-BDC1-84D318AF11C1}"/>
    <cellStyle name="40% - Accent1 2 2 3 4 5" xfId="42538" xr:uid="{CFF2AC52-CAAC-451D-9C55-465622BD9B24}"/>
    <cellStyle name="40% - Accent1 2 2 3 5" xfId="5714" xr:uid="{3E3EF7E4-E433-4294-8569-6245E72CEC74}"/>
    <cellStyle name="40% - Accent1 2 2 3 5 2" xfId="9401" xr:uid="{C69741EC-12E2-4BBD-B5ED-3FC6BB70E1AE}"/>
    <cellStyle name="40% - Accent1 2 2 3 5 2 2" xfId="34794" xr:uid="{E90996B2-0201-4FE8-A6E5-BC09349A0DB2}"/>
    <cellStyle name="40% - Accent1 2 2 3 5 3" xfId="31137" xr:uid="{F13F2720-B17B-46C6-A8BE-50C8224FFAF9}"/>
    <cellStyle name="40% - Accent1 2 2 3 6" xfId="5883" xr:uid="{D638FF2C-79E5-4902-80CE-9B6FE675DD12}"/>
    <cellStyle name="40% - Accent1 2 2 3 6 2" xfId="3258" xr:uid="{53B4C028-D540-4CD4-B93C-F11441F0E7ED}"/>
    <cellStyle name="40% - Accent1 2 2 3 6 2 2" xfId="28711" xr:uid="{6CE15A6F-0AD3-4D2F-8380-6FFF76811BF8}"/>
    <cellStyle name="40% - Accent1 2 2 3 6 3" xfId="31306" xr:uid="{E554BEF6-A997-4CD5-838B-9856277D9348}"/>
    <cellStyle name="40% - Accent1 2 2 3 7" xfId="10266" xr:uid="{D9E400F2-FE68-4966-86C5-C4DB54F1DC85}"/>
    <cellStyle name="40% - Accent1 2 2 3 7 2" xfId="35650" xr:uid="{6E30B11C-0C2E-4887-A4A7-C26E40D3B5D7}"/>
    <cellStyle name="40% - Accent1 2 2 3 8" xfId="35126" xr:uid="{1EBD595D-4B75-4423-9F94-3BA8B6B0B7D6}"/>
    <cellStyle name="40% - Accent1 2 2 4" xfId="5532" xr:uid="{DA606F5C-4AA1-40DE-8FAD-E112EC06A840}"/>
    <cellStyle name="40% - Accent1 2 2 4 2" xfId="13019" xr:uid="{312B767B-6A21-40C5-A158-C0C68DE92F91}"/>
    <cellStyle name="40% - Accent1 2 2 4 2 2" xfId="19504" xr:uid="{8C9B8866-9DD4-47BA-A197-E692E7D8AC7A}"/>
    <cellStyle name="40% - Accent1 2 2 4 2 2 2" xfId="6303" xr:uid="{00B85942-E4F3-4C64-AEF6-418689643748}"/>
    <cellStyle name="40% - Accent1 2 2 4 2 2 2 2" xfId="31726" xr:uid="{B8A2388E-12B3-4643-B0A9-D6C5D0F80548}"/>
    <cellStyle name="40% - Accent1 2 2 4 2 2 3" xfId="44792" xr:uid="{89FA9E80-EA27-4163-80AA-B5A056A3B02E}"/>
    <cellStyle name="40% - Accent1 2 2 4 2 3" xfId="11243" xr:uid="{8020C656-9166-4B52-A2B7-6B50AD8230EF}"/>
    <cellStyle name="40% - Accent1 2 2 4 2 3 2" xfId="22268" xr:uid="{ECF09A2B-5CF2-4656-BDDC-24923E2913C4}"/>
    <cellStyle name="40% - Accent1 2 2 4 2 3 2 2" xfId="47536" xr:uid="{1C0D8B9A-7AD9-48E8-A7BA-9CD73D16E5C8}"/>
    <cellStyle name="40% - Accent1 2 2 4 2 3 3" xfId="36614" xr:uid="{29AABBC2-40FA-47EC-9FA5-624EF3546BF1}"/>
    <cellStyle name="40% - Accent1 2 2 4 2 4" xfId="24031" xr:uid="{0F3B6836-BC7D-43B2-832F-15F7FC3E1B45}"/>
    <cellStyle name="40% - Accent1 2 2 4 2 4 2" xfId="49276" xr:uid="{B21B96B7-1CD2-4E40-B5DD-BDC5D37A87DD}"/>
    <cellStyle name="40% - Accent1 2 2 4 2 5" xfId="38370" xr:uid="{BE265D50-11C5-433F-99BC-506C8D53848B}"/>
    <cellStyle name="40% - Accent1 2 2 4 3" xfId="18352" xr:uid="{0D7EC1DE-6798-4D24-9183-F5AD928F2307}"/>
    <cellStyle name="40% - Accent1 2 2 4 3 2" xfId="5192" xr:uid="{B5756BB1-8B8D-4E5F-BA32-1F28B2B0D0A7}"/>
    <cellStyle name="40% - Accent1 2 2 4 3 2 2" xfId="30623" xr:uid="{BD093610-1FBE-4816-B577-7157FA60E28F}"/>
    <cellStyle name="40% - Accent1 2 2 4 3 3" xfId="43652" xr:uid="{6311C942-8FBB-4804-889C-E2592BC567E8}"/>
    <cellStyle name="40% - Accent1 2 2 4 4" xfId="18521" xr:uid="{22357622-F3D0-4C33-9212-265B8C3AB870}"/>
    <cellStyle name="40% - Accent1 2 2 4 4 2" xfId="15895" xr:uid="{39C07C12-3067-4834-9E23-28F01F475520}"/>
    <cellStyle name="40% - Accent1 2 2 4 4 2 2" xfId="41222" xr:uid="{2C064626-BF1B-4AEF-B2E4-77DF3BBD4306}"/>
    <cellStyle name="40% - Accent1 2 2 4 4 3" xfId="43821" xr:uid="{02217964-2861-4EEA-855E-91FFF41CF8BB}"/>
    <cellStyle name="40% - Accent1 2 2 4 5" xfId="6056" xr:uid="{9419B915-9CBB-4D09-8CC1-5C3CDD1B2492}"/>
    <cellStyle name="40% - Accent1 2 2 4 5 2" xfId="31479" xr:uid="{AD62A785-0FB2-4BC0-81CA-EF49EB30F9C6}"/>
    <cellStyle name="40% - Accent1 2 2 4 6" xfId="30955" xr:uid="{6B857EC3-EF78-49B7-9F8B-2FA7E1B800CE}"/>
    <cellStyle name="40% - Accent1 2 2 5" xfId="11846" xr:uid="{D4C2B87C-F0F1-40BA-AD15-B6F4E06D316B}"/>
    <cellStyle name="40% - Accent1 2 2 5 2" xfId="1414" xr:uid="{862F71F5-BDC0-45D3-B981-56944A764811}"/>
    <cellStyle name="40% - Accent1 2 2 5 2 2" xfId="13190" xr:uid="{0C971DEC-DFB0-4E88-B2E6-9D985FC59090}"/>
    <cellStyle name="40% - Accent1 2 2 5 2 2 2" xfId="12617" xr:uid="{057C0481-72D9-43C8-A256-62AADE15E669}"/>
    <cellStyle name="40% - Accent1 2 2 5 2 2 2 2" xfId="37980" xr:uid="{0BC51A37-1243-4F15-B367-8C01293805C9}"/>
    <cellStyle name="40% - Accent1 2 2 5 2 2 3" xfId="38541" xr:uid="{CBE7FE74-268E-45C2-9DAF-BDCAADF00211}"/>
    <cellStyle name="40% - Accent1 2 2 5 2 3" xfId="23880" xr:uid="{3C20120B-FBAE-4220-AEF5-B982A81CE5E3}"/>
    <cellStyle name="40% - Accent1 2 2 5 2 3 2" xfId="15956" xr:uid="{A8D9C1F6-6279-477D-9C8E-4468435110F9}"/>
    <cellStyle name="40% - Accent1 2 2 5 2 3 2 2" xfId="41283" xr:uid="{B639047E-ADBC-47A1-A758-C55005C85864}"/>
    <cellStyle name="40% - Accent1 2 2 5 2 3 3" xfId="49125" xr:uid="{F30D402E-A848-4AA8-BA40-40AF21D6424B}"/>
    <cellStyle name="40% - Accent1 2 2 5 2 4" xfId="17719" xr:uid="{2D7D3992-A768-40CC-AE78-AD24AA7BADD6}"/>
    <cellStyle name="40% - Accent1 2 2 5 2 4 2" xfId="43027" xr:uid="{23644569-6802-4422-967F-3EF29A71C9DE}"/>
    <cellStyle name="40% - Accent1 2 2 5 2 5" xfId="26885" xr:uid="{3F4E22F1-C924-4825-BABE-17621164E095}"/>
    <cellStyle name="40% - Accent1 2 2 5 3" xfId="7819" xr:uid="{67090292-B56C-4DA3-9D1F-4D3E95161D6B}"/>
    <cellStyle name="40% - Accent1 2 2 5 3 2" xfId="11505" xr:uid="{BD34F7A4-E4EB-4C19-BC6C-F236A983D863}"/>
    <cellStyle name="40% - Accent1 2 2 5 3 2 2" xfId="36876" xr:uid="{A3DEDA7C-5DD5-45F4-9C31-94E8F451B912}"/>
    <cellStyle name="40% - Accent1 2 2 5 3 3" xfId="33226" xr:uid="{A95C5CB4-8475-43B8-A434-19FB8AB4870F}"/>
    <cellStyle name="40% - Accent1 2 2 5 4" xfId="7988" xr:uid="{EF69689A-788E-44BE-B367-8ACA61E5E3A2}"/>
    <cellStyle name="40% - Accent1 2 2 5 4 2" xfId="5362" xr:uid="{8E578418-A511-4AD9-B581-2AC95F17F7BF}"/>
    <cellStyle name="40% - Accent1 2 2 5 4 2 2" xfId="30793" xr:uid="{E7255D5F-98C4-4925-B43A-8D81D3F81C7B}"/>
    <cellStyle name="40% - Accent1 2 2 5 4 3" xfId="33395" xr:uid="{74760809-74AA-4127-9B26-213A69C03564}"/>
    <cellStyle name="40% - Accent1 2 2 5 5" xfId="12370" xr:uid="{BC8476EF-6BAC-4AB4-861C-A2884D8CC819}"/>
    <cellStyle name="40% - Accent1 2 2 5 5 2" xfId="37733" xr:uid="{AA267D73-F9BF-4F3C-8785-8F78ED1FEADA}"/>
    <cellStyle name="40% - Accent1 2 2 5 6" xfId="37210" xr:uid="{B2554DB4-025D-47CC-8C34-BF6A18879F69}"/>
    <cellStyle name="40% - Accent1 2 2 6" xfId="15125" xr:uid="{E51B519C-2B42-4F55-9B6B-860BAA1E5A53}"/>
    <cellStyle name="40% - Accent1 2 2 6 2" xfId="21608" xr:uid="{1E093A27-A013-4286-B8D0-591982FCEFF2}"/>
    <cellStyle name="40% - Accent1 2 2 6 2 2" xfId="20014" xr:uid="{75F20B94-D4D5-4D53-BD1E-EEEF0437EE8C}"/>
    <cellStyle name="40% - Accent1 2 2 6 2 2 2" xfId="45302" xr:uid="{C5A61348-01F1-457E-972F-41155812FD96}"/>
    <cellStyle name="40% - Accent1 2 2 6 2 3" xfId="46876" xr:uid="{E9E7BAF6-C031-433D-80C9-2A40A635BA8C}"/>
    <cellStyle name="40% - Accent1 2 2 6 3" xfId="20702" xr:uid="{4C957EF7-3905-4DFE-8B56-984D32CEA77A}"/>
    <cellStyle name="40% - Accent1 2 2 6 3 2" xfId="7548" xr:uid="{5C554526-7A50-4034-B9BF-2056C540FF28}"/>
    <cellStyle name="40% - Accent1 2 2 6 3 2 2" xfId="32962" xr:uid="{6A51E3BA-2D27-4BD1-8D7E-099A9799E4E5}"/>
    <cellStyle name="40% - Accent1 2 2 6 3 3" xfId="45981" xr:uid="{3DBF6ADF-9C97-4D29-A5EE-5D6591250323}"/>
    <cellStyle name="40% - Accent1 2 2 6 4" xfId="869" xr:uid="{5505DFB8-71AB-4B7A-983F-01481059C234}"/>
    <cellStyle name="40% - Accent1 2 2 6 4 2" xfId="26353" xr:uid="{97FD7614-18F9-415A-8BF6-1B2A18C132BD}"/>
    <cellStyle name="40% - Accent1 2 2 6 5" xfId="40452" xr:uid="{F77E8847-2E7E-4A13-BC56-352A72302C66}"/>
    <cellStyle name="40% - Accent1 2 2 7" xfId="3610" xr:uid="{7D1D9514-29C1-49D6-A5D7-FEAE576E737F}"/>
    <cellStyle name="40% - Accent1 2 2 7 2" xfId="8329" xr:uid="{F64EDF13-4B7E-4F6A-B590-4283893B6117}"/>
    <cellStyle name="40% - Accent1 2 2 7 2 2" xfId="33736" xr:uid="{BF0BE066-744C-48D2-BA5F-54D12579B209}"/>
    <cellStyle name="40% - Accent1 2 2 7 3" xfId="29054" xr:uid="{1BAD1BA0-C6C5-46D5-AA2B-3B4E17E5FE65}"/>
    <cellStyle name="40% - Accent1 2 2 8" xfId="3779" xr:uid="{7C647A9F-D82C-4C23-97C0-ACF91B80C762}"/>
    <cellStyle name="40% - Accent1 2 2 8 2" xfId="19032" xr:uid="{EA903B6D-1689-477A-8FE7-715A09945727}"/>
    <cellStyle name="40% - Accent1 2 2 8 2 2" xfId="44332" xr:uid="{9ED843EF-21ED-45F2-8CB9-839C839D962D}"/>
    <cellStyle name="40% - Accent1 2 2 8 3" xfId="29223" xr:uid="{E04130DF-0DC7-4F81-A8FF-EA1B3D3604CB}"/>
    <cellStyle name="40% - Accent1 2 2 9" xfId="810" xr:uid="{293B6A91-442D-4896-8800-26BDCD914BE2}"/>
    <cellStyle name="40% - Accent1 2 2 9 2" xfId="26294" xr:uid="{0CDAA7B0-13D0-46EE-98F7-24C36973EC85}"/>
    <cellStyle name="40% - Accent1 2 3" xfId="24483" xr:uid="{97E95046-40A8-4DA0-85E2-D6DCB0D44411}"/>
    <cellStyle name="40% - Accent1 2 3 2" xfId="18170" xr:uid="{21F040F1-DB20-4B03-B8A4-D97EE8B5B002}"/>
    <cellStyle name="40% - Accent1 2 3 2 2" xfId="9832" xr:uid="{24C88018-995A-4B17-ADE8-F311BF4185F8}"/>
    <cellStyle name="40% - Accent1 2 3 2 2 2" xfId="3689" xr:uid="{FBFE5ACB-DDA2-4AA0-9179-B7E14EBA28FD}"/>
    <cellStyle name="40% - Accent1 2 3 2 2 2 2" xfId="18941" xr:uid="{4723D99D-013C-48EC-8D1D-A39EF7AE1FAA}"/>
    <cellStyle name="40% - Accent1 2 3 2 2 2 2 2" xfId="44241" xr:uid="{6A3E01A8-A2AE-4C56-A137-51B5BE6E0C54}"/>
    <cellStyle name="40% - Accent1 2 3 2 2 2 3" xfId="29133" xr:uid="{53CFE046-39FE-4A76-A796-AFF0E29C1C2F}"/>
    <cellStyle name="40% - Accent1 2 3 2 2 3" xfId="7035" xr:uid="{734858F4-375B-44B9-BA33-0A21EF01FFB6}"/>
    <cellStyle name="40% - Accent1 2 3 2 2 3 2" xfId="11736" xr:uid="{A8EA72CF-EA31-40C0-AE61-F956083D3EAF}"/>
    <cellStyle name="40% - Accent1 2 3 2 2 3 2 2" xfId="37107" xr:uid="{407140DC-7B02-4472-853A-69B1D715AF78}"/>
    <cellStyle name="40% - Accent1 2 3 2 2 3 3" xfId="32449" xr:uid="{C07F434F-202A-4171-A945-345A5250A58D}"/>
    <cellStyle name="40% - Accent1 2 3 2 2 4" xfId="19822" xr:uid="{24A4ABAE-041B-4ECF-8090-7A9886E70F9F}"/>
    <cellStyle name="40% - Accent1 2 3 2 2 4 2" xfId="45110" xr:uid="{2839426D-FE8D-43F5-9B99-5D6857CAA0D9}"/>
    <cellStyle name="40% - Accent1 2 3 2 2 5" xfId="35216" xr:uid="{1847576E-D65D-4F98-A9EB-F9FEBDBC7A29}"/>
    <cellStyle name="40% - Accent1 2 3 2 3" xfId="14142" xr:uid="{7C1D84E0-E97E-4271-A1AC-F1F3635104BC}"/>
    <cellStyle name="40% - Accent1 2 3 2 3 2" xfId="17830" xr:uid="{C5BEA02A-B0A9-41D8-821B-BDB94962334B}"/>
    <cellStyle name="40% - Accent1 2 3 2 3 2 2" xfId="43138" xr:uid="{838FF914-1701-4E03-B05D-7613462BF790}"/>
    <cellStyle name="40% - Accent1 2 3 2 3 3" xfId="39481" xr:uid="{18E0DEED-2DB3-4780-8696-55FD022541A9}"/>
    <cellStyle name="40% - Accent1 2 3 2 4" xfId="14311" xr:uid="{A5537FCF-BE20-4A4B-90D9-1C9726DE2286}"/>
    <cellStyle name="40% - Accent1 2 3 2 4 2" xfId="24312" xr:uid="{38352AEF-DB3B-48DB-92AC-9C44393D45C8}"/>
    <cellStyle name="40% - Accent1 2 3 2 4 2 2" xfId="49557" xr:uid="{351D7DF7-9E4C-4F2C-88CE-2B492BDEFAF4}"/>
    <cellStyle name="40% - Accent1 2 3 2 4 3" xfId="39650" xr:uid="{67EC36E7-1178-451C-885D-FE08346CB79C}"/>
    <cellStyle name="40% - Accent1 2 3 2 5" xfId="18694" xr:uid="{297EDF57-F018-470C-A6AD-28852AF3B58F}"/>
    <cellStyle name="40% - Accent1 2 3 2 5 2" xfId="43994" xr:uid="{925E4601-686E-4C76-8A07-3090C68D201D}"/>
    <cellStyle name="40% - Accent1 2 3 2 6" xfId="43471" xr:uid="{41887B19-FDBE-4306-9741-E5F216C849F3}"/>
    <cellStyle name="40% - Accent1 2 3 3" xfId="7637" xr:uid="{7162AF74-E162-4316-B551-7CD93A5456F9}"/>
    <cellStyle name="40% - Accent1 2 3 3 2" xfId="22469" xr:uid="{606D1E2B-DA7A-4AA6-A8F3-6D46B54274E8}"/>
    <cellStyle name="40% - Accent1 2 3 3 2 2" xfId="10003" xr:uid="{A589B3B3-FB91-4F98-AA7D-4B3295FD9132}"/>
    <cellStyle name="40% - Accent1 2 3 3 2 2 2" xfId="8408" xr:uid="{4D8FC01F-D384-4950-B077-7C5DAF745180}"/>
    <cellStyle name="40% - Accent1 2 3 3 2 2 2 2" xfId="33815" xr:uid="{3CFAD5C3-4287-431F-893F-F2CF8B338674}"/>
    <cellStyle name="40% - Accent1 2 3 3 2 2 3" xfId="35387" xr:uid="{114FB055-D72B-4C2B-8D13-481C42D18C3C}"/>
    <cellStyle name="40% - Accent1 2 3 3 2 3" xfId="19671" xr:uid="{E7D52FB9-6152-4E90-B14B-4AE6E714B360}"/>
    <cellStyle name="40% - Accent1 2 3 3 2 3 2" xfId="24373" xr:uid="{84BADDAE-9E98-47B3-B34B-1EF7856EA04B}"/>
    <cellStyle name="40% - Accent1 2 3 3 2 3 2 2" xfId="49618" xr:uid="{C9225BEE-CA8A-4C4D-B106-C4E4852E6221}"/>
    <cellStyle name="40% - Accent1 2 3 3 2 3 3" xfId="44959" xr:uid="{47C3358E-E8F5-48C6-A820-C996B9512CF0}"/>
    <cellStyle name="40% - Accent1 2 3 3 2 4" xfId="13508" xr:uid="{18B99816-2158-4F0B-97E8-70AFD582CBA6}"/>
    <cellStyle name="40% - Accent1 2 3 3 2 4 2" xfId="38859" xr:uid="{63E52D77-08FE-4AC6-9FF4-7FEF54C696C4}"/>
    <cellStyle name="40% - Accent1 2 3 3 2 5" xfId="47725" xr:uid="{096DC18D-1DF0-4BF3-87AD-F706645606C4}"/>
    <cellStyle name="40% - Accent1 2 3 3 3" xfId="2578" xr:uid="{32289470-7ED1-4166-AA00-48D634036DF8}"/>
    <cellStyle name="40% - Accent1 2 3 3 3 2" xfId="7297" xr:uid="{6425F420-B246-4663-AC50-66F59777A999}"/>
    <cellStyle name="40% - Accent1 2 3 3 3 2 2" xfId="32711" xr:uid="{01085EED-DA4F-4AF0-9536-F4221CB6E583}"/>
    <cellStyle name="40% - Accent1 2 3 3 3 3" xfId="28031" xr:uid="{CDDCB563-E555-43F1-BC0E-EBBA66A934AC}"/>
    <cellStyle name="40% - Accent1 2 3 3 4" xfId="2747" xr:uid="{885F32AF-41AF-42A6-987F-B2ABF678E75E}"/>
    <cellStyle name="40% - Accent1 2 3 3 4 2" xfId="18000" xr:uid="{1D6DEDDE-DA10-4EC3-BDF3-82002B8ABC9B}"/>
    <cellStyle name="40% - Accent1 2 3 3 4 2 2" xfId="43308" xr:uid="{CDD4339D-7C00-42C1-ACFF-B7931AE7195E}"/>
    <cellStyle name="40% - Accent1 2 3 3 4 3" xfId="28200" xr:uid="{891CC241-AFED-4237-9988-6D8CCA6CF0D8}"/>
    <cellStyle name="40% - Accent1 2 3 3 5" xfId="8161" xr:uid="{0A799A16-1392-4AC1-B692-789E706580A4}"/>
    <cellStyle name="40% - Accent1 2 3 3 5 2" xfId="33568" xr:uid="{09304432-8593-493D-8F3B-AB73AE4344A7}"/>
    <cellStyle name="40% - Accent1 2 3 3 6" xfId="33045" xr:uid="{CB9E72AB-BAAF-44F9-A28B-86852FF901D9}"/>
    <cellStyle name="40% - Accent1 2 3 4" xfId="3518" xr:uid="{1360CE5E-1794-432F-96D3-2C158622F1BA}"/>
    <cellStyle name="40% - Accent1 2 3 4 2" xfId="1585" xr:uid="{CECA55D4-3CDA-47A6-96EE-5DF027B37BF8}"/>
    <cellStyle name="40% - Accent1 2 3 4 2 2" xfId="25254" xr:uid="{EF05FE49-C2A7-43B4-A9EF-DBA689809DDB}"/>
    <cellStyle name="40% - Accent1 2 3 4 2 2 2" xfId="50488" xr:uid="{52F0C0C6-2551-4889-BA10-EADBEF685FAA}"/>
    <cellStyle name="40% - Accent1 2 3 4 2 3" xfId="27056" xr:uid="{0A5F47D3-E276-474F-9BE2-F05ABD5780C4}"/>
    <cellStyle name="40% - Accent1 2 3 4 3" xfId="17568" xr:uid="{4328EE65-6C0E-4880-8A68-674C0BCEEBB4}"/>
    <cellStyle name="40% - Accent1 2 3 4 3 2" xfId="5423" xr:uid="{272EBA7F-8201-402E-A949-D19C1ADA24EF}"/>
    <cellStyle name="40% - Accent1 2 3 4 3 2 2" xfId="30854" xr:uid="{75BEE421-D2E4-445A-87FF-15E12C1E21E0}"/>
    <cellStyle name="40% - Accent1 2 3 4 3 3" xfId="42876" xr:uid="{8D75C2A5-76B2-4BC9-B780-0D1B0168FCC1}"/>
    <cellStyle name="40% - Accent1 2 3 4 4" xfId="7186" xr:uid="{1B2433BF-0C9D-4AE2-A3EE-10890F25911B}"/>
    <cellStyle name="40% - Accent1 2 3 4 4 2" xfId="32600" xr:uid="{46E811CB-BD9A-4FC8-BA47-88B81A6139D9}"/>
    <cellStyle name="40% - Accent1 2 3 4 5" xfId="28962" xr:uid="{487D323B-3F6C-4C27-9E73-497F5D4337BB}"/>
    <cellStyle name="40% - Accent1 2 3 5" xfId="20454" xr:uid="{B2320B0C-46C0-4E86-8E57-ED14D0601BBE}"/>
    <cellStyle name="40% - Accent1 2 3 5 2" xfId="24142" xr:uid="{C6799268-4ED0-4C1A-97D7-B0947A2FE3EE}"/>
    <cellStyle name="40% - Accent1 2 3 5 2 2" xfId="49387" xr:uid="{5E9D0845-EBC9-443D-A081-95012F84173C}"/>
    <cellStyle name="40% - Accent1 2 3 5 3" xfId="45733" xr:uid="{93FFBDED-BF12-4263-BBD6-E88A0E07F2C2}"/>
    <cellStyle name="40% - Accent1 2 3 6" xfId="20623" xr:uid="{7458D0FA-BBAF-469B-9412-2ECC135775CC}"/>
    <cellStyle name="40% - Accent1 2 3 6 2" xfId="11675" xr:uid="{055F0AAE-AC1F-4174-81EC-3045BFA5766F}"/>
    <cellStyle name="40% - Accent1 2 3 6 2 2" xfId="37046" xr:uid="{3AED5679-E18E-4DD4-9D30-BC8070E830B8}"/>
    <cellStyle name="40% - Accent1 2 3 6 3" xfId="45902" xr:uid="{808A7537-538B-413A-A890-C095EFC9D910}"/>
    <cellStyle name="40% - Accent1 2 3 7" xfId="25007" xr:uid="{60380A94-757C-424D-8D51-C40C2BAEA79E}"/>
    <cellStyle name="40% - Accent1 2 3 7 2" xfId="50241" xr:uid="{1D060148-0EF3-4FFB-95DE-EBD29C6F372B}"/>
    <cellStyle name="40% - Accent1 2 3 8" xfId="49719" xr:uid="{9EC1C806-55BF-4C43-BFA5-CB87B49CB338}"/>
    <cellStyle name="40% - Accent1 2 4" xfId="20272" xr:uid="{7A334917-BFAB-4F5B-99BB-57FB5766AFB8}"/>
    <cellStyle name="40% - Accent1 2 4 2" xfId="13960" xr:uid="{6E20E32D-CCBB-4D45-AED5-BA1CE3C02C66}"/>
    <cellStyle name="40% - Accent1 2 4 2 2" xfId="5622" xr:uid="{0E0D9D22-F9E8-4242-A066-D50EB9F83647}"/>
    <cellStyle name="40% - Accent1 2 4 2 2 2" xfId="16327" xr:uid="{882F501A-83A2-4737-8212-DE91B43A4C31}"/>
    <cellStyle name="40% - Accent1 2 4 2 2 2 2" xfId="14731" xr:uid="{660D72D6-1FB5-4149-8505-0EA42D9CD2E1}"/>
    <cellStyle name="40% - Accent1 2 4 2 2 2 2 2" xfId="40070" xr:uid="{7D0BCA0C-74A2-440D-A453-AAF550DF219F}"/>
    <cellStyle name="40% - Accent1 2 4 2 2 2 3" xfId="41643" xr:uid="{839C49AC-D57A-47C5-8531-FA7554D2071C}"/>
    <cellStyle name="40% - Accent1 2 4 2 2 3" xfId="720" xr:uid="{4E0A4C0C-90AC-4C5D-B4AF-83771E730489}"/>
    <cellStyle name="40% - Accent1 2 4 2 2 3 2" xfId="7528" xr:uid="{F5A59FDA-387A-4895-998A-65FBD38C3D48}"/>
    <cellStyle name="40% - Accent1 2 4 2 2 3 2 2" xfId="32942" xr:uid="{5FB9CBB7-F097-4672-ACA5-B9578E7BC7B4}"/>
    <cellStyle name="40% - Accent1 2 4 2 2 3 3" xfId="26204" xr:uid="{2FD1B953-A33A-43D5-90C1-FD157408E693}"/>
    <cellStyle name="40% - Accent1 2 4 2 2 4" xfId="4009" xr:uid="{7C462C18-0BAF-4863-9739-FAD0D7B7D661}"/>
    <cellStyle name="40% - Accent1 2 4 2 2 4 2" xfId="29453" xr:uid="{4C7796DF-F69C-4CA0-A6FB-446F66F8E368}"/>
    <cellStyle name="40% - Accent1 2 4 2 2 5" xfId="31045" xr:uid="{4F94E2AB-2105-44F0-933A-DE1EB45C9DCF}"/>
    <cellStyle name="40% - Accent1 2 4 2 3" xfId="21527" xr:uid="{4224BE8F-2E6D-4B8E-9DA2-266579BAE607}"/>
    <cellStyle name="40% - Accent1 2 4 2 3 2" xfId="13619" xr:uid="{71625B32-FDCC-4696-B9CB-6313CDCD648E}"/>
    <cellStyle name="40% - Accent1 2 4 2 3 2 2" xfId="38970" xr:uid="{7F12EB91-3BF2-4B9C-9FE0-78C165DA502F}"/>
    <cellStyle name="40% - Accent1 2 4 2 3 3" xfId="46795" xr:uid="{E4B6F8FB-0E82-4AC6-A211-C30B57108567}"/>
    <cellStyle name="40% - Accent1 2 4 2 4" xfId="21696" xr:uid="{C65DE9A1-CDA5-419E-8A60-ABFAC7F74486}"/>
    <cellStyle name="40% - Accent1 2 4 2 4 2" xfId="20103" xr:uid="{80735CCD-561C-49DB-9E57-2649BB338AD6}"/>
    <cellStyle name="40% - Accent1 2 4 2 4 2 2" xfId="45391" xr:uid="{2DEEA2BB-F99B-4E40-9638-3C3418CB7285}"/>
    <cellStyle name="40% - Accent1 2 4 2 4 3" xfId="46964" xr:uid="{3356F9FA-59D3-495F-B604-88676269B8D1}"/>
    <cellStyle name="40% - Accent1 2 4 2 5" xfId="14484" xr:uid="{3E7A83EA-25FA-45F9-A8C3-52AD765D9FCF}"/>
    <cellStyle name="40% - Accent1 2 4 2 5 2" xfId="39823" xr:uid="{BDB87175-5747-40F9-B988-28944847D36F}"/>
    <cellStyle name="40% - Accent1 2 4 2 6" xfId="39301" xr:uid="{9CE3F68A-C15C-40CD-AD6A-47B6AD9D3586}"/>
    <cellStyle name="40% - Accent1 2 4 3" xfId="2345" xr:uid="{B56214E6-7848-42DC-B2F5-51746394D7F1}"/>
    <cellStyle name="40% - Accent1 2 4 3 2" xfId="11936" xr:uid="{95264D66-0AE6-4665-9893-6D103D992642}"/>
    <cellStyle name="40% - Accent1 2 4 3 2 2" xfId="5793" xr:uid="{48180DBC-E6BD-47DD-8DE1-DB8D49D3A2FF}"/>
    <cellStyle name="40% - Accent1 2 4 3 2 2 2" xfId="3167" xr:uid="{01568CD4-13B4-46D1-AA05-0C786260A56F}"/>
    <cellStyle name="40% - Accent1 2 4 3 2 2 2 2" xfId="28620" xr:uid="{CD1CD70A-C867-46F0-8957-68E17260FFE2}"/>
    <cellStyle name="40% - Accent1 2 4 3 2 2 3" xfId="31216" xr:uid="{67F0809F-F104-4042-A1FA-21346ACEECFE}"/>
    <cellStyle name="40% - Accent1 2 4 3 2 3" xfId="1757" xr:uid="{518CC1E5-CB0E-45A1-A281-BAB265F112F3}"/>
    <cellStyle name="40% - Accent1 2 4 3 2 3 2" xfId="20164" xr:uid="{ABC548E2-840F-4479-AE3E-4EB42DB70311}"/>
    <cellStyle name="40% - Accent1 2 4 3 2 3 2 2" xfId="45452" xr:uid="{6BB1B261-C2B2-4B9A-8E26-7666D8592E96}"/>
    <cellStyle name="40% - Accent1 2 4 3 2 3 3" xfId="27228" xr:uid="{3DEFDED4-F13A-4C19-85F9-0B814D8B3F33}"/>
    <cellStyle name="40% - Accent1 2 4 3 2 4" xfId="10323" xr:uid="{75424DCA-1252-4724-B9A8-409FEA2DB047}"/>
    <cellStyle name="40% - Accent1 2 4 3 2 4 2" xfId="35707" xr:uid="{D1BEFE0A-8343-4F0C-8213-D784931236C6}"/>
    <cellStyle name="40% - Accent1 2 4 3 2 5" xfId="37299" xr:uid="{0AC0AC08-52B5-4538-8EE4-B23236C378D1}"/>
    <cellStyle name="40% - Accent1 2 4 3 3" xfId="15215" xr:uid="{09359293-08D0-4A6E-B17F-AA2E43D05B4C}"/>
    <cellStyle name="40% - Accent1 2 4 3 3 2" xfId="2014" xr:uid="{9F4E92E1-748F-4B6A-8D64-960FD70603C1}"/>
    <cellStyle name="40% - Accent1 2 4 3 3 2 2" xfId="27485" xr:uid="{EC7A8D30-B681-4108-82E3-99A70F809895}"/>
    <cellStyle name="40% - Accent1 2 4 3 3 3" xfId="40542" xr:uid="{D7013D5E-5066-436A-9063-3BB6137B0CF6}"/>
    <cellStyle name="40% - Accent1 2 4 3 4" xfId="15384" xr:uid="{A4CFCE96-3AA5-4362-90C1-D79E3939D8CE}"/>
    <cellStyle name="40% - Accent1 2 4 3 4 2" xfId="13789" xr:uid="{CB2DDFD1-03EC-4A11-8DDD-BC37EE967F37}"/>
    <cellStyle name="40% - Accent1 2 4 3 4 2 2" xfId="39140" xr:uid="{122BB35A-CEDF-4C9B-8BEC-6CB594A3CABD}"/>
    <cellStyle name="40% - Accent1 2 4 3 4 3" xfId="40711" xr:uid="{240A3CAC-B4A7-454B-AC95-902FCF167692}"/>
    <cellStyle name="40% - Accent1 2 4 3 5" xfId="2920" xr:uid="{63399448-EDF2-4EBC-8135-6E3581B94995}"/>
    <cellStyle name="40% - Accent1 2 4 3 5 2" xfId="28373" xr:uid="{E8B9D624-102E-4EBA-A5FA-ADFBE4AE2012}"/>
    <cellStyle name="40% - Accent1 2 4 3 6" xfId="27815" xr:uid="{0221DE46-9E99-4BFE-975E-966B2F818701}"/>
    <cellStyle name="40% - Accent1 2 4 4" xfId="16156" xr:uid="{85E86669-1C6A-4E51-BDF0-B98DD6592C42}"/>
    <cellStyle name="40% - Accent1 2 4 4 2" xfId="22640" xr:uid="{6416E2DA-0652-4A99-A7C5-98CDD5DACD60}"/>
    <cellStyle name="40% - Accent1 2 4 4 2 2" xfId="21043" xr:uid="{FAF5F8F4-161D-4DE1-AAD3-81B33FC9BB18}"/>
    <cellStyle name="40% - Accent1 2 4 4 2 2 2" xfId="46322" xr:uid="{E8C5590E-4B6D-4AA3-B200-7B8C90DE2C2A}"/>
    <cellStyle name="40% - Accent1 2 4 4 2 3" xfId="47895" xr:uid="{E931721D-8573-43CF-86F1-A47D204F2D17}"/>
    <cellStyle name="40% - Accent1 2 4 4 3" xfId="13357" xr:uid="{9DA346B1-F100-4D66-9BC2-99686C98D368}"/>
    <cellStyle name="40% - Accent1 2 4 4 3 2" xfId="18061" xr:uid="{98EC88EC-1534-49A7-A44C-AEBE76D6E475}"/>
    <cellStyle name="40% - Accent1 2 4 4 3 2 2" xfId="43369" xr:uid="{F6B3C30C-330D-40DA-A0E2-98B78777F17A}"/>
    <cellStyle name="40% - Accent1 2 4 4 3 3" xfId="38708" xr:uid="{861F69BC-0760-4C8F-91C6-89E3037EFD0A}"/>
    <cellStyle name="40% - Accent1 2 4 4 4" xfId="1905" xr:uid="{72B89708-363D-480D-9981-D1EB02CBAECE}"/>
    <cellStyle name="40% - Accent1 2 4 4 4 2" xfId="27376" xr:uid="{5B4909F4-E49E-4E52-9BD4-838D5B66B358}"/>
    <cellStyle name="40% - Accent1 2 4 4 5" xfId="41472" xr:uid="{28480D0B-B682-4748-B620-EDB5D35C1DED}"/>
    <cellStyle name="40% - Accent1 2 4 5" xfId="8891" xr:uid="{9BD314E9-9C24-476B-A9F5-049ABFAF7C2F}"/>
    <cellStyle name="40% - Accent1 2 4 5 2" xfId="19933" xr:uid="{1AD17B60-8594-436E-A3FA-5A2CDEC984F1}"/>
    <cellStyle name="40% - Accent1 2 4 5 2 2" xfId="45221" xr:uid="{0C132A60-450C-4756-A334-F7158316CBF9}"/>
    <cellStyle name="40% - Accent1 2 4 5 3" xfId="34284" xr:uid="{DE8AA05F-6DA1-43A4-8F4D-D79237683B0B}"/>
    <cellStyle name="40% - Accent1 2 4 6" xfId="9060" xr:uid="{FEEA602C-073F-4E60-B9A1-8D195C720260}"/>
    <cellStyle name="40% - Accent1 2 4 6 2" xfId="7467" xr:uid="{7B473ECA-C7B3-4EC1-A8E8-853FC290A7A9}"/>
    <cellStyle name="40% - Accent1 2 4 6 2 2" xfId="32881" xr:uid="{FB6F259C-9508-4F77-A1C8-66D6C6ED5474}"/>
    <cellStyle name="40% - Accent1 2 4 6 3" xfId="34453" xr:uid="{F9685FC1-24A2-47E9-9455-A30F38BECF43}"/>
    <cellStyle name="40% - Accent1 2 4 7" xfId="20796" xr:uid="{DDD4F486-306F-4D0F-8EAC-7E135CC009F4}"/>
    <cellStyle name="40% - Accent1 2 4 7 2" xfId="46075" xr:uid="{4E63183B-D035-4C80-8AD6-438CF7BB48CC}"/>
    <cellStyle name="40% - Accent1 2 4 8" xfId="45553" xr:uid="{3809C95B-2A0B-45C9-897A-AA4B6B68D27B}"/>
    <cellStyle name="40% - Accent1 2 5" xfId="8658" xr:uid="{CD08D5C0-2138-44DB-9BAC-ADBEB59CFF33}"/>
    <cellStyle name="40% - Accent1 2 5 2" xfId="21293" xr:uid="{0F0C8557-DAA7-46CC-8AE8-5DAFF8E2CDB8}"/>
    <cellStyle name="40% - Accent1 2 5 2 2" xfId="18260" xr:uid="{CA96481D-9F24-48F4-B629-8A125B707328}"/>
    <cellStyle name="40% - Accent1 2 5 2 2 2" xfId="24744" xr:uid="{30345B75-C552-4BC1-977E-CBBC758451E5}"/>
    <cellStyle name="40% - Accent1 2 5 2 2 2 2" xfId="22116" xr:uid="{2542E800-E1EA-44F5-9F56-694100520481}"/>
    <cellStyle name="40% - Accent1 2 5 2 2 2 2 2" xfId="47384" xr:uid="{156168DE-52DB-4589-96D3-F91DDBE6F82F}"/>
    <cellStyle name="40% - Accent1 2 5 2 2 2 3" xfId="49978" xr:uid="{3115C05A-0989-426E-A783-1B0B9A40E00C}"/>
    <cellStyle name="40% - Accent1 2 5 2 2 3" xfId="10175" xr:uid="{66EBD3DA-E406-47F2-AF5D-E382E2FA55A7}"/>
    <cellStyle name="40% - Accent1 2 5 2 2 3 2" xfId="2223" xr:uid="{9B987FC0-FADC-4838-BE13-4F0130BCDFC0}"/>
    <cellStyle name="40% - Accent1 2 5 2 2 3 2 2" xfId="27694" xr:uid="{FE5E7E7A-64CE-4F0B-AA70-BD463438645B}"/>
    <cellStyle name="40% - Accent1 2 5 2 2 3 3" xfId="35559" xr:uid="{0E9FA1D5-01A9-4E7D-9A7F-B1B6CFB757F0}"/>
    <cellStyle name="40% - Accent1 2 5 2 2 4" xfId="16647" xr:uid="{23502AEC-CB56-49FF-BE95-0D68251E2DBD}"/>
    <cellStyle name="40% - Accent1 2 5 2 2 4 2" xfId="41963" xr:uid="{3B49FE75-E035-4BB5-9212-D6B1D4BA72EE}"/>
    <cellStyle name="40% - Accent1 2 5 2 2 5" xfId="43560" xr:uid="{2268EB84-34CC-44D9-89FF-B44E7F27A526}"/>
    <cellStyle name="40% - Accent1 2 5 2 3" xfId="10995" xr:uid="{D1BAECED-1445-436A-915D-7C6EC227D898}"/>
    <cellStyle name="40% - Accent1 2 5 2 3 2" xfId="10432" xr:uid="{4FD6CFE6-5AE3-4672-BB8C-685C8A3D6852}"/>
    <cellStyle name="40% - Accent1 2 5 2 3 2 2" xfId="35816" xr:uid="{EDB96818-7DCF-40B6-9F32-694E65A3A2CD}"/>
    <cellStyle name="40% - Accent1 2 5 2 3 3" xfId="36366" xr:uid="{52064BF7-CE87-461F-811D-28BF071DA88C}"/>
    <cellStyle name="40% - Accent1 2 5 2 4" xfId="11164" xr:uid="{528469F0-CEB4-40A9-BC13-D58138599F75}"/>
    <cellStyle name="40% - Accent1 2 5 2 4 2" xfId="2187" xr:uid="{732153F8-DC2A-4883-BA29-2467D7B04A92}"/>
    <cellStyle name="40% - Accent1 2 5 2 4 2 2" xfId="27658" xr:uid="{61EC7954-CACA-4AAD-8C11-1AADDBD680F6}"/>
    <cellStyle name="40% - Accent1 2 5 2 4 3" xfId="36535" xr:uid="{E4A314BA-9BDC-4180-990F-00A665C04FE5}"/>
    <cellStyle name="40% - Accent1 2 5 2 5" xfId="21869" xr:uid="{EBEEBA7E-A984-4AE0-A5BF-726AF1165E25}"/>
    <cellStyle name="40% - Accent1 2 5 2 5 2" xfId="47137" xr:uid="{B6269AA0-B8E9-4CDA-B92B-FCA95CC59340}"/>
    <cellStyle name="40% - Accent1 2 5 2 6" xfId="46571" xr:uid="{E1BD090C-49C6-455D-A695-00F863E2185B}"/>
    <cellStyle name="40% - Accent1 2 5 3" xfId="14981" xr:uid="{DDF05DDF-A08C-41C2-B1CB-FB2F95E51A7B}"/>
    <cellStyle name="40% - Accent1 2 5 3 2" xfId="7727" xr:uid="{A03ECCF0-BA37-457A-8078-F4FC6A25A652}"/>
    <cellStyle name="40% - Accent1 2 5 3 2 2" xfId="18431" xr:uid="{C62691C4-C3C7-4E9A-9B67-23B432E18668}"/>
    <cellStyle name="40% - Accent1 2 5 3 2 2 2" xfId="15804" xr:uid="{C6244963-A643-4ED7-8ACC-8F493D103C22}"/>
    <cellStyle name="40% - Accent1 2 5 3 2 2 2 2" xfId="41131" xr:uid="{CC9D7DFD-1782-488E-87F0-942BC7E571F2}"/>
    <cellStyle name="40% - Accent1 2 5 3 2 2 3" xfId="43731" xr:uid="{13B18CD1-99D7-4422-9836-0DF61C1A94A5}"/>
    <cellStyle name="40% - Accent1 2 5 3 2 3" xfId="22812" xr:uid="{BA4B2257-3143-4ADC-8DD5-3B06502AC475}"/>
    <cellStyle name="40% - Accent1 2 5 3 2 3 2" xfId="4327" xr:uid="{182EAD47-6298-4043-AEDD-054EC02DD1E6}"/>
    <cellStyle name="40% - Accent1 2 5 3 2 3 2 2" xfId="29771" xr:uid="{F31CEF69-37DD-47AC-9852-EB55EC63C525}"/>
    <cellStyle name="40% - Accent1 2 5 3 2 3 3" xfId="48067" xr:uid="{4F0339FB-127A-4BBD-8FA2-1588C75F6F2A}"/>
    <cellStyle name="40% - Accent1 2 5 3 2 4" xfId="6113" xr:uid="{3C03A23C-6BD3-4D6E-9EB2-BB0E85A54037}"/>
    <cellStyle name="40% - Accent1 2 5 3 2 4 2" xfId="31536" xr:uid="{9F30A732-F310-42B9-9DAA-1E4775E70B9A}"/>
    <cellStyle name="40% - Accent1 2 5 3 2 5" xfId="33134" xr:uid="{D74D3E80-95F4-4130-83D2-E1C6CF9ACB9B}"/>
    <cellStyle name="40% - Accent1 2 5 3 3" xfId="23632" xr:uid="{623ECA8B-B15F-45AC-899C-5AE696394D78}"/>
    <cellStyle name="40% - Accent1 2 5 3 3 2" xfId="23069" xr:uid="{07AEB446-1259-47F8-8E2E-4DB1AF216394}"/>
    <cellStyle name="40% - Accent1 2 5 3 3 2 2" xfId="48324" xr:uid="{701E47BC-9077-4ACA-A780-55D3A94B117F}"/>
    <cellStyle name="40% - Accent1 2 5 3 3 3" xfId="48877" xr:uid="{B6F07EF9-BC7B-4A21-B7AD-285613F39E9A}"/>
    <cellStyle name="40% - Accent1 2 5 3 4" xfId="23801" xr:uid="{6DFF520D-4E47-419D-9120-7A830222BF90}"/>
    <cellStyle name="40% - Accent1 2 5 3 4 2" xfId="4291" xr:uid="{909CAC7F-1783-499D-B125-A835E2D10400}"/>
    <cellStyle name="40% - Accent1 2 5 3 4 2 2" xfId="29735" xr:uid="{E00088C9-1FEA-40FA-B73E-66007BA1528E}"/>
    <cellStyle name="40% - Accent1 2 5 3 4 3" xfId="49046" xr:uid="{4FA3BC9E-ECA8-478B-AB98-79A851AEDB50}"/>
    <cellStyle name="40% - Accent1 2 5 3 5" xfId="15557" xr:uid="{FF55B382-B789-469E-9A1F-DAFE10D04E22}"/>
    <cellStyle name="40% - Accent1 2 5 3 5 2" xfId="40884" xr:uid="{8CBE860E-ECE9-496A-A784-ECF65A656A6B}"/>
    <cellStyle name="40% - Accent1 2 5 3 6" xfId="40319" xr:uid="{2BE81E5C-C6FD-459F-A950-BD1320B674A1}"/>
    <cellStyle name="40% - Accent1 2 5 4" xfId="24573" xr:uid="{4BDCC0AA-0535-46FE-9729-856F2682DC70}"/>
    <cellStyle name="40% - Accent1 2 5 4 2" xfId="12107" xr:uid="{FDB2DFEE-6F64-437D-94BD-A197F3840F79}"/>
    <cellStyle name="40% - Accent1 2 5 4 2 2" xfId="9480" xr:uid="{1B9B3521-CFE9-4317-8097-65108440D11B}"/>
    <cellStyle name="40% - Accent1 2 5 4 2 2 2" xfId="34873" xr:uid="{E4BFEF43-8974-4164-A920-0BF18A850FAE}"/>
    <cellStyle name="40% - Accent1 2 5 4 2 3" xfId="37470" xr:uid="{183BF627-D7DC-442A-AA82-147DF68D6A30}"/>
    <cellStyle name="40% - Accent1 2 5 4 3" xfId="3861" xr:uid="{D80E8446-FE40-43DA-80B9-D4785034CBDD}"/>
    <cellStyle name="40% - Accent1 2 5 4 3 2" xfId="13850" xr:uid="{8C220674-19E1-465C-83B3-C13760C6DBA7}"/>
    <cellStyle name="40% - Accent1 2 5 4 3 2 2" xfId="39201" xr:uid="{FE898B9B-4191-4A4A-B06A-F532C15849A7}"/>
    <cellStyle name="40% - Accent1 2 5 4 3 3" xfId="29305" xr:uid="{F72EEDA9-E2A4-4172-9A21-10C2CE0FCE73}"/>
    <cellStyle name="40% - Accent1 2 5 4 4" xfId="22960" xr:uid="{92E10DD8-550B-437A-BEBC-3BAF55E696BB}"/>
    <cellStyle name="40% - Accent1 2 5 4 4 2" xfId="48215" xr:uid="{AF556B35-EF2A-469F-AC0F-80DED2628425}"/>
    <cellStyle name="40% - Accent1 2 5 4 5" xfId="49807" xr:uid="{EFC13687-829F-4DDC-9BBD-C0918633DDAD}"/>
    <cellStyle name="40% - Accent1 2 5 5" xfId="4682" xr:uid="{1A40554F-0C0C-4326-BED1-CFC578640BF7}"/>
    <cellStyle name="40% - Accent1 2 5 5 2" xfId="4118" xr:uid="{1230D654-366B-45BE-BE0E-3B5A66EC7C70}"/>
    <cellStyle name="40% - Accent1 2 5 5 2 2" xfId="29562" xr:uid="{FD8FA585-3E63-4CA9-8D7A-4CF1BFFEC85D}"/>
    <cellStyle name="40% - Accent1 2 5 5 3" xfId="30113" xr:uid="{DF56D5B8-20B8-4A94-A96F-681A06C0A6A3}"/>
    <cellStyle name="40% - Accent1 2 5 6" xfId="4851" xr:uid="{4E891914-A332-4BB6-AA4E-2D250DB9AAE0}"/>
    <cellStyle name="40% - Accent1 2 5 6 2" xfId="1153" xr:uid="{534A576C-76F4-4A5B-B279-0D563B33C9DD}"/>
    <cellStyle name="40% - Accent1 2 5 6 2 2" xfId="26637" xr:uid="{652EB2F9-E8C2-43B3-9814-3586FA7E80E7}"/>
    <cellStyle name="40% - Accent1 2 5 6 3" xfId="30282" xr:uid="{E2C00F43-B4EC-49C4-8801-CEB476750D67}"/>
    <cellStyle name="40% - Accent1 2 5 7" xfId="9233" xr:uid="{46BDD2D3-EA4D-4B9F-951D-C987D1EE7A4F}"/>
    <cellStyle name="40% - Accent1 2 5 7 2" xfId="34626" xr:uid="{A9DE28ED-7C2B-4264-BE20-909FE13D3367}"/>
    <cellStyle name="40% - Accent1 2 5 8" xfId="34064" xr:uid="{686704F4-A1AB-4B08-A171-91FF38F110DD}"/>
    <cellStyle name="40% - Accent1 2 6" xfId="4449" xr:uid="{B81D2D65-4109-4FD3-A41C-6D3774FE39CB}"/>
    <cellStyle name="40% - Accent1 2 6 2" xfId="20362" xr:uid="{6A752829-2C4E-4B9D-96A4-8109FE61189A}"/>
    <cellStyle name="40% - Accent1 2 6 2 2" xfId="7898" xr:uid="{209DC873-7186-457D-B699-3C344C2069A3}"/>
    <cellStyle name="40% - Accent1 2 6 2 2 2" xfId="5271" xr:uid="{B47FF72D-7351-490D-9B66-FBF80FEE9B6E}"/>
    <cellStyle name="40% - Accent1 2 6 2 2 2 2" xfId="30702" xr:uid="{1CA6FA2F-A17D-4B32-98B4-BE3481073B8C}"/>
    <cellStyle name="40% - Accent1 2 6 2 2 3" xfId="33305" xr:uid="{9FF7E987-A381-4086-B64F-68B936C8ED5A}"/>
    <cellStyle name="40% - Accent1 2 6 2 3" xfId="16499" xr:uid="{927BB0DC-3F03-4B6C-8FD3-DD8EEFE385B6}"/>
    <cellStyle name="40% - Accent1 2 6 2 3 2" xfId="10641" xr:uid="{D80D5C5C-3CE3-49D4-B139-3ABF41E57AF7}"/>
    <cellStyle name="40% - Accent1 2 6 2 3 2 2" xfId="36025" xr:uid="{BCB0050A-4168-4F2F-B002-45C11CC0C0F8}"/>
    <cellStyle name="40% - Accent1 2 6 2 3 3" xfId="41815" xr:uid="{AAF57464-6D49-4CF6-842C-4845DD6BA14C}"/>
    <cellStyle name="40% - Accent1 2 6 2 4" xfId="12427" xr:uid="{EBEE79F2-A7E2-46BB-A07A-3B8F0093ED8A}"/>
    <cellStyle name="40% - Accent1 2 6 2 4 2" xfId="37790" xr:uid="{2EC0EA1F-CC41-499A-B34E-8F8356BED513}"/>
    <cellStyle name="40% - Accent1 2 6 2 5" xfId="45641" xr:uid="{2F67AC6B-FAC3-44B5-807F-EFE4160F6822}"/>
    <cellStyle name="40% - Accent1 2 6 3" xfId="17320" xr:uid="{716C4F49-7672-4C84-90F1-5E327DE74C4F}"/>
    <cellStyle name="40% - Accent1 2 6 3 2" xfId="16756" xr:uid="{8B4B1087-C0DA-4C6A-A8DA-DE07A9B50EDF}"/>
    <cellStyle name="40% - Accent1 2 6 3 2 2" xfId="42072" xr:uid="{819FFBE2-C872-48F5-9055-A37BA98A99F6}"/>
    <cellStyle name="40% - Accent1 2 6 3 3" xfId="42628" xr:uid="{2DD1BB23-7DC5-4DCA-896C-A7BAE6D6F5DC}"/>
    <cellStyle name="40% - Accent1 2 6 4" xfId="17489" xr:uid="{635D26DD-36D5-4906-908F-040B532EAB8D}"/>
    <cellStyle name="40% - Accent1 2 6 4 2" xfId="10605" xr:uid="{DE57675A-8786-4BA4-8661-1D3CA8812213}"/>
    <cellStyle name="40% - Accent1 2 6 4 2 2" xfId="35989" xr:uid="{BB930AC1-D6A4-4AA3-9ECE-A1CF93FF9E08}"/>
    <cellStyle name="40% - Accent1 2 6 4 3" xfId="42797" xr:uid="{42517B1D-7A2D-4915-B1A9-0407C92A96BF}"/>
    <cellStyle name="40% - Accent1 2 6 5" xfId="5024" xr:uid="{639951A2-2AE8-4D9D-953E-A0642CEDC01C}"/>
    <cellStyle name="40% - Accent1 2 6 5 2" xfId="30455" xr:uid="{F3623AB9-90BA-481D-9B85-99E7143B21D8}"/>
    <cellStyle name="40% - Accent1 2 6 6" xfId="29892" xr:uid="{81F28E3D-4F2D-41F7-8FD6-653BF231CEFC}"/>
    <cellStyle name="40% - Accent1 2 7" xfId="10763" xr:uid="{CD47F5DC-60A1-4FC0-BFC5-EBB008223866}"/>
    <cellStyle name="40% - Accent1 2 7 2" xfId="14050" xr:uid="{C6B6FED8-C234-4722-BF8D-0F3102881FEA}"/>
    <cellStyle name="40% - Accent1 2 7 2 2" xfId="20533" xr:uid="{A7C855EE-58C6-42E7-BF31-3BCEEEC3E30F}"/>
    <cellStyle name="40% - Accent1 2 7 2 2 2" xfId="11584" xr:uid="{E866E0DC-672A-45EF-8E2A-588379FC7FBA}"/>
    <cellStyle name="40% - Accent1 2 7 2 2 2 2" xfId="36955" xr:uid="{9B4DEF2B-3BF0-4875-8962-A2C7521F46A1}"/>
    <cellStyle name="40% - Accent1 2 7 2 2 3" xfId="45812" xr:uid="{BF3CEAB1-7537-40C3-BAB9-D057806FAA4B}"/>
    <cellStyle name="40% - Accent1 2 7 2 3" xfId="5965" xr:uid="{30DAD4AA-768C-451D-BCE1-BC8ACC5588F6}"/>
    <cellStyle name="40% - Accent1 2 7 2 3 2" xfId="23278" xr:uid="{204F9AA7-A071-42F1-BC60-317E2A352779}"/>
    <cellStyle name="40% - Accent1 2 7 2 3 2 2" xfId="48533" xr:uid="{419FECD6-0264-4AB7-A881-3BA03D838B95}"/>
    <cellStyle name="40% - Accent1 2 7 2 3 3" xfId="31388" xr:uid="{1032B46C-B640-4812-8382-376F87D0F50F}"/>
    <cellStyle name="40% - Accent1 2 7 2 4" xfId="25064" xr:uid="{1A1CCB4F-2EC6-49E5-A599-744698223527}"/>
    <cellStyle name="40% - Accent1 2 7 2 4 2" xfId="50298" xr:uid="{A251C564-8FBB-4217-BA87-2AE552692644}"/>
    <cellStyle name="40% - Accent1 2 7 2 5" xfId="39389" xr:uid="{3DD5157D-87FE-4921-82E2-8B02CE1C2E0D}"/>
    <cellStyle name="40% - Accent1 2 7 3" xfId="6787" xr:uid="{3424DE1B-2210-4DB8-82E7-96A34081759C}"/>
    <cellStyle name="40% - Accent1 2 7 3 2" xfId="6222" xr:uid="{E76A108B-B498-4604-BFF9-F2F782DC7828}"/>
    <cellStyle name="40% - Accent1 2 7 3 2 2" xfId="31645" xr:uid="{F70FFA3C-BED1-4B94-82FB-39E60929400C}"/>
    <cellStyle name="40% - Accent1 2 7 3 3" xfId="32201" xr:uid="{993F8A3B-4720-4DB1-94B2-127B28A57D2A}"/>
    <cellStyle name="40% - Accent1 2 7 4" xfId="6956" xr:uid="{6D774558-C338-4614-8739-BE889CE6714C}"/>
    <cellStyle name="40% - Accent1 2 7 4 2" xfId="23242" xr:uid="{3603DA21-73FA-45AF-B04C-11293D6F41AB}"/>
    <cellStyle name="40% - Accent1 2 7 4 2 2" xfId="48497" xr:uid="{0D908E75-88B2-4756-BDAF-54502C52CFDE}"/>
    <cellStyle name="40% - Accent1 2 7 4 3" xfId="32370" xr:uid="{90799B9A-1535-4036-B5CA-36967282CDCB}"/>
    <cellStyle name="40% - Accent1 2 7 5" xfId="11337" xr:uid="{6CE86899-D523-4A82-ABD9-F83B5E51BAF4}"/>
    <cellStyle name="40% - Accent1 2 7 5 2" xfId="36708" xr:uid="{F34121CF-E9BC-4ADC-B8CF-9546845B4668}"/>
    <cellStyle name="40% - Accent1 2 7 6" xfId="36146" xr:uid="{543A3B26-4079-4CC5-B63F-D60C644A8A78}"/>
    <cellStyle name="40% - Accent1 2 8" xfId="23399" xr:uid="{EC77CF6A-28FF-4FE9-AD07-1E4F90C33B25}"/>
    <cellStyle name="40% - Accent1 2 9" xfId="6605" xr:uid="{D5370FD0-840F-45DB-89F0-46C37AAC979B}"/>
    <cellStyle name="40% - Accent1 2 9 2" xfId="1506" xr:uid="{61194854-FE0D-4EFB-B804-897E1BF42C6D}"/>
    <cellStyle name="40% - Accent1 2 9 2 2" xfId="18862" xr:uid="{830E0B76-498B-4FCB-9CE3-4E7048B76DE6}"/>
    <cellStyle name="40% - Accent1 2 9 2 2 2" xfId="44162" xr:uid="{6F6308C2-0D6B-48E8-ACE9-F2F4A71F52D0}"/>
    <cellStyle name="40% - Accent1 2 9 2 3" xfId="26977" xr:uid="{91CDBDBA-FC5D-4766-86B5-DBA6454986CB}"/>
    <cellStyle name="40% - Accent1 2 9 3" xfId="1675" xr:uid="{68E5ED12-C8AF-4FF4-B044-12F4D71BC5A5}"/>
    <cellStyle name="40% - Accent1 2 9 3 2" xfId="25345" xr:uid="{CD4425C4-B6A5-4CC8-8313-A3DC2321E0E2}"/>
    <cellStyle name="40% - Accent1 2 9 3 2 2" xfId="50579" xr:uid="{0302E988-159E-4155-A431-66D9C289A938}"/>
    <cellStyle name="40% - Accent1 2 9 3 3" xfId="27146" xr:uid="{26871DBC-0A6D-410B-A8C1-38D7BB79FAC5}"/>
    <cellStyle name="40% - Accent1 2 9 4" xfId="13447" xr:uid="{9B8CEC41-A78A-4C6A-8100-5D43C44140E6}"/>
    <cellStyle name="40% - Accent1 2 9 4 2" xfId="38798" xr:uid="{93B81756-4D8F-4530-8AA1-4A18261FF1C0}"/>
    <cellStyle name="40% - Accent1 2 9 5" xfId="32019" xr:uid="{3F70FF7C-151A-4F12-A24E-CFEC83FCBEE5}"/>
    <cellStyle name="40% - Accent1 20" xfId="21436" xr:uid="{F69B5E87-D39D-4759-9BE4-E64F245CF115}"/>
    <cellStyle name="40% - Accent1 20 2" xfId="8971" xr:uid="{14BFC0A2-BE7E-4E6A-8446-835C32A7CD47}"/>
    <cellStyle name="40% - Accent1 20 2 2" xfId="7377" xr:uid="{34A9F08C-4E27-4FDF-A703-B7BF08004410}"/>
    <cellStyle name="40% - Accent1 20 2 2 2" xfId="32791" xr:uid="{CDAF81C6-C2E1-4E61-9BBE-47B226B82059}"/>
    <cellStyle name="40% - Accent1 20 2 3" xfId="34364" xr:uid="{5C03C9E1-E6DB-4C15-8E19-7951C49C483C}"/>
    <cellStyle name="40% - Accent1 20 3" xfId="18602" xr:uid="{977B1C7C-EFDC-496C-83CF-2180FE50B45A}"/>
    <cellStyle name="40% - Accent1 20 3 2" xfId="18080" xr:uid="{581E61E3-135D-4E05-A126-33C71EFC27A3}"/>
    <cellStyle name="40% - Accent1 20 3 2 2" xfId="43388" xr:uid="{85D628C1-6CEF-4935-9442-04DAC5CAAE9D}"/>
    <cellStyle name="40% - Accent1 20 3 3" xfId="43902" xr:uid="{B92BD58D-F231-446D-ACE9-520AE5DB33F1}"/>
    <cellStyle name="40% - Accent1 20 4" xfId="13527" xr:uid="{8C5F7863-FC89-4E7A-81BF-C844BC5DA1B2}"/>
    <cellStyle name="40% - Accent1 20 4 2" xfId="38878" xr:uid="{BBE3514A-EBD1-46FE-979B-1B6DC4B4C968}"/>
    <cellStyle name="40% - Accent1 20 5" xfId="46704" xr:uid="{5991D2C5-2635-49C6-9B78-1801FFFD429E}"/>
    <cellStyle name="40% - Accent1 21" xfId="5672" xr:uid="{CCBA4216-7063-4F53-8F4E-3DE88DDC40A7}"/>
    <cellStyle name="40% - Accent1 21 2" xfId="24100" xr:uid="{ABBEE08F-3014-4F8F-8D3B-055D5F6ECA92}"/>
    <cellStyle name="40% - Accent1 21 2 2" xfId="49345" xr:uid="{E26034C0-CDFE-400F-BB75-069C1CBB6732}"/>
    <cellStyle name="40% - Accent1 21 3" xfId="31095" xr:uid="{382DCC44-BDAA-4E6A-A23D-3F8D1FCD4636}"/>
    <cellStyle name="40% - Accent1 22" xfId="7943" xr:uid="{5362DAC9-9F2D-43F8-892B-A8B29C0DB75C}"/>
    <cellStyle name="40% - Accent1 22 2" xfId="10562" xr:uid="{8B2CF509-9562-4F8E-A5D1-49C1AEDDBB56}"/>
    <cellStyle name="40% - Accent1 22 2 2" xfId="35946" xr:uid="{0161F74F-2866-440D-8115-30556CAD2F4C}"/>
    <cellStyle name="40% - Accent1 22 3" xfId="33350" xr:uid="{79597109-C0F1-4CAA-A9B1-F42D8EDE5444}"/>
    <cellStyle name="40% - Accent1 23" xfId="4978" xr:uid="{CC4C9276-D2A8-4F51-B0AE-499AFBD20A84}"/>
    <cellStyle name="40% - Accent1 23 2" xfId="30409" xr:uid="{BF9D829A-DCBA-44E4-A369-B4DA77EB1144}"/>
    <cellStyle name="40% - Accent1 24" xfId="10728" xr:uid="{85C6EF38-824F-4F4B-924D-DCB7495730C1}"/>
    <cellStyle name="40% - Accent1 24 2" xfId="36112" xr:uid="{2FA69CF2-AB18-49A6-8F22-79422BF3A80A}"/>
    <cellStyle name="40% - Accent1 25" xfId="22338" xr:uid="{8081B8D0-E1E1-41A9-9A7F-56E54E2A28DB}"/>
    <cellStyle name="40% - Accent1 25 2" xfId="47602" xr:uid="{DB372A4D-A2A2-4714-BF74-0EE3D44E809C}"/>
    <cellStyle name="40% - Accent1 26" xfId="190" xr:uid="{0BAF96C0-04DF-4DED-9A96-9D783AEB1232}"/>
    <cellStyle name="40% - Accent1 26 2" xfId="25684" xr:uid="{6674D061-FE8B-492A-A07F-15EFE9D06588}"/>
    <cellStyle name="40% - Accent1 27" xfId="25488" xr:uid="{83606F79-9CD0-4517-A6AD-997FB33B2324}"/>
    <cellStyle name="40% - Accent1 27 2" xfId="50718" xr:uid="{96B78926-1D08-4942-BE86-8652A7E57346}"/>
    <cellStyle name="40% - Accent1 28" xfId="25520" xr:uid="{FD1312F7-B023-4322-8701-578865E6B095}"/>
    <cellStyle name="40% - Accent1 28 2" xfId="50743" xr:uid="{2CA893CA-A40F-42EC-A1A4-4CAF3D7D1A26}"/>
    <cellStyle name="40% - Accent1 29" xfId="25610" xr:uid="{4DFB9C00-7CD5-470F-B88F-F1B4E3A987F2}"/>
    <cellStyle name="40% - Accent1 3" xfId="166" xr:uid="{66C94BB4-E01A-4AEA-B8CB-A9D9AD4D3407}"/>
    <cellStyle name="40% - Accent1 3 10" xfId="24624" xr:uid="{223DB386-B134-4135-99A9-82DD6D8E997A}"/>
    <cellStyle name="40% - Accent1 3 10 2" xfId="19889" xr:uid="{89121283-7B24-411A-914F-63EA3A214C1D}"/>
    <cellStyle name="40% - Accent1 3 10 2 2" xfId="45177" xr:uid="{B8313367-144C-4720-9A04-6FE376B00078}"/>
    <cellStyle name="40% - Accent1 3 10 3" xfId="49858" xr:uid="{4319FA6D-D489-4FEB-A675-60C58A779881}"/>
    <cellStyle name="40% - Accent1 3 11" xfId="14269" xr:uid="{F8F3E263-13EA-49E2-9489-5B934F94EC04}"/>
    <cellStyle name="40% - Accent1 3 11 2" xfId="16887" xr:uid="{5EAF05AB-B920-4C40-86C6-EC1F51DF5E5A}"/>
    <cellStyle name="40% - Accent1 3 11 2 2" xfId="42203" xr:uid="{542BED15-8359-4B55-BB19-483F73C52E8E}"/>
    <cellStyle name="40% - Accent1 3 11 3" xfId="39608" xr:uid="{0C67BE73-7070-4BB6-A6ED-C04162E771CE}"/>
    <cellStyle name="40% - Accent1 3 12" xfId="17605" xr:uid="{39AA1CA4-1679-4E56-A016-711136663234}"/>
    <cellStyle name="40% - Accent1 3 12 2" xfId="42913" xr:uid="{26C25282-48D3-47EC-BF94-96D1B607FE2A}"/>
    <cellStyle name="40% - Accent1 3 13" xfId="19204" xr:uid="{EB38CF77-B96B-4C7C-975F-3F10727B0FB1}"/>
    <cellStyle name="40% - Accent1 3 13 2" xfId="44500" xr:uid="{6B1D8BCB-2688-4586-84F5-CE6EA00469A6}"/>
    <cellStyle name="40% - Accent1 3 14" xfId="25566" xr:uid="{D6214427-03F3-43DE-A31C-614610215594}"/>
    <cellStyle name="40% - Accent1 3 14 2" xfId="50789" xr:uid="{4F19CD0E-BC91-462A-8673-8EB3BB29C45D}"/>
    <cellStyle name="40% - Accent1 3 15" xfId="25661" xr:uid="{15D69F4E-5B23-41F2-8F7F-435B0A45E649}"/>
    <cellStyle name="40% - Accent1 3 2" xfId="13928" xr:uid="{75EB3DA1-A487-4BC6-85D9-DA4F527C6BD9}"/>
    <cellStyle name="40% - Accent1 3 2 10" xfId="11293" xr:uid="{3A695FAB-8FE9-4E79-A74C-87E18B4FC04E}"/>
    <cellStyle name="40% - Accent1 3 2 10 2" xfId="36664" xr:uid="{5CA746C5-9C64-4B50-B6F8-2CB8C731F9FF}"/>
    <cellStyle name="40% - Accent1 3 2 11" xfId="39274" xr:uid="{D029460B-965D-4357-B500-FDAD9E2625D2}"/>
    <cellStyle name="40% - Accent1 3 2 2" xfId="294" xr:uid="{872FD9EE-94F2-43BA-805B-34AF44B41FF6}"/>
    <cellStyle name="40% - Accent1 3 2 2 2" xfId="1334" xr:uid="{55B75B3B-8629-4853-B72A-3D3E075CDB78}"/>
    <cellStyle name="40% - Accent1 3 2 2 2 2" xfId="15123" xr:uid="{C4B26C29-F89C-4F37-B20E-869942D1682A}"/>
    <cellStyle name="40% - Accent1 3 2 2 2 2 2" xfId="21606" xr:uid="{89E030C3-62F2-4D8D-AEB7-92DB5E47262B}"/>
    <cellStyle name="40% - Accent1 3 2 2 2 2 2 2" xfId="20012" xr:uid="{FE05083B-132F-49E9-A101-E8C06BA515DE}"/>
    <cellStyle name="40% - Accent1 3 2 2 2 2 2 2 2" xfId="45300" xr:uid="{2C84155B-BBFD-4189-ACA6-BA9409E5933C}"/>
    <cellStyle name="40% - Accent1 3 2 2 2 2 2 3" xfId="46874" xr:uid="{B4910401-4203-494C-BDD6-EB4CEFDB4CD2}"/>
    <cellStyle name="40% - Accent1 3 2 2 2 2 3" xfId="8070" xr:uid="{3B55B2A8-EAF5-49DC-9C3C-A382CC8D4352}"/>
    <cellStyle name="40% - Accent1 3 2 2 2 2 3 2" xfId="25382" xr:uid="{73493123-D063-4BC9-B2C9-44E3069DDBC0}"/>
    <cellStyle name="40% - Accent1 3 2 2 2 2 3 2 2" xfId="50616" xr:uid="{0091B28A-55D4-462A-8E13-FEFADC0F9A34}"/>
    <cellStyle name="40% - Accent1 3 2 2 2 2 3 3" xfId="33477" xr:uid="{A8A2025D-30D0-4876-B0CB-1CAD212DA282}"/>
    <cellStyle name="40% - Accent1 3 2 2 2 2 4" xfId="14541" xr:uid="{1413D929-5B3F-4A49-8060-25C0A0FF7D5A}"/>
    <cellStyle name="40% - Accent1 3 2 2 2 2 4 2" xfId="39880" xr:uid="{A95B38F1-7D1C-4E61-A925-D6CEA16B3C99}"/>
    <cellStyle name="40% - Accent1 3 2 2 2 2 5" xfId="40450" xr:uid="{8A5023EB-8C3C-4FAA-A14B-C9F89E120C25}"/>
    <cellStyle name="40% - Accent1 3 2 2 2 3" xfId="1507" xr:uid="{74E18B00-B0F0-4EB1-8CB3-B1EDBE15943D}"/>
    <cellStyle name="40% - Accent1 3 2 2 2 3 2" xfId="8327" xr:uid="{0174E23C-9EE4-434C-957B-14C102BA3E14}"/>
    <cellStyle name="40% - Accent1 3 2 2 2 3 2 2" xfId="33734" xr:uid="{2B97576F-C96D-4C1C-8107-F22FF127C5AE}"/>
    <cellStyle name="40% - Accent1 3 2 2 2 3 3" xfId="26978" xr:uid="{DC24A36B-4BF0-41DE-A8C4-1D1C7ECD77E7}"/>
    <cellStyle name="40% - Accent1 3 2 2 2 4" xfId="1676" xr:uid="{AAEF01EC-FD83-4AB0-B4A9-96A6B8F39F99}"/>
    <cellStyle name="40% - Accent1 3 2 2 2 4 2" xfId="25346" xr:uid="{5F4061B6-D47F-42BA-80AD-9BAA216EFF41}"/>
    <cellStyle name="40% - Accent1 3 2 2 2 4 2 2" xfId="50580" xr:uid="{48D4558F-F3D6-4B9A-8EB1-5F05C842D9FC}"/>
    <cellStyle name="40% - Accent1 3 2 2 2 4 3" xfId="27147" xr:uid="{6435273E-E703-4D0A-8697-02A280A49823}"/>
    <cellStyle name="40% - Accent1 3 2 2 2 5" xfId="19765" xr:uid="{6A3F2FD9-FA2D-4188-84E2-298FE48AF55A}"/>
    <cellStyle name="40% - Accent1 3 2 2 2 5 2" xfId="45053" xr:uid="{C927B947-34FB-44EA-BF69-6B1483C4C6A8}"/>
    <cellStyle name="40% - Accent1 3 2 2 2 6" xfId="26807" xr:uid="{0C820022-4693-4C7C-AE91-9AE3536C4841}"/>
    <cellStyle name="40% - Accent1 3 2 2 3" xfId="3438" xr:uid="{FF810612-330D-4B9E-ACEF-2B97DA6B4A67}"/>
    <cellStyle name="40% - Accent1 3 2 2 3 2" xfId="4590" xr:uid="{4FCE730B-4830-45BA-8463-C46AB0904031}"/>
    <cellStyle name="40% - Accent1 3 2 2 3 2 2" xfId="15294" xr:uid="{C6421BEE-3BD8-4251-B5BA-84F9E5F3FD27}"/>
    <cellStyle name="40% - Accent1 3 2 2 3 2 2 2" xfId="13698" xr:uid="{3BA39E7D-40C8-466D-9375-09BC181C02F9}"/>
    <cellStyle name="40% - Accent1 3 2 2 3 2 2 2 2" xfId="39049" xr:uid="{2106005B-97D4-4BBE-B3E9-9E049BFC02A0}"/>
    <cellStyle name="40% - Accent1 3 2 2 3 2 2 3" xfId="40621" xr:uid="{FF8A86B4-9559-4232-AE09-403104578386}"/>
    <cellStyle name="40% - Accent1 3 2 2 3 2 3" xfId="20705" xr:uid="{2A2DDCE1-8369-4C24-A963-C0B5636A0200}"/>
    <cellStyle name="40% - Accent1 3 2 2 3 2 3 2" xfId="19069" xr:uid="{7E5E069A-ECF2-47F4-8C1A-C94B1C33C507}"/>
    <cellStyle name="40% - Accent1 3 2 2 3 2 3 2 2" xfId="44369" xr:uid="{A937CD94-E0B0-47F0-AE4C-9E26E8403FCD}"/>
    <cellStyle name="40% - Accent1 3 2 2 3 2 3 3" xfId="45984" xr:uid="{2C7FFCD3-B855-4C59-A343-D85224E4883B}"/>
    <cellStyle name="40% - Accent1 3 2 2 3 2 4" xfId="890" xr:uid="{CF596F08-CC5C-4C0A-BE00-6329C18C0023}"/>
    <cellStyle name="40% - Accent1 3 2 2 3 2 4 2" xfId="26374" xr:uid="{BCAB3A51-73E5-44FB-94AC-6DCF9A254B51}"/>
    <cellStyle name="40% - Accent1 3 2 2 3 2 5" xfId="30021" xr:uid="{A8225A22-7C61-45F4-BA4F-C742279F8C94}"/>
    <cellStyle name="40% - Accent1 3 2 2 3 3" xfId="3611" xr:uid="{37922A13-72B5-4832-A5D1-EBD7C1D01459}"/>
    <cellStyle name="40% - Accent1 3 2 2 3 3 2" xfId="20962" xr:uid="{17494F9B-7EE7-43AF-89D5-1764E054A849}"/>
    <cellStyle name="40% - Accent1 3 2 2 3 3 2 2" xfId="46241" xr:uid="{C34ECFD8-FFCD-4AF3-B413-CAC4763E257F}"/>
    <cellStyle name="40% - Accent1 3 2 2 3 3 3" xfId="29055" xr:uid="{27D03421-7F54-4BBD-A2EA-02E974060B98}"/>
    <cellStyle name="40% - Accent1 3 2 2 3 4" xfId="3780" xr:uid="{938FD24D-DF1E-4E5C-ABE2-A27A6CA85677}"/>
    <cellStyle name="40% - Accent1 3 2 2 3 4 2" xfId="19033" xr:uid="{258D1388-5327-4E67-8A9F-F0D0BDF8D9FF}"/>
    <cellStyle name="40% - Accent1 3 2 2 3 4 2 2" xfId="44333" xr:uid="{64BBF618-9F0A-4207-A136-28C8E0D78361}"/>
    <cellStyle name="40% - Accent1 3 2 2 3 4 3" xfId="29224" xr:uid="{B857AA32-3732-4B5C-8EA0-A266E82ED30B}"/>
    <cellStyle name="40% - Accent1 3 2 2 3 5" xfId="13451" xr:uid="{E692BEB1-A397-442C-BA6C-FFDDBEE5D38A}"/>
    <cellStyle name="40% - Accent1 3 2 2 3 5 2" xfId="38802" xr:uid="{42C6A346-6F04-4436-8373-0CEFCDFA2737}"/>
    <cellStyle name="40% - Accent1 3 2 2 3 6" xfId="28883" xr:uid="{F392B384-A611-45F4-A778-DB7E1E7C4CCC}"/>
    <cellStyle name="40% - Accent1 3 2 2 4" xfId="21435" xr:uid="{2B056A15-3566-47AE-864A-E2D7D2F37064}"/>
    <cellStyle name="40% - Accent1 3 2 2 4 2" xfId="8970" xr:uid="{88473CD0-D0E5-4C81-B0DA-718331612771}"/>
    <cellStyle name="40% - Accent1 3 2 2 4 2 2" xfId="7376" xr:uid="{C42AC9B3-A3DC-4F93-A937-6ED6C2BE3923}"/>
    <cellStyle name="40% - Accent1 3 2 2 4 2 2 2" xfId="32790" xr:uid="{73766FD9-DC8E-444B-AA9E-7CB2AC9702DC}"/>
    <cellStyle name="40% - Accent1 3 2 2 4 2 3" xfId="34363" xr:uid="{48095705-80A7-4F58-975A-A2AB8A604110}"/>
    <cellStyle name="40% - Accent1 3 2 2 4 3" xfId="18603" xr:uid="{61476A0E-724F-4C9E-83B5-811B3763087B}"/>
    <cellStyle name="40% - Accent1 3 2 2 4 3 2" xfId="12745" xr:uid="{2AF2D2EE-82BA-4A30-B186-F5AECD241E22}"/>
    <cellStyle name="40% - Accent1 3 2 2 4 3 2 2" xfId="38108" xr:uid="{6371456B-049A-4B2D-BE44-0E1CA100219C}"/>
    <cellStyle name="40% - Accent1 3 2 2 4 3 3" xfId="43903" xr:uid="{076C1CE5-DF4D-4EAC-BB9B-33D21059F773}"/>
    <cellStyle name="40% - Accent1 3 2 2 4 4" xfId="20853" xr:uid="{B2C76B1A-8DC1-4A48-88CF-63AEFE0A367C}"/>
    <cellStyle name="40% - Accent1 3 2 2 4 4 2" xfId="46132" xr:uid="{77724AFF-0046-4B23-9D00-1759B516086B}"/>
    <cellStyle name="40% - Accent1 3 2 2 4 5" xfId="46703" xr:uid="{75E5D702-7E80-4EEE-AC13-F0DC136EF3CB}"/>
    <cellStyle name="40% - Accent1 3 2 2 5" xfId="468" xr:uid="{3CBE4CCE-1750-472B-A844-196362DC1CF5}"/>
    <cellStyle name="40% - Accent1 3 2 2 5 2" xfId="18860" xr:uid="{DA042872-AB1D-4B56-8ED8-E076F9803613}"/>
    <cellStyle name="40% - Accent1 3 2 2 5 2 2" xfId="44160" xr:uid="{BC7F0E8E-C75B-46DB-8E74-8CFBFDEF902D}"/>
    <cellStyle name="40% - Accent1 3 2 2 5 3" xfId="25952" xr:uid="{2326DF89-254A-4AFA-BA8E-6A78F47B3384}"/>
    <cellStyle name="40% - Accent1 3 2 2 6" xfId="638" xr:uid="{A6C65838-4954-4EEC-897C-0D8B6E79037F}"/>
    <cellStyle name="40% - Accent1 3 2 2 6 2" xfId="12709" xr:uid="{3DC42E80-E3A6-4ADE-9227-6A1AC45793D6}"/>
    <cellStyle name="40% - Accent1 3 2 2 6 2 2" xfId="38072" xr:uid="{6D7282BF-155E-4157-816E-2724194BB5F0}"/>
    <cellStyle name="40% - Accent1 3 2 2 6 3" xfId="26122" xr:uid="{C2770B69-5B3A-4ADE-AC10-B8FE2C8DD39A}"/>
    <cellStyle name="40% - Accent1 3 2 2 7" xfId="7129" xr:uid="{906A6CBF-B38E-4329-B16F-FE1582B63C05}"/>
    <cellStyle name="40% - Accent1 3 2 2 7 2" xfId="32543" xr:uid="{653A69FE-5462-422A-B634-D35EEAF9F010}"/>
    <cellStyle name="40% - Accent1 3 2 2 8" xfId="25781" xr:uid="{288BADC4-77F7-484E-99E3-F25C37FFCA60}"/>
    <cellStyle name="40% - Accent1 3 2 3" xfId="9752" xr:uid="{D23290C1-6E1B-42FF-BB7D-49B8ADBF9BEB}"/>
    <cellStyle name="40% - Accent1 3 2 3 2" xfId="22389" xr:uid="{E360713B-57C1-4378-B702-5C39F51C1320}"/>
    <cellStyle name="40% - Accent1 3 2 3 2 2" xfId="23540" xr:uid="{84B95061-E407-40CE-A092-4E3D43226CE8}"/>
    <cellStyle name="40% - Accent1 3 2 3 2 2 2" xfId="11074" xr:uid="{BFB32B52-1B93-4EB7-B46F-6260016F7857}"/>
    <cellStyle name="40% - Accent1 3 2 3 2 2 2 2" xfId="1064" xr:uid="{6CEA7EEC-2930-4525-853A-879A64D60747}"/>
    <cellStyle name="40% - Accent1 3 2 3 2 2 2 2 2" xfId="26548" xr:uid="{F68E9464-0665-4B6E-B698-57A399493015}"/>
    <cellStyle name="40% - Accent1 3 2 3 2 2 2 3" xfId="36445" xr:uid="{D643596D-CF0B-4DEE-8238-DAFC8CFFA338}"/>
    <cellStyle name="40% - Accent1 3 2 3 2 2 3" xfId="2829" xr:uid="{DA48E6CF-7F05-4FE7-809B-0FA6EDC8B839}"/>
    <cellStyle name="40% - Accent1 3 2 3 2 2 3 2" xfId="21171" xr:uid="{EAF5F7BD-3E40-484C-BA1C-1897A3BE5C95}"/>
    <cellStyle name="40% - Accent1 3 2 3 2 2 3 2 2" xfId="46450" xr:uid="{883EF87E-C3B5-4028-8DB2-B0C22E853289}"/>
    <cellStyle name="40% - Accent1 3 2 3 2 2 3 3" xfId="28282" xr:uid="{6740F6B7-B408-463D-A509-419C1747BAA0}"/>
    <cellStyle name="40% - Accent1 3 2 3 2 2 4" xfId="19843" xr:uid="{2A97B8D4-D54C-4B4C-B0B4-5A611FB6D952}"/>
    <cellStyle name="40% - Accent1 3 2 3 2 2 4 2" xfId="45131" xr:uid="{FEA6F057-7331-44F3-9291-6039F9A99023}"/>
    <cellStyle name="40% - Accent1 3 2 3 2 2 5" xfId="48785" xr:uid="{1DBE10CF-7C12-4C9F-9853-E9696B1CF7E6}"/>
    <cellStyle name="40% - Accent1 3 2 3 2 3" xfId="22562" xr:uid="{A186ED0B-A399-444E-B93E-28A72F933104}"/>
    <cellStyle name="40% - Accent1 3 2 3 2 3 2" xfId="3086" xr:uid="{359A3B24-785C-421C-BB83-7D1699D36A79}"/>
    <cellStyle name="40% - Accent1 3 2 3 2 3 2 2" xfId="28539" xr:uid="{FF75B870-640F-4924-8CE3-81A3D351741C}"/>
    <cellStyle name="40% - Accent1 3 2 3 2 3 3" xfId="47817" xr:uid="{D3DFB5B8-B015-4CA0-863F-090FB3CDC81C}"/>
    <cellStyle name="40% - Accent1 3 2 3 2 4" xfId="22731" xr:uid="{A7179D58-F249-4064-83C6-52812B96B709}"/>
    <cellStyle name="40% - Accent1 3 2 3 2 4 2" xfId="21135" xr:uid="{D53F7A50-3904-4BA7-AD44-566E61FEF7A5}"/>
    <cellStyle name="40% - Accent1 3 2 3 2 4 2 2" xfId="46414" xr:uid="{5C63FA83-7D96-429C-B219-535EA4A2D8F0}"/>
    <cellStyle name="40% - Accent1 3 2 3 2 4 3" xfId="47986" xr:uid="{A0CCD937-A561-4581-A6A8-904BECCEACFA}"/>
    <cellStyle name="40% - Accent1 3 2 3 2 5" xfId="1849" xr:uid="{AC42050F-2B5C-4BA5-8C27-F61B107FC9B6}"/>
    <cellStyle name="40% - Accent1 3 2 3 2 5 2" xfId="27320" xr:uid="{41D33BC6-6961-4E66-8D63-95322F95C7F3}"/>
    <cellStyle name="40% - Accent1 3 2 3 2 6" xfId="47646" xr:uid="{C331DE10-787D-4571-88C1-C0D72A9739F2}"/>
    <cellStyle name="40% - Accent1 3 2 3 3" xfId="16076" xr:uid="{A3920B16-6F31-4427-908A-920E00ACA245}"/>
    <cellStyle name="40% - Accent1 3 2 3 3 2" xfId="17228" xr:uid="{D7671290-6025-49D2-8E96-26E97828C2B9}"/>
    <cellStyle name="40% - Accent1 3 2 3 3 2 2" xfId="23711" xr:uid="{91A8EE3C-DF48-43EC-A734-7B1A42993F64}"/>
    <cellStyle name="40% - Accent1 3 2 3 3 2 2 2" xfId="2099" xr:uid="{CD946EA3-DC9E-48AA-AC38-F568738FD1B3}"/>
    <cellStyle name="40% - Accent1 3 2 3 3 2 2 2 2" xfId="27570" xr:uid="{3394A493-B6D2-420A-A8C1-0D66B10349FB}"/>
    <cellStyle name="40% - Accent1 3 2 3 3 2 2 3" xfId="48956" xr:uid="{6C3D5660-C375-40CB-901C-7A676C70B797}"/>
    <cellStyle name="40% - Accent1 3 2 3 3 2 3" xfId="9142" xr:uid="{2B59DC3E-73F7-4C24-9D8A-C33ED89DA774}"/>
    <cellStyle name="40% - Accent1 3 2 3 3 2 3 2" xfId="14859" xr:uid="{2968B6E7-9CCB-4690-B800-21710EBD3CF1}"/>
    <cellStyle name="40% - Accent1 3 2 3 3 2 3 2 2" xfId="40198" xr:uid="{BA246066-C0E5-4D10-8B5A-00AD40C2199C}"/>
    <cellStyle name="40% - Accent1 3 2 3 3 2 3 3" xfId="34535" xr:uid="{0640E740-F94A-44F0-8C54-F8023125A469}"/>
    <cellStyle name="40% - Accent1 3 2 3 3 2 4" xfId="13529" xr:uid="{13EA524B-D888-432F-A8D9-CC53F6C1D704}"/>
    <cellStyle name="40% - Accent1 3 2 3 3 2 4 2" xfId="38880" xr:uid="{2E328105-910F-40EC-8BB6-CB64CF466BE8}"/>
    <cellStyle name="40% - Accent1 3 2 3 3 2 5" xfId="42536" xr:uid="{DB528AB0-6B13-4BB0-96FD-84D3B9ADF6B9}"/>
    <cellStyle name="40% - Accent1 3 2 3 3 3" xfId="16249" xr:uid="{BE1675EF-5C6F-48B3-B3D1-AFB6DFDEDD77}"/>
    <cellStyle name="40% - Accent1 3 2 3 3 3 2" xfId="9399" xr:uid="{F2218E0C-994D-4674-AE4A-26E7D15B6F1B}"/>
    <cellStyle name="40% - Accent1 3 2 3 3 3 2 2" xfId="34792" xr:uid="{40983840-132C-4AFC-ABD8-52E741A68482}"/>
    <cellStyle name="40% - Accent1 3 2 3 3 3 3" xfId="41565" xr:uid="{211FA953-AC7C-48BA-A117-C35972F31D22}"/>
    <cellStyle name="40% - Accent1 3 2 3 3 4" xfId="16418" xr:uid="{E4BAC193-28B4-4189-98E7-5728C65D2952}"/>
    <cellStyle name="40% - Accent1 3 2 3 3 4 2" xfId="14823" xr:uid="{9806367A-4FBD-43E0-9C91-0325A8955183}"/>
    <cellStyle name="40% - Accent1 3 2 3 3 4 2 2" xfId="40162" xr:uid="{79304D8F-2C87-40A6-A8B8-1B6B665CFE32}"/>
    <cellStyle name="40% - Accent1 3 2 3 3 4 3" xfId="41734" xr:uid="{2B4755D8-8660-4ABC-BC95-6E06FD6EA4AA}"/>
    <cellStyle name="40% - Accent1 3 2 3 3 5" xfId="3953" xr:uid="{9E9917A3-B870-4186-B0BD-51806FD85B48}"/>
    <cellStyle name="40% - Accent1 3 2 3 3 5 2" xfId="29397" xr:uid="{809CFF8D-970C-4482-978A-FCFB0722B72D}"/>
    <cellStyle name="40% - Accent1 3 2 3 3 6" xfId="41393" xr:uid="{00ECD6D1-D519-4B3E-A8FE-7D033E31ED2E}"/>
    <cellStyle name="40% - Accent1 3 2 3 4" xfId="10903" xr:uid="{F1BDE9E9-1BB7-4AC2-ABA3-B72C27EBEF3C}"/>
    <cellStyle name="40% - Accent1 3 2 3 4 2" xfId="4761" xr:uid="{1014DE64-D52F-4A4F-8403-DD88950E0019}"/>
    <cellStyle name="40% - Accent1 3 2 3 4 2 2" xfId="1063" xr:uid="{02246A15-C80D-4A3F-A34A-49A629403DD5}"/>
    <cellStyle name="40% - Accent1 3 2 3 4 2 2 2" xfId="26547" xr:uid="{1648EBB8-0F1C-479C-872F-E7A979242014}"/>
    <cellStyle name="40% - Accent1 3 2 3 4 2 3" xfId="30192" xr:uid="{34FC9F2D-A75D-4CE1-8731-BF0704112746}"/>
    <cellStyle name="40% - Accent1 3 2 3 4 3" xfId="14393" xr:uid="{A6806D99-281D-442F-B6FB-D02AD95AB1A8}"/>
    <cellStyle name="40% - Accent1 3 2 3 4 3 2" xfId="8536" xr:uid="{D5A1B1C6-1CA9-4789-B29D-6DAD5149E05C}"/>
    <cellStyle name="40% - Accent1 3 2 3 4 3 2 2" xfId="33943" xr:uid="{5FA09C09-73E6-44C2-B881-D43F9016348D}"/>
    <cellStyle name="40% - Accent1 3 2 3 4 3 3" xfId="39732" xr:uid="{61EF5C1F-B6CA-4A7B-9D6E-0BF21C370882}"/>
    <cellStyle name="40% - Accent1 3 2 3 4 4" xfId="7207" xr:uid="{815C56BE-0923-49F1-8F0D-D17E514C5C8B}"/>
    <cellStyle name="40% - Accent1 3 2 3 4 4 2" xfId="32621" xr:uid="{BDE20190-3193-4EBF-873A-C425D7D20689}"/>
    <cellStyle name="40% - Accent1 3 2 3 4 5" xfId="36274" xr:uid="{F13B2944-1878-4FB8-9EFC-2161624337EF}"/>
    <cellStyle name="40% - Accent1 3 2 3 5" xfId="9925" xr:uid="{B4F143FC-E40E-4DA5-A3C5-6B16CD632DE6}"/>
    <cellStyle name="40% - Accent1 3 2 3 5 2" xfId="14650" xr:uid="{D5CAD946-A4C6-4589-BCFD-AED8756EF860}"/>
    <cellStyle name="40% - Accent1 3 2 3 5 2 2" xfId="39989" xr:uid="{B613BA42-4090-4DD7-A6A4-6C6DDB2103E4}"/>
    <cellStyle name="40% - Accent1 3 2 3 5 3" xfId="35309" xr:uid="{96FFE607-8331-4E3B-B056-3C8D3B8D7112}"/>
    <cellStyle name="40% - Accent1 3 2 3 6" xfId="10094" xr:uid="{46307D96-6A01-4902-8BBF-5584694467ED}"/>
    <cellStyle name="40% - Accent1 3 2 3 6 2" xfId="8500" xr:uid="{22B11BF2-24E3-4254-BC00-97138E737C93}"/>
    <cellStyle name="40% - Accent1 3 2 3 6 2 2" xfId="33907" xr:uid="{954BC4AC-64B3-452F-B89B-9544EA2674F7}"/>
    <cellStyle name="40% - Accent1 3 2 3 6 3" xfId="35478" xr:uid="{1415EF8D-BBCA-456C-91F8-CDE4276E0CB7}"/>
    <cellStyle name="40% - Accent1 3 2 3 7" xfId="812" xr:uid="{7D7CE412-AE6B-46F2-A6D0-7A2B831B9941}"/>
    <cellStyle name="40% - Accent1 3 2 3 7 2" xfId="26296" xr:uid="{EC7ABF85-2BC0-4A05-9413-BD922E7EB35C}"/>
    <cellStyle name="40% - Accent1 3 2 3 8" xfId="35136" xr:uid="{4DA204AA-6277-4E42-9594-402AD04320BC}"/>
    <cellStyle name="40% - Accent1 3 2 4" xfId="5542" xr:uid="{55D16182-74AF-41D6-A827-EB1586EFE7BA}"/>
    <cellStyle name="40% - Accent1 3 2 4 2" xfId="6695" xr:uid="{6C579ACF-0A2A-45ED-9B92-D98D1A4EB59A}"/>
    <cellStyle name="40% - Accent1 3 2 4 2 2" xfId="17399" xr:uid="{2BEC6CE6-09C1-491B-9F98-BD115A6242C7}"/>
    <cellStyle name="40% - Accent1 3 2 4 2 2 2" xfId="4203" xr:uid="{9D5C82E1-A2A3-4DBA-AD07-1868E78A82F8}"/>
    <cellStyle name="40% - Accent1 3 2 4 2 2 2 2" xfId="29647" xr:uid="{AA2110A9-1B8A-4811-AEF3-FF1F84D66BB8}"/>
    <cellStyle name="40% - Accent1 3 2 4 2 2 3" xfId="42707" xr:uid="{D7320044-1614-4047-A29A-FE0F163D19D7}"/>
    <cellStyle name="40% - Accent1 3 2 4 2 3" xfId="21778" xr:uid="{9735FBB2-4B4D-454E-B055-0302166840A5}"/>
    <cellStyle name="40% - Accent1 3 2 4 2 3 2" xfId="2317" xr:uid="{9CFE336B-E054-4ECE-AC84-AB35FCEBFAF6}"/>
    <cellStyle name="40% - Accent1 3 2 4 2 3 2 2" xfId="27787" xr:uid="{AEFB3A24-87E3-43D5-A586-16D9291A75A7}"/>
    <cellStyle name="40% - Accent1 3 2 4 2 3 3" xfId="47046" xr:uid="{EE2742AB-A7C5-4FBE-AA3B-4962C137F8F5}"/>
    <cellStyle name="40% - Accent1 3 2 4 2 4" xfId="891" xr:uid="{523FF8E7-8DF1-4EF1-82F8-24E605DCC361}"/>
    <cellStyle name="40% - Accent1 3 2 4 2 4 2" xfId="26375" xr:uid="{CA03FD19-C9CB-4648-8E9A-0CE8E975B901}"/>
    <cellStyle name="40% - Accent1 3 2 4 2 5" xfId="32109" xr:uid="{3D3243DB-3E06-45F0-8402-F83BD7402E68}"/>
    <cellStyle name="40% - Accent1 3 2 4 3" xfId="5715" xr:uid="{D7A4A0BB-B6D5-4F73-8F36-12D0595BD93E}"/>
    <cellStyle name="40% - Accent1 3 2 4 3 2" xfId="22035" xr:uid="{1ABCD89B-5604-4C2D-9B7C-ECF4252C3BFC}"/>
    <cellStyle name="40% - Accent1 3 2 4 3 2 2" xfId="47303" xr:uid="{81219A14-6ACD-4AD7-A14B-2EB30F9C49F0}"/>
    <cellStyle name="40% - Accent1 3 2 4 3 3" xfId="31138" xr:uid="{E06DD5ED-371F-4F8B-8617-0DD6B10FDB68}"/>
    <cellStyle name="40% - Accent1 3 2 4 4" xfId="5884" xr:uid="{2396DF2C-AABE-4B7D-9810-ADA3282197C8}"/>
    <cellStyle name="40% - Accent1 3 2 4 4 2" xfId="3259" xr:uid="{657486AC-DBF1-4F0C-A816-3190F3E2AF7E}"/>
    <cellStyle name="40% - Accent1 3 2 4 4 2 2" xfId="28712" xr:uid="{ABC27256-D990-4266-ABAB-C3A7F4660CAF}"/>
    <cellStyle name="40% - Accent1 3 2 4 4 3" xfId="31307" xr:uid="{6D6CA6EB-375F-4C44-AF37-28733014DCD9}"/>
    <cellStyle name="40% - Accent1 3 2 4 5" xfId="10267" xr:uid="{9CA50687-A824-426E-A253-914D8F631F40}"/>
    <cellStyle name="40% - Accent1 3 2 4 5 2" xfId="35651" xr:uid="{9FE76EEE-253D-49C8-9555-C3136AB9B439}"/>
    <cellStyle name="40% - Accent1 3 2 4 6" xfId="30965" xr:uid="{D289EA89-9C9C-4156-A4D0-D85E93279108}"/>
    <cellStyle name="40% - Accent1 3 2 5" xfId="11856" xr:uid="{277F05E6-D8FC-4216-9920-CE78DB56A22A}"/>
    <cellStyle name="40% - Accent1 3 2 5 2" xfId="19331" xr:uid="{6CD356C5-C150-4534-9250-43FA7AFE5AE3}"/>
    <cellStyle name="40% - Accent1 3 2 5 2 2" xfId="6866" xr:uid="{01FF13CE-C2DE-48E3-98FC-13E42458E433}"/>
    <cellStyle name="40% - Accent1 3 2 5 2 2 2" xfId="10517" xr:uid="{C47E3616-B992-4432-94E7-20E98084C958}"/>
    <cellStyle name="40% - Accent1 3 2 5 2 2 2 2" xfId="35901" xr:uid="{1A082989-B4AB-432F-A708-29E57A3CD0C0}"/>
    <cellStyle name="40% - Accent1 3 2 5 2 2 3" xfId="32280" xr:uid="{4FE635FB-D458-4CBC-8CA5-9AC445A9955D}"/>
    <cellStyle name="40% - Accent1 3 2 5 2 3" xfId="15466" xr:uid="{0C8F5A1B-AFA3-4210-8910-01425AB4A3FB}"/>
    <cellStyle name="40% - Accent1 3 2 5 2 3 2" xfId="8630" xr:uid="{0739AD3D-F4E4-413D-BA29-EB436DBB6E60}"/>
    <cellStyle name="40% - Accent1 3 2 5 2 3 2 2" xfId="34036" xr:uid="{82AAE980-F639-4C80-939C-AB8A64842F11}"/>
    <cellStyle name="40% - Accent1 3 2 5 2 3 3" xfId="40793" xr:uid="{BFABF164-5A99-43D8-A89E-ADEB0C258A89}"/>
    <cellStyle name="40% - Accent1 3 2 5 2 4" xfId="892" xr:uid="{5ABDB13C-2BD3-4956-809E-A47124976C8E}"/>
    <cellStyle name="40% - Accent1 3 2 5 2 4 2" xfId="26376" xr:uid="{C2324C7D-BEAC-452B-A0B7-904ADE985DC8}"/>
    <cellStyle name="40% - Accent1 3 2 5 2 5" xfId="44619" xr:uid="{96D81720-FEDF-4C3B-94F1-5E1A0E4DE6AC}"/>
    <cellStyle name="40% - Accent1 3 2 5 3" xfId="12029" xr:uid="{5F7E21C9-C018-49AC-974F-212A33FCF885}"/>
    <cellStyle name="40% - Accent1 3 2 5 3 2" xfId="15723" xr:uid="{17CEE03A-EBDA-4B98-8838-3CB4771EDD80}"/>
    <cellStyle name="40% - Accent1 3 2 5 3 2 2" xfId="41050" xr:uid="{BA695FFF-E34A-4132-80BD-8226344992B9}"/>
    <cellStyle name="40% - Accent1 3 2 5 3 3" xfId="37392" xr:uid="{7C68D6A5-A85C-4CA4-90E5-E5AFE2A3E6DC}"/>
    <cellStyle name="40% - Accent1 3 2 5 4" xfId="12198" xr:uid="{999E67CF-3763-4BA5-9883-66F120CD8FCC}"/>
    <cellStyle name="40% - Accent1 3 2 5 4 2" xfId="9572" xr:uid="{6D0C8DDD-44AF-4868-9A3C-17952198A098}"/>
    <cellStyle name="40% - Accent1 3 2 5 4 2 2" xfId="34965" xr:uid="{7BF03E3D-4886-44D9-943E-C720DD1D5A92}"/>
    <cellStyle name="40% - Accent1 3 2 5 4 3" xfId="37561" xr:uid="{2EE24F11-E1C9-4A97-856C-A83EE143C2A9}"/>
    <cellStyle name="40% - Accent1 3 2 5 5" xfId="22904" xr:uid="{96915930-D83E-409B-A866-0CF3CBC6030C}"/>
    <cellStyle name="40% - Accent1 3 2 5 5 2" xfId="48159" xr:uid="{3C3B1E54-10D2-4EE4-86EF-3978132DCA71}"/>
    <cellStyle name="40% - Accent1 3 2 5 6" xfId="37220" xr:uid="{195F86DE-842A-4766-8463-8D755EAAF47B}"/>
    <cellStyle name="40% - Accent1 3 2 6" xfId="293" xr:uid="{A763CAB3-B98B-476C-AC79-596EC322380D}"/>
    <cellStyle name="40% - Accent1 3 2 6 2" xfId="13109" xr:uid="{CC7BF29B-6A27-4799-83D0-93F36EFAB300}"/>
    <cellStyle name="40% - Accent1 3 2 6 2 2" xfId="25173" xr:uid="{026F6DD6-F115-456C-8A1E-FED49324E6EB}"/>
    <cellStyle name="40% - Accent1 3 2 6 2 2 2" xfId="50407" xr:uid="{0E39B457-D391-417C-829F-C14EB1A0D581}"/>
    <cellStyle name="40% - Accent1 3 2 6 2 3" xfId="38460" xr:uid="{B6BB77B6-45B6-4AFC-9425-7E600FFBFBE1}"/>
    <cellStyle name="40% - Accent1 3 2 6 3" xfId="13278" xr:uid="{0FA34903-D116-4F07-9336-ACA9D5D6B060}"/>
    <cellStyle name="40% - Accent1 3 2 6 3 2" xfId="6395" xr:uid="{3EBDBBF9-4167-4FB8-84A7-09781544B639}"/>
    <cellStyle name="40% - Accent1 3 2 6 3 2 2" xfId="31818" xr:uid="{8018B4C5-D9B0-457B-B840-650E40487A81}"/>
    <cellStyle name="40% - Accent1 3 2 6 3 3" xfId="38629" xr:uid="{AF10E59A-8731-41C6-BD40-1AF50302A02A}"/>
    <cellStyle name="40% - Accent1 3 2 6 4" xfId="17662" xr:uid="{82D8EE33-77E0-473E-9E14-12B424BBCA05}"/>
    <cellStyle name="40% - Accent1 3 2 6 4 2" xfId="42970" xr:uid="{41D3A746-C97D-446A-B94B-667E1C6F7F0C}"/>
    <cellStyle name="40% - Accent1 3 2 6 5" xfId="25780" xr:uid="{73D59F8A-2DCD-4C5F-B8B5-6FD68227421C}"/>
    <cellStyle name="40% - Accent1 3 2 7" xfId="8799" xr:uid="{DD2D1E94-4061-4CA6-A415-9C341F604372}"/>
    <cellStyle name="40% - Accent1 3 2 7 2" xfId="2657" xr:uid="{A3A631D7-10E0-40F8-AF75-BA3D6FC1F35B}"/>
    <cellStyle name="40% - Accent1 3 2 7 2 2" xfId="17909" xr:uid="{558E1C44-4F37-42F5-9E0E-E22844BEE5C2}"/>
    <cellStyle name="40% - Accent1 3 2 7 2 2 2" xfId="43217" xr:uid="{886871BD-0B27-40EC-87CD-AE4429C9F577}"/>
    <cellStyle name="40% - Accent1 3 2 7 2 3" xfId="28110" xr:uid="{8608CAC4-6DCE-4650-BEE0-8A226C428E6E}"/>
    <cellStyle name="40% - Accent1 3 2 7 3" xfId="24916" xr:uid="{4240397A-FE42-444A-9541-2A8A3ADC5FAD}"/>
    <cellStyle name="40% - Accent1 3 2 7 3 2" xfId="6431" xr:uid="{E969EA0C-0159-44F9-81DE-E69573F5F231}"/>
    <cellStyle name="40% - Accent1 3 2 7 3 2 2" xfId="31854" xr:uid="{CFB5776A-938F-4B22-995D-AE99C693DAB4}"/>
    <cellStyle name="40% - Accent1 3 2 7 3 3" xfId="50150" xr:uid="{F89395C5-4C5F-4AEB-99F8-216BE902C171}"/>
    <cellStyle name="40% - Accent1 3 2 7 4" xfId="8218" xr:uid="{D3A7A7F7-7C0E-495F-88F7-BBCAF32FC6AB}"/>
    <cellStyle name="40% - Accent1 3 2 7 4 2" xfId="33625" xr:uid="{B6F8F6B0-2184-4F89-85E5-EEA66AE355D4}"/>
    <cellStyle name="40% - Accent1 3 2 7 5" xfId="34192" xr:uid="{BF7191F9-E2FF-4F15-9C75-E92D3E209CB5}"/>
    <cellStyle name="40% - Accent1 3 2 8" xfId="5675" xr:uid="{28535C21-5763-4D5A-8303-5EDDF86F9E1F}"/>
    <cellStyle name="40% - Accent1 3 2 8 2" xfId="12499" xr:uid="{3876B36F-43C1-482E-9DB7-3980BB03DD30}"/>
    <cellStyle name="40% - Accent1 3 2 8 2 2" xfId="37862" xr:uid="{2EAE3A13-7D0A-490D-A5AA-29AACA7B95B5}"/>
    <cellStyle name="40% - Accent1 3 2 8 3" xfId="31098" xr:uid="{21B99C53-6479-4CAA-B5FF-115D336FC08E}"/>
    <cellStyle name="40% - Accent1 3 2 9" xfId="6556" xr:uid="{6F991800-7B30-433C-B98C-87734247010F}"/>
    <cellStyle name="40% - Accent1 3 2 9 2" xfId="4252" xr:uid="{DFB35FD7-1477-4D26-9E46-90C231CED9E1}"/>
    <cellStyle name="40% - Accent1 3 2 9 2 2" xfId="29696" xr:uid="{5EAA75A7-1B97-4671-B26E-2F2A5D7E2FB3}"/>
    <cellStyle name="40% - Accent1 3 2 9 3" xfId="31977" xr:uid="{3F18790F-AA3A-4E54-8095-4574BFD7363E}"/>
    <cellStyle name="40% - Accent1 3 3" xfId="24493" xr:uid="{29DB85EF-9C07-4F42-8356-C4BE37663D72}"/>
    <cellStyle name="40% - Accent1 3 3 2" xfId="18180" xr:uid="{0DFA29EB-8F33-41D5-A5B7-71151CE2DD75}"/>
    <cellStyle name="40% - Accent1 3 3 2 2" xfId="377" xr:uid="{7CA141A1-7D00-4CF4-A705-4AEA9990E232}"/>
    <cellStyle name="40% - Accent1 3 3 2 2 2" xfId="13188" xr:uid="{4CF9E53C-B573-453B-89A4-3C7B47DF79A1}"/>
    <cellStyle name="40% - Accent1 3 3 2 2 2 2" xfId="16841" xr:uid="{3833378B-6F86-4211-8E23-F4D0731F197C}"/>
    <cellStyle name="40% - Accent1 3 3 2 2 2 2 2" xfId="42157" xr:uid="{5C1DD5B2-7532-428D-9DE0-4A82C4DFF68E}"/>
    <cellStyle name="40% - Accent1 3 3 2 2 2 3" xfId="38539" xr:uid="{BE5498F8-F911-4723-8302-98A21CD7056A}"/>
    <cellStyle name="40% - Accent1 3 3 2 2 3" xfId="11246" xr:uid="{61B6FCE1-454B-43A3-AE0D-39D4EC576704}"/>
    <cellStyle name="40% - Accent1 3 3 2 2 3 2" xfId="14953" xr:uid="{368F4875-236C-455C-882B-5074D6CCD012}"/>
    <cellStyle name="40% - Accent1 3 3 2 2 3 2 2" xfId="40291" xr:uid="{2A16A7D0-CF3A-409F-9844-74BB0B5D2924}"/>
    <cellStyle name="40% - Accent1 3 3 2 2 3 3" xfId="36617" xr:uid="{464D5B93-082B-459C-B2D9-58E62B87783E}"/>
    <cellStyle name="40% - Accent1 3 3 2 2 4" xfId="4032" xr:uid="{E5EB2D77-BAAF-47AE-BC97-9E94737800D9}"/>
    <cellStyle name="40% - Accent1 3 3 2 2 4 2" xfId="29476" xr:uid="{78ACE6D0-9611-4F07-86DA-CDA029860E18}"/>
    <cellStyle name="40% - Accent1 3 3 2 2 5" xfId="25861" xr:uid="{9E490BE2-DDB7-4FDB-B968-1DBB12953126}"/>
    <cellStyle name="40% - Accent1 3 3 2 3" xfId="18353" xr:uid="{346EB795-CEED-40F9-A9FE-04A8A2909A83}"/>
    <cellStyle name="40% - Accent1 3 3 2 3 2" xfId="11503" xr:uid="{313F1A7E-D592-426D-A841-2F82BFFD8226}"/>
    <cellStyle name="40% - Accent1 3 3 2 3 2 2" xfId="36874" xr:uid="{74340808-2B4F-4663-B2DB-C912EB80553F}"/>
    <cellStyle name="40% - Accent1 3 3 2 3 3" xfId="43653" xr:uid="{71F2FC47-04C3-44C4-9509-3451F770C5DC}"/>
    <cellStyle name="40% - Accent1 3 3 2 4" xfId="18522" xr:uid="{EE1B310D-C614-48EF-AFEA-DE48856F30FE}"/>
    <cellStyle name="40% - Accent1 3 3 2 4 2" xfId="15896" xr:uid="{3D17D670-4EC5-4A9F-9571-9892C7642FF2}"/>
    <cellStyle name="40% - Accent1 3 3 2 4 2 2" xfId="41223" xr:uid="{A62DFC28-BB9E-4E70-84D9-C42CB3A318CA}"/>
    <cellStyle name="40% - Accent1 3 3 2 4 3" xfId="43822" xr:uid="{01DE9551-57EF-4AD5-B482-C1CC1C08BA75}"/>
    <cellStyle name="40% - Accent1 3 3 2 5" xfId="6057" xr:uid="{F7D4FFFB-72B1-46A5-89A3-1E5D13877422}"/>
    <cellStyle name="40% - Accent1 3 3 2 5 2" xfId="31480" xr:uid="{83178F04-CCA6-4955-BAF5-EDEEF69EA932}"/>
    <cellStyle name="40% - Accent1 3 3 2 6" xfId="43481" xr:uid="{DA0FD0BE-9CCF-4947-BED6-9B19521095B6}"/>
    <cellStyle name="40% - Accent1 3 3 3" xfId="7647" xr:uid="{3C112A6F-D53C-4297-92D6-B86DA92F45CE}"/>
    <cellStyle name="40% - Accent1 3 3 3 2" xfId="378" xr:uid="{AC43C9D8-AFF6-4B37-AC63-E7265ECD81E3}"/>
    <cellStyle name="40% - Accent1 3 3 3 2 2" xfId="549" xr:uid="{A7079572-AF2B-4FBD-8F72-8C35FA49F891}"/>
    <cellStyle name="40% - Accent1 3 3 3 2 2 2" xfId="6307" xr:uid="{98366877-115F-4913-8131-33FB30451647}"/>
    <cellStyle name="40% - Accent1 3 3 3 2 2 2 2" xfId="31730" xr:uid="{2572B619-5BC2-43A4-B20B-831DFCA231D8}"/>
    <cellStyle name="40% - Accent1 3 3 3 2 2 3" xfId="26033" xr:uid="{AE64AD18-E86E-498B-A9FF-1C61A6CA6CAA}"/>
    <cellStyle name="40% - Accent1 3 3 3 2 3" xfId="23883" xr:uid="{7E9C8DB3-A612-4856-B5D8-B607E147272A}"/>
    <cellStyle name="40% - Accent1 3 3 3 2 3 2" xfId="4421" xr:uid="{510B492C-73F5-4114-B75E-59729F8BA926}"/>
    <cellStyle name="40% - Accent1 3 3 3 2 3 2 2" xfId="29864" xr:uid="{5A1D0487-0B76-49B1-9AFD-4FBD8D97046A}"/>
    <cellStyle name="40% - Accent1 3 3 3 2 3 3" xfId="49128" xr:uid="{18F2A81E-DD24-4A67-B243-93002AB60910}"/>
    <cellStyle name="40% - Accent1 3 3 3 2 4" xfId="10346" xr:uid="{75A08D24-6A01-4198-943C-1E162530D8A5}"/>
    <cellStyle name="40% - Accent1 3 3 3 2 4 2" xfId="35730" xr:uid="{4DC1AD77-E679-4AC2-ABB1-D5240393ADF1}"/>
    <cellStyle name="40% - Accent1 3 3 3 2 5" xfId="25862" xr:uid="{603CCFBF-D370-44AF-9FDC-1A35DA9B14AD}"/>
    <cellStyle name="40% - Accent1 3 3 3 3" xfId="7820" xr:uid="{6D5D4CDA-8434-41DE-B5B4-B75B0D262440}"/>
    <cellStyle name="40% - Accent1 3 3 3 3 2" xfId="24140" xr:uid="{4838146E-66A6-49C7-9D84-F3FBFFAA3729}"/>
    <cellStyle name="40% - Accent1 3 3 3 3 2 2" xfId="49385" xr:uid="{7243F0EB-A150-4D90-8DAD-0020433E700A}"/>
    <cellStyle name="40% - Accent1 3 3 3 3 3" xfId="33227" xr:uid="{5DA42A1C-7035-41C6-ACB4-B0BEC25384FF}"/>
    <cellStyle name="40% - Accent1 3 3 3 4" xfId="7989" xr:uid="{72F30AC8-8FAA-44C3-B563-FD0A7FACFD8D}"/>
    <cellStyle name="40% - Accent1 3 3 3 4 2" xfId="5363" xr:uid="{642A2679-8502-4C71-A3FB-BD496B0C1C03}"/>
    <cellStyle name="40% - Accent1 3 3 3 4 2 2" xfId="30794" xr:uid="{4EE95E02-3905-4DBD-AFAA-136C0658CCCE}"/>
    <cellStyle name="40% - Accent1 3 3 3 4 3" xfId="33396" xr:uid="{8CD98614-3F79-4D55-A6D3-5437F747CB14}"/>
    <cellStyle name="40% - Accent1 3 3 3 5" xfId="12371" xr:uid="{0841FFD3-EC24-4545-97DE-7E932FCCFEEB}"/>
    <cellStyle name="40% - Accent1 3 3 3 5 2" xfId="37734" xr:uid="{A109004D-C538-4A31-AFAF-B7BE56C5E90D}"/>
    <cellStyle name="40% - Accent1 3 3 3 6" xfId="33055" xr:uid="{822E5853-C0AB-45A5-A885-979A2A130F73}"/>
    <cellStyle name="40% - Accent1 3 3 4" xfId="13017" xr:uid="{DE8CDC71-D614-4206-99F4-E4407DC73E1A}"/>
    <cellStyle name="40% - Accent1 3 3 4 2" xfId="19502" xr:uid="{657CDCE7-5F7C-4AA2-8B8F-38F837611E19}"/>
    <cellStyle name="40% - Accent1 3 3 4 2 2" xfId="23154" xr:uid="{E67ECCCC-ADBE-4092-84CD-FED72CC7A54A}"/>
    <cellStyle name="40% - Accent1 3 3 4 2 2 2" xfId="48409" xr:uid="{8EBC5C9C-4099-4BB9-A043-D06125C93133}"/>
    <cellStyle name="40% - Accent1 3 3 4 2 3" xfId="44790" xr:uid="{C625BBF6-CC13-4D55-8821-9A34E6261366}"/>
    <cellStyle name="40% - Accent1 3 3 4 3" xfId="4933" xr:uid="{C6533ACB-A938-4A6D-BBD1-FBCB5D474E36}"/>
    <cellStyle name="40% - Accent1 3 3 4 3 2" xfId="21265" xr:uid="{96D8699C-3C42-47B9-BA5B-64A782710A4F}"/>
    <cellStyle name="40% - Accent1 3 3 4 3 2 2" xfId="46543" xr:uid="{83B48877-6B74-4167-B748-34014A4494B6}"/>
    <cellStyle name="40% - Accent1 3 3 4 3 3" xfId="30364" xr:uid="{6DDE4D85-96D0-414C-9EDF-B9A53645EF03}"/>
    <cellStyle name="40% - Accent1 3 3 4 4" xfId="1928" xr:uid="{EDE6E650-03F7-4D78-9E59-7F926E6BA8CF}"/>
    <cellStyle name="40% - Accent1 3 3 4 4 2" xfId="27399" xr:uid="{ADA568DA-0877-4100-ACDA-93F6262BEC7F}"/>
    <cellStyle name="40% - Accent1 3 3 4 5" xfId="38368" xr:uid="{245954AA-BD98-4A5B-ACED-D60C7021C399}"/>
    <cellStyle name="40% - Accent1 3 3 5" xfId="24666" xr:uid="{DFF994B2-A04B-45B9-8455-72CB7D90E115}"/>
    <cellStyle name="40% - Accent1 3 3 5 2" xfId="5190" xr:uid="{96F5B7BB-2324-4B73-8FA8-AE8AB5AEF979}"/>
    <cellStyle name="40% - Accent1 3 3 5 2 2" xfId="30621" xr:uid="{8A9A6435-9331-4CD1-9094-19D1A189971C}"/>
    <cellStyle name="40% - Accent1 3 3 5 3" xfId="49900" xr:uid="{38086830-88DB-4778-92E0-900CFA121C04}"/>
    <cellStyle name="40% - Accent1 3 3 6" xfId="24835" xr:uid="{3B4C7A2D-ADB1-4084-B4C6-B88667A4D2D4}"/>
    <cellStyle name="40% - Accent1 3 3 6 2" xfId="22208" xr:uid="{35BF3281-6265-40D9-83D1-4465ADBB16AF}"/>
    <cellStyle name="40% - Accent1 3 3 6 2 2" xfId="47476" xr:uid="{756A7678-FB86-47CE-A3AB-19073D6647CF}"/>
    <cellStyle name="40% - Accent1 3 3 6 3" xfId="50069" xr:uid="{6F8916A4-C45F-4473-8AF7-739328CF3C56}"/>
    <cellStyle name="40% - Accent1 3 3 7" xfId="16591" xr:uid="{1189BA11-8EA0-4DD4-8177-702F5F2CD899}"/>
    <cellStyle name="40% - Accent1 3 3 7 2" xfId="41907" xr:uid="{158FCD49-AE58-4FB2-9DC2-4A163AB7FEE9}"/>
    <cellStyle name="40% - Accent1 3 3 8" xfId="49729" xr:uid="{5A252E74-7F59-4659-A41A-4BAAA5A238B5}"/>
    <cellStyle name="40% - Accent1 3 4" xfId="20282" xr:uid="{6A9600B4-DA24-4DAE-A09E-40C38E64DE7C}"/>
    <cellStyle name="40% - Accent1 3 4 2" xfId="13970" xr:uid="{8AAD544F-7E3E-494E-9205-A04415BB6C46}"/>
    <cellStyle name="40% - Accent1 3 4 2 2" xfId="3522" xr:uid="{AA35F0EB-B10A-4186-9C09-808E1D6F9DE4}"/>
    <cellStyle name="40% - Accent1 3 4 2 2 2" xfId="1589" xr:uid="{AC6FC9FE-4A80-4905-8DC2-9043B8C60DEF}"/>
    <cellStyle name="40% - Accent1 3 4 2 2 2 2" xfId="25258" xr:uid="{43EF8569-AE8B-4C10-8A31-B37EA48629C2}"/>
    <cellStyle name="40% - Accent1 3 4 2 2 2 2 2" xfId="50492" xr:uid="{CF46CC6D-7C6A-4F17-9B3A-050308114A8F}"/>
    <cellStyle name="40% - Accent1 3 4 2 2 2 3" xfId="27060" xr:uid="{29B250FD-F241-4249-90D6-790DAD692B73}"/>
    <cellStyle name="40% - Accent1 3 4 2 2 3" xfId="7038" xr:uid="{DBBBCF79-560B-43B8-932D-8E135402C223}"/>
    <cellStyle name="40% - Accent1 3 4 2 2 3 2" xfId="23371" xr:uid="{0A671CCE-637F-42A5-8F65-50E7CDFE83FC}"/>
    <cellStyle name="40% - Accent1 3 4 2 2 3 2 2" xfId="48626" xr:uid="{ECFF6517-2C84-4D0A-BF58-8AE7F017E876}"/>
    <cellStyle name="40% - Accent1 3 4 2 2 3 3" xfId="32452" xr:uid="{3258F73C-E5F4-4F89-BE48-98F8E92581AF}"/>
    <cellStyle name="40% - Accent1 3 4 2 2 4" xfId="16670" xr:uid="{AD65063D-26F2-47A3-A615-0C81673EE51B}"/>
    <cellStyle name="40% - Accent1 3 4 2 2 4 2" xfId="41986" xr:uid="{D47873C7-6A57-4C87-9D50-FF94E06E2680}"/>
    <cellStyle name="40% - Accent1 3 4 2 2 5" xfId="28966" xr:uid="{7EBF23D7-33BF-42A7-992E-24C3711108DE}"/>
    <cellStyle name="40% - Accent1 3 4 2 3" xfId="14143" xr:uid="{77658A30-4FFB-4B5D-9D13-FD6917668EEB}"/>
    <cellStyle name="40% - Accent1 3 4 2 3 2" xfId="7295" xr:uid="{DF3BB2A3-FAEA-461F-B8CB-181FF29CC86A}"/>
    <cellStyle name="40% - Accent1 3 4 2 3 2 2" xfId="32709" xr:uid="{144E711B-AECD-4B83-BCF4-1ED7F51D5B21}"/>
    <cellStyle name="40% - Accent1 3 4 2 3 3" xfId="39482" xr:uid="{5829A1F5-DA24-453B-970D-4D902E77D002}"/>
    <cellStyle name="40% - Accent1 3 4 2 4" xfId="14312" xr:uid="{4F909353-3C8A-41DC-A485-37F952FA0DD0}"/>
    <cellStyle name="40% - Accent1 3 4 2 4 2" xfId="24313" xr:uid="{8C01290F-04AF-4848-BB3D-FAF97306548D}"/>
    <cellStyle name="40% - Accent1 3 4 2 4 2 2" xfId="49558" xr:uid="{E62529CE-59C2-46C2-A8C1-31A4CEB2FA1D}"/>
    <cellStyle name="40% - Accent1 3 4 2 4 3" xfId="39651" xr:uid="{25DC4396-9251-460B-9984-3C9628759EDB}"/>
    <cellStyle name="40% - Accent1 3 4 2 5" xfId="18695" xr:uid="{DF4C5086-A3FB-4F63-B2E3-3CBE9CB3ADE6}"/>
    <cellStyle name="40% - Accent1 3 4 2 5 2" xfId="43995" xr:uid="{DA308E8C-FB5B-4653-A3D9-159A50CCBD2D}"/>
    <cellStyle name="40% - Accent1 3 4 2 6" xfId="39311" xr:uid="{B73B2EB5-90DC-4C2F-93B9-C75A33217DDA}"/>
    <cellStyle name="40% - Accent1 3 4 3" xfId="2406" xr:uid="{4B6183F4-ED72-43D7-82D5-2FE5B9C9208F}"/>
    <cellStyle name="40% - Accent1 3 4 3 2" xfId="9836" xr:uid="{175185BD-21D2-4145-A664-B625F41ED58D}"/>
    <cellStyle name="40% - Accent1 3 4 3 2 2" xfId="3693" xr:uid="{ED272F9C-9AA5-414F-97E5-F5EF2D022594}"/>
    <cellStyle name="40% - Accent1 3 4 3 2 2 2" xfId="18945" xr:uid="{FD0E50BB-74DD-4107-9083-EFBD26D3B60B}"/>
    <cellStyle name="40% - Accent1 3 4 3 2 2 2 2" xfId="44245" xr:uid="{B08259EB-0DDA-4CC4-AF10-E87B8675F26F}"/>
    <cellStyle name="40% - Accent1 3 4 3 2 2 3" xfId="29137" xr:uid="{D818488C-4064-4996-8047-B3C8E52D09A3}"/>
    <cellStyle name="40% - Accent1 3 4 3 2 3" xfId="19674" xr:uid="{C0EE0A2C-E671-43A9-AE28-1E40C77B57FC}"/>
    <cellStyle name="40% - Accent1 3 4 3 2 3 2" xfId="17059" xr:uid="{28E91689-E31A-4C6B-9B24-C9EC347DB08F}"/>
    <cellStyle name="40% - Accent1 3 4 3 2 3 2 2" xfId="42374" xr:uid="{D2CA9582-E6B6-4593-AFC0-19F7D5304FE5}"/>
    <cellStyle name="40% - Accent1 3 4 3 2 3 3" xfId="44962" xr:uid="{92C668D2-D84C-4A1E-8C68-66A3F3314F6A}"/>
    <cellStyle name="40% - Accent1 3 4 3 2 4" xfId="6136" xr:uid="{E2BAA2B7-020A-440E-B7C2-6AAD0306E79C}"/>
    <cellStyle name="40% - Accent1 3 4 3 2 4 2" xfId="31559" xr:uid="{49FFE029-C792-4B16-873D-F5C482127281}"/>
    <cellStyle name="40% - Accent1 3 4 3 2 5" xfId="35220" xr:uid="{50618170-9FDE-4CFB-A86A-F13A7E843986}"/>
    <cellStyle name="40% - Accent1 3 4 3 3" xfId="2579" xr:uid="{584435DB-D1F9-494E-800F-CC1583B2B42C}"/>
    <cellStyle name="40% - Accent1 3 4 3 3 2" xfId="19931" xr:uid="{93FEF668-1787-4B09-9E36-05AA4E7ADD65}"/>
    <cellStyle name="40% - Accent1 3 4 3 3 2 2" xfId="45219" xr:uid="{E53F0476-AE69-418B-A983-C51A311298B3}"/>
    <cellStyle name="40% - Accent1 3 4 3 3 3" xfId="28032" xr:uid="{97279475-FC3A-4533-9E56-4E74A6116A4B}"/>
    <cellStyle name="40% - Accent1 3 4 3 4" xfId="2748" xr:uid="{B5CDC263-6488-4110-B74C-A36A3BAC2C36}"/>
    <cellStyle name="40% - Accent1 3 4 3 4 2" xfId="18001" xr:uid="{F8242412-BF35-4A1D-8A0D-000E033E0918}"/>
    <cellStyle name="40% - Accent1 3 4 3 4 2 2" xfId="43309" xr:uid="{EAD76002-29FE-4AA3-8F49-E40D566E400B}"/>
    <cellStyle name="40% - Accent1 3 4 3 4 3" xfId="28201" xr:uid="{F79759B5-28ED-4077-9BE6-FC5620C2E859}"/>
    <cellStyle name="40% - Accent1 3 4 3 5" xfId="8162" xr:uid="{B22BBAEE-236F-4911-837D-95E8E14EA918}"/>
    <cellStyle name="40% - Accent1 3 4 3 5 2" xfId="33569" xr:uid="{419E3ADE-7059-4537-B7DA-69031595896F}"/>
    <cellStyle name="40% - Accent1 3 4 3 6" xfId="27863" xr:uid="{2512C037-7CC1-495D-97E4-75CFC9BB8613}"/>
    <cellStyle name="40% - Accent1 3 4 4" xfId="1418" xr:uid="{736FEDE0-AD13-45B3-B40B-59A3A4E4269D}"/>
    <cellStyle name="40% - Accent1 3 4 4 2" xfId="550" xr:uid="{77AF7975-322E-47F2-94FA-300FCF2E4D1C}"/>
    <cellStyle name="40% - Accent1 3 4 4 2 2" xfId="12621" xr:uid="{969792C2-FC4A-453C-8B96-B6EDD7B7FA2C}"/>
    <cellStyle name="40% - Accent1 3 4 4 2 2 2" xfId="37984" xr:uid="{EF37DC4E-9ADD-44F1-AF19-27A2F2B21307}"/>
    <cellStyle name="40% - Accent1 3 4 4 2 3" xfId="26034" xr:uid="{D661A4A4-4CF3-4A44-9FC4-90BDF15E30AA}"/>
    <cellStyle name="40% - Accent1 3 4 4 3" xfId="17571" xr:uid="{2485F85B-9C23-4846-86B5-2752BEFD1740}"/>
    <cellStyle name="40% - Accent1 3 4 4 3 2" xfId="10735" xr:uid="{3D812DF9-66E6-4A4D-8FBF-E9FB97AA175B}"/>
    <cellStyle name="40% - Accent1 3 4 4 3 2 2" xfId="36118" xr:uid="{54CA9D18-5BED-4A52-A1A3-F1271359FA66}"/>
    <cellStyle name="40% - Accent1 3 4 4 3 3" xfId="42879" xr:uid="{5E8E4FE7-FAFB-45C4-8090-C21FE752CF95}"/>
    <cellStyle name="40% - Accent1 3 4 4 4" xfId="22983" xr:uid="{FADFD538-B587-4A8E-9277-71DA68FE46F0}"/>
    <cellStyle name="40% - Accent1 3 4 4 4 2" xfId="48238" xr:uid="{A82B5735-1C82-4D90-8A35-B1A57F77DD82}"/>
    <cellStyle name="40% - Accent1 3 4 4 5" xfId="26889" xr:uid="{B77773FD-68B3-4243-ADF2-51880F41DF83}"/>
    <cellStyle name="40% - Accent1 3 4 5" xfId="20455" xr:uid="{041E637F-85C9-4B63-86E3-B80F19029C0F}"/>
    <cellStyle name="40% - Accent1 3 4 5 2" xfId="17828" xr:uid="{D3B65748-5F2E-465E-ACB6-7F3C522D1D8B}"/>
    <cellStyle name="40% - Accent1 3 4 5 2 2" xfId="43136" xr:uid="{8721E4F6-60AF-45A8-AE56-AFC86A3680B1}"/>
    <cellStyle name="40% - Accent1 3 4 5 3" xfId="45734" xr:uid="{2E20DE7D-9B84-484A-9FD7-B8154667AD9E}"/>
    <cellStyle name="40% - Accent1 3 4 6" xfId="20624" xr:uid="{43DE1D98-CFA0-445A-9093-DB0EC7248972}"/>
    <cellStyle name="40% - Accent1 3 4 6 2" xfId="11676" xr:uid="{189DFCE1-8B12-481D-A4A2-2C6B6BEC53F2}"/>
    <cellStyle name="40% - Accent1 3 4 6 2 2" xfId="37047" xr:uid="{AA8A0F73-D1D8-4865-AF34-A79A322D4660}"/>
    <cellStyle name="40% - Accent1 3 4 6 3" xfId="45903" xr:uid="{5A94D9D9-B83B-4E8D-99DA-B8D688B744F3}"/>
    <cellStyle name="40% - Accent1 3 4 7" xfId="25008" xr:uid="{11A3FBA6-14A9-4C84-8468-5C5E5DDD032A}"/>
    <cellStyle name="40% - Accent1 3 4 7 2" xfId="50242" xr:uid="{4B04B309-F027-411F-A1AF-C726ED874006}"/>
    <cellStyle name="40% - Accent1 3 4 8" xfId="45563" xr:uid="{CEC0EA5F-7D90-434A-BAB3-52D444F6BDF9}"/>
    <cellStyle name="40% - Accent1 3 5" xfId="8719" xr:uid="{C6CC140A-ACF1-462B-8270-6204CFBB670B}"/>
    <cellStyle name="40% - Accent1 3 5 2" xfId="21355" xr:uid="{DB57895F-A2FD-4790-9E08-F1B547B036AB}"/>
    <cellStyle name="40% - Accent1 3 5 2 2" xfId="16160" xr:uid="{CEBBA805-EA63-4D5E-954C-78A4321DB532}"/>
    <cellStyle name="40% - Accent1 3 5 2 2 2" xfId="22644" xr:uid="{F13EFF39-8C55-4A06-AB01-6948E3C23096}"/>
    <cellStyle name="40% - Accent1 3 5 2 2 2 2" xfId="21047" xr:uid="{33F8E58B-3ED1-4680-92D7-5D48DA7F3120}"/>
    <cellStyle name="40% - Accent1 3 5 2 2 2 2 2" xfId="46326" xr:uid="{8E92DD96-FF52-4F84-BAC4-FB0684EFFDEF}"/>
    <cellStyle name="40% - Accent1 3 5 2 2 2 3" xfId="47899" xr:uid="{9B94228E-F4E2-45EB-A2C9-165FB6B4A389}"/>
    <cellStyle name="40% - Accent1 3 5 2 2 3" xfId="721" xr:uid="{49562BFA-A8A1-4236-A715-F52FED75C45A}"/>
    <cellStyle name="40% - Accent1 3 5 2 2 3 2" xfId="19163" xr:uid="{F698058A-8C5F-405D-A02F-9EB26A42C172}"/>
    <cellStyle name="40% - Accent1 3 5 2 2 3 2 2" xfId="44462" xr:uid="{5D7FAC20-728F-4673-8BE6-36D58643339B}"/>
    <cellStyle name="40% - Accent1 3 5 2 2 3 3" xfId="26205" xr:uid="{11140DA0-8F50-4EB1-9917-99251D28137E}"/>
    <cellStyle name="40% - Accent1 3 5 2 2 4" xfId="25087" xr:uid="{7BDAA102-E219-4473-B215-75DD47E9B17D}"/>
    <cellStyle name="40% - Accent1 3 5 2 2 4 2" xfId="50321" xr:uid="{750ACE01-7E33-4319-AF02-E10906A64DDF}"/>
    <cellStyle name="40% - Accent1 3 5 2 2 5" xfId="41476" xr:uid="{9143BFAE-0C22-4ADF-9CD5-4BE594AD56A1}"/>
    <cellStyle name="40% - Accent1 3 5 2 3" xfId="21528" xr:uid="{FFB47B3C-B2F0-493E-8588-72DEA93E8FAC}"/>
    <cellStyle name="40% - Accent1 3 5 2 3 2" xfId="982" xr:uid="{845BBD29-41EC-47F3-A07A-4DB26C47A3C0}"/>
    <cellStyle name="40% - Accent1 3 5 2 3 2 2" xfId="26466" xr:uid="{5E2F2DA4-F9B9-4E88-AD62-FCEF6B7DA36B}"/>
    <cellStyle name="40% - Accent1 3 5 2 3 3" xfId="46796" xr:uid="{A3B5E2C0-7DF3-4B5F-BFA8-262669F726EB}"/>
    <cellStyle name="40% - Accent1 3 5 2 4" xfId="21697" xr:uid="{71BB64C9-7A50-4FB9-8C66-3BBE68EC6A18}"/>
    <cellStyle name="40% - Accent1 3 5 2 4 2" xfId="20104" xr:uid="{F9A3D529-5A4E-4E30-83F5-FB477D4F8B1E}"/>
    <cellStyle name="40% - Accent1 3 5 2 4 2 2" xfId="45392" xr:uid="{DEBA0540-AD65-49D8-BF37-C3E9DF37BDC9}"/>
    <cellStyle name="40% - Accent1 3 5 2 4 3" xfId="46965" xr:uid="{E8197F63-1931-4F86-A361-B7E5D10185FB}"/>
    <cellStyle name="40% - Accent1 3 5 2 5" xfId="14485" xr:uid="{90AAE94D-2F7B-46D8-BDC9-FB82811CC307}"/>
    <cellStyle name="40% - Accent1 3 5 2 5 2" xfId="39824" xr:uid="{F84E1BA0-F762-4A84-B3BB-6A83D30C0972}"/>
    <cellStyle name="40% - Accent1 3 5 2 6" xfId="46624" xr:uid="{67631947-C4D0-4D21-95C0-9D144A68860D}"/>
    <cellStyle name="40% - Accent1 3 5 3" xfId="15043" xr:uid="{F9A90C8F-F389-42BA-B3FC-4B546356A8BD}"/>
    <cellStyle name="40% - Accent1 3 5 3 2" xfId="5626" xr:uid="{55B429D4-06A6-4148-BBB5-FACDE937E9BB}"/>
    <cellStyle name="40% - Accent1 3 5 3 2 2" xfId="16331" xr:uid="{1C0EFE23-F66B-40BC-B300-B0358C6C1933}"/>
    <cellStyle name="40% - Accent1 3 5 3 2 2 2" xfId="14735" xr:uid="{D82C142D-EF6D-48AF-8C32-60CB5E07D35A}"/>
    <cellStyle name="40% - Accent1 3 5 3 2 2 2 2" xfId="40074" xr:uid="{896C83AA-7649-424F-AFC6-F4AF12E4CD3D}"/>
    <cellStyle name="40% - Accent1 3 5 3 2 2 3" xfId="41647" xr:uid="{8DFCA74C-95CF-404C-AAC9-F153D220B291}"/>
    <cellStyle name="40% - Accent1 3 5 3 2 3" xfId="1758" xr:uid="{3E760FBA-9016-438D-B804-43A67BF74F32}"/>
    <cellStyle name="40% - Accent1 3 5 3 2 3 2" xfId="12839" xr:uid="{E0AE83BA-3A73-4284-9472-8372245B9DEA}"/>
    <cellStyle name="40% - Accent1 3 5 3 2 3 2 2" xfId="38201" xr:uid="{6D08F398-EBED-4031-A381-19DD334A836C}"/>
    <cellStyle name="40% - Accent1 3 5 3 2 3 3" xfId="27229" xr:uid="{B7E045A0-00AF-4D5B-B4D5-6C95B3602548}"/>
    <cellStyle name="40% - Accent1 3 5 3 2 4" xfId="18774" xr:uid="{D1AFFF40-72A7-4BCD-BC68-EF7687EC9FCC}"/>
    <cellStyle name="40% - Accent1 3 5 3 2 4 2" xfId="44074" xr:uid="{F761139D-BC39-4C92-B5B6-DB88F4D3CBF4}"/>
    <cellStyle name="40% - Accent1 3 5 3 2 5" xfId="31049" xr:uid="{0E55378B-3620-406F-9683-38FBF43C067C}"/>
    <cellStyle name="40% - Accent1 3 5 3 3" xfId="15216" xr:uid="{D4AE68EA-CF4C-4430-A696-69E2F6CBB6C9}"/>
    <cellStyle name="40% - Accent1 3 5 3 3 2" xfId="2017" xr:uid="{471FBF40-C54C-42E4-9DF3-986E7D31546D}"/>
    <cellStyle name="40% - Accent1 3 5 3 3 2 2" xfId="27488" xr:uid="{3D739A81-858D-4069-8988-6402F8A7D345}"/>
    <cellStyle name="40% - Accent1 3 5 3 3 3" xfId="40543" xr:uid="{229DF583-A015-4CD3-B415-AAF9DC10138E}"/>
    <cellStyle name="40% - Accent1 3 5 3 4" xfId="15385" xr:uid="{96907E69-9C2A-48C0-B7D0-C796DC7B236D}"/>
    <cellStyle name="40% - Accent1 3 5 3 4 2" xfId="13790" xr:uid="{67E3248D-2AB0-49AF-824D-7F0D00E32BAA}"/>
    <cellStyle name="40% - Accent1 3 5 3 4 2 2" xfId="39141" xr:uid="{46960C66-10FC-49FE-943B-25CDB70CE4E2}"/>
    <cellStyle name="40% - Accent1 3 5 3 4 3" xfId="40712" xr:uid="{9C5BFA7E-44B8-4745-ABBD-E6290A07C2E3}"/>
    <cellStyle name="40% - Accent1 3 5 3 5" xfId="2921" xr:uid="{CB411D6A-10D8-40D1-985A-DB18B5872758}"/>
    <cellStyle name="40% - Accent1 3 5 3 5 2" xfId="28374" xr:uid="{314EEA1C-E2B9-4028-9239-C988CF3B1A64}"/>
    <cellStyle name="40% - Accent1 3 5 3 6" xfId="40373" xr:uid="{2C529B3C-B05E-475D-905E-69DF478BD7DA}"/>
    <cellStyle name="40% - Accent1 3 5 4" xfId="22473" xr:uid="{61A669DF-481F-40DE-9497-CA5061097109}"/>
    <cellStyle name="40% - Accent1 3 5 4 2" xfId="10007" xr:uid="{2A7D03DB-6B6A-40F8-9B30-21BA18A0BACD}"/>
    <cellStyle name="40% - Accent1 3 5 4 2 2" xfId="8412" xr:uid="{2D03F2D6-BCD4-409D-9B24-965434981156}"/>
    <cellStyle name="40% - Accent1 3 5 4 2 2 2" xfId="33819" xr:uid="{88F57704-A065-4692-AE19-BD0F32D80F76}"/>
    <cellStyle name="40% - Accent1 3 5 4 2 3" xfId="35391" xr:uid="{5729AECB-07AE-4220-AD38-2280510556B0}"/>
    <cellStyle name="40% - Accent1 3 5 4 3" xfId="13360" xr:uid="{6095D3A1-8F19-46E7-918E-CE6DCE63DB0E}"/>
    <cellStyle name="40% - Accent1 3 5 4 3 2" xfId="6525" xr:uid="{5A7941BA-9AC2-4996-A6BC-357404F1AE37}"/>
    <cellStyle name="40% - Accent1 3 5 4 3 2 2" xfId="31947" xr:uid="{4EE6791E-6BB6-4EAF-942B-56E194E164B9}"/>
    <cellStyle name="40% - Accent1 3 5 4 3 3" xfId="38711" xr:uid="{C8F03192-9758-4288-87E8-0537CB80781D}"/>
    <cellStyle name="40% - Accent1 3 5 4 4" xfId="12450" xr:uid="{FD8146D4-6DAD-40C6-BD01-4E3BF188D9CF}"/>
    <cellStyle name="40% - Accent1 3 5 4 4 2" xfId="37813" xr:uid="{E8707640-339D-4AA3-975C-70D28700B420}"/>
    <cellStyle name="40% - Accent1 3 5 4 5" xfId="47729" xr:uid="{8DDCE857-D321-41E7-A53E-5BFF3475CEB3}"/>
    <cellStyle name="40% - Accent1 3 5 5" xfId="8892" xr:uid="{0C5350C4-E39B-4085-BBE9-D8EDE1974BE0}"/>
    <cellStyle name="40% - Accent1 3 5 5 2" xfId="13617" xr:uid="{90EAD57F-09CB-4878-9436-3D79E427A7DE}"/>
    <cellStyle name="40% - Accent1 3 5 5 2 2" xfId="38968" xr:uid="{26A6C691-5644-426F-8ECB-256A7A5780E0}"/>
    <cellStyle name="40% - Accent1 3 5 5 3" xfId="34285" xr:uid="{3342E73B-7546-4A9D-8B97-527BC819F0C5}"/>
    <cellStyle name="40% - Accent1 3 5 6" xfId="9061" xr:uid="{CCABAC1C-7F52-4DE6-B70F-170E3A9E5574}"/>
    <cellStyle name="40% - Accent1 3 5 6 2" xfId="7468" xr:uid="{2947AA37-2240-434A-95A3-079F2CAE7CDC}"/>
    <cellStyle name="40% - Accent1 3 5 6 2 2" xfId="32882" xr:uid="{2E85D016-B361-4EB9-AEEF-A5FCC704BB3F}"/>
    <cellStyle name="40% - Accent1 3 5 6 3" xfId="34454" xr:uid="{7A11D341-EFF8-4A76-A1C6-52412BEE8457}"/>
    <cellStyle name="40% - Accent1 3 5 7" xfId="20797" xr:uid="{4B597248-CCEF-4825-9A57-8BB6DFC207E7}"/>
    <cellStyle name="40% - Accent1 3 5 7 2" xfId="46076" xr:uid="{EF7FEF31-64FD-4447-A5F7-6BE70950EB5A}"/>
    <cellStyle name="40% - Accent1 3 5 8" xfId="34117" xr:uid="{0DA9D3C2-4A3B-43D4-ABFC-510A511633ED}"/>
    <cellStyle name="40% - Accent1 3 6" xfId="4510" xr:uid="{743A3BEA-5C32-4FF2-B9E9-A9408AF65E4D}"/>
    <cellStyle name="40% - Accent1 3 6 2" xfId="11940" xr:uid="{96397175-452C-4C25-8C17-8C4985173A51}"/>
    <cellStyle name="40% - Accent1 3 6 2 2" xfId="5797" xr:uid="{6F0D53AA-D976-458E-90C9-72E1ED6BF17D}"/>
    <cellStyle name="40% - Accent1 3 6 2 2 2" xfId="3171" xr:uid="{36153F9F-4680-44B9-A824-A9D08CA4C0A2}"/>
    <cellStyle name="40% - Accent1 3 6 2 2 2 2" xfId="28624" xr:uid="{E40A7394-031C-4082-ADF5-136F60FCCEDA}"/>
    <cellStyle name="40% - Accent1 3 6 2 2 3" xfId="31220" xr:uid="{5BC628BF-5545-40BF-B65F-431BA72ED118}"/>
    <cellStyle name="40% - Accent1 3 6 2 3" xfId="3862" xr:uid="{A42C1E5B-E441-4C1F-B8AE-34A853FB26BC}"/>
    <cellStyle name="40% - Accent1 3 6 2 3 2" xfId="25476" xr:uid="{D98D1395-0F57-430E-9DC2-1887871DB0C6}"/>
    <cellStyle name="40% - Accent1 3 6 2 3 2 2" xfId="50709" xr:uid="{2C3B56F3-C2E4-47C0-91BD-F4D4A7D89D62}"/>
    <cellStyle name="40% - Accent1 3 6 2 3 3" xfId="29306" xr:uid="{63E8FC68-DAEC-4B0E-A50B-B2BB60DA52C1}"/>
    <cellStyle name="40% - Accent1 3 6 2 4" xfId="8241" xr:uid="{3A9A10A5-CC87-438F-B5F5-D73DA15F6F02}"/>
    <cellStyle name="40% - Accent1 3 6 2 4 2" xfId="33648" xr:uid="{DD886A9E-F9CC-4D7E-AE7E-25C0E41504DB}"/>
    <cellStyle name="40% - Accent1 3 6 2 5" xfId="37303" xr:uid="{CD6FECF4-9F2F-4DFA-897F-A74E97E46F75}"/>
    <cellStyle name="40% - Accent1 3 6 3" xfId="4683" xr:uid="{A25BE1FE-3827-494A-898D-A264CFFB3BCE}"/>
    <cellStyle name="40% - Accent1 3 6 3 2" xfId="4121" xr:uid="{99CA8DDF-3A7C-41D5-B8A4-AB688CAE70D8}"/>
    <cellStyle name="40% - Accent1 3 6 3 2 2" xfId="29565" xr:uid="{FF91289F-101B-4EE8-8D72-5D6CE3E027CF}"/>
    <cellStyle name="40% - Accent1 3 6 3 3" xfId="30114" xr:uid="{FBBE1E22-9222-4E6C-A3B4-9B057A44C43E}"/>
    <cellStyle name="40% - Accent1 3 6 4" xfId="4852" xr:uid="{E2C4C9AE-2342-47B1-B5C7-023F3F40701F}"/>
    <cellStyle name="40% - Accent1 3 6 4 2" xfId="2185" xr:uid="{4788C7A4-9543-4716-B21B-FED07015DC60}"/>
    <cellStyle name="40% - Accent1 3 6 4 2 2" xfId="27656" xr:uid="{C00CFC26-3E42-4BBF-B481-603DC9379A91}"/>
    <cellStyle name="40% - Accent1 3 6 4 3" xfId="30283" xr:uid="{2227FFF1-BCBF-431D-8321-9F12A8B3CB63}"/>
    <cellStyle name="40% - Accent1 3 6 5" xfId="9234" xr:uid="{21E8CAA5-6A95-4328-91D2-0901B9C3723B}"/>
    <cellStyle name="40% - Accent1 3 6 5 2" xfId="34627" xr:uid="{E505E3CF-4735-42CC-8817-52223FB746DB}"/>
    <cellStyle name="40% - Accent1 3 6 6" xfId="29943" xr:uid="{12CFBEF2-241F-44AD-BFD1-ABC485F1B6F9}"/>
    <cellStyle name="40% - Accent1 3 7" xfId="10823" xr:uid="{D1C85D05-9698-447C-A71E-56AF8A1B3B37}"/>
    <cellStyle name="40% - Accent1 3 7 2" xfId="24577" xr:uid="{7B3AD612-CAB3-4813-9B35-763B55E4CE50}"/>
    <cellStyle name="40% - Accent1 3 7 2 2" xfId="12111" xr:uid="{DA3C8BAB-9E74-4432-91F9-640ED8FCEDF8}"/>
    <cellStyle name="40% - Accent1 3 7 2 2 2" xfId="9484" xr:uid="{56126E9F-31B2-4569-A337-7E1B74AC50E4}"/>
    <cellStyle name="40% - Accent1 3 7 2 2 2 2" xfId="34877" xr:uid="{6FF83CC4-43EE-40BB-A48B-3A05F10835BE}"/>
    <cellStyle name="40% - Accent1 3 7 2 2 3" xfId="37474" xr:uid="{A9E0173A-2DB6-463D-B029-44079D2230DD}"/>
    <cellStyle name="40% - Accent1 3 7 2 3" xfId="10176" xr:uid="{9D7AE86B-0192-4076-9AD9-9DEB9DAE82AB}"/>
    <cellStyle name="40% - Accent1 3 7 2 3 2" xfId="12847" xr:uid="{36B5F162-A4F4-4DD0-A06B-CEEE7C9C6C1F}"/>
    <cellStyle name="40% - Accent1 3 7 2 3 2 2" xfId="38209" xr:uid="{5679A8E1-9234-47E7-983D-5BCDF1114D3E}"/>
    <cellStyle name="40% - Accent1 3 7 2 3 3" xfId="35560" xr:uid="{046DA2BB-0A73-4C58-AE74-300467C439B2}"/>
    <cellStyle name="40% - Accent1 3 7 2 4" xfId="20876" xr:uid="{8106E9A8-75AA-47FA-853D-E5DD41906DD4}"/>
    <cellStyle name="40% - Accent1 3 7 2 4 2" xfId="46155" xr:uid="{F76852A7-5C70-4B17-AA0D-1CFB5EC2A562}"/>
    <cellStyle name="40% - Accent1 3 7 2 5" xfId="49811" xr:uid="{6748B518-2AA9-45F9-B5BF-03D7967FB71C}"/>
    <cellStyle name="40% - Accent1 3 7 3" xfId="10996" xr:uid="{313FCEF3-D184-4A20-8C71-1D01FD35CD58}"/>
    <cellStyle name="40% - Accent1 3 7 3 2" xfId="10435" xr:uid="{08E1A5A4-4F52-4C12-86CC-C2ED7BCBB910}"/>
    <cellStyle name="40% - Accent1 3 7 3 2 2" xfId="35819" xr:uid="{C1FF3B50-0B41-4AB9-BA09-0034A5B9E1C4}"/>
    <cellStyle name="40% - Accent1 3 7 3 3" xfId="36367" xr:uid="{B86224E9-CE76-4AC2-89CE-11E1C8B1FEAA}"/>
    <cellStyle name="40% - Accent1 3 7 4" xfId="11165" xr:uid="{17B18BC4-2DB6-48FD-BF70-BA2731EE2731}"/>
    <cellStyle name="40% - Accent1 3 7 4 2" xfId="4289" xr:uid="{074DBDEB-81AB-4FE1-9EB3-0B9CE1985391}"/>
    <cellStyle name="40% - Accent1 3 7 4 2 2" xfId="29733" xr:uid="{A112E327-333C-4CE3-8FC1-FD4536951545}"/>
    <cellStyle name="40% - Accent1 3 7 4 3" xfId="36536" xr:uid="{4445E800-13E6-4480-A160-CDBF299AD5F6}"/>
    <cellStyle name="40% - Accent1 3 7 5" xfId="21870" xr:uid="{B8C276C5-A60A-4971-AECD-097C60C38DF1}"/>
    <cellStyle name="40% - Accent1 3 7 5 2" xfId="47138" xr:uid="{CC053A3A-9BDA-4639-903A-51D1DCF81A96}"/>
    <cellStyle name="40% - Accent1 3 7 6" xfId="36197" xr:uid="{DCD6358D-8094-4606-9410-9BCA38BDB43D}"/>
    <cellStyle name="40% - Accent1 3 8" xfId="17087" xr:uid="{4FD752F5-A88C-426C-999A-DF268D5B53D5}"/>
    <cellStyle name="40% - Accent1 3 8 2" xfId="19423" xr:uid="{2203F449-B828-4F63-B853-E8E929F9F214}"/>
    <cellStyle name="40% - Accent1 3 8 2 2" xfId="12536" xr:uid="{DB0023B3-9A25-4476-A1B2-E68969FFB53E}"/>
    <cellStyle name="40% - Accent1 3 8 2 2 2" xfId="37899" xr:uid="{AA705121-B959-442C-B8A8-80FDEFA74397}"/>
    <cellStyle name="40% - Accent1 3 8 2 3" xfId="44711" xr:uid="{227A29D3-A2D4-4537-9070-2424242EF8E3}"/>
    <cellStyle name="40% - Accent1 3 8 3" xfId="19592" xr:uid="{2264445E-42AE-40D9-9FB2-7572F8B0D1A2}"/>
    <cellStyle name="40% - Accent1 3 8 3 2" xfId="16929" xr:uid="{389A1097-D758-4A46-8BDD-0F78703304B8}"/>
    <cellStyle name="40% - Accent1 3 8 3 2 2" xfId="42245" xr:uid="{021F9554-EDF7-422C-8F2E-4246AE9E849C}"/>
    <cellStyle name="40% - Accent1 3 8 3 3" xfId="44880" xr:uid="{3F682D9F-BEEC-4820-8277-8C5A86A465B5}"/>
    <cellStyle name="40% - Accent1 3 8 4" xfId="23974" xr:uid="{8187126C-A906-417D-BA97-771222B4A589}"/>
    <cellStyle name="40% - Accent1 3 8 4 2" xfId="49219" xr:uid="{3BE7F2A4-C115-4CCC-8BE1-FF9B9AACB79B}"/>
    <cellStyle name="40% - Accent1 3 8 5" xfId="42402" xr:uid="{CABC200A-03FE-4FD3-970D-8C3E706E2571}"/>
    <cellStyle name="40% - Accent1 3 9" xfId="2486" xr:uid="{2630B845-B3A4-4495-A65B-6004185667ED}"/>
    <cellStyle name="40% - Accent1 3 9 2" xfId="14221" xr:uid="{96830762-10DB-43BE-9767-2656A7B57AD8}"/>
    <cellStyle name="40% - Accent1 3 9 2 2" xfId="24221" xr:uid="{B1D64321-F8BB-431E-A2D8-AE29A63B0D2B}"/>
    <cellStyle name="40% - Accent1 3 9 2 2 2" xfId="49466" xr:uid="{174DCB28-28C1-4656-BBF5-A316CED602CC}"/>
    <cellStyle name="40% - Accent1 3 9 2 3" xfId="39560" xr:uid="{33789C24-8339-4F07-AB66-914BD0F73C6E}"/>
    <cellStyle name="40% - Accent1 3 9 3" xfId="12279" xr:uid="{3848D0A7-5C28-4657-B15D-9D696EDD9266}"/>
    <cellStyle name="40% - Accent1 3 9 3 2" xfId="16965" xr:uid="{FDFBFDBF-84D4-4E81-BD56-BE3DE1C7DDFE}"/>
    <cellStyle name="40% - Accent1 3 9 3 2 2" xfId="42281" xr:uid="{C769C46B-D04D-4FE6-A4BC-F47D408BB60F}"/>
    <cellStyle name="40% - Accent1 3 9 3 3" xfId="37642" xr:uid="{3C19144C-EEA8-46CB-9A7D-9F5DE64606EF}"/>
    <cellStyle name="40% - Accent1 3 9 4" xfId="18751" xr:uid="{9F0A3039-22F9-4714-97C3-B462551316C3}"/>
    <cellStyle name="40% - Accent1 3 9 4 2" xfId="44051" xr:uid="{6C2EBAEB-50F2-4B47-BF63-7AB014C27B05}"/>
    <cellStyle name="40% - Accent1 3 9 5" xfId="27939" xr:uid="{748C9ACC-EB8E-48D9-981C-091709ABD56C}"/>
    <cellStyle name="40% - Accent1 4" xfId="20236" xr:uid="{874E6E43-D32B-40A0-BD93-1C23673EC8BE}"/>
    <cellStyle name="40% - Accent1 4 10" xfId="22521" xr:uid="{E7D2B9D1-6A56-4A53-A8AF-1E0F3972F137}"/>
    <cellStyle name="40% - Accent1 4 10 2" xfId="5152" xr:uid="{5C150C6E-3A18-43F1-B370-AA86FD28425A}"/>
    <cellStyle name="40% - Accent1 4 10 2 2" xfId="30583" xr:uid="{DEC7C771-2C66-44BF-975F-99E2F87899FA}"/>
    <cellStyle name="40% - Accent1 4 10 3" xfId="47776" xr:uid="{6F046C53-857D-4D61-83C0-330F39C26B6D}"/>
    <cellStyle name="40% - Accent1 4 11" xfId="23740" xr:uid="{75F71585-75BB-477E-9C7C-8C5AA492121E}"/>
    <cellStyle name="40% - Accent1 4 11 2" xfId="1113" xr:uid="{910CF59D-EB21-4502-A914-8D1C976DE317}"/>
    <cellStyle name="40% - Accent1 4 11 2 2" xfId="26597" xr:uid="{F6BB501A-C97F-4E56-A969-14C6181B1951}"/>
    <cellStyle name="40% - Accent1 4 11 3" xfId="48985" xr:uid="{E70797E3-0DDA-4EF5-A402-8E4F88E05B0B}"/>
    <cellStyle name="40% - Accent1 4 12" xfId="21827" xr:uid="{F18582BB-DF72-40BF-9BD7-77E634FF6E0A}"/>
    <cellStyle name="40% - Accent1 4 12 2" xfId="47095" xr:uid="{9DD7C5D0-0393-463A-9BAF-EC62FC98D44D}"/>
    <cellStyle name="40% - Accent1 4 13" xfId="25594" xr:uid="{4898545B-E75A-4E17-9D79-2321720B5FE9}"/>
    <cellStyle name="40% - Accent1 4 13 2" xfId="50817" xr:uid="{A59A6421-E3B6-4E72-8F19-01872DBFD4D6}"/>
    <cellStyle name="40% - Accent1 4 14" xfId="45522" xr:uid="{8484735B-E469-48AE-97E5-AD3FA1153852}"/>
    <cellStyle name="40% - Accent1 4 2" xfId="17148" xr:uid="{71D00CB3-4A07-4234-A65C-35F83B4E18A8}"/>
    <cellStyle name="40% - Accent1 4 2 10" xfId="42457" xr:uid="{9EDF5B7B-33A4-4758-AECB-A45F3564C006}"/>
    <cellStyle name="40% - Accent1 4 2 2" xfId="6615" xr:uid="{76182BD0-879F-47FB-A5B3-0AFFDDF5D282}"/>
    <cellStyle name="40% - Accent1 4 2 2 2" xfId="19251" xr:uid="{C2E3E237-5D81-453A-A53B-B76B349A3E04}"/>
    <cellStyle name="40% - Accent1 4 2 2 2 2" xfId="14054" xr:uid="{57842321-5F0C-41E2-84C8-E3930C808AA4}"/>
    <cellStyle name="40% - Accent1 4 2 2 2 2 2" xfId="20537" xr:uid="{B95676F4-6293-4060-A0D3-E8311848DB64}"/>
    <cellStyle name="40% - Accent1 4 2 2 2 2 2 2" xfId="11588" xr:uid="{C380E2BE-9C08-4D6A-9A91-D3E26F1F62AB}"/>
    <cellStyle name="40% - Accent1 4 2 2 2 2 2 2 2" xfId="36959" xr:uid="{2683E94B-B48D-44CE-A4F0-C456773DD1CC}"/>
    <cellStyle name="40% - Accent1 4 2 2 2 2 2 3" xfId="45816" xr:uid="{F565860C-8D9F-49F3-972D-8B2BEF6D20D9}"/>
    <cellStyle name="40% - Accent1 4 2 2 2 2 3" xfId="12280" xr:uid="{C2FF9F17-CFB5-411E-A139-39FBF271582B}"/>
    <cellStyle name="40% - Accent1 4 2 2 2 2 3 2" xfId="21275" xr:uid="{B3D87609-66FF-4B57-9268-BFD871C633BF}"/>
    <cellStyle name="40% - Accent1 4 2 2 2 2 3 2 2" xfId="46553" xr:uid="{7FFD02CA-04B4-4757-B32C-7B4CF68A280E}"/>
    <cellStyle name="40% - Accent1 4 2 2 2 2 3 3" xfId="37643" xr:uid="{5B65F2CB-BEDB-4CA7-97FF-4997DA9DCA7F}"/>
    <cellStyle name="40% - Accent1 4 2 2 2 2 4" xfId="21949" xr:uid="{0C0998B1-B73C-4DFD-8687-9B27311AE768}"/>
    <cellStyle name="40% - Accent1 4 2 2 2 2 4 2" xfId="47217" xr:uid="{DF53DE15-51EF-44F3-B687-4C7FE70AB63D}"/>
    <cellStyle name="40% - Accent1 4 2 2 2 2 5" xfId="39393" xr:uid="{EF81630B-B4CB-495E-A443-C955A9C4863E}"/>
    <cellStyle name="40% - Accent1 4 2 2 2 3" xfId="19424" xr:uid="{179B267F-8203-48D9-B652-E12E8C96E882}"/>
    <cellStyle name="40% - Accent1 4 2 2 2 3 2" xfId="12539" xr:uid="{9745370E-8310-4E2E-8665-6EF0D7ACD8B0}"/>
    <cellStyle name="40% - Accent1 4 2 2 2 3 2 2" xfId="37902" xr:uid="{9916CF7F-79CB-4EE2-B314-8318DA56CEA9}"/>
    <cellStyle name="40% - Accent1 4 2 2 2 3 3" xfId="44712" xr:uid="{C837EDE5-4E06-4300-9570-5037CE9AB054}"/>
    <cellStyle name="40% - Accent1 4 2 2 2 4" xfId="19593" xr:uid="{C8CB932E-73ED-4790-B8F9-7ED6F99A42AD}"/>
    <cellStyle name="40% - Accent1 4 2 2 2 4 2" xfId="6393" xr:uid="{ED78D20C-9725-4289-8B64-B0DF9905A3E2}"/>
    <cellStyle name="40% - Accent1 4 2 2 2 4 2 2" xfId="31816" xr:uid="{627BFFD2-CDB1-4E83-B6C1-704775F61ACD}"/>
    <cellStyle name="40% - Accent1 4 2 2 2 4 3" xfId="44881" xr:uid="{B0D6C6CC-F7D8-49A1-9714-68107E89A184}"/>
    <cellStyle name="40% - Accent1 4 2 2 2 5" xfId="23975" xr:uid="{4DEFE6D7-DBC1-4F4C-93BA-9845A8299DA2}"/>
    <cellStyle name="40% - Accent1 4 2 2 2 5 2" xfId="49220" xr:uid="{2CAAB247-A895-4ADC-B359-4B045D9B6E67}"/>
    <cellStyle name="40% - Accent1 4 2 2 2 6" xfId="44542" xr:uid="{418899A7-21B7-4487-B73A-952035D75D11}"/>
    <cellStyle name="40% - Accent1 4 2 2 3" xfId="12937" xr:uid="{D6FA0555-ACBE-41D0-B87F-9158655FB5C8}"/>
    <cellStyle name="40% - Accent1 4 2 2 3 2" xfId="2490" xr:uid="{8168DDDD-91B4-40F8-8067-E82BC960D4C4}"/>
    <cellStyle name="40% - Accent1 4 2 2 3 2 2" xfId="14225" xr:uid="{6A83DBD1-35E5-4119-A820-3A1CBA599230}"/>
    <cellStyle name="40% - Accent1 4 2 2 3 2 2 2" xfId="24225" xr:uid="{ADA400AD-4E3B-4A30-9087-C0B45A967323}"/>
    <cellStyle name="40% - Accent1 4 2 2 3 2 2 2 2" xfId="49470" xr:uid="{B1FE15D0-1D0E-48A7-A4C6-58E2D5D45ABC}"/>
    <cellStyle name="40% - Accent1 4 2 2 3 2 2 3" xfId="39564" xr:uid="{5F9AD142-D283-44B4-B249-EFC9B49C695A}"/>
    <cellStyle name="40% - Accent1 4 2 2 3 2 3" xfId="24917" xr:uid="{C6E6A9C0-4E92-4786-A78C-89BAE73460EF}"/>
    <cellStyle name="40% - Accent1 4 2 2 3 2 3 2" xfId="14963" xr:uid="{5057B2F2-C9D6-484B-BA87-D69CB83E78A7}"/>
    <cellStyle name="40% - Accent1 4 2 2 3 2 3 2 2" xfId="40301" xr:uid="{C1C76F9E-FB85-41FC-B12A-1ABD49C9AF19}"/>
    <cellStyle name="40% - Accent1 4 2 2 3 2 3 3" xfId="50151" xr:uid="{D02D38F1-3AE4-497D-956B-185B4EF9FCEE}"/>
    <cellStyle name="40% - Accent1 4 2 2 3 2 4" xfId="15637" xr:uid="{1EF7EFDA-8061-40D6-897E-80BFB49CB2B5}"/>
    <cellStyle name="40% - Accent1 4 2 2 3 2 4 2" xfId="40964" xr:uid="{15FE14AA-6D76-4858-AA4C-4B01B36DB4A6}"/>
    <cellStyle name="40% - Accent1 4 2 2 3 2 5" xfId="27943" xr:uid="{B5FB8B00-B89E-4CA7-ABD5-DAF5D3F14F07}"/>
    <cellStyle name="40% - Accent1 4 2 2 3 3" xfId="13110" xr:uid="{C545958A-CBD3-4101-A4A0-B8F739240B0B}"/>
    <cellStyle name="40% - Accent1 4 2 2 3 3 2" xfId="25176" xr:uid="{3951EAA7-126A-4CD7-9A85-A6AA8A4B4DF1}"/>
    <cellStyle name="40% - Accent1 4 2 2 3 3 2 2" xfId="50410" xr:uid="{F029F563-06C1-4205-AA11-F87840948F12}"/>
    <cellStyle name="40% - Accent1 4 2 2 3 3 3" xfId="38461" xr:uid="{9229288A-87E7-4A58-8AC3-86C9F4EB41E7}"/>
    <cellStyle name="40% - Accent1 4 2 2 3 4" xfId="13279" xr:uid="{B38E9C99-7295-4139-99D0-E8CB81F3DDE5}"/>
    <cellStyle name="40% - Accent1 4 2 2 3 4 2" xfId="12707" xr:uid="{92652256-6EB3-4F9C-A366-C3C35D78AD3D}"/>
    <cellStyle name="40% - Accent1 4 2 2 3 4 2 2" xfId="38070" xr:uid="{8CE0B483-F7D3-4166-A0C8-29FE96415CEC}"/>
    <cellStyle name="40% - Accent1 4 2 2 3 4 3" xfId="38630" xr:uid="{FA6D9BB2-CEFD-4234-B1EF-04959F85B6B7}"/>
    <cellStyle name="40% - Accent1 4 2 2 3 5" xfId="17663" xr:uid="{841CFA13-2F85-4856-A058-C96CC5A1ADD4}"/>
    <cellStyle name="40% - Accent1 4 2 2 3 5 2" xfId="42971" xr:uid="{F831D247-94C8-476D-AEC0-398658D9B6FE}"/>
    <cellStyle name="40% - Accent1 4 2 2 3 6" xfId="38291" xr:uid="{1E4D28F1-9676-4F37-9999-72FD15FCC513}"/>
    <cellStyle name="40% - Accent1 4 2 2 4" xfId="20366" xr:uid="{367AFE83-7BB8-45AC-983F-D5F3AF4A3DEB}"/>
    <cellStyle name="40% - Accent1 4 2 2 4 2" xfId="7902" xr:uid="{FB83FDD6-A2D2-439C-A4B0-31BB8B62949D}"/>
    <cellStyle name="40% - Accent1 4 2 2 4 2 2" xfId="5275" xr:uid="{E4736378-524D-4C44-9BAF-306B0EED9DDF}"/>
    <cellStyle name="40% - Accent1 4 2 2 4 2 2 2" xfId="30706" xr:uid="{054278AE-AE14-4A65-9BFE-89BA1D262A27}"/>
    <cellStyle name="40% - Accent1 4 2 2 4 2 3" xfId="33309" xr:uid="{84B4E239-12B5-43F7-95A5-88535CD08A99}"/>
    <cellStyle name="40% - Accent1 4 2 2 4 3" xfId="5966" xr:uid="{BB7F39A3-AAC2-45CA-B78A-76E400465C74}"/>
    <cellStyle name="40% - Accent1 4 2 2 4 3 2" xfId="8640" xr:uid="{3F8CEC16-4EE8-4EAB-8771-46BC337CB0B0}"/>
    <cellStyle name="40% - Accent1 4 2 2 4 3 2 2" xfId="34046" xr:uid="{E09811EF-F41F-4F6E-A4BF-31537987E052}"/>
    <cellStyle name="40% - Accent1 4 2 2 4 3 3" xfId="31389" xr:uid="{A3C7735C-229D-47AE-8C92-6D9DBF29AD9B}"/>
    <cellStyle name="40% - Accent1 4 2 2 4 4" xfId="9313" xr:uid="{2A8B998A-9C7E-431F-A1E7-9462D1AE1532}"/>
    <cellStyle name="40% - Accent1 4 2 2 4 4 2" xfId="34706" xr:uid="{3D055ACD-408E-4449-BEE2-CC3C4655A108}"/>
    <cellStyle name="40% - Accent1 4 2 2 4 5" xfId="45645" xr:uid="{3F1B9C52-99CE-4D60-BDBA-D12BC09201E9}"/>
    <cellStyle name="40% - Accent1 4 2 2 5" xfId="6788" xr:uid="{A0F6F170-D65F-489E-82A2-28FCBE27CD16}"/>
    <cellStyle name="40% - Accent1 4 2 2 5 2" xfId="6225" xr:uid="{84415D84-22D4-4CC3-9F4D-010F0B6039E7}"/>
    <cellStyle name="40% - Accent1 4 2 2 5 2 2" xfId="31648" xr:uid="{E882E3A8-46F2-4A6D-AE55-B80DDA67B533}"/>
    <cellStyle name="40% - Accent1 4 2 2 5 3" xfId="32202" xr:uid="{D2951183-FBF6-4B93-92F1-2A5B367250F7}"/>
    <cellStyle name="40% - Accent1 4 2 2 6" xfId="6957" xr:uid="{BCBDA507-5086-4B38-83DF-6562674BE23C}"/>
    <cellStyle name="40% - Accent1 4 2 2 6 2" xfId="16927" xr:uid="{F61C50C9-B7E4-4E77-8080-453FA008E585}"/>
    <cellStyle name="40% - Accent1 4 2 2 6 2 2" xfId="42243" xr:uid="{D0E6CA5E-AAEB-4145-B460-2B343D901CE3}"/>
    <cellStyle name="40% - Accent1 4 2 2 6 3" xfId="32371" xr:uid="{583507EC-A6E6-4378-AF04-FB7A0F138F8C}"/>
    <cellStyle name="40% - Accent1 4 2 2 7" xfId="11338" xr:uid="{F1D3FE6B-C017-46E6-A357-F1E478727A88}"/>
    <cellStyle name="40% - Accent1 4 2 2 7 2" xfId="36709" xr:uid="{C539F15E-24F3-49A8-A60F-87BE8CB64783}"/>
    <cellStyle name="40% - Accent1 4 2 2 8" xfId="32029" xr:uid="{0304BB6A-99A9-4BC9-9334-BC89AFD41E74}"/>
    <cellStyle name="40% - Accent1 4 2 3" xfId="295" xr:uid="{080CCDF3-B60F-4BC9-B085-77499B6DC363}"/>
    <cellStyle name="40% - Accent1 4 2 3 2" xfId="1335" xr:uid="{7B75A26D-7AB3-445D-97C1-F0E10F37BFBD}"/>
    <cellStyle name="40% - Accent1 4 2 3 2 2" xfId="21439" xr:uid="{63AAE98D-0284-4C48-9FC5-F36E54F51F0B}"/>
    <cellStyle name="40% - Accent1 4 2 3 2 2 2" xfId="8974" xr:uid="{ACD3CFDB-80E1-4C6D-8993-A8D2F5113D60}"/>
    <cellStyle name="40% - Accent1 4 2 3 2 2 2 2" xfId="7380" xr:uid="{C165C06E-460F-4A36-94B9-BE12B72779EB}"/>
    <cellStyle name="40% - Accent1 4 2 3 2 2 2 2 2" xfId="32794" xr:uid="{44F380DB-BBE2-47A5-8DB8-B3083D2DD764}"/>
    <cellStyle name="40% - Accent1 4 2 3 2 2 2 3" xfId="34367" xr:uid="{071C74C6-9C7C-4F20-960B-3BCB5B38A3E9}"/>
    <cellStyle name="40% - Accent1 4 2 3 2 2 3" xfId="8071" xr:uid="{D035CAB8-3C90-4629-A91F-DEE2915CA991}"/>
    <cellStyle name="40% - Accent1 4 2 3 2 2 3 2" xfId="10745" xr:uid="{774220E8-6DA2-4A7C-8D43-899AFF270EFF}"/>
    <cellStyle name="40% - Accent1 4 2 3 2 2 3 2 2" xfId="36128" xr:uid="{AF98B7D7-6492-4953-9440-DF09A5214A90}"/>
    <cellStyle name="40% - Accent1 4 2 3 2 2 3 3" xfId="33478" xr:uid="{0D4ED1EC-4885-43DF-B4E5-8A38F7572D5E}"/>
    <cellStyle name="40% - Accent1 4 2 3 2 2 4" xfId="11417" xr:uid="{6541B235-A65B-48F2-BF86-70638E530B0E}"/>
    <cellStyle name="40% - Accent1 4 2 3 2 2 4 2" xfId="36788" xr:uid="{87F0AF5E-EB19-4AFB-8C4A-0A03AA1F9E4F}"/>
    <cellStyle name="40% - Accent1 4 2 3 2 2 5" xfId="46707" xr:uid="{F079B4D1-650D-44F3-92B1-CDDEA92968A4}"/>
    <cellStyle name="40% - Accent1 4 2 3 2 3" xfId="3609" xr:uid="{49141B1D-E18D-481E-9D22-223FBD4193D9}"/>
    <cellStyle name="40% - Accent1 4 2 3 2 3 2" xfId="8330" xr:uid="{9986058E-4CD8-4240-8FD4-C5F081DB464D}"/>
    <cellStyle name="40% - Accent1 4 2 3 2 3 2 2" xfId="33737" xr:uid="{DB6323C5-A216-4311-9328-70A2C6F10036}"/>
    <cellStyle name="40% - Accent1 4 2 3 2 3 3" xfId="29053" xr:uid="{4C625C77-9D67-4018-907E-A1A6BF64D881}"/>
    <cellStyle name="40% - Accent1 4 2 3 2 4" xfId="3772" xr:uid="{5785C5EE-AF9E-4CC5-96E6-0B7F8EDCBE38}"/>
    <cellStyle name="40% - Accent1 4 2 3 2 4 2" xfId="19031" xr:uid="{D9EBD1D0-8FB4-47E3-9187-4FF1B2DF44FA}"/>
    <cellStyle name="40% - Accent1 4 2 3 2 4 2 2" xfId="44331" xr:uid="{71AACF50-A84B-4B1A-AEAF-69DAF1A25408}"/>
    <cellStyle name="40% - Accent1 4 2 3 2 4 3" xfId="29216" xr:uid="{88156A5A-418A-41EA-88DC-F6D5641D5B8C}"/>
    <cellStyle name="40% - Accent1 4 2 3 2 5" xfId="19766" xr:uid="{F029C690-9BFE-4F70-92D8-7F7115911302}"/>
    <cellStyle name="40% - Accent1 4 2 3 2 5 2" xfId="45054" xr:uid="{7D737B58-CB84-41A6-A0DA-270051EA1D07}"/>
    <cellStyle name="40% - Accent1 4 2 3 2 6" xfId="26808" xr:uid="{08B2E366-B8CA-4EDD-A26D-F43994522175}"/>
    <cellStyle name="40% - Accent1 4 2 3 3" xfId="3439" xr:uid="{6AD8351C-4576-43A9-8678-52276ED2ABF8}"/>
    <cellStyle name="40% - Accent1 4 2 3 3 2" xfId="15127" xr:uid="{A2B74EC8-5205-49B7-8CC1-B6F6A1544189}"/>
    <cellStyle name="40% - Accent1 4 2 3 3 2 2" xfId="21610" xr:uid="{B8E7FC97-D3BC-4A47-B0B8-3DA8B7FF13D8}"/>
    <cellStyle name="40% - Accent1 4 2 3 3 2 2 2" xfId="20016" xr:uid="{48BD61D3-B1A3-4ECA-BDFE-4F9E5E827504}"/>
    <cellStyle name="40% - Accent1 4 2 3 3 2 2 2 2" xfId="45304" xr:uid="{62C52912-EFFB-4260-8BEB-5508564A6901}"/>
    <cellStyle name="40% - Accent1 4 2 3 3 2 2 3" xfId="46878" xr:uid="{D68B04B4-25E2-4D76-B443-AFD3026414ED}"/>
    <cellStyle name="40% - Accent1 4 2 3 3 2 3" xfId="20706" xr:uid="{0EC9BF93-F621-4523-A484-B24A58AD10E8}"/>
    <cellStyle name="40% - Accent1 4 2 3 3 2 3 2" xfId="23381" xr:uid="{C9FCE6E3-EB9F-4C2C-9C3A-2025F25774E0}"/>
    <cellStyle name="40% - Accent1 4 2 3 3 2 3 2 2" xfId="48636" xr:uid="{BDD88D8D-F18C-4DDC-AE31-D383411A3149}"/>
    <cellStyle name="40% - Accent1 4 2 3 3 2 3 3" xfId="45985" xr:uid="{547D8D4A-D140-4E65-96B3-BB9AB224A101}"/>
    <cellStyle name="40% - Accent1 4 2 3 3 2 4" xfId="24054" xr:uid="{A2499337-D523-4D5C-8966-9D1AFD3988D4}"/>
    <cellStyle name="40% - Accent1 4 2 3 3 2 4 2" xfId="49299" xr:uid="{0F3AA6D4-49EE-4448-B243-82B575DADD0F}"/>
    <cellStyle name="40% - Accent1 4 2 3 3 2 5" xfId="40454" xr:uid="{10339BF6-DDEB-4C5E-98BA-69F3CAB7A145}"/>
    <cellStyle name="40% - Accent1 4 2 3 3 3" xfId="9923" xr:uid="{FA9B8CEA-79B8-46C7-B7C1-6BA0276453A2}"/>
    <cellStyle name="40% - Accent1 4 2 3 3 3 2" xfId="20965" xr:uid="{264E82F4-177C-41BC-A941-993E0D45ED48}"/>
    <cellStyle name="40% - Accent1 4 2 3 3 3 2 2" xfId="46244" xr:uid="{CE2BCCA4-DAFD-4E62-AE95-E617E1B4D7C5}"/>
    <cellStyle name="40% - Accent1 4 2 3 3 3 3" xfId="35307" xr:uid="{3C5D0D90-18DA-4227-9D38-E48E421B9B07}"/>
    <cellStyle name="40% - Accent1 4 2 3 3 4" xfId="10086" xr:uid="{3923E82A-D4CF-4202-8ACD-0AA95FCD8B87}"/>
    <cellStyle name="40% - Accent1 4 2 3 3 4 2" xfId="8498" xr:uid="{D5082F5E-1D13-4640-B6D3-B80F1445DDAB}"/>
    <cellStyle name="40% - Accent1 4 2 3 3 4 2 2" xfId="33905" xr:uid="{EC325F5A-87DC-4C8B-AD18-8A9AFAD410A2}"/>
    <cellStyle name="40% - Accent1 4 2 3 3 4 3" xfId="35470" xr:uid="{DFA2BE41-E1C1-425A-AC5A-E6F5750139AD}"/>
    <cellStyle name="40% - Accent1 4 2 3 3 5" xfId="13452" xr:uid="{76A90481-6C90-4F7F-A9B9-6F9BFF36020F}"/>
    <cellStyle name="40% - Accent1 4 2 3 3 5 2" xfId="38803" xr:uid="{8718F7F0-50D4-40BD-AD8D-96C5711AD172}"/>
    <cellStyle name="40% - Accent1 4 2 3 3 6" xfId="28884" xr:uid="{A7078FC6-B349-43BD-A921-19ACD82E483C}"/>
    <cellStyle name="40% - Accent1 4 2 3 4" xfId="8803" xr:uid="{6DEEE532-F491-4B44-8E77-521D848A230C}"/>
    <cellStyle name="40% - Accent1 4 2 3 4 2" xfId="2661" xr:uid="{0350E8E0-BF37-482E-A45B-FFDFBC2BB9A6}"/>
    <cellStyle name="40% - Accent1 4 2 3 4 2 2" xfId="17913" xr:uid="{6395ADFD-9793-4365-B739-BDFADF67D81F}"/>
    <cellStyle name="40% - Accent1 4 2 3 4 2 2 2" xfId="43221" xr:uid="{15F3AF3E-DF4B-402E-B195-01279671DE73}"/>
    <cellStyle name="40% - Accent1 4 2 3 4 2 3" xfId="28114" xr:uid="{8D1E6DA5-16BE-4064-9C0B-71E3F82A9C68}"/>
    <cellStyle name="40% - Accent1 4 2 3 4 3" xfId="18604" xr:uid="{587C9E47-9EDC-43FA-B1C5-7554BBC0404B}"/>
    <cellStyle name="40% - Accent1 4 2 3 4 3 2" xfId="4431" xr:uid="{ED62C3B8-C28E-489B-8EAD-E4E7DF64DC89}"/>
    <cellStyle name="40% - Accent1 4 2 3 4 3 2 2" xfId="29874" xr:uid="{5454CE49-88ED-48B7-84BE-F705CEBE3D19}"/>
    <cellStyle name="40% - Accent1 4 2 3 4 3 3" xfId="43904" xr:uid="{3A8A5B97-4A8B-46BA-850C-CAF6A35AF51B}"/>
    <cellStyle name="40% - Accent1 4 2 3 4 4" xfId="5104" xr:uid="{8B8B1146-4C99-4C2D-9962-5AAA9179D416}"/>
    <cellStyle name="40% - Accent1 4 2 3 4 4 2" xfId="30535" xr:uid="{D5158290-8ECE-4449-9A91-78A2EC29B784}"/>
    <cellStyle name="40% - Accent1 4 2 3 4 5" xfId="34196" xr:uid="{ADE7A3E9-41D9-4B1B-B64F-9B2957C8CFBD}"/>
    <cellStyle name="40% - Accent1 4 2 3 5" xfId="1505" xr:uid="{35168E58-3C00-4DD7-8946-FAA0004B28C2}"/>
    <cellStyle name="40% - Accent1 4 2 3 5 2" xfId="18863" xr:uid="{128F0C1E-3AD6-4319-930C-B9186F02FA13}"/>
    <cellStyle name="40% - Accent1 4 2 3 5 2 2" xfId="44163" xr:uid="{2065AF26-1DE9-4B68-8D3D-F343B261C47D}"/>
    <cellStyle name="40% - Accent1 4 2 3 5 3" xfId="26976" xr:uid="{94DD1B93-1E8A-4842-8A1B-CE78A698A70F}"/>
    <cellStyle name="40% - Accent1 4 2 3 6" xfId="1668" xr:uid="{F9B6F60E-DDDD-4811-82E2-4F4141CC6D01}"/>
    <cellStyle name="40% - Accent1 4 2 3 6 2" xfId="25344" xr:uid="{14A1356E-85A8-48C4-8DA2-55B90DF5BF93}"/>
    <cellStyle name="40% - Accent1 4 2 3 6 2 2" xfId="50578" xr:uid="{131A78E9-5312-44BF-B05E-8851571FF266}"/>
    <cellStyle name="40% - Accent1 4 2 3 6 3" xfId="27139" xr:uid="{0E6D1905-434C-404B-934D-55B52A3C5640}"/>
    <cellStyle name="40% - Accent1 4 2 3 7" xfId="7130" xr:uid="{D0F412D4-C1BC-4909-B017-CC58688BA92D}"/>
    <cellStyle name="40% - Accent1 4 2 3 7 2" xfId="32544" xr:uid="{DF02C31C-E815-4B3B-8132-9F1F6E7B989F}"/>
    <cellStyle name="40% - Accent1 4 2 3 8" xfId="25782" xr:uid="{BBA60504-ACB3-43EC-92F7-9C45CD776962}"/>
    <cellStyle name="40% - Accent1 4 2 4" xfId="9753" xr:uid="{ADA7D9DF-7ECD-4246-BAAB-FF8F6901DD38}"/>
    <cellStyle name="40% - Accent1 4 2 4 2" xfId="4594" xr:uid="{FD283CE3-27B6-48D1-B893-B4B1CBB9C6EE}"/>
    <cellStyle name="40% - Accent1 4 2 4 2 2" xfId="15298" xr:uid="{CC72643A-45CC-4D77-9C32-65B88910240D}"/>
    <cellStyle name="40% - Accent1 4 2 4 2 2 2" xfId="13702" xr:uid="{FD0B3CBB-06B8-4A66-BD1C-69261266652A}"/>
    <cellStyle name="40% - Accent1 4 2 4 2 2 2 2" xfId="39053" xr:uid="{53A64662-FA6C-4D13-97C6-122D16B25901}"/>
    <cellStyle name="40% - Accent1 4 2 4 2 2 3" xfId="40625" xr:uid="{154049E4-4B0E-45AA-A7F1-21BB7EDEE1B2}"/>
    <cellStyle name="40% - Accent1 4 2 4 2 3" xfId="14394" xr:uid="{FAABB266-791E-490A-A7B5-9434A2201DD5}"/>
    <cellStyle name="40% - Accent1 4 2 4 2 3 2" xfId="17069" xr:uid="{EBEE73D3-27C8-4041-9731-65B51E12EEB1}"/>
    <cellStyle name="40% - Accent1 4 2 4 2 3 2 2" xfId="42384" xr:uid="{7E29C68D-B476-4AB4-9B41-62687BE201A5}"/>
    <cellStyle name="40% - Accent1 4 2 4 2 3 3" xfId="39733" xr:uid="{65878EC2-3C19-4AE9-BB7D-BB20741DCB7B}"/>
    <cellStyle name="40% - Accent1 4 2 4 2 4" xfId="17742" xr:uid="{E5F60961-2D8B-41B1-9815-C2F763B11497}"/>
    <cellStyle name="40% - Accent1 4 2 4 2 4 2" xfId="43050" xr:uid="{E84C2EF0-94FE-4609-937E-C37DEC3BACF2}"/>
    <cellStyle name="40% - Accent1 4 2 4 2 5" xfId="30025" xr:uid="{74F467C2-5E91-467E-AD99-51BD0C2ABF45}"/>
    <cellStyle name="40% - Accent1 4 2 4 3" xfId="22560" xr:uid="{D23B3F52-A4F9-4A6E-A011-896A3C84E2CA}"/>
    <cellStyle name="40% - Accent1 4 2 4 3 2" xfId="14653" xr:uid="{254FC870-0FCF-4A5D-80A4-C1394EDF84EE}"/>
    <cellStyle name="40% - Accent1 4 2 4 3 2 2" xfId="39992" xr:uid="{2CE32712-744F-4FC1-AC82-8E499DA20F40}"/>
    <cellStyle name="40% - Accent1 4 2 4 3 3" xfId="47815" xr:uid="{48CF346F-7A14-48A0-B94B-57DFC71D6987}"/>
    <cellStyle name="40% - Accent1 4 2 4 4" xfId="22723" xr:uid="{9530CF1F-E4EC-421A-84A6-8BE5F25A9E7C}"/>
    <cellStyle name="40% - Accent1 4 2 4 4 2" xfId="21133" xr:uid="{8A0323D2-FF8C-44F8-B6D6-05AA2F431627}"/>
    <cellStyle name="40% - Accent1 4 2 4 4 2 2" xfId="46412" xr:uid="{FD91C253-9360-44D2-AE5C-045EE370D9F4}"/>
    <cellStyle name="40% - Accent1 4 2 4 4 3" xfId="47978" xr:uid="{C7C0ADE7-E807-4174-9783-5ADEFDBD06BC}"/>
    <cellStyle name="40% - Accent1 4 2 4 5" xfId="1847" xr:uid="{B7D2CDB2-48CD-4AFD-B75B-755A83B336C3}"/>
    <cellStyle name="40% - Accent1 4 2 4 5 2" xfId="27318" xr:uid="{51CEC6F7-8A3F-40A4-AEDD-1DBAC68A0A45}"/>
    <cellStyle name="40% - Accent1 4 2 4 6" xfId="35137" xr:uid="{55400D01-B880-4B5F-8DB1-74D9BB15263B}"/>
    <cellStyle name="40% - Accent1 4 2 5" xfId="22390" xr:uid="{9B69FDE0-96E7-4A52-8FD0-3ABEB0C50655}"/>
    <cellStyle name="40% - Accent1 4 2 5 2" xfId="10907" xr:uid="{80316730-9CD1-42CE-8111-2636D8930878}"/>
    <cellStyle name="40% - Accent1 4 2 5 2 2" xfId="4765" xr:uid="{345A3941-319C-4C64-A23D-6586850F498D}"/>
    <cellStyle name="40% - Accent1 4 2 5 2 2 2" xfId="1065" xr:uid="{58EE3B8A-B689-461E-856A-C04EACC391B0}"/>
    <cellStyle name="40% - Accent1 4 2 5 2 2 2 2" xfId="26549" xr:uid="{1564FB71-8422-47D2-957E-629942948AA8}"/>
    <cellStyle name="40% - Accent1 4 2 5 2 2 3" xfId="30196" xr:uid="{018EB804-1F4C-47F6-891A-CF0A0C0A409B}"/>
    <cellStyle name="40% - Accent1 4 2 5 2 3" xfId="2830" xr:uid="{B02FFAFA-A9A7-4768-B769-D5229E1E9B9F}"/>
    <cellStyle name="40% - Accent1 4 2 5 2 3 2" xfId="6535" xr:uid="{970EC71D-3633-4821-A67C-F7D96B6F62EB}"/>
    <cellStyle name="40% - Accent1 4 2 5 2 3 2 2" xfId="31957" xr:uid="{30A48A61-E2AB-4C30-A5E9-17DE8A855900}"/>
    <cellStyle name="40% - Accent1 4 2 5 2 3 3" xfId="28283" xr:uid="{6D884285-27F3-4EA1-9BEA-3586F38A7C47}"/>
    <cellStyle name="40% - Accent1 4 2 5 2 4" xfId="7209" xr:uid="{7360B9FA-BD16-46C1-97F1-35109B4E3033}"/>
    <cellStyle name="40% - Accent1 4 2 5 2 4 2" xfId="32623" xr:uid="{DE7C5359-13D4-4929-9D97-D92A74EB945A}"/>
    <cellStyle name="40% - Accent1 4 2 5 2 5" xfId="36278" xr:uid="{734BA54B-4F35-4F11-8B93-68948AA2DDD6}"/>
    <cellStyle name="40% - Accent1 4 2 5 3" xfId="16247" xr:uid="{DE802006-0A93-401A-9B95-6A3C29DA8E82}"/>
    <cellStyle name="40% - Accent1 4 2 5 3 2" xfId="3089" xr:uid="{F0C2BEBB-41F4-4E66-A88A-A1459F4D0DEE}"/>
    <cellStyle name="40% - Accent1 4 2 5 3 2 2" xfId="28542" xr:uid="{B5438D96-77B4-411C-A95B-CCF3E0F45C0C}"/>
    <cellStyle name="40% - Accent1 4 2 5 3 3" xfId="41563" xr:uid="{10C836AA-4AB9-4655-8CC6-F8B981264839}"/>
    <cellStyle name="40% - Accent1 4 2 5 4" xfId="16410" xr:uid="{A1776A88-0C31-4822-87B5-AD8A8EDE93A9}"/>
    <cellStyle name="40% - Accent1 4 2 5 4 2" xfId="14821" xr:uid="{133995D4-17AA-4DA0-8D41-D84FA66550FE}"/>
    <cellStyle name="40% - Accent1 4 2 5 4 2 2" xfId="40160" xr:uid="{679C8331-375A-48D8-83AF-642FB3CBB12B}"/>
    <cellStyle name="40% - Accent1 4 2 5 4 3" xfId="41726" xr:uid="{BE11D9F5-1050-418C-9560-D9C7591F5F42}"/>
    <cellStyle name="40% - Accent1 4 2 5 5" xfId="3951" xr:uid="{AFE8EA3F-74AB-45AB-8886-C2C2A206838D}"/>
    <cellStyle name="40% - Accent1 4 2 5 5 2" xfId="29395" xr:uid="{4554FCA6-F47C-4C44-936F-E93DBF03D255}"/>
    <cellStyle name="40% - Accent1 4 2 5 6" xfId="47647" xr:uid="{5A135FFA-B659-4D6B-81FD-414320D44D85}"/>
    <cellStyle name="40% - Accent1 4 2 6" xfId="7731" xr:uid="{24D35ABE-E697-4EB7-AC28-D5D7178E1865}"/>
    <cellStyle name="40% - Accent1 4 2 6 2" xfId="18435" xr:uid="{A6FC0CE9-C4B2-4FF5-BB37-6CD01AF74924}"/>
    <cellStyle name="40% - Accent1 4 2 6 2 2" xfId="15808" xr:uid="{F525E983-FEA7-49BC-82E1-D3D04E3DD98B}"/>
    <cellStyle name="40% - Accent1 4 2 6 2 2 2" xfId="41135" xr:uid="{16978B66-3E21-4FE4-9FE5-6931D5B8A2A9}"/>
    <cellStyle name="40% - Accent1 4 2 6 2 3" xfId="43735" xr:uid="{CCB5451B-0848-496D-A8E8-4DA736D1EFD0}"/>
    <cellStyle name="40% - Accent1 4 2 6 3" xfId="16500" xr:uid="{FBFC2988-11F3-4F55-9F80-73545CE5E2E3}"/>
    <cellStyle name="40% - Accent1 4 2 6 3 2" xfId="2327" xr:uid="{4E0CD29A-6B96-4A91-913D-D093B7BC9CDA}"/>
    <cellStyle name="40% - Accent1 4 2 6 3 2 2" xfId="27797" xr:uid="{219F1115-55DF-430C-AC88-741EF56C412F}"/>
    <cellStyle name="40% - Accent1 4 2 6 3 3" xfId="41816" xr:uid="{D4E182C1-2677-4B21-A9E6-2DA251E6D5FE}"/>
    <cellStyle name="40% - Accent1 4 2 6 4" xfId="3000" xr:uid="{FA3E71C8-19F9-4BFC-9636-0D1C2E57F423}"/>
    <cellStyle name="40% - Accent1 4 2 6 4 2" xfId="28453" xr:uid="{1646482C-0C9D-4BAC-B592-419CC6F25BC1}"/>
    <cellStyle name="40% - Accent1 4 2 6 5" xfId="33138" xr:uid="{0AB12101-EB8D-4CF6-8874-04E465F46F67}"/>
    <cellStyle name="40% - Accent1 4 2 7" xfId="17321" xr:uid="{1636C70B-8088-48D7-8260-4C38FEF1985E}"/>
    <cellStyle name="40% - Accent1 4 2 7 2" xfId="16759" xr:uid="{E64E1011-3B75-463A-B8E6-EEDF0744209C}"/>
    <cellStyle name="40% - Accent1 4 2 7 2 2" xfId="42075" xr:uid="{D2033B70-EC61-4990-9E32-438C577BAB36}"/>
    <cellStyle name="40% - Accent1 4 2 7 3" xfId="42629" xr:uid="{21029540-4148-4C6C-9B07-BBD6818C322E}"/>
    <cellStyle name="40% - Accent1 4 2 8" xfId="17490" xr:uid="{FFB8F81E-70AB-4B53-B297-0266ACF2EB42}"/>
    <cellStyle name="40% - Accent1 4 2 8 2" xfId="23240" xr:uid="{F6E26CA1-77F6-4A65-9593-BA5DFFFA6DFA}"/>
    <cellStyle name="40% - Accent1 4 2 8 2 2" xfId="48495" xr:uid="{E251E51A-6B2D-4471-B8EC-7D708BC7567D}"/>
    <cellStyle name="40% - Accent1 4 2 8 3" xfId="42798" xr:uid="{BE33D698-D423-4A6A-8629-FC42DE575095}"/>
    <cellStyle name="40% - Accent1 4 2 9" xfId="5025" xr:uid="{F0EA1C6E-6D4A-469E-A4DB-E682525E1CAD}"/>
    <cellStyle name="40% - Accent1 4 2 9 2" xfId="30456" xr:uid="{9E68225A-090B-467F-9709-8556ED237455}"/>
    <cellStyle name="40% - Accent1 4 3" xfId="16077" xr:uid="{E95CF102-79A9-48D1-A3CB-070ECFB7AE2F}"/>
    <cellStyle name="40% - Accent1 4 3 2" xfId="5543" xr:uid="{810358AC-6668-41D9-BA69-7F7167D12C40}"/>
    <cellStyle name="40% - Accent1 4 3 2 2" xfId="17232" xr:uid="{2205720E-B03F-49A1-A585-4F6BA1A5948E}"/>
    <cellStyle name="40% - Accent1 4 3 2 2 2" xfId="23715" xr:uid="{63D3FAA1-4C7E-4D1D-BFE5-2F245CCE9531}"/>
    <cellStyle name="40% - Accent1 4 3 2 2 2 2" xfId="4204" xr:uid="{1D52DBA5-9C70-4B52-97A2-8E8349CC31F7}"/>
    <cellStyle name="40% - Accent1 4 3 2 2 2 2 2" xfId="29648" xr:uid="{5863E39C-08F0-4823-A0C6-3E47C86457C4}"/>
    <cellStyle name="40% - Accent1 4 3 2 2 2 3" xfId="48960" xr:uid="{0B5E5161-F7FE-4196-B8E4-D021051127A5}"/>
    <cellStyle name="40% - Accent1 4 3 2 2 3" xfId="21779" xr:uid="{9C6C21ED-4A44-4435-8609-759775BBDD29}"/>
    <cellStyle name="40% - Accent1 4 3 2 2 3 2" xfId="12857" xr:uid="{6AA534B6-29CE-401A-A3F6-4EF9F143586A}"/>
    <cellStyle name="40% - Accent1 4 3 2 2 3 2 2" xfId="38219" xr:uid="{2E17A02C-FEDE-40DA-86D8-8B009410E7FF}"/>
    <cellStyle name="40% - Accent1 4 3 2 2 3 3" xfId="47047" xr:uid="{E889DD8F-59EF-4685-9ABD-E3A484CACA3E}"/>
    <cellStyle name="40% - Accent1 4 3 2 2 4" xfId="13531" xr:uid="{20AF4F21-039A-46FC-BEC1-E82F0BFF06C7}"/>
    <cellStyle name="40% - Accent1 4 3 2 2 4 2" xfId="38882" xr:uid="{5EBA0050-D2CC-4F4F-AB38-B4977269CDD3}"/>
    <cellStyle name="40% - Accent1 4 3 2 2 5" xfId="42540" xr:uid="{E872CA49-7A15-41A8-8B5E-F6713A0E54B2}"/>
    <cellStyle name="40% - Accent1 4 3 2 3" xfId="12027" xr:uid="{9EF198E3-3716-4367-BDCF-090D83A3CE2E}"/>
    <cellStyle name="40% - Accent1 4 3 2 3 2" xfId="22038" xr:uid="{244A30CE-445C-42B1-AEC6-A96ADD87A261}"/>
    <cellStyle name="40% - Accent1 4 3 2 3 2 2" xfId="47306" xr:uid="{1954A211-E7F0-4185-92D2-918825D09F71}"/>
    <cellStyle name="40% - Accent1 4 3 2 3 3" xfId="37390" xr:uid="{83DF2F80-BECB-4EDE-8EFA-8CC1AB9EBD13}"/>
    <cellStyle name="40% - Accent1 4 3 2 4" xfId="12190" xr:uid="{46E31B79-FBE5-4A8D-8C51-6D0FDBA8665D}"/>
    <cellStyle name="40% - Accent1 4 3 2 4 2" xfId="9570" xr:uid="{7958B784-475A-480D-A6D5-604EB5DDC673}"/>
    <cellStyle name="40% - Accent1 4 3 2 4 2 2" xfId="34963" xr:uid="{3333EE5C-66A6-4545-A8EA-AB19EE9A496E}"/>
    <cellStyle name="40% - Accent1 4 3 2 4 3" xfId="37553" xr:uid="{3C760C13-4F67-4A8F-9ACD-4532BC903277}"/>
    <cellStyle name="40% - Accent1 4 3 2 5" xfId="22902" xr:uid="{E2B504FB-8C7A-4D1C-97F3-4D606312F260}"/>
    <cellStyle name="40% - Accent1 4 3 2 5 2" xfId="48157" xr:uid="{E3738F46-23D9-4C93-A732-DA10DEB3C5FD}"/>
    <cellStyle name="40% - Accent1 4 3 2 6" xfId="30966" xr:uid="{E656D3BF-1F4D-42C9-BF18-8B3EDA2B2B7C}"/>
    <cellStyle name="40% - Accent1 4 3 3" xfId="11857" xr:uid="{5207E17E-6038-4D48-9CCE-4DAD66411F43}"/>
    <cellStyle name="40% - Accent1 4 3 3 2" xfId="6699" xr:uid="{B779928D-A8DF-46F3-86DD-40C0BB641736}"/>
    <cellStyle name="40% - Accent1 4 3 3 2 2" xfId="17403" xr:uid="{440F76D1-795F-42A5-82A8-21927DF983E5}"/>
    <cellStyle name="40% - Accent1 4 3 3 2 2 2" xfId="10518" xr:uid="{5D4EEFFD-1D6B-46BE-95F9-BB32B213776D}"/>
    <cellStyle name="40% - Accent1 4 3 3 2 2 2 2" xfId="35902" xr:uid="{77E1BF2A-942B-4045-87DD-430C0B5D3D63}"/>
    <cellStyle name="40% - Accent1 4 3 3 2 2 3" xfId="42711" xr:uid="{57493154-7D44-4F24-BA38-D978DF4D23B1}"/>
    <cellStyle name="40% - Accent1 4 3 3 2 3" xfId="15467" xr:uid="{F08A5EF5-A35C-4209-A3F6-1171DA6EC8C7}"/>
    <cellStyle name="40% - Accent1 4 3 3 2 3 2" xfId="230" xr:uid="{E67200A0-35C4-4CDC-AE2B-E0014ADE9065}"/>
    <cellStyle name="40% - Accent1 4 3 3 2 3 2 2" xfId="25724" xr:uid="{77240CE5-5EFB-4646-ACE2-45C0EDFDD9EB}"/>
    <cellStyle name="40% - Accent1 4 3 3 2 3 3" xfId="40794" xr:uid="{0DCFAA52-EB0F-497F-BC51-67E7EF951093}"/>
    <cellStyle name="40% - Accent1 4 3 3 2 4" xfId="893" xr:uid="{4E2A22C1-36FE-4940-8AF4-B5359E2064F8}"/>
    <cellStyle name="40% - Accent1 4 3 3 2 4 2" xfId="26377" xr:uid="{B7D6E1E4-66FC-4F78-B0F2-1331FF024EC5}"/>
    <cellStyle name="40% - Accent1 4 3 3 2 5" xfId="32113" xr:uid="{D312A16E-59E7-4242-81A7-0B9A97521B0C}"/>
    <cellStyle name="40% - Accent1 4 3 3 3" xfId="24664" xr:uid="{4C4BA7F5-1254-4894-921A-1AC8BAB6B9FD}"/>
    <cellStyle name="40% - Accent1 4 3 3 3 2" xfId="15726" xr:uid="{3ADBB8BB-9C94-4EC4-AADA-007C5544C5BB}"/>
    <cellStyle name="40% - Accent1 4 3 3 3 2 2" xfId="41053" xr:uid="{3499DD7D-B143-4F5D-901F-E1E4F6829932}"/>
    <cellStyle name="40% - Accent1 4 3 3 3 3" xfId="49898" xr:uid="{9438EAEB-75DE-46CB-8B04-8820C91992BA}"/>
    <cellStyle name="40% - Accent1 4 3 3 4" xfId="24827" xr:uid="{C153F356-BD76-4D2E-A4DF-3F51FDCA46CD}"/>
    <cellStyle name="40% - Accent1 4 3 3 4 2" xfId="22206" xr:uid="{77EB8902-6413-497C-A55E-64B1D2553930}"/>
    <cellStyle name="40% - Accent1 4 3 3 4 2 2" xfId="47474" xr:uid="{7C6CFE56-3AA4-4D32-BDFA-241A1ACE916B}"/>
    <cellStyle name="40% - Accent1 4 3 3 4 3" xfId="50061" xr:uid="{F01288FC-A998-455E-A72B-1E0237A2E50F}"/>
    <cellStyle name="40% - Accent1 4 3 3 5" xfId="16589" xr:uid="{1CEFE0B7-07DB-45CE-8ACC-CAD3252CB8CE}"/>
    <cellStyle name="40% - Accent1 4 3 3 5 2" xfId="41905" xr:uid="{9A1CC2D6-8A44-497B-B9DC-0765DD05CC8C}"/>
    <cellStyle name="40% - Accent1 4 3 3 6" xfId="37221" xr:uid="{D9C0DE09-F1C8-43ED-9454-FC9B34E9DB8E}"/>
    <cellStyle name="40% - Accent1 4 3 4" xfId="23544" xr:uid="{AFE2F7A6-ECB1-409F-A5DE-1FEECEA892E4}"/>
    <cellStyle name="40% - Accent1 4 3 4 2" xfId="11078" xr:uid="{42C2384A-C15C-42B1-9215-975F4EC5408D}"/>
    <cellStyle name="40% - Accent1 4 3 4 2 2" xfId="2100" xr:uid="{CECF301E-261E-461F-A568-4208E7A06AB2}"/>
    <cellStyle name="40% - Accent1 4 3 4 2 2 2" xfId="27571" xr:uid="{FE1D11ED-D05F-4B6C-A96B-FAA1CFA357CC}"/>
    <cellStyle name="40% - Accent1 4 3 4 2 3" xfId="36449" xr:uid="{79A5B758-9D77-47D0-B593-4401EEA489AB}"/>
    <cellStyle name="40% - Accent1 4 3 4 3" xfId="9143" xr:uid="{DA760061-F5F8-4786-8DC2-F1119FCC3914}"/>
    <cellStyle name="40% - Accent1 4 3 4 3 2" xfId="19173" xr:uid="{7218E50D-2477-44F8-81C3-704B955B7E74}"/>
    <cellStyle name="40% - Accent1 4 3 4 3 2 2" xfId="44472" xr:uid="{F268F7D7-A469-4F03-BCD9-8DE72F6DBC68}"/>
    <cellStyle name="40% - Accent1 4 3 4 3 3" xfId="34536" xr:uid="{552AAE8C-73D6-4722-B1D8-29E1CEEFECC3}"/>
    <cellStyle name="40% - Accent1 4 3 4 4" xfId="19845" xr:uid="{F4FB5020-7519-4899-BCAB-08810A3DE930}"/>
    <cellStyle name="40% - Accent1 4 3 4 4 2" xfId="45133" xr:uid="{99B6F974-9BD8-4773-B105-71613B5667B5}"/>
    <cellStyle name="40% - Accent1 4 3 4 5" xfId="48789" xr:uid="{8C077C33-E3EA-4B8A-A949-0452F2673025}"/>
    <cellStyle name="40% - Accent1 4 3 5" xfId="5713" xr:uid="{3DF2A1BA-57B5-45F4-BD65-42135D6DA131}"/>
    <cellStyle name="40% - Accent1 4 3 5 2" xfId="9402" xr:uid="{5D40164B-8BE0-4564-AC0D-BB8BADA95ED7}"/>
    <cellStyle name="40% - Accent1 4 3 5 2 2" xfId="34795" xr:uid="{FC98E2C5-3D3E-4336-9835-FA4FE3215183}"/>
    <cellStyle name="40% - Accent1 4 3 5 3" xfId="31136" xr:uid="{BBF359F5-0DDF-4A1A-8CDD-0D2BE5794885}"/>
    <cellStyle name="40% - Accent1 4 3 6" xfId="5876" xr:uid="{77C992D9-FB16-45E9-8AF3-6B4DD19ED05F}"/>
    <cellStyle name="40% - Accent1 4 3 6 2" xfId="3257" xr:uid="{067338E4-2E00-4FDC-ADAE-1771A0673974}"/>
    <cellStyle name="40% - Accent1 4 3 6 2 2" xfId="28710" xr:uid="{5ED2D56A-7936-4CEE-8441-91D9654261BC}"/>
    <cellStyle name="40% - Accent1 4 3 6 3" xfId="31299" xr:uid="{686648B3-4AD9-43CA-8EB3-B77CC16375CB}"/>
    <cellStyle name="40% - Accent1 4 3 7" xfId="10265" xr:uid="{9000A022-E2E0-489D-A2B1-6EC27ED2C86E}"/>
    <cellStyle name="40% - Accent1 4 3 7 2" xfId="35649" xr:uid="{17BA2A41-B780-45DE-89A1-09EC91ACD230}"/>
    <cellStyle name="40% - Accent1 4 3 8" xfId="41394" xr:uid="{D5234F4A-A404-4AA4-8A56-2C8A3B584D60}"/>
    <cellStyle name="40% - Accent1 4 4" xfId="24494" xr:uid="{4E430BB8-7DE2-4088-882D-6006D37D68EA}"/>
    <cellStyle name="40% - Accent1 4 4 2" xfId="18181" xr:uid="{F5931452-B6DA-417F-A24B-1B7FDF1BCB9F}"/>
    <cellStyle name="40% - Accent1 4 4 2 2" xfId="13021" xr:uid="{763A1A68-031C-47F7-B8BD-C8555F683B1B}"/>
    <cellStyle name="40% - Accent1 4 4 2 2 2" xfId="19506" xr:uid="{67C909D3-DEA5-4659-8E1D-32F9577DC81A}"/>
    <cellStyle name="40% - Accent1 4 4 2 2 2 2" xfId="16842" xr:uid="{1849CA1C-6713-4A28-8CF2-8C3EE1850ABF}"/>
    <cellStyle name="40% - Accent1 4 4 2 2 2 2 2" xfId="42158" xr:uid="{A0D71B11-E64D-4ACC-979D-7966C47498DC}"/>
    <cellStyle name="40% - Accent1 4 4 2 2 2 3" xfId="44794" xr:uid="{3F888586-8A54-4126-A00C-3F7EC43E972A}"/>
    <cellStyle name="40% - Accent1 4 4 2 2 3" xfId="11247" xr:uid="{E0A157FD-9252-4E69-8561-EBA5CE8AF168}"/>
    <cellStyle name="40% - Accent1 4 4 2 2 3 2" xfId="19189" xr:uid="{6F33B521-6F79-49F4-8D4A-375ADF65AEFA}"/>
    <cellStyle name="40% - Accent1 4 4 2 2 3 2 2" xfId="44488" xr:uid="{1E625F20-E2BC-4D38-89BA-A0AF9981645B}"/>
    <cellStyle name="40% - Accent1 4 4 2 2 3 3" xfId="36618" xr:uid="{B6FE77AB-F8D6-4476-8599-39D34CCE0240}"/>
    <cellStyle name="40% - Accent1 4 4 2 2 4" xfId="4033" xr:uid="{04CB36C2-292B-4BB8-B1EB-1533E06DF562}"/>
    <cellStyle name="40% - Accent1 4 4 2 2 4 2" xfId="29477" xr:uid="{EE162FCE-CA09-4F43-8CAA-5E8012453DAA}"/>
    <cellStyle name="40% - Accent1 4 4 2 2 5" xfId="38372" xr:uid="{26BFE993-73BA-4D8D-82C2-8DE5204094D1}"/>
    <cellStyle name="40% - Accent1 4 4 2 3" xfId="7818" xr:uid="{33B6D22B-5628-4A36-933A-4B36C6FC2A6F}"/>
    <cellStyle name="40% - Accent1 4 4 2 3 2" xfId="11506" xr:uid="{ABF5E5E8-989D-4DF3-B94B-7A07F7CFDAB0}"/>
    <cellStyle name="40% - Accent1 4 4 2 3 2 2" xfId="36877" xr:uid="{D21C62B2-6E02-4250-ACF2-D860A41761C7}"/>
    <cellStyle name="40% - Accent1 4 4 2 3 3" xfId="33225" xr:uid="{4113FABB-C2BA-4CD8-AEDA-16C00C493EFA}"/>
    <cellStyle name="40% - Accent1 4 4 2 4" xfId="7981" xr:uid="{115BA576-863E-4B1B-960F-9923C8F66E03}"/>
    <cellStyle name="40% - Accent1 4 4 2 4 2" xfId="5361" xr:uid="{DD6DF105-E2DA-498B-A9C4-94F2B3E96B5B}"/>
    <cellStyle name="40% - Accent1 4 4 2 4 2 2" xfId="30792" xr:uid="{A053C5EE-5CC3-49C1-A9B1-700D907425BF}"/>
    <cellStyle name="40% - Accent1 4 4 2 4 3" xfId="33388" xr:uid="{69C0F1F5-0091-4D82-BFB6-6129F97270BF}"/>
    <cellStyle name="40% - Accent1 4 4 2 5" xfId="12369" xr:uid="{E70980BB-6AA5-4CDF-A3C3-A6740B8CAEC5}"/>
    <cellStyle name="40% - Accent1 4 4 2 5 2" xfId="37732" xr:uid="{4843D6B8-6E4E-4F38-8668-53A726FAAFF8}"/>
    <cellStyle name="40% - Accent1 4 4 2 6" xfId="43482" xr:uid="{A4BBE006-6D35-4543-9081-524B886A996B}"/>
    <cellStyle name="40% - Accent1 4 4 3" xfId="7648" xr:uid="{CE4FA5E1-7D15-40AD-BCCC-1BB57FF788B9}"/>
    <cellStyle name="40% - Accent1 4 4 3 2" xfId="379" xr:uid="{B1C8AAE9-9B9B-42F0-996F-7327D9D327C6}"/>
    <cellStyle name="40% - Accent1 4 4 3 2 2" xfId="13192" xr:uid="{F124976E-052D-4E5E-8CBD-680C23FB335D}"/>
    <cellStyle name="40% - Accent1 4 4 3 2 2 2" xfId="6308" xr:uid="{E34B9BF7-1AC4-41E0-943D-4307D4654062}"/>
    <cellStyle name="40% - Accent1 4 4 3 2 2 2 2" xfId="31731" xr:uid="{5C38BC9E-63A1-4E85-917D-2A01A100A822}"/>
    <cellStyle name="40% - Accent1 4 4 3 2 2 3" xfId="38543" xr:uid="{F345A832-CE44-4A48-9B82-ADCA1E0066D2}"/>
    <cellStyle name="40% - Accent1 4 4 3 2 3" xfId="23884" xr:uid="{11692EA1-9E4C-43B6-B397-157EB3AFA960}"/>
    <cellStyle name="40% - Accent1 4 4 3 2 3 2" xfId="12873" xr:uid="{A034A8A4-7E3A-444D-B491-2FBC63F67523}"/>
    <cellStyle name="40% - Accent1 4 4 3 2 3 2 2" xfId="38235" xr:uid="{977887D9-BB58-402D-BC5A-A40164CA326E}"/>
    <cellStyle name="40% - Accent1 4 4 3 2 3 3" xfId="49129" xr:uid="{F742A77D-0F6A-432C-B1B5-E268DDB5CB41}"/>
    <cellStyle name="40% - Accent1 4 4 3 2 4" xfId="10347" xr:uid="{ED986C36-0FFC-4977-AF16-BA47903A3650}"/>
    <cellStyle name="40% - Accent1 4 4 3 2 4 2" xfId="35731" xr:uid="{E4613BCD-F9CC-4BC3-8D64-03DAB8CB9AF6}"/>
    <cellStyle name="40% - Accent1 4 4 3 2 5" xfId="25863" xr:uid="{6D590404-4AA8-47E3-A902-100411EC4059}"/>
    <cellStyle name="40% - Accent1 4 4 3 3" xfId="20453" xr:uid="{31763C70-706F-4597-980D-B6F633C6AC3A}"/>
    <cellStyle name="40% - Accent1 4 4 3 3 2" xfId="24143" xr:uid="{AC30A18E-D275-45DD-9FC4-A88191BE8260}"/>
    <cellStyle name="40% - Accent1 4 4 3 3 2 2" xfId="49388" xr:uid="{280F77D9-FE69-4DDC-ADBA-8E1ACE4A3CB3}"/>
    <cellStyle name="40% - Accent1 4 4 3 3 3" xfId="45732" xr:uid="{56F555FF-45FD-44A1-ACE8-41B1BBED0D01}"/>
    <cellStyle name="40% - Accent1 4 4 3 4" xfId="20616" xr:uid="{C5A904A5-89BE-418B-BF5D-256019D188A1}"/>
    <cellStyle name="40% - Accent1 4 4 3 4 2" xfId="11674" xr:uid="{479BD1B8-1C78-40D1-ABE9-7442071EA635}"/>
    <cellStyle name="40% - Accent1 4 4 3 4 2 2" xfId="37045" xr:uid="{7AA3BB0D-2912-4B00-BDF6-BD3CE70C5B20}"/>
    <cellStyle name="40% - Accent1 4 4 3 4 3" xfId="45895" xr:uid="{D166E8AE-D9A0-4EE0-92A8-6A7A68E17CBA}"/>
    <cellStyle name="40% - Accent1 4 4 3 5" xfId="25006" xr:uid="{4AA46562-7B98-4682-8796-B0557679DF3B}"/>
    <cellStyle name="40% - Accent1 4 4 3 5 2" xfId="50240" xr:uid="{FE0591BE-76F9-4248-AA11-05063C08C15E}"/>
    <cellStyle name="40% - Accent1 4 4 3 6" xfId="33056" xr:uid="{93B77CF8-AD0A-41FB-9E3E-5786A8E34C66}"/>
    <cellStyle name="40% - Accent1 4 4 4" xfId="19335" xr:uid="{F929EC26-42BB-4339-B070-6692E3A7550D}"/>
    <cellStyle name="40% - Accent1 4 4 4 2" xfId="6870" xr:uid="{1745BDEC-1E54-4D26-B844-9305D0EDAE79}"/>
    <cellStyle name="40% - Accent1 4 4 4 2 2" xfId="23155" xr:uid="{29D75926-2F09-4492-8CD7-4213DCCB3866}"/>
    <cellStyle name="40% - Accent1 4 4 4 2 2 2" xfId="48410" xr:uid="{C5F29C94-54CD-4D9E-9ACD-50F28F723FF8}"/>
    <cellStyle name="40% - Accent1 4 4 4 2 3" xfId="32284" xr:uid="{01782C54-2595-4A04-BDA8-DD721A03AC12}"/>
    <cellStyle name="40% - Accent1 4 4 4 3" xfId="4934" xr:uid="{464C8F9E-4D73-43A4-9E75-F96BEE6E617C}"/>
    <cellStyle name="40% - Accent1 4 4 4 3 2" xfId="6551" xr:uid="{40863DB4-F3DE-47CB-B6DE-A955C94F81D7}"/>
    <cellStyle name="40% - Accent1 4 4 4 3 2 2" xfId="31973" xr:uid="{A231A8BC-F23D-46F7-856A-C469A10EB611}"/>
    <cellStyle name="40% - Accent1 4 4 4 3 3" xfId="30365" xr:uid="{41FB9B90-C9C0-48DF-AE07-7B09E1980538}"/>
    <cellStyle name="40% - Accent1 4 4 4 4" xfId="1929" xr:uid="{E52399EE-B3CF-4B2D-B03C-C30101DD18BA}"/>
    <cellStyle name="40% - Accent1 4 4 4 4 2" xfId="27400" xr:uid="{D4F8FA62-77D7-4FED-9D0B-D5D7C1C525CA}"/>
    <cellStyle name="40% - Accent1 4 4 4 5" xfId="44623" xr:uid="{56D42C2D-F734-4618-AA09-8420AC5B9C5B}"/>
    <cellStyle name="40% - Accent1 4 4 5" xfId="18351" xr:uid="{80959195-FF6E-458F-A20B-721813AF8A33}"/>
    <cellStyle name="40% - Accent1 4 4 5 2" xfId="5193" xr:uid="{0BD5F189-F0C6-4C51-8E0F-148D184443C8}"/>
    <cellStyle name="40% - Accent1 4 4 5 2 2" xfId="30624" xr:uid="{3A6367E9-DC62-4900-8E8D-3397C95A1EA9}"/>
    <cellStyle name="40% - Accent1 4 4 5 3" xfId="43651" xr:uid="{FF7BE757-072C-49E3-80B0-02E430259BDF}"/>
    <cellStyle name="40% - Accent1 4 4 6" xfId="18514" xr:uid="{03B12C08-9390-40CC-9A6F-D7D0CDE60A90}"/>
    <cellStyle name="40% - Accent1 4 4 6 2" xfId="15894" xr:uid="{B8DC376F-F145-4BA2-BFC3-D258BC659789}"/>
    <cellStyle name="40% - Accent1 4 4 6 2 2" xfId="41221" xr:uid="{1A5C8385-B270-4081-B8E9-7E018915E246}"/>
    <cellStyle name="40% - Accent1 4 4 6 3" xfId="43814" xr:uid="{CCF34551-F8C2-4C2B-BFB0-BE7530D2FEE8}"/>
    <cellStyle name="40% - Accent1 4 4 7" xfId="6055" xr:uid="{A7942391-8CAC-4C1E-ADAB-DD31D80DB2C9}"/>
    <cellStyle name="40% - Accent1 4 4 7 2" xfId="31478" xr:uid="{E0D01CFD-2B6D-4EEC-A206-30BB69D484E1}"/>
    <cellStyle name="40% - Accent1 4 4 8" xfId="49730" xr:uid="{DD50DFF1-6658-4EE8-8E32-9F91AEC6FDDB}"/>
    <cellStyle name="40% - Accent1 4 5" xfId="20283" xr:uid="{BACE162D-78E7-469B-A8EA-893FB5E5EDCF}"/>
    <cellStyle name="40% - Accent1 4 5 2" xfId="13971" xr:uid="{C87E5A92-726B-45E7-8F25-9A8FB506C0A9}"/>
    <cellStyle name="40% - Accent1 4 5 2 2" xfId="3523" xr:uid="{AC763311-1266-4114-8B6C-7383E65711B1}"/>
    <cellStyle name="40% - Accent1 4 5 2 2 2" xfId="1590" xr:uid="{B3EB20F6-D104-4EED-B619-4144C7A81D0C}"/>
    <cellStyle name="40% - Accent1 4 5 2 2 2 2" xfId="25259" xr:uid="{E434F3A2-D225-495F-9E7F-3E97AF6DF2BF}"/>
    <cellStyle name="40% - Accent1 4 5 2 2 2 2 2" xfId="50493" xr:uid="{55AD35D9-67BC-45C7-BE19-06D41C8DDFAC}"/>
    <cellStyle name="40% - Accent1 4 5 2 2 2 3" xfId="27061" xr:uid="{02F157B3-F25A-41FD-AE89-80CFD848B6FD}"/>
    <cellStyle name="40% - Accent1 4 5 2 2 3" xfId="7039" xr:uid="{1C573ADD-9E94-4EEB-8C59-C75ADF2CE0C7}"/>
    <cellStyle name="40% - Accent1 4 5 2 2 3 2" xfId="1238" xr:uid="{47BC60EC-774D-48A7-864D-CC08C2A43ADC}"/>
    <cellStyle name="40% - Accent1 4 5 2 2 3 2 2" xfId="26722" xr:uid="{4CB14332-B421-49CF-A81A-038AF0B39C38}"/>
    <cellStyle name="40% - Accent1 4 5 2 2 3 3" xfId="32453" xr:uid="{786AC750-0307-4606-B38E-284EB7E39896}"/>
    <cellStyle name="40% - Accent1 4 5 2 2 4" xfId="16671" xr:uid="{CBEF3CE3-94BB-411B-88A0-FD9BC73E6D2F}"/>
    <cellStyle name="40% - Accent1 4 5 2 2 4 2" xfId="41987" xr:uid="{C327DFE9-D976-4743-98B9-C5D3A7C93A8B}"/>
    <cellStyle name="40% - Accent1 4 5 2 2 5" xfId="28967" xr:uid="{03859A46-08A2-43C8-9F7B-586B6A3B094F}"/>
    <cellStyle name="40% - Accent1 4 5 2 3" xfId="2577" xr:uid="{B39D3FC7-A12C-4BAC-8461-B1CC70B92000}"/>
    <cellStyle name="40% - Accent1 4 5 2 3 2" xfId="7298" xr:uid="{E633DFE7-6E03-48C9-A52E-CC9DCA8C30B9}"/>
    <cellStyle name="40% - Accent1 4 5 2 3 2 2" xfId="32712" xr:uid="{5986CAE9-2778-4B1F-AA19-AD7B826514CD}"/>
    <cellStyle name="40% - Accent1 4 5 2 3 3" xfId="28030" xr:uid="{0F1FDC85-2B08-4374-9362-C1CC85336FA7}"/>
    <cellStyle name="40% - Accent1 4 5 2 4" xfId="2740" xr:uid="{55E300FB-D0DF-4732-BE73-1AA62D81CEC7}"/>
    <cellStyle name="40% - Accent1 4 5 2 4 2" xfId="17999" xr:uid="{98C1D437-CF4E-4DEB-8ADC-715C8D385168}"/>
    <cellStyle name="40% - Accent1 4 5 2 4 2 2" xfId="43307" xr:uid="{D3D846BF-90C0-4690-B7EB-4ECA5B70FCC5}"/>
    <cellStyle name="40% - Accent1 4 5 2 4 3" xfId="28193" xr:uid="{3DA02AF0-A23D-4491-9DFE-EA9A3F868CB2}"/>
    <cellStyle name="40% - Accent1 4 5 2 5" xfId="8160" xr:uid="{7BD9B6ED-5407-4A25-8DCF-790758ED7EF8}"/>
    <cellStyle name="40% - Accent1 4 5 2 5 2" xfId="33567" xr:uid="{6BA1332B-B017-4063-B4BC-E2B532659571}"/>
    <cellStyle name="40% - Accent1 4 5 2 6" xfId="39312" xr:uid="{AC8A73E2-648A-480D-ADBE-06164D087E7B}"/>
    <cellStyle name="40% - Accent1 4 5 3" xfId="2407" xr:uid="{2D4C75BD-E8E1-4C22-B8DD-00B18A1ACA19}"/>
    <cellStyle name="40% - Accent1 4 5 3 2" xfId="9837" xr:uid="{2505A0E3-D838-4AD9-9687-986CCBCEF2CC}"/>
    <cellStyle name="40% - Accent1 4 5 3 2 2" xfId="3694" xr:uid="{E2FDEC03-C1F9-40FF-9583-BA12010AB70F}"/>
    <cellStyle name="40% - Accent1 4 5 3 2 2 2" xfId="18946" xr:uid="{7EC76D1D-7B27-43BA-BDE2-D2FED446F565}"/>
    <cellStyle name="40% - Accent1 4 5 3 2 2 2 2" xfId="44246" xr:uid="{F01D4790-F326-407A-8F1C-5950C4E04F7B}"/>
    <cellStyle name="40% - Accent1 4 5 3 2 2 3" xfId="29138" xr:uid="{D9D159D0-2533-4EA0-B495-89C6780BECB9}"/>
    <cellStyle name="40% - Accent1 4 5 3 2 3" xfId="19675" xr:uid="{44161F8F-B9DF-4CEA-B001-D4C07C3765EF}"/>
    <cellStyle name="40% - Accent1 4 5 3 2 3 2" xfId="2271" xr:uid="{258700A7-92A5-4544-8D5B-41B255D2F0E1}"/>
    <cellStyle name="40% - Accent1 4 5 3 2 3 2 2" xfId="27742" xr:uid="{1E20AD1F-CF25-440F-89A5-B332993385DF}"/>
    <cellStyle name="40% - Accent1 4 5 3 2 3 3" xfId="44963" xr:uid="{5A3DD00D-D33B-4F92-86B6-A7C58DB84E20}"/>
    <cellStyle name="40% - Accent1 4 5 3 2 4" xfId="6137" xr:uid="{571BF500-BD3D-4AA3-982F-BB879B7E2DF3}"/>
    <cellStyle name="40% - Accent1 4 5 3 2 4 2" xfId="31560" xr:uid="{56F9BCFF-4225-4D81-B731-EC9BA0260636}"/>
    <cellStyle name="40% - Accent1 4 5 3 2 5" xfId="35221" xr:uid="{C9FAC36E-98C6-4557-A3C4-68BDC780339F}"/>
    <cellStyle name="40% - Accent1 4 5 3 3" xfId="8890" xr:uid="{81AC2935-32A8-459F-8426-F5C22B3B3087}"/>
    <cellStyle name="40% - Accent1 4 5 3 3 2" xfId="19934" xr:uid="{B7DEB562-04CB-4761-9001-2A8E9B61DA8E}"/>
    <cellStyle name="40% - Accent1 4 5 3 3 2 2" xfId="45222" xr:uid="{C573318A-B00E-42D8-AFA6-F31192938AB8}"/>
    <cellStyle name="40% - Accent1 4 5 3 3 3" xfId="34283" xr:uid="{6576C434-85CC-401A-AB99-EC9CC21C60B6}"/>
    <cellStyle name="40% - Accent1 4 5 3 4" xfId="9053" xr:uid="{1995634A-F138-4D48-A0FC-80947B61B759}"/>
    <cellStyle name="40% - Accent1 4 5 3 4 2" xfId="7466" xr:uid="{F39E99C0-F34D-482C-8A09-3D4DA412628F}"/>
    <cellStyle name="40% - Accent1 4 5 3 4 2 2" xfId="32880" xr:uid="{60311309-D22D-412E-B0B9-2A145AB5CE03}"/>
    <cellStyle name="40% - Accent1 4 5 3 4 3" xfId="34446" xr:uid="{C2964918-95A3-4175-A3D8-C70962ECA636}"/>
    <cellStyle name="40% - Accent1 4 5 3 5" xfId="20795" xr:uid="{A26D11AC-269E-401F-BEA0-23127CA11B5C}"/>
    <cellStyle name="40% - Accent1 4 5 3 5 2" xfId="46074" xr:uid="{DB6034E0-07B0-45E9-BCB8-0A394554A484}"/>
    <cellStyle name="40% - Accent1 4 5 3 6" xfId="27864" xr:uid="{F1D52248-6C7C-4526-8D9B-4F8EEA81FB4D}"/>
    <cellStyle name="40% - Accent1 4 5 4" xfId="1419" xr:uid="{43CBCEA3-4439-4F2E-B358-DF7657582FE3}"/>
    <cellStyle name="40% - Accent1 4 5 4 2" xfId="551" xr:uid="{89F7CE91-8522-4F1F-9D80-6BF5EAB21B06}"/>
    <cellStyle name="40% - Accent1 4 5 4 2 2" xfId="12622" xr:uid="{CB5BFEA3-E693-4B65-9864-E896FAB48EFB}"/>
    <cellStyle name="40% - Accent1 4 5 4 2 2 2" xfId="37985" xr:uid="{F4D1ADAA-8399-4BAD-BB8A-CE970B33219D}"/>
    <cellStyle name="40% - Accent1 4 5 4 2 3" xfId="26035" xr:uid="{2FF6F2E4-3A4F-46F9-BB66-3147D357FAF3}"/>
    <cellStyle name="40% - Accent1 4 5 4 3" xfId="17572" xr:uid="{1CC07DE8-BADB-4C69-8F77-45E7B447A7E5}"/>
    <cellStyle name="40% - Accent1 4 5 4 3 2" xfId="1237" xr:uid="{9612545C-5959-47F4-AF5C-5A2CA454212C}"/>
    <cellStyle name="40% - Accent1 4 5 4 3 2 2" xfId="26721" xr:uid="{B1E8FA91-DC36-4948-9026-7F8FB3DA1526}"/>
    <cellStyle name="40% - Accent1 4 5 4 3 3" xfId="42880" xr:uid="{D14861C1-7A0C-4D18-8378-DE1FF86D9E19}"/>
    <cellStyle name="40% - Accent1 4 5 4 4" xfId="22984" xr:uid="{FE23D670-5AA4-49DB-964A-3AB830951AC3}"/>
    <cellStyle name="40% - Accent1 4 5 4 4 2" xfId="48239" xr:uid="{22815ACC-3272-4A64-89B9-3C3393EB6462}"/>
    <cellStyle name="40% - Accent1 4 5 4 5" xfId="26890" xr:uid="{5DFD92BB-C351-4B9B-8D97-64A5797B0CA9}"/>
    <cellStyle name="40% - Accent1 4 5 5" xfId="14141" xr:uid="{1FFC3452-9A0D-4FD4-9D35-64EB5B9507A0}"/>
    <cellStyle name="40% - Accent1 4 5 5 2" xfId="17831" xr:uid="{D7135B7C-E752-4F17-9A7F-21F9F20105AD}"/>
    <cellStyle name="40% - Accent1 4 5 5 2 2" xfId="43139" xr:uid="{3D284BB9-60C5-491A-BB9E-F2FE6078CAEC}"/>
    <cellStyle name="40% - Accent1 4 5 5 3" xfId="39480" xr:uid="{63377E18-6608-4C53-99C7-6C4D43029807}"/>
    <cellStyle name="40% - Accent1 4 5 6" xfId="14304" xr:uid="{326A921A-AB4E-4633-97E7-365AD3C06A79}"/>
    <cellStyle name="40% - Accent1 4 5 6 2" xfId="24311" xr:uid="{E6EA2323-4C15-4FCA-B50B-6398B9DA6CC6}"/>
    <cellStyle name="40% - Accent1 4 5 6 2 2" xfId="49556" xr:uid="{5B8BEBDC-8422-4FF1-99D9-4E798BD4B9F2}"/>
    <cellStyle name="40% - Accent1 4 5 6 3" xfId="39643" xr:uid="{E98696EA-EF7E-499C-99F7-C8F088333388}"/>
    <cellStyle name="40% - Accent1 4 5 7" xfId="18693" xr:uid="{E20DB7F0-4E87-4854-B8D4-42B6D8354ED7}"/>
    <cellStyle name="40% - Accent1 4 5 7 2" xfId="43993" xr:uid="{47AB679F-EFA6-4623-AFD8-F58647EDB014}"/>
    <cellStyle name="40% - Accent1 4 5 8" xfId="45564" xr:uid="{1E16066B-8B58-43D1-A6BD-AA83AE156A9D}"/>
    <cellStyle name="40% - Accent1 4 6" xfId="8720" xr:uid="{B21D5287-E83D-4D19-B9DB-6ED6C9151F77}"/>
    <cellStyle name="40% - Accent1 4 6 2" xfId="22474" xr:uid="{21F24FCE-1B45-47C0-86C8-64F8FECAF9A0}"/>
    <cellStyle name="40% - Accent1 4 6 2 2" xfId="10008" xr:uid="{1C4FA5A6-10BB-4866-8E74-31023C80F688}"/>
    <cellStyle name="40% - Accent1 4 6 2 2 2" xfId="8413" xr:uid="{E98C42B6-386B-4D6C-9F8E-6ED6DDD4D34F}"/>
    <cellStyle name="40% - Accent1 4 6 2 2 2 2" xfId="33820" xr:uid="{32F3B4DF-3C97-465F-B9BE-1BDC399FC71D}"/>
    <cellStyle name="40% - Accent1 4 6 2 2 3" xfId="35392" xr:uid="{EF3889F6-1658-4C1C-BAE2-7140EDF5C91B}"/>
    <cellStyle name="40% - Accent1 4 6 2 3" xfId="13361" xr:uid="{30EB282E-03BA-4699-8977-19BFA2263605}"/>
    <cellStyle name="40% - Accent1 4 6 2 3 2" xfId="4375" xr:uid="{1323FD87-0330-46C3-8F0E-C46251D39579}"/>
    <cellStyle name="40% - Accent1 4 6 2 3 2 2" xfId="29819" xr:uid="{37C276D0-7961-4785-9CD5-1C4977F51005}"/>
    <cellStyle name="40% - Accent1 4 6 2 3 3" xfId="38712" xr:uid="{D465255C-F620-48EB-89D7-B19F39B0C6F6}"/>
    <cellStyle name="40% - Accent1 4 6 2 4" xfId="12451" xr:uid="{3EF4FDCF-ACF1-4B0A-9326-4CB06EB2C062}"/>
    <cellStyle name="40% - Accent1 4 6 2 4 2" xfId="37814" xr:uid="{4B6C3146-3A20-4DDC-8962-67DC4CDDF8BB}"/>
    <cellStyle name="40% - Accent1 4 6 2 5" xfId="47730" xr:uid="{84812B98-E112-4412-BD3C-9263F6AB5159}"/>
    <cellStyle name="40% - Accent1 4 6 3" xfId="21526" xr:uid="{D26EABAD-99AA-487A-9390-F886C7A35553}"/>
    <cellStyle name="40% - Accent1 4 6 3 2" xfId="13620" xr:uid="{39AE46DE-0486-4AD5-B773-310C1B693D10}"/>
    <cellStyle name="40% - Accent1 4 6 3 2 2" xfId="38971" xr:uid="{D83DCBDA-52E3-41DA-A7A9-33F451656C5B}"/>
    <cellStyle name="40% - Accent1 4 6 3 3" xfId="46794" xr:uid="{112F680B-9012-4FA6-8DF7-526FCC85DD57}"/>
    <cellStyle name="40% - Accent1 4 6 4" xfId="21689" xr:uid="{AC58B8B4-3711-49F6-A3F7-2A6A985D1FF8}"/>
    <cellStyle name="40% - Accent1 4 6 4 2" xfId="20102" xr:uid="{183A9329-CD38-48BB-9B63-7CDAE9C2A61E}"/>
    <cellStyle name="40% - Accent1 4 6 4 2 2" xfId="45390" xr:uid="{06DCDC74-0841-4CBF-960F-5AA2105AA3F0}"/>
    <cellStyle name="40% - Accent1 4 6 4 3" xfId="46957" xr:uid="{D0C4F6A6-07B1-41BE-A749-F5E2681182B4}"/>
    <cellStyle name="40% - Accent1 4 6 5" xfId="14483" xr:uid="{AB9AAD52-0006-405B-89E1-A3421A8942FE}"/>
    <cellStyle name="40% - Accent1 4 6 5 2" xfId="39822" xr:uid="{C93D51FD-D7DD-4497-B059-98B462ED5897}"/>
    <cellStyle name="40% - Accent1 4 6 6" xfId="34118" xr:uid="{92177379-E895-4E20-B67C-E80115C8918F}"/>
    <cellStyle name="40% - Accent1 4 7" xfId="21356" xr:uid="{43F33CD6-8874-42CE-BF43-9310D8EF0F1E}"/>
    <cellStyle name="40% - Accent1 4 7 2" xfId="16161" xr:uid="{D0DF196A-B0A0-41AB-AAF1-7F85AD1F8B43}"/>
    <cellStyle name="40% - Accent1 4 7 2 2" xfId="22645" xr:uid="{F02533A0-CB82-44CF-A464-D724CA805104}"/>
    <cellStyle name="40% - Accent1 4 7 2 2 2" xfId="21048" xr:uid="{1BD37364-EFDE-40EE-90DB-B586C020E444}"/>
    <cellStyle name="40% - Accent1 4 7 2 2 2 2" xfId="46327" xr:uid="{EDE6C122-577F-4FAB-9EB8-F86217F39B33}"/>
    <cellStyle name="40% - Accent1 4 7 2 2 3" xfId="47900" xr:uid="{186D1D96-D92D-4C01-B801-A602B6A1BB5E}"/>
    <cellStyle name="40% - Accent1 4 7 2 3" xfId="1750" xr:uid="{835CC71D-7709-4039-9C3E-118A092BFE5B}"/>
    <cellStyle name="40% - Accent1 4 7 2 3 2" xfId="10689" xr:uid="{A40A6300-1BD5-4149-8527-F26174D784E0}"/>
    <cellStyle name="40% - Accent1 4 7 2 3 2 2" xfId="36073" xr:uid="{62E0EF2A-1825-42B4-85E7-195A4FEA1E55}"/>
    <cellStyle name="40% - Accent1 4 7 2 3 3" xfId="27221" xr:uid="{B5E86AEB-FB76-463F-BACC-A495568C149B}"/>
    <cellStyle name="40% - Accent1 4 7 2 4" xfId="25088" xr:uid="{6F9E4C91-36BA-4F6C-9ECD-65DE7E7601BF}"/>
    <cellStyle name="40% - Accent1 4 7 2 4 2" xfId="50322" xr:uid="{88B40A36-2B8D-4173-AF73-69F7FB7F6E50}"/>
    <cellStyle name="40% - Accent1 4 7 2 5" xfId="41477" xr:uid="{1B83FEEA-CD15-4201-A90B-1D96D6CA034B}"/>
    <cellStyle name="40% - Accent1 4 7 3" xfId="15214" xr:uid="{7508705F-4C7E-45FB-8915-5CC9DBE287FD}"/>
    <cellStyle name="40% - Accent1 4 7 3 2" xfId="983" xr:uid="{14455333-FF79-4448-8F45-CB71CBF87788}"/>
    <cellStyle name="40% - Accent1 4 7 3 2 2" xfId="26467" xr:uid="{CD0410DC-7BB8-4FB7-9EFA-4C02C2C7A93F}"/>
    <cellStyle name="40% - Accent1 4 7 3 3" xfId="40541" xr:uid="{8B6F865E-AE3F-4638-A9FC-C2373B611550}"/>
    <cellStyle name="40% - Accent1 4 7 4" xfId="15377" xr:uid="{F5D99B40-9BBE-47D2-8DB0-54322975732F}"/>
    <cellStyle name="40% - Accent1 4 7 4 2" xfId="13788" xr:uid="{4AC04CAC-55EA-43E5-AB80-5FEE3BE950AB}"/>
    <cellStyle name="40% - Accent1 4 7 4 2 2" xfId="39139" xr:uid="{ED63FF90-BF9D-424E-B6D9-278BD909BB13}"/>
    <cellStyle name="40% - Accent1 4 7 4 3" xfId="40704" xr:uid="{D34D2A4F-3E5C-400E-9837-0AEC7081C392}"/>
    <cellStyle name="40% - Accent1 4 7 5" xfId="2919" xr:uid="{F093237F-1C6C-4816-8B20-62EC23B0E320}"/>
    <cellStyle name="40% - Accent1 4 7 5 2" xfId="28372" xr:uid="{D2BD3638-475A-4D34-893B-C1ADA24C7315}"/>
    <cellStyle name="40% - Accent1 4 7 6" xfId="46625" xr:uid="{8C714E07-B963-4283-8BAE-D49853CFDC2A}"/>
    <cellStyle name="40% - Accent1 4 8" xfId="23460" xr:uid="{1CC4CC2E-5009-4540-9CC3-82C3E1EBE958}"/>
    <cellStyle name="40% - Accent1 4 8 2" xfId="23633" xr:uid="{A1F65C06-4733-41A8-8CFA-8654C39A8701}"/>
    <cellStyle name="40% - Accent1 4 8 2 2" xfId="23072" xr:uid="{EE647F9C-9EC5-47FB-8D92-4BC9F95261CC}"/>
    <cellStyle name="40% - Accent1 4 8 2 2 2" xfId="48327" xr:uid="{31300542-E514-4886-9D2B-D7BA3D35C9A1}"/>
    <cellStyle name="40% - Accent1 4 8 2 3" xfId="48878" xr:uid="{5DDBF422-578D-4161-AED2-48027D9B4661}"/>
    <cellStyle name="40% - Accent1 4 8 3" xfId="23802" xr:uid="{CCC6EBBC-B8E1-4E33-B04D-9CE6F3B4AF41}"/>
    <cellStyle name="40% - Accent1 4 8 3 2" xfId="10603" xr:uid="{A07F3135-CEBB-4CCE-AE3B-FEF11D5F4F60}"/>
    <cellStyle name="40% - Accent1 4 8 3 2 2" xfId="35987" xr:uid="{509538EA-7028-4353-9E89-5854891129E4}"/>
    <cellStyle name="40% - Accent1 4 8 3 3" xfId="49047" xr:uid="{167A00C9-B735-48CA-83DE-117CD11BF542}"/>
    <cellStyle name="40% - Accent1 4 8 4" xfId="15558" xr:uid="{E9D5CB15-840A-46F8-9383-A74E78158D68}"/>
    <cellStyle name="40% - Accent1 4 8 4 2" xfId="40885" xr:uid="{61855ABB-67B2-4B6B-AED6-EF967F9948EB}"/>
    <cellStyle name="40% - Accent1 4 8 5" xfId="48707" xr:uid="{A17B7134-2DF7-4A23-B31D-94C40259A2E5}"/>
    <cellStyle name="40% - Accent1 4 9" xfId="18264" xr:uid="{F56C07DB-765B-4746-97C8-0038909A1184}"/>
    <cellStyle name="40% - Accent1 4 9 2" xfId="24748" xr:uid="{5CB2D08D-2226-4A39-8921-2453409596C9}"/>
    <cellStyle name="40% - Accent1 4 9 2 2" xfId="22120" xr:uid="{06A32F8E-0B34-4123-9708-17E8AA03A3B0}"/>
    <cellStyle name="40% - Accent1 4 9 2 2 2" xfId="47388" xr:uid="{9CA2F62A-FB22-4A44-995A-CD997D1894E3}"/>
    <cellStyle name="40% - Accent1 4 9 2 3" xfId="49982" xr:uid="{946701A0-45AB-4675-9E2A-33267C071B8F}"/>
    <cellStyle name="40% - Accent1 4 9 3" xfId="22813" xr:uid="{798BB101-96F4-43E4-83CE-1C889B1F61DA}"/>
    <cellStyle name="40% - Accent1 4 9 3 2" xfId="214" xr:uid="{20D3345A-0946-45FD-AB3A-53DA62E07721}"/>
    <cellStyle name="40% - Accent1 4 9 3 2 2" xfId="25708" xr:uid="{10E8EF81-7D05-4A93-8E2E-F845C4A2F6DA}"/>
    <cellStyle name="40% - Accent1 4 9 3 3" xfId="48068" xr:uid="{28EB4A58-B37F-4EEE-B2FB-E6B8DB84F8CA}"/>
    <cellStyle name="40% - Accent1 4 9 4" xfId="14564" xr:uid="{95BC27A3-7884-48C9-9251-54118EE3DA73}"/>
    <cellStyle name="40% - Accent1 4 9 4 2" xfId="39903" xr:uid="{538E1120-A049-45BE-AE42-898B2DD04835}"/>
    <cellStyle name="40% - Accent1 4 9 5" xfId="43564" xr:uid="{C1734EF2-7CAE-4592-AB8C-241D0ED249E5}"/>
    <cellStyle name="40% - Accent1 5" xfId="22350" xr:uid="{668B9898-8A4E-491E-9F85-A33565C55E30}"/>
    <cellStyle name="40% - Accent1 5 10" xfId="16211" xr:uid="{1324600D-7079-4B9F-BC4D-39C5E728B2E9}"/>
    <cellStyle name="40% - Accent1 5 10 2" xfId="13584" xr:uid="{DD1417E6-611E-4E89-B647-5295C7A6497A}"/>
    <cellStyle name="40% - Accent1 5 10 2 2" xfId="38935" xr:uid="{4F152DA0-105D-48F0-AF40-F1567F90F168}"/>
    <cellStyle name="40% - Accent1 5 10 3" xfId="41527" xr:uid="{08E09A85-C8F2-454A-90E1-3C0BDCAA424A}"/>
    <cellStyle name="40% - Accent1 5 11" xfId="10055" xr:uid="{B1B8F415-E76C-486F-A72E-578839A6E950}"/>
    <cellStyle name="40% - Accent1 5 11 2" xfId="8463" xr:uid="{3E1F2C10-7CE6-4DE3-B75B-B4A1FD46A0F9}"/>
    <cellStyle name="40% - Accent1 5 11 2 2" xfId="33870" xr:uid="{63698336-AE30-4F58-B4B3-000EA67D91CF}"/>
    <cellStyle name="40% - Accent1 5 11 3" xfId="35439" xr:uid="{4FCE73D4-162F-40B2-9B97-DDB09342CD06}"/>
    <cellStyle name="40% - Accent1 5 12" xfId="3911" xr:uid="{69249F67-7B13-46D2-AD47-664FB6870E42}"/>
    <cellStyle name="40% - Accent1 5 12 2" xfId="29355" xr:uid="{77129FDF-FD78-4629-8EB9-BD29C50A0CBF}"/>
    <cellStyle name="40% - Accent1 5 13" xfId="47608" xr:uid="{4F599C0F-36CE-496F-955C-972D08AB0153}"/>
    <cellStyle name="40% - Accent1 5 2" xfId="4511" xr:uid="{BADCCD92-AD0A-4B0F-87BF-D84CC236D3CE}"/>
    <cellStyle name="40% - Accent1 5 2 10" xfId="29944" xr:uid="{9980C780-5182-4275-9936-F75683F85AC0}"/>
    <cellStyle name="40% - Accent1 5 2 2" xfId="10824" xr:uid="{0222604F-D463-4E5F-9292-118131474AC1}"/>
    <cellStyle name="40% - Accent1 5 2 2 2" xfId="23461" xr:uid="{4C65E1E1-E198-4A7F-B6FD-9E8A5F1B333E}"/>
    <cellStyle name="40% - Accent1 5 2 2 2 2" xfId="18265" xr:uid="{01BDB1E5-DE60-4389-9E35-3D3C7E974711}"/>
    <cellStyle name="40% - Accent1 5 2 2 2 2 2" xfId="24749" xr:uid="{DC12F518-AB97-47CF-B75A-B2EE6BEFCE92}"/>
    <cellStyle name="40% - Accent1 5 2 2 2 2 2 2" xfId="22121" xr:uid="{A5FBA87B-BA3B-4E18-A01A-BE3DC1F078E5}"/>
    <cellStyle name="40% - Accent1 5 2 2 2 2 2 2 2" xfId="47389" xr:uid="{84DB7CAE-D5D8-4CC9-895C-DBB1C060E591}"/>
    <cellStyle name="40% - Accent1 5 2 2 2 2 2 3" xfId="49983" xr:uid="{6A0F70A5-D1D2-414D-BA61-D299FD5ABCEF}"/>
    <cellStyle name="40% - Accent1 5 2 2 2 2 3" xfId="16492" xr:uid="{CB3885D9-D82C-44D5-8413-A97F3DC1684D}"/>
    <cellStyle name="40% - Accent1 5 2 2 2 2 3 2" xfId="12793" xr:uid="{AD743EAC-8A85-4C24-A299-14E13208A1F8}"/>
    <cellStyle name="40% - Accent1 5 2 2 2 2 3 2 2" xfId="38156" xr:uid="{C909CEC7-21C8-4E64-9299-8E49B7098897}"/>
    <cellStyle name="40% - Accent1 5 2 2 2 2 3 3" xfId="41808" xr:uid="{C13C4B81-4D29-4A55-A84D-F5A67A63F786}"/>
    <cellStyle name="40% - Accent1 5 2 2 2 2 4" xfId="14565" xr:uid="{607930DC-BB31-4AAD-9CDB-23592482CC32}"/>
    <cellStyle name="40% - Accent1 5 2 2 2 2 4 2" xfId="39904" xr:uid="{E274CD6F-B440-4E2D-A848-F673F060289F}"/>
    <cellStyle name="40% - Accent1 5 2 2 2 2 5" xfId="43565" xr:uid="{86655600-613A-422B-B0D4-1156E9581E21}"/>
    <cellStyle name="40% - Accent1 5 2 2 2 3" xfId="17319" xr:uid="{D075305C-4169-466E-91D8-3B9F0A948AC9}"/>
    <cellStyle name="40% - Accent1 5 2 2 2 3 2" xfId="23073" xr:uid="{EB9E83C6-9B89-4BD2-BD02-5A22ECE9DDE7}"/>
    <cellStyle name="40% - Accent1 5 2 2 2 3 2 2" xfId="48328" xr:uid="{7152E4A1-A7FD-4D85-AA4B-FE2546900BD7}"/>
    <cellStyle name="40% - Accent1 5 2 2 2 3 3" xfId="42627" xr:uid="{33F57C57-55DB-43F7-8D5E-7C6204D6F21C}"/>
    <cellStyle name="40% - Accent1 5 2 2 2 4" xfId="17482" xr:uid="{FCCEB4F6-4332-4C00-9EA2-20E6EB03E836}"/>
    <cellStyle name="40% - Accent1 5 2 2 2 4 2" xfId="4293" xr:uid="{7C573727-5BFF-4ED7-9302-807FA2D902A0}"/>
    <cellStyle name="40% - Accent1 5 2 2 2 4 2 2" xfId="29737" xr:uid="{5D101522-4BD0-4A08-A4FD-D3E30A4EB8DF}"/>
    <cellStyle name="40% - Accent1 5 2 2 2 4 3" xfId="42790" xr:uid="{14654A89-938D-43D4-82AD-6C0B72D8B589}"/>
    <cellStyle name="40% - Accent1 5 2 2 2 5" xfId="5023" xr:uid="{6CB735D8-B559-43E6-9B03-842BDD5F7F17}"/>
    <cellStyle name="40% - Accent1 5 2 2 2 5 2" xfId="30454" xr:uid="{6DA0E4C5-2634-42BE-B6AE-D684F600E6F9}"/>
    <cellStyle name="40% - Accent1 5 2 2 2 6" xfId="48708" xr:uid="{A1CD7A93-3AF0-481F-93B0-8CD29DD930C4}"/>
    <cellStyle name="40% - Accent1 5 2 2 3" xfId="17149" xr:uid="{70044B05-8D2F-45CB-8AE7-B4A99CB4589E}"/>
    <cellStyle name="40% - Accent1 5 2 2 3 2" xfId="7732" xr:uid="{36BB316C-F7A6-45C4-B69D-DCAFE2C83C31}"/>
    <cellStyle name="40% - Accent1 5 2 2 3 2 2" xfId="18436" xr:uid="{D5FC5197-5402-47CB-BF63-7845F403C0D4}"/>
    <cellStyle name="40% - Accent1 5 2 2 3 2 2 2" xfId="15809" xr:uid="{BED50C02-1387-4884-A22F-14F861CF8782}"/>
    <cellStyle name="40% - Accent1 5 2 2 3 2 2 2 2" xfId="41136" xr:uid="{6A7FCDFB-9387-4427-841A-F6E7860B8098}"/>
    <cellStyle name="40% - Accent1 5 2 2 3 2 2 3" xfId="43736" xr:uid="{A58E2AF2-4909-4E51-A987-C1680464F479}"/>
    <cellStyle name="40% - Accent1 5 2 2 3 2 3" xfId="5958" xr:uid="{CB24C324-4DA5-406C-AF4D-FB53864AE9EB}"/>
    <cellStyle name="40% - Accent1 5 2 2 3 2 3 2" xfId="25430" xr:uid="{D306EEAE-0810-4002-82A9-1ECBB0533661}"/>
    <cellStyle name="40% - Accent1 5 2 2 3 2 3 2 2" xfId="50664" xr:uid="{178E987D-182A-4252-A810-12EFBEFAC9CA}"/>
    <cellStyle name="40% - Accent1 5 2 2 3 2 3 3" xfId="31381" xr:uid="{4EAA180D-694A-42DC-A79A-55D2A4E5D2CB}"/>
    <cellStyle name="40% - Accent1 5 2 2 3 2 4" xfId="3001" xr:uid="{265BE097-7064-46AA-B93A-F2B649394F20}"/>
    <cellStyle name="40% - Accent1 5 2 2 3 2 4 2" xfId="28454" xr:uid="{8C745AB0-1A28-4EC9-8D31-1221CC6885E9}"/>
    <cellStyle name="40% - Accent1 5 2 2 3 2 5" xfId="33139" xr:uid="{8C9F54EC-0C9A-4C07-B260-E3C8C84D15C0}"/>
    <cellStyle name="40% - Accent1 5 2 2 3 3" xfId="6786" xr:uid="{BC25FC52-9E6E-4127-9F1F-31D2ADED999E}"/>
    <cellStyle name="40% - Accent1 5 2 2 3 3 2" xfId="16760" xr:uid="{D3F3E5A6-BF1E-4AD8-9D4D-82671ACA92E9}"/>
    <cellStyle name="40% - Accent1 5 2 2 3 3 2 2" xfId="42076" xr:uid="{2E01F684-747D-4B11-8340-3E4AA75F3327}"/>
    <cellStyle name="40% - Accent1 5 2 2 3 3 3" xfId="32200" xr:uid="{9BB765EB-1263-4F25-999A-79A3D4734444}"/>
    <cellStyle name="40% - Accent1 5 2 2 3 4" xfId="6949" xr:uid="{60085EAF-FE47-4BF9-A597-26FCA8F6D983}"/>
    <cellStyle name="40% - Accent1 5 2 2 3 4 2" xfId="10607" xr:uid="{795FEE6F-42C2-4A92-9B95-7A0AC95676EA}"/>
    <cellStyle name="40% - Accent1 5 2 2 3 4 2 2" xfId="35991" xr:uid="{EEDA8E37-A2A2-4429-BCA1-7B2541527EF4}"/>
    <cellStyle name="40% - Accent1 5 2 2 3 4 3" xfId="32363" xr:uid="{4B5CF0B6-5E22-44AA-A780-75372667E7C5}"/>
    <cellStyle name="40% - Accent1 5 2 2 3 5" xfId="11336" xr:uid="{9C7DA773-3236-4371-A286-4C5AF3C9A920}"/>
    <cellStyle name="40% - Accent1 5 2 2 3 5 2" xfId="36707" xr:uid="{A359C4B2-6CE4-46C6-A996-F10C46B4DFE2}"/>
    <cellStyle name="40% - Accent1 5 2 2 3 6" xfId="42458" xr:uid="{BAE2A866-27F9-441F-BA58-A2012C316D64}"/>
    <cellStyle name="40% - Accent1 5 2 2 4" xfId="24578" xr:uid="{90363618-085F-44B1-9F83-F53EEC6300FF}"/>
    <cellStyle name="40% - Accent1 5 2 2 4 2" xfId="12112" xr:uid="{29A5A0A2-8098-47FE-BFBC-82E3C11F67CE}"/>
    <cellStyle name="40% - Accent1 5 2 2 4 2 2" xfId="9485" xr:uid="{7A4B906C-9168-4157-8317-AAD21F283858}"/>
    <cellStyle name="40% - Accent1 5 2 2 4 2 2 2" xfId="34878" xr:uid="{327720B2-DB48-49A7-9884-F62C97F89CFC}"/>
    <cellStyle name="40% - Accent1 5 2 2 4 2 3" xfId="37475" xr:uid="{F0DD1DFB-3530-4261-BBEB-92196C364F26}"/>
    <cellStyle name="40% - Accent1 5 2 2 4 3" xfId="22805" xr:uid="{F86A3E2F-B649-4690-ABB7-3FBF7E2B3965}"/>
    <cellStyle name="40% - Accent1 5 2 2 4 3 2" xfId="6479" xr:uid="{790FB527-6D34-404B-9AFF-DFA5939994D7}"/>
    <cellStyle name="40% - Accent1 5 2 2 4 3 2 2" xfId="31902" xr:uid="{43C8D66C-F813-4B4D-9A00-CA44A31B165F}"/>
    <cellStyle name="40% - Accent1 5 2 2 4 3 3" xfId="48060" xr:uid="{8CE3200C-42C7-4A6F-A16F-C0676C31C700}"/>
    <cellStyle name="40% - Accent1 5 2 2 4 4" xfId="20877" xr:uid="{BFF804A5-8912-4719-9753-24CAA7E81506}"/>
    <cellStyle name="40% - Accent1 5 2 2 4 4 2" xfId="46156" xr:uid="{1AC0165E-7268-4631-B94A-B2F0B9AF90BA}"/>
    <cellStyle name="40% - Accent1 5 2 2 4 5" xfId="49812" xr:uid="{FB7E9BB3-5023-4025-B825-ED0D319225D8}"/>
    <cellStyle name="40% - Accent1 5 2 2 5" xfId="23631" xr:uid="{CE5AD318-BA82-48E7-8929-DA6B40B0FFE6}"/>
    <cellStyle name="40% - Accent1 5 2 2 5 2" xfId="10436" xr:uid="{006BD520-2D69-4553-9922-18AC848E149D}"/>
    <cellStyle name="40% - Accent1 5 2 2 5 2 2" xfId="35820" xr:uid="{34AB0D36-71D8-40C6-9886-408151E34BC1}"/>
    <cellStyle name="40% - Accent1 5 2 2 5 3" xfId="48876" xr:uid="{3CBAC9E2-A0AE-45AB-A6E7-019591EBCAAC}"/>
    <cellStyle name="40% - Accent1 5 2 2 6" xfId="23794" xr:uid="{C4DC7D0F-8B01-4A03-83B4-F3981E53F082}"/>
    <cellStyle name="40% - Accent1 5 2 2 6 2" xfId="2189" xr:uid="{16589F6D-58E9-4E98-B43A-050B330D6A7E}"/>
    <cellStyle name="40% - Accent1 5 2 2 6 2 2" xfId="27660" xr:uid="{1DE40A45-CD9D-4189-9D5E-A1861F76E7B2}"/>
    <cellStyle name="40% - Accent1 5 2 2 6 3" xfId="49039" xr:uid="{D4CBFBF3-4195-4B51-82BC-339576CCCBDE}"/>
    <cellStyle name="40% - Accent1 5 2 2 7" xfId="15556" xr:uid="{C1761D16-E397-4147-8BBF-A0DF8A1D6CEF}"/>
    <cellStyle name="40% - Accent1 5 2 2 7 2" xfId="40883" xr:uid="{7DE303C7-7052-4CB7-8188-505FCFEC17D8}"/>
    <cellStyle name="40% - Accent1 5 2 2 8" xfId="36198" xr:uid="{71B82327-42CC-46C7-90F4-E49EB86C628D}"/>
    <cellStyle name="40% - Accent1 5 2 3" xfId="6616" xr:uid="{F0CE977B-8427-4759-8E46-D92953DC273D}"/>
    <cellStyle name="40% - Accent1 5 2 3 2" xfId="19252" xr:uid="{D711C3C5-0E27-4419-A316-5E30C55E32BD}"/>
    <cellStyle name="40% - Accent1 5 2 3 2 2" xfId="14055" xr:uid="{963B769A-7D53-4EA6-AA51-75A0C249D3CA}"/>
    <cellStyle name="40% - Accent1 5 2 3 2 2 2" xfId="20538" xr:uid="{31A798FB-2F5E-4CE3-8846-F89B212577E6}"/>
    <cellStyle name="40% - Accent1 5 2 3 2 2 2 2" xfId="11589" xr:uid="{09595CBC-CA67-4EA7-ACDA-9AA8CA2EF26A}"/>
    <cellStyle name="40% - Accent1 5 2 3 2 2 2 2 2" xfId="36960" xr:uid="{348DF0A5-FC9F-44DC-B972-9E0DF03618B5}"/>
    <cellStyle name="40% - Accent1 5 2 3 2 2 2 3" xfId="45817" xr:uid="{9E3FFC7D-77C7-41A6-9DCB-8F0D39947C5B}"/>
    <cellStyle name="40% - Accent1 5 2 3 2 2 3" xfId="24909" xr:uid="{D90B7A1E-3D1A-4C87-B316-4776987A4A14}"/>
    <cellStyle name="40% - Accent1 5 2 3 2 2 3 2" xfId="8584" xr:uid="{F85AC112-F913-4401-976A-766A106240B9}"/>
    <cellStyle name="40% - Accent1 5 2 3 2 2 3 2 2" xfId="33991" xr:uid="{91E281C0-7805-4813-BF02-86BD3B495819}"/>
    <cellStyle name="40% - Accent1 5 2 3 2 2 3 3" xfId="50143" xr:uid="{561E3D68-FB1B-4108-8938-3F7673CB57CA}"/>
    <cellStyle name="40% - Accent1 5 2 3 2 2 4" xfId="21950" xr:uid="{3A278454-8968-4C6E-9658-71DA77E7FC3B}"/>
    <cellStyle name="40% - Accent1 5 2 3 2 2 4 2" xfId="47218" xr:uid="{A02E7043-5026-495A-8549-CC43BA6CE570}"/>
    <cellStyle name="40% - Accent1 5 2 3 2 2 5" xfId="39394" xr:uid="{BB171086-0D96-4ED0-8B48-0CC6EB7EA471}"/>
    <cellStyle name="40% - Accent1 5 2 3 2 3" xfId="13108" xr:uid="{58A3E55E-83DC-42E0-AE5A-80688DF8B26C}"/>
    <cellStyle name="40% - Accent1 5 2 3 2 3 2" xfId="12540" xr:uid="{68F09DA4-1776-4956-BEAA-79862B542774}"/>
    <cellStyle name="40% - Accent1 5 2 3 2 3 2 2" xfId="37903" xr:uid="{74F42538-F99D-4F05-B067-01E3CFF41895}"/>
    <cellStyle name="40% - Accent1 5 2 3 2 3 3" xfId="38459" xr:uid="{BC1BA0F4-8211-49C7-873F-599E34BD8E1B}"/>
    <cellStyle name="40% - Accent1 5 2 3 2 4" xfId="639" xr:uid="{BEF34CFC-A4B1-47EF-BCC0-7641CFFBB94C}"/>
    <cellStyle name="40% - Accent1 5 2 3 2 4 2" xfId="16931" xr:uid="{B127267F-6FAB-4CF2-A17C-4BDD80201D43}"/>
    <cellStyle name="40% - Accent1 5 2 3 2 4 2 2" xfId="42247" xr:uid="{B2D79F56-412F-4433-A35C-578425C62951}"/>
    <cellStyle name="40% - Accent1 5 2 3 2 4 3" xfId="26123" xr:uid="{F8D0370D-1164-4AC9-9ED7-09AE88A82DE1}"/>
    <cellStyle name="40% - Accent1 5 2 3 2 5" xfId="17661" xr:uid="{A4C2C158-B01F-48A2-B780-9D377FB3DE5A}"/>
    <cellStyle name="40% - Accent1 5 2 3 2 5 2" xfId="42969" xr:uid="{4FC64F93-0776-4819-AD62-C8E003B4ABDC}"/>
    <cellStyle name="40% - Accent1 5 2 3 2 6" xfId="44543" xr:uid="{99B6E6F4-F9F6-49C0-93F6-EC2D1C15F597}"/>
    <cellStyle name="40% - Accent1 5 2 3 3" xfId="12938" xr:uid="{04AFCF2D-F578-4248-808F-EA6C738D8061}"/>
    <cellStyle name="40% - Accent1 5 2 3 3 2" xfId="2491" xr:uid="{81DB0C28-44B6-4706-8274-BFCC60A8E21A}"/>
    <cellStyle name="40% - Accent1 5 2 3 3 2 2" xfId="14226" xr:uid="{93073E2F-4A6D-4F98-AF9B-F04C1180FE6F}"/>
    <cellStyle name="40% - Accent1 5 2 3 3 2 2 2" xfId="24226" xr:uid="{BB08A4ED-4214-40C1-A8A1-CCEEF4D2097E}"/>
    <cellStyle name="40% - Accent1 5 2 3 3 2 2 2 2" xfId="49471" xr:uid="{257DCA5E-0B56-414D-A089-3C7CEB7EBB36}"/>
    <cellStyle name="40% - Accent1 5 2 3 3 2 2 3" xfId="39565" xr:uid="{68F024A9-5003-43C6-A7E4-972F8F86E3A5}"/>
    <cellStyle name="40% - Accent1 5 2 3 3 2 3" xfId="18596" xr:uid="{E3852E11-FEED-4756-8577-6D9ACF7643FA}"/>
    <cellStyle name="40% - Accent1 5 2 3 3 2 3 2" xfId="21219" xr:uid="{705C25E0-D79D-45EE-9D4A-4BB9C6AC5E6A}"/>
    <cellStyle name="40% - Accent1 5 2 3 3 2 3 2 2" xfId="46498" xr:uid="{0F4A72A3-4E1F-4F81-B655-C7EBB6DA7285}"/>
    <cellStyle name="40% - Accent1 5 2 3 3 2 3 3" xfId="43896" xr:uid="{49E15EBB-78D9-4913-A40B-25B6308339D6}"/>
    <cellStyle name="40% - Accent1 5 2 3 3 2 4" xfId="15638" xr:uid="{C0C34065-C8AB-45EB-8D08-5A25D2D749E0}"/>
    <cellStyle name="40% - Accent1 5 2 3 3 2 4 2" xfId="40965" xr:uid="{F1951AD0-1035-4254-BF2C-62AB903CD256}"/>
    <cellStyle name="40% - Accent1 5 2 3 3 2 5" xfId="27944" xr:uid="{B48C9CF8-7302-415F-841F-05E28B9C6BAA}"/>
    <cellStyle name="40% - Accent1 5 2 3 3 3" xfId="469" xr:uid="{D5371775-2590-48F2-83D4-BB4835301D4A}"/>
    <cellStyle name="40% - Accent1 5 2 3 3 3 2" xfId="25177" xr:uid="{2AF4852C-5771-4D1B-9C94-F327190B56C7}"/>
    <cellStyle name="40% - Accent1 5 2 3 3 3 2 2" xfId="50411" xr:uid="{32D35083-235D-4496-9686-E652D6BAE523}"/>
    <cellStyle name="40% - Accent1 5 2 3 3 3 3" xfId="25953" xr:uid="{D80515D9-5B73-427A-B86D-8C28B747C5EF}"/>
    <cellStyle name="40% - Accent1 5 2 3 3 4" xfId="640" xr:uid="{0AF00EA7-A60B-4908-B36C-3C017518D763}"/>
    <cellStyle name="40% - Accent1 5 2 3 3 4 2" xfId="6397" xr:uid="{1FB30577-E11A-4F3C-8FFE-65DECD17DAAA}"/>
    <cellStyle name="40% - Accent1 5 2 3 3 4 2 2" xfId="31820" xr:uid="{24A23D5A-E8EE-4AB9-9B04-457472F33DF8}"/>
    <cellStyle name="40% - Accent1 5 2 3 3 4 3" xfId="26124" xr:uid="{6B8C5B96-3FCA-40A9-AE3F-3AF25F0410F0}"/>
    <cellStyle name="40% - Accent1 5 2 3 3 5" xfId="7128" xr:uid="{9A681DC6-475B-41E7-B458-07485B99354C}"/>
    <cellStyle name="40% - Accent1 5 2 3 3 5 2" xfId="32542" xr:uid="{AE2D483B-F7A1-4061-8632-0EBDE9772ECC}"/>
    <cellStyle name="40% - Accent1 5 2 3 3 6" xfId="38292" xr:uid="{4A0278A3-F06A-43CF-A62B-17BF2EDDC64F}"/>
    <cellStyle name="40% - Accent1 5 2 3 4" xfId="20367" xr:uid="{33501656-303E-4C26-8758-3A4040715B98}"/>
    <cellStyle name="40% - Accent1 5 2 3 4 2" xfId="7903" xr:uid="{BA4E6007-AF26-4F49-AE7D-C1CE09C12C33}"/>
    <cellStyle name="40% - Accent1 5 2 3 4 2 2" xfId="5276" xr:uid="{34EC7B3B-3F7E-4A71-A60A-933804F28A4C}"/>
    <cellStyle name="40% - Accent1 5 2 3 4 2 2 2" xfId="30707" xr:uid="{BE288EDE-FC77-4CD4-A20A-300CBB3D67AC}"/>
    <cellStyle name="40% - Accent1 5 2 3 4 2 3" xfId="33310" xr:uid="{818467F6-B7BF-4D06-BE71-3894537E9FED}"/>
    <cellStyle name="40% - Accent1 5 2 3 4 3" xfId="12272" xr:uid="{0341D026-A08A-4539-8D35-449DD6B3C69F}"/>
    <cellStyle name="40% - Accent1 5 2 3 4 3 2" xfId="19117" xr:uid="{AF26373E-F03B-4118-BE17-F9023E2D5959}"/>
    <cellStyle name="40% - Accent1 5 2 3 4 3 2 2" xfId="44417" xr:uid="{806BEEDB-C852-4135-943E-3405C40D1E52}"/>
    <cellStyle name="40% - Accent1 5 2 3 4 3 3" xfId="37635" xr:uid="{665E44E7-4D0D-4A60-8519-9805189CA990}"/>
    <cellStyle name="40% - Accent1 5 2 3 4 4" xfId="9314" xr:uid="{28BD0D28-0ED6-4585-AB55-BA50C07EBF25}"/>
    <cellStyle name="40% - Accent1 5 2 3 4 4 2" xfId="34707" xr:uid="{D1467F34-A2A2-4D33-9E9A-F5742F7E6040}"/>
    <cellStyle name="40% - Accent1 5 2 3 4 5" xfId="45646" xr:uid="{12B654BD-2E38-4667-A820-7ED09364CB8A}"/>
    <cellStyle name="40% - Accent1 5 2 3 5" xfId="19422" xr:uid="{810AF803-79EF-4389-973B-125804AC4680}"/>
    <cellStyle name="40% - Accent1 5 2 3 5 2" xfId="6226" xr:uid="{AED39E9E-0603-4247-9D9D-C42E9096F259}"/>
    <cellStyle name="40% - Accent1 5 2 3 5 2 2" xfId="31649" xr:uid="{DA0BC03E-87E4-407B-87D7-F4A61402DFF2}"/>
    <cellStyle name="40% - Accent1 5 2 3 5 3" xfId="44710" xr:uid="{3271A471-700B-4CE0-AB44-B33C3F079E78}"/>
    <cellStyle name="40% - Accent1 5 2 3 6" xfId="19585" xr:uid="{A6E1FDA9-B8F4-4C91-BD89-04F44B3BC383}"/>
    <cellStyle name="40% - Accent1 5 2 3 6 2" xfId="23244" xr:uid="{40ED3218-01CF-4125-9BE4-A1753C56423C}"/>
    <cellStyle name="40% - Accent1 5 2 3 6 2 2" xfId="48499" xr:uid="{391CB8CA-6E2B-4458-8D0B-1BD37B8A1E39}"/>
    <cellStyle name="40% - Accent1 5 2 3 6 3" xfId="44873" xr:uid="{377F0629-D0FA-4B4C-ABA2-920CFD252BFF}"/>
    <cellStyle name="40% - Accent1 5 2 3 7" xfId="23973" xr:uid="{0209E450-0CA2-477A-B6BF-47A3F87720AA}"/>
    <cellStyle name="40% - Accent1 5 2 3 7 2" xfId="49218" xr:uid="{0A5BD9E0-8BC5-4DBB-B09E-9AB2B3DC4CB4}"/>
    <cellStyle name="40% - Accent1 5 2 3 8" xfId="32030" xr:uid="{4C5B76E5-6E1A-49AC-AA92-10716C383233}"/>
    <cellStyle name="40% - Accent1 5 2 4" xfId="1333" xr:uid="{B9AA31C9-B052-4643-A6B9-EC8C4177DD38}"/>
    <cellStyle name="40% - Accent1 5 2 4 2" xfId="8804" xr:uid="{6F490D06-335F-436D-90B2-88F4627908CF}"/>
    <cellStyle name="40% - Accent1 5 2 4 2 2" xfId="2662" xr:uid="{81573628-946B-407F-85E4-8F17247DCCCA}"/>
    <cellStyle name="40% - Accent1 5 2 4 2 2 2" xfId="17914" xr:uid="{6521FE9F-DB8D-4329-8BFC-146A7DABDE1D}"/>
    <cellStyle name="40% - Accent1 5 2 4 2 2 2 2" xfId="43222" xr:uid="{1E602FB1-7157-4452-9EFC-95B27FE77F78}"/>
    <cellStyle name="40% - Accent1 5 2 4 2 2 3" xfId="28115" xr:uid="{BFA14FE6-FE2A-4E6D-81D2-485EFCECF6BE}"/>
    <cellStyle name="40% - Accent1 5 2 4 2 3" xfId="8063" xr:uid="{EFA81BFA-0B0E-41CC-829B-8E13F9C1B02B}"/>
    <cellStyle name="40% - Accent1 5 2 4 2 3 2" xfId="14907" xr:uid="{9BCB91B9-8AFD-49E0-BC1E-0D1A5B8A0081}"/>
    <cellStyle name="40% - Accent1 5 2 4 2 3 2 2" xfId="40246" xr:uid="{292F0DDB-890D-4A23-94BE-2719E721BD6F}"/>
    <cellStyle name="40% - Accent1 5 2 4 2 3 3" xfId="33470" xr:uid="{A4EE5EC9-67A8-4FBA-AA5E-FDD988094576}"/>
    <cellStyle name="40% - Accent1 5 2 4 2 4" xfId="5105" xr:uid="{38D4F507-F5A4-4282-8BFD-9AEAB5EBF031}"/>
    <cellStyle name="40% - Accent1 5 2 4 2 4 2" xfId="30536" xr:uid="{0FBB8479-56FC-422E-8450-A3B1AEC13BE0}"/>
    <cellStyle name="40% - Accent1 5 2 4 2 5" xfId="34197" xr:uid="{FB3A13F1-A715-41BF-9CB4-D4D8D5586B7B}"/>
    <cellStyle name="40% - Accent1 5 2 4 3" xfId="1508" xr:uid="{0FD94FEB-F5C5-4038-A77F-20A4D466E595}"/>
    <cellStyle name="40% - Accent1 5 2 4 3 2" xfId="18864" xr:uid="{7EBBDD28-DCD3-4238-95D6-2E43C37799C6}"/>
    <cellStyle name="40% - Accent1 5 2 4 3 2 2" xfId="44164" xr:uid="{F7394872-9AEF-4CBB-B2E6-CB9952D961E4}"/>
    <cellStyle name="40% - Accent1 5 2 4 3 3" xfId="26979" xr:uid="{A7D97138-B06B-4949-AA8F-5C6319F95E84}"/>
    <cellStyle name="40% - Accent1 5 2 4 4" xfId="1678" xr:uid="{5525F917-1C8C-4246-B241-BD022A794AF2}"/>
    <cellStyle name="40% - Accent1 5 2 4 4 2" xfId="12711" xr:uid="{7B5BB7BC-7ED5-43AC-8EE1-12375576B840}"/>
    <cellStyle name="40% - Accent1 5 2 4 4 2 2" xfId="38074" xr:uid="{DA8537F2-4EA6-4AC9-9019-417DFFE713B4}"/>
    <cellStyle name="40% - Accent1 5 2 4 4 3" xfId="27149" xr:uid="{8C9B5937-03A5-45A6-ADC4-243147679293}"/>
    <cellStyle name="40% - Accent1 5 2 4 5" xfId="19764" xr:uid="{83830148-A613-40CC-915E-D5D41143B14B}"/>
    <cellStyle name="40% - Accent1 5 2 4 5 2" xfId="45052" xr:uid="{2D3B0E8C-290A-44AA-AAAD-1A09323491E6}"/>
    <cellStyle name="40% - Accent1 5 2 4 6" xfId="26806" xr:uid="{8D62B7F1-2124-4846-A097-50B5404F9F1A}"/>
    <cellStyle name="40% - Accent1 5 2 5" xfId="3437" xr:uid="{48CFBC50-F94B-430A-94F0-44BE24192A31}"/>
    <cellStyle name="40% - Accent1 5 2 5 2" xfId="21440" xr:uid="{FCA8A1F5-A7AB-4981-905D-F8B68D868AB1}"/>
    <cellStyle name="40% - Accent1 5 2 5 2 2" xfId="8975" xr:uid="{172D8583-F3F5-417A-A173-985864B5F57A}"/>
    <cellStyle name="40% - Accent1 5 2 5 2 2 2" xfId="7381" xr:uid="{5AA84DC3-0108-4171-8879-0154DA4C1E11}"/>
    <cellStyle name="40% - Accent1 5 2 5 2 2 2 2" xfId="32795" xr:uid="{C6C19C26-7678-4395-9B9F-8FE65E55D0C6}"/>
    <cellStyle name="40% - Accent1 5 2 5 2 2 3" xfId="34368" xr:uid="{C953AE80-9923-4A1E-9DC5-B6DC1E2725E5}"/>
    <cellStyle name="40% - Accent1 5 2 5 2 3" xfId="20698" xr:uid="{79ADEA86-85E4-47EB-8630-ED780DDF80CF}"/>
    <cellStyle name="40% - Accent1 5 2 5 2 3 2" xfId="3343" xr:uid="{01CDC038-454B-4FF1-80D8-A624DB3F4DE8}"/>
    <cellStyle name="40% - Accent1 5 2 5 2 3 2 2" xfId="28796" xr:uid="{F93951B9-3AD7-4B96-A5D8-75CD417541E0}"/>
    <cellStyle name="40% - Accent1 5 2 5 2 3 3" xfId="45977" xr:uid="{AD2A0D8D-853C-4F41-9B40-0599FE5080D5}"/>
    <cellStyle name="40% - Accent1 5 2 5 2 4" xfId="11418" xr:uid="{EDF37D62-1D5E-4918-AA59-1C8176EDEC5B}"/>
    <cellStyle name="40% - Accent1 5 2 5 2 4 2" xfId="36789" xr:uid="{817CB08D-5ADD-4BFD-B91D-C931AC502F84}"/>
    <cellStyle name="40% - Accent1 5 2 5 2 5" xfId="46708" xr:uid="{A7564491-2ADA-45B4-97FB-360D70C17DBB}"/>
    <cellStyle name="40% - Accent1 5 2 5 3" xfId="3612" xr:uid="{BD87FD2D-2FEB-4A6E-860C-C83BA3FA8F87}"/>
    <cellStyle name="40% - Accent1 5 2 5 3 2" xfId="8331" xr:uid="{B6D3030F-903F-4483-99AF-3094AD0E6F2F}"/>
    <cellStyle name="40% - Accent1 5 2 5 3 2 2" xfId="33738" xr:uid="{975327E7-7E3F-4627-8D24-40BC23059D15}"/>
    <cellStyle name="40% - Accent1 5 2 5 3 3" xfId="29056" xr:uid="{784B7E9D-43F1-4B4B-8625-5C942FD9B2A1}"/>
    <cellStyle name="40% - Accent1 5 2 5 4" xfId="3782" xr:uid="{6E45C8F1-3789-4E75-95D7-C914D7B4B64C}"/>
    <cellStyle name="40% - Accent1 5 2 5 4 2" xfId="25348" xr:uid="{1FB472A7-844E-4FC0-ABFE-89EF8343E730}"/>
    <cellStyle name="40% - Accent1 5 2 5 4 2 2" xfId="50582" xr:uid="{C296079B-C947-45FA-AAE6-D762A6F6E6DB}"/>
    <cellStyle name="40% - Accent1 5 2 5 4 3" xfId="29226" xr:uid="{4D293316-B0A8-433C-AA88-EDC28D48EE38}"/>
    <cellStyle name="40% - Accent1 5 2 5 5" xfId="13450" xr:uid="{0902D970-2776-486A-B13D-ADF4D49AB43F}"/>
    <cellStyle name="40% - Accent1 5 2 5 5 2" xfId="38801" xr:uid="{5E39DD5C-0F1F-4EF9-AEE3-36DD8D1093C0}"/>
    <cellStyle name="40% - Accent1 5 2 5 6" xfId="28882" xr:uid="{7C89CC0F-B634-4538-8A35-2C09F50F0625}"/>
    <cellStyle name="40% - Accent1 5 2 6" xfId="11941" xr:uid="{5856E3F3-07E4-4152-8B8F-7FAC3AB32B9C}"/>
    <cellStyle name="40% - Accent1 5 2 6 2" xfId="5798" xr:uid="{591AF95A-C3C2-47EE-92D1-3EE7C4BCFE09}"/>
    <cellStyle name="40% - Accent1 5 2 6 2 2" xfId="3172" xr:uid="{B667F9F5-6D8B-4A36-954A-FDF5F4C74828}"/>
    <cellStyle name="40% - Accent1 5 2 6 2 2 2" xfId="28625" xr:uid="{0EDC6431-31D8-4C38-BCD5-8BA04767CDE8}"/>
    <cellStyle name="40% - Accent1 5 2 6 2 3" xfId="31221" xr:uid="{8159372A-80AD-4565-A451-066AA9B83EF3}"/>
    <cellStyle name="40% - Accent1 5 2 6 3" xfId="10168" xr:uid="{A5A1DECC-AE2D-4D20-85F9-2D945A3A9D95}"/>
    <cellStyle name="40% - Accent1 5 2 6 3 2" xfId="17013" xr:uid="{31D34BEE-3D74-4B6E-970B-D93B597FBB2B}"/>
    <cellStyle name="40% - Accent1 5 2 6 3 2 2" xfId="42329" xr:uid="{8C7626AE-2F63-4AD7-8FAC-A8A3B978C2DD}"/>
    <cellStyle name="40% - Accent1 5 2 6 3 3" xfId="35552" xr:uid="{E5F34F12-BCAB-44A2-B868-C22881D75E28}"/>
    <cellStyle name="40% - Accent1 5 2 6 4" xfId="8242" xr:uid="{D5CDC03C-B3CB-4FBC-B160-670F00CFB7BF}"/>
    <cellStyle name="40% - Accent1 5 2 6 4 2" xfId="33649" xr:uid="{F0789AFA-CDA7-4673-A894-B2DA60167126}"/>
    <cellStyle name="40% - Accent1 5 2 6 5" xfId="37304" xr:uid="{3393CED2-8525-43D6-AECE-AF6CD4B2A4D2}"/>
    <cellStyle name="40% - Accent1 5 2 7" xfId="10994" xr:uid="{A619E1ED-B06C-46F9-9FAE-45E38743FC5E}"/>
    <cellStyle name="40% - Accent1 5 2 7 2" xfId="4122" xr:uid="{E36A8A7F-936E-445E-90E8-3AA7A67C6379}"/>
    <cellStyle name="40% - Accent1 5 2 7 2 2" xfId="29566" xr:uid="{9700FECF-E06A-44AE-AB1F-2BB27935E73F}"/>
    <cellStyle name="40% - Accent1 5 2 7 3" xfId="36365" xr:uid="{562460DF-71BA-4EF3-8B92-C92A4E2DFBC8}"/>
    <cellStyle name="40% - Accent1 5 2 8" xfId="11157" xr:uid="{272159F1-94F0-45D9-A571-0B35320EA3D4}"/>
    <cellStyle name="40% - Accent1 5 2 8 2" xfId="1155" xr:uid="{67078BFE-CFE3-45D0-8ECC-4FAFC7FC586E}"/>
    <cellStyle name="40% - Accent1 5 2 8 2 2" xfId="26639" xr:uid="{EF11EF07-4EBD-4410-8A2B-4E1F7328350D}"/>
    <cellStyle name="40% - Accent1 5 2 8 3" xfId="36528" xr:uid="{D6E03993-3715-423F-AB37-0D06B5D5BD1E}"/>
    <cellStyle name="40% - Accent1 5 2 9" xfId="21868" xr:uid="{A62D3F4E-6090-4582-B18C-3F65C4C2EED7}"/>
    <cellStyle name="40% - Accent1 5 2 9 2" xfId="47136" xr:uid="{8EFE092D-B991-43CA-9C2A-782DC4AB0F6D}"/>
    <cellStyle name="40% - Accent1 5 3" xfId="9751" xr:uid="{99E4A70D-0F18-46DF-B12C-59816FD420BD}"/>
    <cellStyle name="40% - Accent1 5 3 2" xfId="22388" xr:uid="{A0647E36-4C16-426D-9628-3D5537D9DFEA}"/>
    <cellStyle name="40% - Accent1 5 3 2 2" xfId="4595" xr:uid="{AE721A0A-A7ED-4AE1-9413-E5A1FDF20216}"/>
    <cellStyle name="40% - Accent1 5 3 2 2 2" xfId="15299" xr:uid="{F65E17A5-446F-4049-BD4E-2F04506B2D21}"/>
    <cellStyle name="40% - Accent1 5 3 2 2 2 2" xfId="13703" xr:uid="{397A764F-6AEC-483A-BF2E-394326B89092}"/>
    <cellStyle name="40% - Accent1 5 3 2 2 2 2 2" xfId="39054" xr:uid="{60D86A17-AD3D-4384-9E19-96BA5547B1EA}"/>
    <cellStyle name="40% - Accent1 5 3 2 2 2 3" xfId="40626" xr:uid="{CCF46598-D9AE-4BF8-8FF4-CD5B5962813A}"/>
    <cellStyle name="40% - Accent1 5 3 2 2 3" xfId="2822" xr:uid="{40746CAE-0DB0-4B0E-97FF-F415677E5BB3}"/>
    <cellStyle name="40% - Accent1 5 3 2 2 3 2" xfId="22292" xr:uid="{10086452-29D5-45AE-841E-C1B887BB9353}"/>
    <cellStyle name="40% - Accent1 5 3 2 2 3 2 2" xfId="47560" xr:uid="{071A4DD7-2101-4BFD-9D9A-D8B2013DCDA6}"/>
    <cellStyle name="40% - Accent1 5 3 2 2 3 3" xfId="28275" xr:uid="{B3368EB0-87E2-48E0-B874-3D687CE23C95}"/>
    <cellStyle name="40% - Accent1 5 3 2 2 4" xfId="17743" xr:uid="{9B0BC99E-BDFB-4D76-A330-4BD8C3C4EE19}"/>
    <cellStyle name="40% - Accent1 5 3 2 2 4 2" xfId="43051" xr:uid="{1ACD02DA-AEF3-4D49-ADEE-20C2AE1776C5}"/>
    <cellStyle name="40% - Accent1 5 3 2 2 5" xfId="30026" xr:uid="{513B1136-571B-4092-A60D-EA5FF963F249}"/>
    <cellStyle name="40% - Accent1 5 3 2 3" xfId="22563" xr:uid="{4B1B03A8-C546-4AEB-8367-BD7096E69ADD}"/>
    <cellStyle name="40% - Accent1 5 3 2 3 2" xfId="14654" xr:uid="{EA52DE2C-4E7E-4BB6-8314-8A8EF81F9C19}"/>
    <cellStyle name="40% - Accent1 5 3 2 3 2 2" xfId="39993" xr:uid="{35DC70C9-1ADA-4119-85D1-FACC21CCE5BF}"/>
    <cellStyle name="40% - Accent1 5 3 2 3 3" xfId="47818" xr:uid="{A9D03518-2FE7-4557-BB30-5AA98BE40137}"/>
    <cellStyle name="40% - Accent1 5 3 2 4" xfId="22733" xr:uid="{5B6D9CFC-5D05-4552-B3E8-E3657A6FC9A4}"/>
    <cellStyle name="40% - Accent1 5 3 2 4 2" xfId="8502" xr:uid="{8A4D00D5-785D-4AF3-9BD9-8F01C63DAB32}"/>
    <cellStyle name="40% - Accent1 5 3 2 4 2 2" xfId="33909" xr:uid="{769274C1-73D0-417E-9F63-91E4C1290E78}"/>
    <cellStyle name="40% - Accent1 5 3 2 4 3" xfId="47988" xr:uid="{24F7BCC5-9AAB-4436-867D-1C451520DC88}"/>
    <cellStyle name="40% - Accent1 5 3 2 5" xfId="1850" xr:uid="{D1473AA8-E7C1-4A34-AB49-52374BFF9994}"/>
    <cellStyle name="40% - Accent1 5 3 2 5 2" xfId="27321" xr:uid="{091ADF30-55AB-4A5F-9C21-7E490A98A710}"/>
    <cellStyle name="40% - Accent1 5 3 2 6" xfId="47645" xr:uid="{3377A926-3F7A-4C61-89A0-BD20856D3D01}"/>
    <cellStyle name="40% - Accent1 5 3 3" xfId="16075" xr:uid="{5B218D51-119E-43BB-BE5F-B08C46CEBD13}"/>
    <cellStyle name="40% - Accent1 5 3 3 2" xfId="10908" xr:uid="{6F0B191F-5364-4A2B-8333-743669D1D949}"/>
    <cellStyle name="40% - Accent1 5 3 3 2 2" xfId="4766" xr:uid="{DB4BA9B8-B13F-4E21-9C3C-2EB1E2476D80}"/>
    <cellStyle name="40% - Accent1 5 3 3 2 2 2" xfId="2098" xr:uid="{EFDE9827-4DA0-429B-A383-054345AC54B6}"/>
    <cellStyle name="40% - Accent1 5 3 3 2 2 2 2" xfId="27569" xr:uid="{FB998F11-18E6-49BE-8780-59CABD112DDF}"/>
    <cellStyle name="40% - Accent1 5 3 3 2 2 3" xfId="30197" xr:uid="{F9E1913C-A22A-4F7B-A881-30D552268989}"/>
    <cellStyle name="40% - Accent1 5 3 3 2 3" xfId="9135" xr:uid="{9F7358E1-AF63-487C-A465-38B967F46467}"/>
    <cellStyle name="40% - Accent1 5 3 3 2 3 2" xfId="15980" xr:uid="{172B5BA6-96BB-40A3-B1A7-6E0ED6675117}"/>
    <cellStyle name="40% - Accent1 5 3 3 2 3 2 2" xfId="41307" xr:uid="{6C4DFAB5-A3DC-4F6B-801A-C521AC12B6B9}"/>
    <cellStyle name="40% - Accent1 5 3 3 2 3 3" xfId="34528" xr:uid="{CD7415CD-9011-4EED-BA73-2DCA882F9EB1}"/>
    <cellStyle name="40% - Accent1 5 3 3 2 4" xfId="7210" xr:uid="{C69A9728-C35B-4AE4-8C29-4495C71B2F84}"/>
    <cellStyle name="40% - Accent1 5 3 3 2 4 2" xfId="32624" xr:uid="{22357793-9ECF-4E6B-9580-BA09FCF1D185}"/>
    <cellStyle name="40% - Accent1 5 3 3 2 5" xfId="36279" xr:uid="{00345A9D-F2FC-41E1-BD82-318F3058635C}"/>
    <cellStyle name="40% - Accent1 5 3 3 3" xfId="16250" xr:uid="{8B2CEEC2-1058-4C9A-B28C-DD782651E592}"/>
    <cellStyle name="40% - Accent1 5 3 3 3 2" xfId="3090" xr:uid="{0761B1C7-E3FA-4265-8115-671EF4A5E048}"/>
    <cellStyle name="40% - Accent1 5 3 3 3 2 2" xfId="28543" xr:uid="{077CDCB1-67CA-4795-9CC7-3967A7120C86}"/>
    <cellStyle name="40% - Accent1 5 3 3 3 3" xfId="41566" xr:uid="{5F40E7BD-DC48-407C-B9E6-7E909DB4A94C}"/>
    <cellStyle name="40% - Accent1 5 3 3 4" xfId="16420" xr:uid="{8A846607-D8F6-4A03-B6E7-48A125C7C264}"/>
    <cellStyle name="40% - Accent1 5 3 3 4 2" xfId="21137" xr:uid="{384CA6A9-DDD1-41E9-A7A8-33CAC7F80C42}"/>
    <cellStyle name="40% - Accent1 5 3 3 4 2 2" xfId="46416" xr:uid="{B5255221-F68A-4D8E-8F5E-0A6B57DC3277}"/>
    <cellStyle name="40% - Accent1 5 3 3 4 3" xfId="41736" xr:uid="{5FFAED35-DA17-4A13-986C-37A45B7EDB00}"/>
    <cellStyle name="40% - Accent1 5 3 3 5" xfId="3954" xr:uid="{E3ACB3C1-4D95-4E33-BD8C-A436565AA368}"/>
    <cellStyle name="40% - Accent1 5 3 3 5 2" xfId="29398" xr:uid="{3292F2AA-B1CD-4EC5-BF15-6D3C005F9175}"/>
    <cellStyle name="40% - Accent1 5 3 3 6" xfId="41392" xr:uid="{A9DDE1E3-3DFB-406C-82AA-3890DAC22FE7}"/>
    <cellStyle name="40% - Accent1 5 3 4" xfId="15128" xr:uid="{08DD8168-E0E0-4433-93CE-251E6933F137}"/>
    <cellStyle name="40% - Accent1 5 3 4 2" xfId="21611" xr:uid="{E765D62C-C463-4961-9CC2-A55DECC46616}"/>
    <cellStyle name="40% - Accent1 5 3 4 2 2" xfId="20017" xr:uid="{642BB040-CE00-49CB-8FB9-21FCF9150E14}"/>
    <cellStyle name="40% - Accent1 5 3 4 2 2 2" xfId="45305" xr:uid="{4F2A2032-F730-498D-A68A-6748F59C04AB}"/>
    <cellStyle name="40% - Accent1 5 3 4 2 3" xfId="46879" xr:uid="{D9CF532A-5FD6-4B62-BB96-1F5198FBDDE1}"/>
    <cellStyle name="40% - Accent1 5 3 4 3" xfId="14386" xr:uid="{38FC1FCF-B020-444A-BCF4-4ECF004C9B0F}"/>
    <cellStyle name="40% - Accent1 5 3 4 3 2" xfId="9656" xr:uid="{DA047A81-432A-4FB1-B67E-E55E7390157A}"/>
    <cellStyle name="40% - Accent1 5 3 4 3 2 2" xfId="35049" xr:uid="{3C3DB959-A42C-4E7F-A96E-56383F7C5BC0}"/>
    <cellStyle name="40% - Accent1 5 3 4 3 3" xfId="39725" xr:uid="{AEFF691B-8311-415A-A8DC-377EC84D6B62}"/>
    <cellStyle name="40% - Accent1 5 3 4 4" xfId="24055" xr:uid="{B7EA72D0-6A5A-4968-B7D6-E88D0F15722F}"/>
    <cellStyle name="40% - Accent1 5 3 4 4 2" xfId="49300" xr:uid="{6568A136-B0A6-4099-A59E-6AF095852C89}"/>
    <cellStyle name="40% - Accent1 5 3 4 5" xfId="40455" xr:uid="{240FC411-AAEA-4CAB-9E21-6A1E80281A41}"/>
    <cellStyle name="40% - Accent1 5 3 5" xfId="9926" xr:uid="{A8688CFC-8B62-4039-8B92-DEAEBF8DAD16}"/>
    <cellStyle name="40% - Accent1 5 3 5 2" xfId="20966" xr:uid="{68B46411-0EA1-4D8A-8712-E920221E4066}"/>
    <cellStyle name="40% - Accent1 5 3 5 2 2" xfId="46245" xr:uid="{17A6B6B7-A1C8-48DC-AEC4-9840FBA543A8}"/>
    <cellStyle name="40% - Accent1 5 3 5 3" xfId="35310" xr:uid="{97A2475A-C2C9-47EF-8F05-9AC5921F3B3E}"/>
    <cellStyle name="40% - Accent1 5 3 6" xfId="10096" xr:uid="{19836FFC-9038-4BA0-AA62-C7E28C10D71A}"/>
    <cellStyle name="40% - Accent1 5 3 6 2" xfId="19035" xr:uid="{5D0B572C-3181-46EF-8B71-ED44EEA64DDE}"/>
    <cellStyle name="40% - Accent1 5 3 6 2 2" xfId="44335" xr:uid="{C4BFB802-6058-4696-BABB-7F5D10C416AA}"/>
    <cellStyle name="40% - Accent1 5 3 6 3" xfId="35480" xr:uid="{43B5B116-25D6-43CB-A398-EE4F82B8202F}"/>
    <cellStyle name="40% - Accent1 5 3 7" xfId="813" xr:uid="{3A42C8F8-E2BD-4478-B011-FF52047B694E}"/>
    <cellStyle name="40% - Accent1 5 3 7 2" xfId="26297" xr:uid="{31E0ABEB-5B93-4163-AC50-1F6EEF991D86}"/>
    <cellStyle name="40% - Accent1 5 3 8" xfId="35135" xr:uid="{7A1BC494-7A52-4B82-BD0D-D2A79E0C01EA}"/>
    <cellStyle name="40% - Accent1 5 4" xfId="5541" xr:uid="{F65DC8B9-2D27-4BC0-A7E7-7107FCEBA00D}"/>
    <cellStyle name="40% - Accent1 5 4 2" xfId="11855" xr:uid="{85629FF2-3C26-4F66-B13B-4AC4A8F4A3B9}"/>
    <cellStyle name="40% - Accent1 5 4 2 2" xfId="17233" xr:uid="{32A4C4A9-DDB9-455E-BF6B-4541CDC70B0D}"/>
    <cellStyle name="40% - Accent1 5 4 2 2 2" xfId="23716" xr:uid="{D87DAA2E-571B-459E-BC66-D821AA058963}"/>
    <cellStyle name="40% - Accent1 5 4 2 2 2 2" xfId="10516" xr:uid="{63365DFC-E368-46A6-B2FB-8C92B9419AB6}"/>
    <cellStyle name="40% - Accent1 5 4 2 2 2 2 2" xfId="35900" xr:uid="{B299D1FB-CDE3-4A9F-94FD-5C0E7A74EF3A}"/>
    <cellStyle name="40% - Accent1 5 4 2 2 2 3" xfId="48961" xr:uid="{F85B9515-E526-46BB-9255-3E65BCEE260C}"/>
    <cellStyle name="40% - Accent1 5 4 2 2 3" xfId="15459" xr:uid="{9B9BAAFB-3AB4-4C16-9C6E-68863BDC033C}"/>
    <cellStyle name="40% - Accent1 5 4 2 2 3 2" xfId="11760" xr:uid="{2644436A-C13D-4483-8012-37695039FD04}"/>
    <cellStyle name="40% - Accent1 5 4 2 2 3 2 2" xfId="37131" xr:uid="{BFD143CC-D3A9-4D9A-88A6-B0242B35413D}"/>
    <cellStyle name="40% - Accent1 5 4 2 2 3 3" xfId="40786" xr:uid="{DAC821DD-0E0A-4127-8598-40471FF48109}"/>
    <cellStyle name="40% - Accent1 5 4 2 2 4" xfId="13532" xr:uid="{BBF67A96-F2DA-4B21-9E27-016E77F49E58}"/>
    <cellStyle name="40% - Accent1 5 4 2 2 4 2" xfId="38883" xr:uid="{ED2A6720-ED6D-49F3-99B5-1DDC45D9BAC1}"/>
    <cellStyle name="40% - Accent1 5 4 2 2 5" xfId="42541" xr:uid="{1AC76EB2-3E50-4025-ADB6-230A6E76D5DF}"/>
    <cellStyle name="40% - Accent1 5 4 2 3" xfId="12030" xr:uid="{97845F18-4981-4FF2-BAE3-CBFD086F7B72}"/>
    <cellStyle name="40% - Accent1 5 4 2 3 2" xfId="22039" xr:uid="{8540B7B0-C721-4822-8A04-6C3C9EC05FD7}"/>
    <cellStyle name="40% - Accent1 5 4 2 3 2 2" xfId="47307" xr:uid="{C6DE1156-BA08-4FB9-B3FF-62674748B1A3}"/>
    <cellStyle name="40% - Accent1 5 4 2 3 3" xfId="37393" xr:uid="{EEA84566-8FA1-4D7E-B836-FFB29FDB92D7}"/>
    <cellStyle name="40% - Accent1 5 4 2 4" xfId="12200" xr:uid="{A20B4BC5-F558-4D5D-8601-CD8384CC6338}"/>
    <cellStyle name="40% - Accent1 5 4 2 4 2" xfId="3261" xr:uid="{736F1109-B613-45E5-A4F6-3F5DA1F76DB2}"/>
    <cellStyle name="40% - Accent1 5 4 2 4 2 2" xfId="28714" xr:uid="{FCFBAC3C-9F18-47F3-9A0C-87363790D39B}"/>
    <cellStyle name="40% - Accent1 5 4 2 4 3" xfId="37563" xr:uid="{200CD68E-442E-42CF-B37F-08D316F3975A}"/>
    <cellStyle name="40% - Accent1 5 4 2 5" xfId="22905" xr:uid="{DE864730-07EA-4985-B856-E8F0F3B31735}"/>
    <cellStyle name="40% - Accent1 5 4 2 5 2" xfId="48160" xr:uid="{FF74853A-4BBC-430F-8F63-37D78862DC01}"/>
    <cellStyle name="40% - Accent1 5 4 2 6" xfId="37219" xr:uid="{6357DF92-F950-49CF-BC83-53DDC4BCFDE1}"/>
    <cellStyle name="40% - Accent1 5 4 3" xfId="24492" xr:uid="{BD0ED2E0-7C8E-40DC-B0E0-0B38299CEB6B}"/>
    <cellStyle name="40% - Accent1 5 4 3 2" xfId="6700" xr:uid="{23D6B756-05FD-4942-9823-C638483A5916}"/>
    <cellStyle name="40% - Accent1 5 4 3 2 2" xfId="17404" xr:uid="{C77E1D8F-39AE-4275-A901-EBE5339A1C6F}"/>
    <cellStyle name="40% - Accent1 5 4 3 2 2 2" xfId="23153" xr:uid="{A2755819-5B22-4646-A11E-23BE4D698E78}"/>
    <cellStyle name="40% - Accent1 5 4 3 2 2 2 2" xfId="48408" xr:uid="{E9D88ADE-4706-4A22-B897-F591E3C0AA51}"/>
    <cellStyle name="40% - Accent1 5 4 3 2 2 3" xfId="42712" xr:uid="{906E8D60-1CEF-4EEF-85E7-2133A14FB3A0}"/>
    <cellStyle name="40% - Accent1 5 4 3 2 3" xfId="4926" xr:uid="{07945559-05AC-41B7-B4EF-4E318470D32E}"/>
    <cellStyle name="40% - Accent1 5 4 3 2 3 2" xfId="24397" xr:uid="{64B12294-5F90-48B6-ABB5-A09ACFA5D56E}"/>
    <cellStyle name="40% - Accent1 5 4 3 2 3 2 2" xfId="49642" xr:uid="{1B9F7BED-7C04-456E-A594-EAB8D1E4748B}"/>
    <cellStyle name="40% - Accent1 5 4 3 2 3 3" xfId="30357" xr:uid="{A683B8D0-7673-477C-BBD0-9B3413014A08}"/>
    <cellStyle name="40% - Accent1 5 4 3 2 4" xfId="1927" xr:uid="{34E30F38-5924-448C-8CB8-8B3C7F0A6D06}"/>
    <cellStyle name="40% - Accent1 5 4 3 2 4 2" xfId="27398" xr:uid="{7A89DE9F-3CDE-4181-8997-105A9428F245}"/>
    <cellStyle name="40% - Accent1 5 4 3 2 5" xfId="32114" xr:uid="{60B8DE96-ACBA-4EDA-92A6-536BED2FEA37}"/>
    <cellStyle name="40% - Accent1 5 4 3 3" xfId="24667" xr:uid="{B7E20580-4F19-4EDB-9EAA-7A356817B1A9}"/>
    <cellStyle name="40% - Accent1 5 4 3 3 2" xfId="15727" xr:uid="{65DCAE37-CF56-4E7E-84BC-546E1056ACD3}"/>
    <cellStyle name="40% - Accent1 5 4 3 3 2 2" xfId="41054" xr:uid="{EA2836B1-592C-4E35-8E2F-A2A8AC9EF046}"/>
    <cellStyle name="40% - Accent1 5 4 3 3 3" xfId="49901" xr:uid="{4CC2E998-7A86-4CF1-81DA-ED02BADD1754}"/>
    <cellStyle name="40% - Accent1 5 4 3 4" xfId="24837" xr:uid="{1E866C10-1F44-4856-AB03-9C6188E58115}"/>
    <cellStyle name="40% - Accent1 5 4 3 4 2" xfId="9574" xr:uid="{513079BA-46D5-486D-941F-D8973F78A7F9}"/>
    <cellStyle name="40% - Accent1 5 4 3 4 2 2" xfId="34967" xr:uid="{1F59DD04-34C6-4C90-9740-4F9C83FFE40A}"/>
    <cellStyle name="40% - Accent1 5 4 3 4 3" xfId="50071" xr:uid="{44BC02EF-D22A-46DA-93E5-295528B9A745}"/>
    <cellStyle name="40% - Accent1 5 4 3 5" xfId="16592" xr:uid="{3C1D165F-F9E3-44DF-BE0A-C84CCD92D456}"/>
    <cellStyle name="40% - Accent1 5 4 3 5 2" xfId="41908" xr:uid="{A72ABFDB-6C2C-4038-BEAF-98B70C851861}"/>
    <cellStyle name="40% - Accent1 5 4 3 6" xfId="49728" xr:uid="{6BCE3454-9F63-4AD2-831B-713403E910FC}"/>
    <cellStyle name="40% - Accent1 5 4 4" xfId="23545" xr:uid="{425F9971-CE6E-4F0E-93D2-34456877CA27}"/>
    <cellStyle name="40% - Accent1 5 4 4 2" xfId="11079" xr:uid="{51B7B692-7BC7-439D-9AF7-49A5C0461EC5}"/>
    <cellStyle name="40% - Accent1 5 4 4 2 2" xfId="4202" xr:uid="{2A3995FB-E82D-4CDF-AEA7-559D28FBFFD6}"/>
    <cellStyle name="40% - Accent1 5 4 4 2 2 2" xfId="29646" xr:uid="{3A40FE2A-A145-4406-97C6-467EF49E323A}"/>
    <cellStyle name="40% - Accent1 5 4 4 2 3" xfId="36450" xr:uid="{52CD86ED-4EE8-44CA-AF54-2BF24196ACE9}"/>
    <cellStyle name="40% - Accent1 5 4 4 3" xfId="21771" xr:uid="{5BDE5A49-D6A9-453A-91E0-8D34BFAD33DA}"/>
    <cellStyle name="40% - Accent1 5 4 4 3 2" xfId="5447" xr:uid="{A94F8338-7A01-4B1C-A665-020802DB3B9E}"/>
    <cellStyle name="40% - Accent1 5 4 4 3 2 2" xfId="30878" xr:uid="{F708FB92-5142-4014-A80B-89F1937833CF}"/>
    <cellStyle name="40% - Accent1 5 4 4 3 3" xfId="47039" xr:uid="{253A0BD8-ECD1-4D60-B0BD-64A966D3153E}"/>
    <cellStyle name="40% - Accent1 5 4 4 4" xfId="19846" xr:uid="{495AC9D0-B8E3-4804-BC5B-D8501D790260}"/>
    <cellStyle name="40% - Accent1 5 4 4 4 2" xfId="45134" xr:uid="{7011CDF3-2092-40E4-BF01-569BE50D0CE3}"/>
    <cellStyle name="40% - Accent1 5 4 4 5" xfId="48790" xr:uid="{4A43C55F-86EB-4FAC-B4AE-EA6277F196A4}"/>
    <cellStyle name="40% - Accent1 5 4 5" xfId="5716" xr:uid="{69510058-794A-445A-921A-D02F87670336}"/>
    <cellStyle name="40% - Accent1 5 4 5 2" xfId="9403" xr:uid="{222569A0-05DE-469C-BF96-0E5AA87F8478}"/>
    <cellStyle name="40% - Accent1 5 4 5 2 2" xfId="34796" xr:uid="{4887E7F3-E510-4F04-8770-7DA834C30250}"/>
    <cellStyle name="40% - Accent1 5 4 5 3" xfId="31139" xr:uid="{42C92492-2BD9-47CF-BCE6-1CA00C6D0ED4}"/>
    <cellStyle name="40% - Accent1 5 4 6" xfId="5886" xr:uid="{15BC7696-DB06-422A-A9D7-442A3D251327}"/>
    <cellStyle name="40% - Accent1 5 4 6 2" xfId="14825" xr:uid="{FFC0EE36-A698-48BA-AE2E-9599E0AD6128}"/>
    <cellStyle name="40% - Accent1 5 4 6 2 2" xfId="40164" xr:uid="{D79A8B51-DF30-487C-889A-C24297487AA8}"/>
    <cellStyle name="40% - Accent1 5 4 6 3" xfId="31309" xr:uid="{4DC21846-515E-42E0-9D62-43757BD104BD}"/>
    <cellStyle name="40% - Accent1 5 4 7" xfId="10268" xr:uid="{BC0AF2B7-FBD3-4DC6-A95B-D3CD92871740}"/>
    <cellStyle name="40% - Accent1 5 4 7 2" xfId="35652" xr:uid="{AB403F97-3DE5-4945-8EB8-C70BF1F4A4D6}"/>
    <cellStyle name="40% - Accent1 5 4 8" xfId="30964" xr:uid="{C50748B3-C15A-4EC8-BB86-CFD5F4E92D69}"/>
    <cellStyle name="40% - Accent1 5 5" xfId="18179" xr:uid="{D845E31B-FC78-4AC2-81AC-14EEE2E83CB5}"/>
    <cellStyle name="40% - Accent1 5 5 2" xfId="7646" xr:uid="{199D0C86-AE0F-4836-8E36-46044A99CD9E}"/>
    <cellStyle name="40% - Accent1 5 5 2 2" xfId="13022" xr:uid="{9D1B48F3-DB66-4DBE-8A3A-67FE428B9EB2}"/>
    <cellStyle name="40% - Accent1 5 5 2 2 2" xfId="19507" xr:uid="{40161CC2-D8C7-4EF5-A2E2-AACF5FCF709D}"/>
    <cellStyle name="40% - Accent1 5 5 2 2 2 2" xfId="6306" xr:uid="{C1119EF6-CB8D-46ED-BAD0-47F3FE639D08}"/>
    <cellStyle name="40% - Accent1 5 5 2 2 2 2 2" xfId="31729" xr:uid="{017B1F33-C4C4-48BB-B4A2-BB3A1E93A4FA}"/>
    <cellStyle name="40% - Accent1 5 5 2 2 2 3" xfId="44795" xr:uid="{A7BB2730-D279-43D7-B32B-3A2F0D472A0E}"/>
    <cellStyle name="40% - Accent1 5 5 2 2 3" xfId="23876" xr:uid="{A2DCCF07-F585-4266-8A7F-8CF9179176BB}"/>
    <cellStyle name="40% - Accent1 5 5 2 2 3 2" xfId="7552" xr:uid="{90B5D098-F1AE-4834-BCB6-876174EE9614}"/>
    <cellStyle name="40% - Accent1 5 5 2 2 3 2 2" xfId="32966" xr:uid="{636361B4-1C6F-4813-98CC-8BC653CE2C15}"/>
    <cellStyle name="40% - Accent1 5 5 2 2 3 3" xfId="49121" xr:uid="{4BF530C8-FB92-405A-A235-4449FE0EB0CC}"/>
    <cellStyle name="40% - Accent1 5 5 2 2 4" xfId="10345" xr:uid="{564179C2-8E70-430D-A458-EDFDE95E68BF}"/>
    <cellStyle name="40% - Accent1 5 5 2 2 4 2" xfId="35729" xr:uid="{AAE43899-DA95-4821-AA13-633C56E78CCA}"/>
    <cellStyle name="40% - Accent1 5 5 2 2 5" xfId="38373" xr:uid="{4DF05E95-ABC7-4728-B8AD-03B61D6A04B5}"/>
    <cellStyle name="40% - Accent1 5 5 2 3" xfId="7821" xr:uid="{070CDB76-616A-4215-A2AB-9E55A291B118}"/>
    <cellStyle name="40% - Accent1 5 5 2 3 2" xfId="11507" xr:uid="{C25EAD4B-515E-46E9-9112-50D66AE5D4F5}"/>
    <cellStyle name="40% - Accent1 5 5 2 3 2 2" xfId="36878" xr:uid="{EC76C898-67A3-4355-9A8B-C5005A32EBCB}"/>
    <cellStyle name="40% - Accent1 5 5 2 3 3" xfId="33228" xr:uid="{527619C4-700A-4762-8530-AD84747472DC}"/>
    <cellStyle name="40% - Accent1 5 5 2 4" xfId="7991" xr:uid="{BD8E1E29-9AE6-4F8E-B205-37B061E28BC8}"/>
    <cellStyle name="40% - Accent1 5 5 2 4 2" xfId="15898" xr:uid="{24E631C3-B949-421B-9AA4-F208FC4690DE}"/>
    <cellStyle name="40% - Accent1 5 5 2 4 2 2" xfId="41225" xr:uid="{B4EA4C8A-5612-40AE-A50F-ECDB2776AD20}"/>
    <cellStyle name="40% - Accent1 5 5 2 4 3" xfId="33398" xr:uid="{A854A105-9038-4022-8BA2-936F45250457}"/>
    <cellStyle name="40% - Accent1 5 5 2 5" xfId="12372" xr:uid="{63844ACC-1FA5-4851-858D-19288206B3FA}"/>
    <cellStyle name="40% - Accent1 5 5 2 5 2" xfId="37735" xr:uid="{C60C4E6A-F010-4F35-8E5C-1EE8849A47E8}"/>
    <cellStyle name="40% - Accent1 5 5 2 6" xfId="33054" xr:uid="{7A143175-BEBE-4A8A-AD2C-C65FD516490A}"/>
    <cellStyle name="40% - Accent1 5 5 3" xfId="20281" xr:uid="{141DB8A2-E6B1-4407-867B-00095064807F}"/>
    <cellStyle name="40% - Accent1 5 5 3 2" xfId="1417" xr:uid="{A4631CE9-BFA8-4016-A272-D798A9D3735B}"/>
    <cellStyle name="40% - Accent1 5 5 3 2 2" xfId="13193" xr:uid="{DC15FC46-AA7A-4403-B308-D88164B2FAC9}"/>
    <cellStyle name="40% - Accent1 5 5 3 2 2 2" xfId="12620" xr:uid="{ACD129E9-A6AA-431A-8DCC-DEE57B309792}"/>
    <cellStyle name="40% - Accent1 5 5 3 2 2 2 2" xfId="37983" xr:uid="{087021BB-8F1A-4F58-BEE9-37793EA27A39}"/>
    <cellStyle name="40% - Accent1 5 5 3 2 2 3" xfId="38544" xr:uid="{D3C8C098-CAF3-4E52-8C95-FFFCCECA4C87}"/>
    <cellStyle name="40% - Accent1 5 5 3 2 3" xfId="17564" xr:uid="{2C56F7C2-2EEB-4FCE-84D2-BC0A169AFCD8}"/>
    <cellStyle name="40% - Accent1 5 5 3 2 3 2" xfId="20188" xr:uid="{48FB7029-1B8D-4F76-A5E3-EFB732B22666}"/>
    <cellStyle name="40% - Accent1 5 5 3 2 3 2 2" xfId="45476" xr:uid="{C0BF856E-3865-4CCD-AF65-B036D79F9035}"/>
    <cellStyle name="40% - Accent1 5 5 3 2 3 3" xfId="42872" xr:uid="{691C06E9-74A4-4C56-92C4-A2C3D6179B61}"/>
    <cellStyle name="40% - Accent1 5 5 3 2 4" xfId="22982" xr:uid="{3F5AADD7-F5A4-4C1A-995D-162FCED483C9}"/>
    <cellStyle name="40% - Accent1 5 5 3 2 4 2" xfId="48237" xr:uid="{BF81B122-3791-494A-9F7C-F470DF04401A}"/>
    <cellStyle name="40% - Accent1 5 5 3 2 5" xfId="26888" xr:uid="{B4DCD403-F2AE-406F-92EC-63E568C3F234}"/>
    <cellStyle name="40% - Accent1 5 5 3 3" xfId="20456" xr:uid="{E67A3210-9B05-4EDF-AC34-B4F35A5D569E}"/>
    <cellStyle name="40% - Accent1 5 5 3 3 2" xfId="24144" xr:uid="{178D6BF7-39AD-4070-9F10-A232CE2AC76C}"/>
    <cellStyle name="40% - Accent1 5 5 3 3 2 2" xfId="49389" xr:uid="{FDCD9F7B-3A31-4425-A9F4-E91B5B268B99}"/>
    <cellStyle name="40% - Accent1 5 5 3 3 3" xfId="45735" xr:uid="{506E065C-B52D-42C1-8E42-BE9B1E50D52D}"/>
    <cellStyle name="40% - Accent1 5 5 3 4" xfId="20626" xr:uid="{21F48B6A-7B96-4BFF-A281-2BEF954E010A}"/>
    <cellStyle name="40% - Accent1 5 5 3 4 2" xfId="5365" xr:uid="{C3125C1C-80EB-4AD7-9C4D-A6476933D197}"/>
    <cellStyle name="40% - Accent1 5 5 3 4 2 2" xfId="30796" xr:uid="{C9D15B3E-F788-4D1C-8682-011291C6DE02}"/>
    <cellStyle name="40% - Accent1 5 5 3 4 3" xfId="45905" xr:uid="{B721383E-2F83-4DF8-9DC8-F388C866AE55}"/>
    <cellStyle name="40% - Accent1 5 5 3 5" xfId="25009" xr:uid="{5342CE4D-B972-4593-A622-33049E9AF05E}"/>
    <cellStyle name="40% - Accent1 5 5 3 5 2" xfId="50243" xr:uid="{342ACE32-2EDC-498B-898F-BED8C7F61D39}"/>
    <cellStyle name="40% - Accent1 5 5 3 6" xfId="45562" xr:uid="{87BEF2DA-4283-4A11-9D8A-875657AC875D}"/>
    <cellStyle name="40% - Accent1 5 5 4" xfId="19336" xr:uid="{2164D0AF-E278-4100-9ACF-1942346B0FC9}"/>
    <cellStyle name="40% - Accent1 5 5 4 2" xfId="6871" xr:uid="{2EFD56F2-2839-4380-8F94-AEDAA6282DA4}"/>
    <cellStyle name="40% - Accent1 5 5 4 2 2" xfId="16840" xr:uid="{D3F4D53F-C27D-437B-9747-BF1241B52BDF}"/>
    <cellStyle name="40% - Accent1 5 5 4 2 2 2" xfId="42156" xr:uid="{DCDEB1AB-FF64-43A6-AE40-B82F0A4A7CC0}"/>
    <cellStyle name="40% - Accent1 5 5 4 2 3" xfId="32285" xr:uid="{C50ECB3A-5DE0-4F3B-AA7D-5960E98AD247}"/>
    <cellStyle name="40% - Accent1 5 5 4 3" xfId="11239" xr:uid="{A6B0D141-9C74-4504-A02B-42BA8CD580D0}"/>
    <cellStyle name="40% - Accent1 5 5 4 3 2" xfId="18085" xr:uid="{D6954A07-5507-49A6-BBB1-AE946E985EF2}"/>
    <cellStyle name="40% - Accent1 5 5 4 3 2 2" xfId="43393" xr:uid="{44B223F0-E581-447E-93C6-E97188A438D0}"/>
    <cellStyle name="40% - Accent1 5 5 4 3 3" xfId="36610" xr:uid="{D25231D6-899D-48AC-8A5B-067173B0BBCD}"/>
    <cellStyle name="40% - Accent1 5 5 4 4" xfId="4031" xr:uid="{BB96FBB9-66F5-4B1B-B814-EE6AD910B637}"/>
    <cellStyle name="40% - Accent1 5 5 4 4 2" xfId="29475" xr:uid="{2D027932-B2F5-4D26-8D22-5C962B78E9A7}"/>
    <cellStyle name="40% - Accent1 5 5 4 5" xfId="44624" xr:uid="{6E7CE16E-DBB6-45EE-BC3A-E9FE92AF5320}"/>
    <cellStyle name="40% - Accent1 5 5 5" xfId="18354" xr:uid="{BA6B0C95-F962-4E32-926D-C782C658498E}"/>
    <cellStyle name="40% - Accent1 5 5 5 2" xfId="5194" xr:uid="{4D3729EE-6DF8-4E0A-AA66-8B4E2F266982}"/>
    <cellStyle name="40% - Accent1 5 5 5 2 2" xfId="30625" xr:uid="{857EE681-7869-43D0-B00F-B3911F0C536C}"/>
    <cellStyle name="40% - Accent1 5 5 5 3" xfId="43654" xr:uid="{34F9F7EC-A5A3-40C4-8D20-F47608D77152}"/>
    <cellStyle name="40% - Accent1 5 5 6" xfId="18524" xr:uid="{90BD5622-6D03-4F42-BC89-E01CBFDBD60C}"/>
    <cellStyle name="40% - Accent1 5 5 6 2" xfId="22210" xr:uid="{BBF145DE-10DA-4F40-B864-7E61EA236C8C}"/>
    <cellStyle name="40% - Accent1 5 5 6 2 2" xfId="47478" xr:uid="{20B7A90B-BF55-472B-867E-05F8C67EC430}"/>
    <cellStyle name="40% - Accent1 5 5 6 3" xfId="43824" xr:uid="{C1DC7CBB-0173-4D14-AEE0-84E0789C374D}"/>
    <cellStyle name="40% - Accent1 5 5 7" xfId="6058" xr:uid="{31B95F3C-1758-482B-A08E-0E95CF669701}"/>
    <cellStyle name="40% - Accent1 5 5 7 2" xfId="31481" xr:uid="{F403078F-C2DA-4DD7-A52D-C09544B36BDD}"/>
    <cellStyle name="40% - Accent1 5 5 8" xfId="43480" xr:uid="{33BFC5C7-2332-4496-966C-ACEADF2A5D8F}"/>
    <cellStyle name="40% - Accent1 5 6" xfId="13969" xr:uid="{15B0F003-1774-4A8F-9884-3187A4E5D236}"/>
    <cellStyle name="40% - Accent1 5 6 2" xfId="3521" xr:uid="{343F58C2-2986-4445-9AED-CECEEAEE52A6}"/>
    <cellStyle name="40% - Accent1 5 6 2 2" xfId="1588" xr:uid="{B13990DE-A7E1-4D0B-8A9E-2AD8653C1768}"/>
    <cellStyle name="40% - Accent1 5 6 2 2 2" xfId="25257" xr:uid="{988881A6-93B6-40BF-B2B8-237BC7DAC6A5}"/>
    <cellStyle name="40% - Accent1 5 6 2 2 2 2" xfId="50491" xr:uid="{636FF208-6770-4ECD-8C4F-7FE0A3D11C6B}"/>
    <cellStyle name="40% - Accent1 5 6 2 2 3" xfId="27059" xr:uid="{E0834A30-4E9D-4C08-946C-94998C60482F}"/>
    <cellStyle name="40% - Accent1 5 6 2 3" xfId="7031" xr:uid="{F15A62C7-1ED3-476B-9569-F76DBC6DDAED}"/>
    <cellStyle name="40% - Accent1 5 6 2 3 2" xfId="13874" xr:uid="{78482B7E-B387-4EA7-91F3-1473A1E28C44}"/>
    <cellStyle name="40% - Accent1 5 6 2 3 2 2" xfId="39225" xr:uid="{1E128BAA-D1FA-4E58-B804-8B1AC0113079}"/>
    <cellStyle name="40% - Accent1 5 6 2 3 3" xfId="32445" xr:uid="{F89A0881-F513-4D68-8F61-C2923E80C5CF}"/>
    <cellStyle name="40% - Accent1 5 6 2 4" xfId="16669" xr:uid="{B6B7E22C-E6D4-4486-99B1-0C7084C5A911}"/>
    <cellStyle name="40% - Accent1 5 6 2 4 2" xfId="41985" xr:uid="{1E74F68D-4972-4F33-B0B1-43DEB84D5AB4}"/>
    <cellStyle name="40% - Accent1 5 6 2 5" xfId="28965" xr:uid="{F3690910-52B7-4D69-814C-3A4A0BBDC865}"/>
    <cellStyle name="40% - Accent1 5 6 3" xfId="14144" xr:uid="{E96F4453-A0FD-4E9A-AEA9-BBA6C55C5C2A}"/>
    <cellStyle name="40% - Accent1 5 6 3 2" xfId="17832" xr:uid="{0CDDEB66-84A4-4A1B-955E-F02CF53E201D}"/>
    <cellStyle name="40% - Accent1 5 6 3 2 2" xfId="43140" xr:uid="{91846A89-4C0B-46EB-AFAD-C0F9EA494F71}"/>
    <cellStyle name="40% - Accent1 5 6 3 3" xfId="39483" xr:uid="{E877CCB4-5D1E-4EC7-8ACF-BDCC6F330DE4}"/>
    <cellStyle name="40% - Accent1 5 6 4" xfId="14314" xr:uid="{08D8A37C-59B1-41BF-8922-D073066AF365}"/>
    <cellStyle name="40% - Accent1 5 6 4 2" xfId="11678" xr:uid="{0E235DCF-7B68-4B5A-9172-D857AFBD9BFC}"/>
    <cellStyle name="40% - Accent1 5 6 4 2 2" xfId="37049" xr:uid="{6CFD59D2-2B0D-465C-852C-17E34AC0E786}"/>
    <cellStyle name="40% - Accent1 5 6 4 3" xfId="39653" xr:uid="{4ACE416E-8DFF-4035-8917-CC02E894DAD9}"/>
    <cellStyle name="40% - Accent1 5 6 5" xfId="18696" xr:uid="{E2A120CC-49F1-4E14-A3F4-59440BC8EC54}"/>
    <cellStyle name="40% - Accent1 5 6 5 2" xfId="43996" xr:uid="{8AA94EFE-FAA6-4EED-B32E-EE5747C6D4E7}"/>
    <cellStyle name="40% - Accent1 5 6 6" xfId="39310" xr:uid="{C8D25C3F-958E-4F13-B31F-8AB8FA5EE24B}"/>
    <cellStyle name="40% - Accent1 5 7" xfId="2405" xr:uid="{46E48077-1C01-4F2B-AEB0-A248A3378D50}"/>
    <cellStyle name="40% - Accent1 5 7 2" xfId="9835" xr:uid="{A88B0228-3C62-4AEB-93D3-85981F08E9FA}"/>
    <cellStyle name="40% - Accent1 5 7 2 2" xfId="3692" xr:uid="{9600F85B-7A92-4E8E-A506-8510278311C6}"/>
    <cellStyle name="40% - Accent1 5 7 2 2 2" xfId="18944" xr:uid="{DB102A16-F8F4-4D3E-9DBF-D19EC1142CA2}"/>
    <cellStyle name="40% - Accent1 5 7 2 2 2 2" xfId="44244" xr:uid="{3B9584B9-94D1-4491-9DDE-563E00F8EA7D}"/>
    <cellStyle name="40% - Accent1 5 7 2 2 3" xfId="29136" xr:uid="{E6ED272E-E62A-4D29-A315-467B9EEF8FE6}"/>
    <cellStyle name="40% - Accent1 5 7 2 3" xfId="19667" xr:uid="{9789C187-E95A-48CC-B23E-56F9E83CE95B}"/>
    <cellStyle name="40% - Accent1 5 7 2 3 2" xfId="1239" xr:uid="{FED6A0EA-32B7-4FB2-9731-396FB88B7ADA}"/>
    <cellStyle name="40% - Accent1 5 7 2 3 2 2" xfId="26723" xr:uid="{5C65C329-7F01-4727-B6D9-8936A86ED81A}"/>
    <cellStyle name="40% - Accent1 5 7 2 3 3" xfId="44955" xr:uid="{BEFCAC29-846F-4CE7-B2FE-482AE1F703F2}"/>
    <cellStyle name="40% - Accent1 5 7 2 4" xfId="6135" xr:uid="{4C3A1CD7-DB89-4288-8941-230C318B76D3}"/>
    <cellStyle name="40% - Accent1 5 7 2 4 2" xfId="31558" xr:uid="{5536191D-1766-403A-82BB-7EF87AB4C908}"/>
    <cellStyle name="40% - Accent1 5 7 2 5" xfId="35219" xr:uid="{F49F25C5-CBD1-482E-AE57-58E0EB9346CE}"/>
    <cellStyle name="40% - Accent1 5 7 3" xfId="2580" xr:uid="{043A72F1-2E2E-434E-A8DF-A6E05F2D2772}"/>
    <cellStyle name="40% - Accent1 5 7 3 2" xfId="7299" xr:uid="{4BC77BC1-1448-43A1-B670-51743FAD4C4A}"/>
    <cellStyle name="40% - Accent1 5 7 3 2 2" xfId="32713" xr:uid="{7BACEF2B-9040-4086-82EA-DDC7AD143C63}"/>
    <cellStyle name="40% - Accent1 5 7 3 3" xfId="28033" xr:uid="{9F414641-7286-45BB-9951-BFC7CEA1A713}"/>
    <cellStyle name="40% - Accent1 5 7 4" xfId="2750" xr:uid="{048D4E0C-C11F-4EBA-82F8-31CD97BA8241}"/>
    <cellStyle name="40% - Accent1 5 7 4 2" xfId="24315" xr:uid="{0B7D6BD6-1ACA-4EE4-949A-1BB731E66E3E}"/>
    <cellStyle name="40% - Accent1 5 7 4 2 2" xfId="49560" xr:uid="{32542317-EA3A-416C-A97C-1183EDDAD5D9}"/>
    <cellStyle name="40% - Accent1 5 7 4 3" xfId="28203" xr:uid="{4B7E69E0-2DC5-44ED-93CC-7D69CB2D2C07}"/>
    <cellStyle name="40% - Accent1 5 7 5" xfId="8163" xr:uid="{C5795BFF-B7E7-476E-A4B6-1AAD0D1F3FF7}"/>
    <cellStyle name="40% - Accent1 5 7 5 2" xfId="33570" xr:uid="{A37E7263-8B85-4C37-85B3-C6C52D2CBEC1}"/>
    <cellStyle name="40% - Accent1 5 7 6" xfId="27862" xr:uid="{1A462BFE-B98F-4215-AA3F-C4EC021EA72D}"/>
    <cellStyle name="40% - Accent1 5 8" xfId="15044" xr:uid="{1B026563-300B-4DF0-829D-A63A5B5FB5EF}"/>
    <cellStyle name="40% - Accent1 5 8 2" xfId="4681" xr:uid="{0F9FAE19-EEBD-49F3-9036-95116C21F04E}"/>
    <cellStyle name="40% - Accent1 5 8 2 2" xfId="2018" xr:uid="{98C4FDA8-27FB-484B-BB24-A423EDB60F32}"/>
    <cellStyle name="40% - Accent1 5 8 2 2 2" xfId="27489" xr:uid="{67AD436B-4C4A-49D3-94F1-37A1860EC1BF}"/>
    <cellStyle name="40% - Accent1 5 8 2 3" xfId="30112" xr:uid="{C3949917-BCDF-4C41-ABCF-E816AAF937CD}"/>
    <cellStyle name="40% - Accent1 5 8 3" xfId="4844" xr:uid="{1352D05D-9FE3-473B-ADCA-38330673095E}"/>
    <cellStyle name="40% - Accent1 5 8 3 2" xfId="1154" xr:uid="{4B692153-1B9B-4A92-836F-7BCB51BAD09D}"/>
    <cellStyle name="40% - Accent1 5 8 3 2 2" xfId="26638" xr:uid="{0180E7BC-31A2-403B-8FF3-5C8ACA088A83}"/>
    <cellStyle name="40% - Accent1 5 8 3 3" xfId="30275" xr:uid="{2DFC7E16-116B-4D07-B881-BC3635B1D682}"/>
    <cellStyle name="40% - Accent1 5 8 4" xfId="9232" xr:uid="{5C4EEB67-D114-4A1B-A2C0-8ECB966B1E6C}"/>
    <cellStyle name="40% - Accent1 5 8 4 2" xfId="34625" xr:uid="{E385E101-E782-47F8-B7AA-30CB5B2695F7}"/>
    <cellStyle name="40% - Accent1 5 8 5" xfId="40374" xr:uid="{497E74C9-3A80-4D28-A073-FCB981BCAC83}"/>
    <cellStyle name="40% - Accent1 5 9" xfId="5627" xr:uid="{A1B4C415-A0E8-4BEF-86B2-96697A9C71F3}"/>
    <cellStyle name="40% - Accent1 5 9 2" xfId="16332" xr:uid="{0B6AB0C4-6954-4A20-945C-AA2664D4B8E8}"/>
    <cellStyle name="40% - Accent1 5 9 2 2" xfId="14736" xr:uid="{36264960-496B-44B7-A8B9-E42A63D58DE0}"/>
    <cellStyle name="40% - Accent1 5 9 2 2 2" xfId="40075" xr:uid="{37F86AAD-928D-4F62-B947-EFEEF0A9E93C}"/>
    <cellStyle name="40% - Accent1 5 9 2 3" xfId="41648" xr:uid="{5100B604-4587-4D40-BF68-563BE2CF995C}"/>
    <cellStyle name="40% - Accent1 5 9 3" xfId="3854" xr:uid="{3CB4C024-7B21-41E3-9E18-CC4F43FD99D8}"/>
    <cellStyle name="40% - Accent1 5 9 3 2" xfId="23326" xr:uid="{F8D3C30A-191B-467C-B0F7-12A9430BFC9C}"/>
    <cellStyle name="40% - Accent1 5 9 3 2 2" xfId="48581" xr:uid="{75D94F7E-F305-466F-817F-B0DAD17EC582}"/>
    <cellStyle name="40% - Accent1 5 9 3 3" xfId="29298" xr:uid="{977306E8-98EA-4E16-B46C-8F01D5290A90}"/>
    <cellStyle name="40% - Accent1 5 9 4" xfId="18775" xr:uid="{D587DA7B-F0D6-4DBB-80C8-4AADDD06848E}"/>
    <cellStyle name="40% - Accent1 5 9 4 2" xfId="44075" xr:uid="{36DA3B20-5E8E-455C-AC8A-F4E2110BD26B}"/>
    <cellStyle name="40% - Accent1 5 9 5" xfId="31050" xr:uid="{55C6A3C0-4F12-4083-90FA-ACB7A2D4EE5C}"/>
    <cellStyle name="40% - Accent1 6" xfId="8718" xr:uid="{2975CFE9-FA7F-4872-8B01-4D2A9A653809}"/>
    <cellStyle name="40% - Accent1 6 10" xfId="20798" xr:uid="{43B57ADE-1B93-4B7B-B8A6-F73EB640810E}"/>
    <cellStyle name="40% - Accent1 6 10 2" xfId="46077" xr:uid="{C1DF6FC4-2E3E-4334-9184-C5D723CAAA63}"/>
    <cellStyle name="40% - Accent1 6 11" xfId="34116" xr:uid="{A30681FC-EB36-4AF1-A7E7-75AC1E305843}"/>
    <cellStyle name="40% - Accent1 6 2" xfId="21354" xr:uid="{EC77F084-3791-4449-8361-DDFF060D9E35}"/>
    <cellStyle name="40% - Accent1 6 2 2" xfId="15042" xr:uid="{85B4E121-0677-4B66-9E1D-3A46F8354D9C}"/>
    <cellStyle name="40% - Accent1 6 2 2 2" xfId="5625" xr:uid="{997C3419-6616-4377-89D8-03C3F583DEFE}"/>
    <cellStyle name="40% - Accent1 6 2 2 2 2" xfId="16330" xr:uid="{EAD453E5-B9FA-41E2-8267-869B22D357EF}"/>
    <cellStyle name="40% - Accent1 6 2 2 2 2 2" xfId="14734" xr:uid="{96B63254-E650-481D-B0F0-0E5ED91F3C8C}"/>
    <cellStyle name="40% - Accent1 6 2 2 2 2 2 2" xfId="40073" xr:uid="{739F6E39-2F30-46C4-BE75-9AEB88FEE014}"/>
    <cellStyle name="40% - Accent1 6 2 2 2 2 3" xfId="41646" xr:uid="{677219D2-6B90-475C-9849-0C7319D8852B}"/>
    <cellStyle name="40% - Accent1 6 2 2 2 3" xfId="1760" xr:uid="{66E56C14-42B5-4B65-A68F-51BCD26B4067}"/>
    <cellStyle name="40% - Accent1 6 2 2 2 3 2" xfId="10690" xr:uid="{7F134B16-A780-420F-B535-7BD1F9209728}"/>
    <cellStyle name="40% - Accent1 6 2 2 2 3 2 2" xfId="36074" xr:uid="{8E2541EA-9896-4802-A26A-EF10764A80FE}"/>
    <cellStyle name="40% - Accent1 6 2 2 2 3 3" xfId="27231" xr:uid="{A5B60DB7-2B2B-48C2-907A-F38026F9D6F6}"/>
    <cellStyle name="40% - Accent1 6 2 2 2 4" xfId="18773" xr:uid="{9392E50E-7070-49D0-87A1-8AFA3057CFE4}"/>
    <cellStyle name="40% - Accent1 6 2 2 2 4 2" xfId="44073" xr:uid="{84822CE4-35BE-48D2-824B-C9C7E89D7A95}"/>
    <cellStyle name="40% - Accent1 6 2 2 2 5" xfId="31048" xr:uid="{F3EF980E-FB6E-4430-B222-71A7AF80FF63}"/>
    <cellStyle name="40% - Accent1 6 2 2 3" xfId="15217" xr:uid="{E7CA52F8-17C5-40D4-AE62-C5A9E52636DC}"/>
    <cellStyle name="40% - Accent1 6 2 2 3 2" xfId="963" xr:uid="{31984E6C-B78E-418D-8225-41D48B4CD984}"/>
    <cellStyle name="40% - Accent1 6 2 2 3 2 2" xfId="26447" xr:uid="{4BEC76B1-0993-4F67-86F5-96397CE59B73}"/>
    <cellStyle name="40% - Accent1 6 2 2 3 3" xfId="40544" xr:uid="{A86CCFD3-23BD-4A65-BB14-DED63B7EB72A}"/>
    <cellStyle name="40% - Accent1 6 2 2 4" xfId="15387" xr:uid="{1852ADAC-015C-448B-9F0B-91F1A846ED73}"/>
    <cellStyle name="40% - Accent1 6 2 2 4 2" xfId="20106" xr:uid="{B8134909-4E7C-4F20-9D32-60ECF98F7985}"/>
    <cellStyle name="40% - Accent1 6 2 2 4 2 2" xfId="45394" xr:uid="{8A54C65C-7E9C-4FD3-BE84-669A5E431364}"/>
    <cellStyle name="40% - Accent1 6 2 2 4 3" xfId="40714" xr:uid="{95856EBE-F103-4DD4-BB5B-CCF3D8331D98}"/>
    <cellStyle name="40% - Accent1 6 2 2 5" xfId="2922" xr:uid="{3DD06D8F-4811-48BB-8437-735A923DC273}"/>
    <cellStyle name="40% - Accent1 6 2 2 5 2" xfId="28375" xr:uid="{23E388D6-A578-4B98-A0E6-C85EFCD3164B}"/>
    <cellStyle name="40% - Accent1 6 2 2 6" xfId="40372" xr:uid="{8C7AA1B9-0AAB-4ABB-B2CC-2BD32F46777A}"/>
    <cellStyle name="40% - Accent1 6 2 3" xfId="4509" xr:uid="{62E72A35-1908-4FA0-8F0F-D5B3757CAF16}"/>
    <cellStyle name="40% - Accent1 6 2 3 2" xfId="11939" xr:uid="{CA24F479-BACC-4DE1-8AF1-416412B293AF}"/>
    <cellStyle name="40% - Accent1 6 2 3 2 2" xfId="5796" xr:uid="{81B424DE-E4F8-4245-B19B-A49D48CC4FD7}"/>
    <cellStyle name="40% - Accent1 6 2 3 2 2 2" xfId="3170" xr:uid="{73DC1940-4D4F-4A37-8D4F-CD091FA4320C}"/>
    <cellStyle name="40% - Accent1 6 2 3 2 2 2 2" xfId="28623" xr:uid="{A501919F-7FD6-47A8-8A23-2B914D29AD91}"/>
    <cellStyle name="40% - Accent1 6 2 3 2 2 3" xfId="31219" xr:uid="{88087092-E71B-435E-8DAA-F8FA91BEEC7D}"/>
    <cellStyle name="40% - Accent1 6 2 3 2 3" xfId="3864" xr:uid="{F72EC2A9-701E-406A-B376-DA87BE33CDE3}"/>
    <cellStyle name="40% - Accent1 6 2 3 2 3 2" xfId="23327" xr:uid="{6C197FD9-164F-46DE-9A6D-3A35E92287F5}"/>
    <cellStyle name="40% - Accent1 6 2 3 2 3 2 2" xfId="48582" xr:uid="{608B8569-24F3-4F72-9227-56E4335D83D1}"/>
    <cellStyle name="40% - Accent1 6 2 3 2 3 3" xfId="29308" xr:uid="{A1C8E7E1-6904-4DFE-94EF-FB471DC846C5}"/>
    <cellStyle name="40% - Accent1 6 2 3 2 4" xfId="8240" xr:uid="{FC5BE56F-6BB3-4ABD-ADE8-4B4D83B4D25B}"/>
    <cellStyle name="40% - Accent1 6 2 3 2 4 2" xfId="33647" xr:uid="{DE24FC95-23C8-41D9-807A-A5F80D965F97}"/>
    <cellStyle name="40% - Accent1 6 2 3 2 5" xfId="37302" xr:uid="{1F6D2DF2-5F1D-4C7F-A1E9-27486E8E7448}"/>
    <cellStyle name="40% - Accent1 6 2 3 3" xfId="4684" xr:uid="{50ECB987-7FA7-46A6-AD45-0C9BF9740DF3}"/>
    <cellStyle name="40% - Accent1 6 2 3 3 2" xfId="3070" xr:uid="{1B2AF408-80FE-4ED6-A411-F0A7BF3F897C}"/>
    <cellStyle name="40% - Accent1 6 2 3 3 2 2" xfId="28523" xr:uid="{2F610641-88E7-4A3E-A2BF-D2D5676FCADF}"/>
    <cellStyle name="40% - Accent1 6 2 3 3 3" xfId="30115" xr:uid="{C065931D-B776-420D-9024-1F178A8703FE}"/>
    <cellStyle name="40% - Accent1 6 2 3 4" xfId="4854" xr:uid="{93F2C4DD-8444-4ED4-A5D8-8FAE2E14069F}"/>
    <cellStyle name="40% - Accent1 6 2 3 4 2" xfId="13792" xr:uid="{85C0CE65-08AD-4385-A9B4-0C4764107FCE}"/>
    <cellStyle name="40% - Accent1 6 2 3 4 2 2" xfId="39143" xr:uid="{A26C1763-942D-4487-B453-6ADBE1034DF6}"/>
    <cellStyle name="40% - Accent1 6 2 3 4 3" xfId="30285" xr:uid="{4430B0B0-AE52-4CE6-A8D6-FF4F482276D5}"/>
    <cellStyle name="40% - Accent1 6 2 3 5" xfId="9235" xr:uid="{FEEDF34D-46CF-4C56-94B4-65C77D168571}"/>
    <cellStyle name="40% - Accent1 6 2 3 5 2" xfId="34628" xr:uid="{F3112872-5CF6-438E-82CF-0DBF5B719009}"/>
    <cellStyle name="40% - Accent1 6 2 3 6" xfId="29942" xr:uid="{CF33AFE5-9337-4E45-B5A4-DE8F0760191E}"/>
    <cellStyle name="40% - Accent1 6 2 4" xfId="16159" xr:uid="{06B67EAB-F257-436F-AFC0-D1565689D56D}"/>
    <cellStyle name="40% - Accent1 6 2 4 2" xfId="22643" xr:uid="{51B3FF82-B77F-4469-9DEE-BA7F83CB1099}"/>
    <cellStyle name="40% - Accent1 6 2 4 2 2" xfId="21046" xr:uid="{F3BB9B7C-0E0F-44A6-A911-1774ECCCBD49}"/>
    <cellStyle name="40% - Accent1 6 2 4 2 2 2" xfId="46325" xr:uid="{E021C77C-AC30-4D5A-91FD-97127474CCF1}"/>
    <cellStyle name="40% - Accent1 6 2 4 2 3" xfId="47898" xr:uid="{4AC48503-17C1-450E-8C32-A568EA361A16}"/>
    <cellStyle name="40% - Accent1 6 2 4 3" xfId="723" xr:uid="{CF868750-5C51-41CF-915C-5A2B4DA61CDA}"/>
    <cellStyle name="40% - Accent1 6 2 4 3 2" xfId="4376" xr:uid="{FE8F590B-C00F-4C24-92DC-20BC97457AF7}"/>
    <cellStyle name="40% - Accent1 6 2 4 3 2 2" xfId="29820" xr:uid="{B5572F5D-1417-46C3-A42D-40D436E05DFE}"/>
    <cellStyle name="40% - Accent1 6 2 4 3 3" xfId="26207" xr:uid="{1C7C030A-855A-4D6E-AE86-262F790115F0}"/>
    <cellStyle name="40% - Accent1 6 2 4 4" xfId="25086" xr:uid="{23118C35-60C1-4DBC-8B9D-B67BAB45725D}"/>
    <cellStyle name="40% - Accent1 6 2 4 4 2" xfId="50320" xr:uid="{9C086CFB-497D-4C3F-94F9-BEBF5F4F7701}"/>
    <cellStyle name="40% - Accent1 6 2 4 5" xfId="41475" xr:uid="{761818C3-DD11-4669-902B-D9902A2AF867}"/>
    <cellStyle name="40% - Accent1 6 2 5" xfId="21529" xr:uid="{9D0B7237-8B3C-45A8-874E-DB46CD3CF41C}"/>
    <cellStyle name="40% - Accent1 6 2 5 2" xfId="13621" xr:uid="{AEEAB928-3929-471C-8A7D-8EBF816DA298}"/>
    <cellStyle name="40% - Accent1 6 2 5 2 2" xfId="38972" xr:uid="{2F921CD3-7D7C-4211-8CE7-D29F6197AE89}"/>
    <cellStyle name="40% - Accent1 6 2 5 3" xfId="46797" xr:uid="{EBABD43B-58DD-4A1B-B026-67168C91DB6B}"/>
    <cellStyle name="40% - Accent1 6 2 6" xfId="21699" xr:uid="{D07BE0B7-4B5A-495D-A9E1-B2F9B4D78E0C}"/>
    <cellStyle name="40% - Accent1 6 2 6 2" xfId="7470" xr:uid="{1822F3AD-27BC-4C0F-875B-249A6DD4F6F2}"/>
    <cellStyle name="40% - Accent1 6 2 6 2 2" xfId="32884" xr:uid="{DA139D67-A512-4330-913D-901C20CA3153}"/>
    <cellStyle name="40% - Accent1 6 2 6 3" xfId="46967" xr:uid="{4451A5AC-2990-40E4-AB29-0905BB32A066}"/>
    <cellStyle name="40% - Accent1 6 2 7" xfId="14486" xr:uid="{0DCDB3ED-5133-424F-A86C-B9388E19D673}"/>
    <cellStyle name="40% - Accent1 6 2 7 2" xfId="39825" xr:uid="{17DD97DF-FA6F-40B2-AEAA-1C9A71C607A1}"/>
    <cellStyle name="40% - Accent1 6 2 8" xfId="46623" xr:uid="{D665CDE3-F85B-4D0F-B73A-6E010CB6D3E6}"/>
    <cellStyle name="40% - Accent1 6 3" xfId="10822" xr:uid="{063A9F0C-D5ED-458F-8A0C-4B2FD92F015E}"/>
    <cellStyle name="40% - Accent1 6 3 2" xfId="23459" xr:uid="{E7054508-C111-48BC-B068-C13B2798BFB5}"/>
    <cellStyle name="40% - Accent1 6 3 2 2" xfId="18263" xr:uid="{5A8DCB2F-0D5F-4239-A047-153198821988}"/>
    <cellStyle name="40% - Accent1 6 3 2 2 2" xfId="24747" xr:uid="{54990332-D432-4881-98F1-43F41A723A29}"/>
    <cellStyle name="40% - Accent1 6 3 2 2 2 2" xfId="22119" xr:uid="{2D0BBA3A-A8E6-4925-A44E-2512F4952C38}"/>
    <cellStyle name="40% - Accent1 6 3 2 2 2 2 2" xfId="47387" xr:uid="{FDBB08E2-DBF6-4C11-8C5A-94CFAB4F7D7C}"/>
    <cellStyle name="40% - Accent1 6 3 2 2 2 3" xfId="49981" xr:uid="{618E1CF1-CDD5-41B0-A01C-FC8367D08D96}"/>
    <cellStyle name="40% - Accent1 6 3 2 2 3" xfId="22815" xr:uid="{5C21377B-3AE6-4EAE-9043-BD2235EED85B}"/>
    <cellStyle name="40% - Accent1 6 3 2 2 3 2" xfId="6480" xr:uid="{996F33C7-F114-46C4-9EF2-BC6C451E67B8}"/>
    <cellStyle name="40% - Accent1 6 3 2 2 3 2 2" xfId="31903" xr:uid="{D27CA835-110E-477A-B0B3-1ED05CCE3579}"/>
    <cellStyle name="40% - Accent1 6 3 2 2 3 3" xfId="48070" xr:uid="{3D9D22F5-FA6B-4D41-89EF-142C7E397B23}"/>
    <cellStyle name="40% - Accent1 6 3 2 2 4" xfId="14563" xr:uid="{8CA2F0DA-E589-435A-A086-110179F32EF6}"/>
    <cellStyle name="40% - Accent1 6 3 2 2 4 2" xfId="39902" xr:uid="{65A9516D-CE6D-4DD9-85F6-FE3DA52E28C6}"/>
    <cellStyle name="40% - Accent1 6 3 2 2 5" xfId="43563" xr:uid="{BA1F675E-E7DB-4859-A1D0-9AFB18B9EA33}"/>
    <cellStyle name="40% - Accent1 6 3 2 3" xfId="23634" xr:uid="{01A3C7F7-1E22-4A25-B52F-88B4D9C3FE6C}"/>
    <cellStyle name="40% - Accent1 6 3 2 3 2" xfId="22019" xr:uid="{F2BA309A-7518-42E3-B481-72EF6F53DC69}"/>
    <cellStyle name="40% - Accent1 6 3 2 3 2 2" xfId="47287" xr:uid="{E8E369A5-5461-4CF7-AC77-FACB579DBA4D}"/>
    <cellStyle name="40% - Accent1 6 3 2 3 3" xfId="48879" xr:uid="{9B53E29A-249C-4FF2-89F8-6A5E2195B06D}"/>
    <cellStyle name="40% - Accent1 6 3 2 4" xfId="23804" xr:uid="{4BDCAE3E-F733-40F3-AA3A-670B4C7A9859}"/>
    <cellStyle name="40% - Accent1 6 3 2 4 2" xfId="2190" xr:uid="{2745478C-A68C-4F05-A509-5CC1D4720056}"/>
    <cellStyle name="40% - Accent1 6 3 2 4 2 2" xfId="27661" xr:uid="{66035DF5-52C9-4C62-A9D2-B07B3A1E351F}"/>
    <cellStyle name="40% - Accent1 6 3 2 4 3" xfId="49049" xr:uid="{5A1851A4-5BBB-466E-A437-73C32C6CE85B}"/>
    <cellStyle name="40% - Accent1 6 3 2 5" xfId="15559" xr:uid="{991C21E1-2113-4AFC-AF95-090D39F6F137}"/>
    <cellStyle name="40% - Accent1 6 3 2 5 2" xfId="40886" xr:uid="{5E20185F-B295-4B39-8D28-A513A938318D}"/>
    <cellStyle name="40% - Accent1 6 3 2 6" xfId="48706" xr:uid="{3BC61837-632A-4EE4-8EF8-76D174731DC0}"/>
    <cellStyle name="40% - Accent1 6 3 3" xfId="17147" xr:uid="{F89E1E28-90FE-4CCA-A591-0CE752EAFAFB}"/>
    <cellStyle name="40% - Accent1 6 3 3 2" xfId="7730" xr:uid="{DB921F20-EEE2-4A28-A2CF-E160EBBFB8CB}"/>
    <cellStyle name="40% - Accent1 6 3 3 2 2" xfId="18434" xr:uid="{45487585-F916-4902-AEDE-20BA95C4518C}"/>
    <cellStyle name="40% - Accent1 6 3 3 2 2 2" xfId="15807" xr:uid="{FCDE0D10-B414-4B9B-9C44-D45296BF6BB9}"/>
    <cellStyle name="40% - Accent1 6 3 3 2 2 2 2" xfId="41134" xr:uid="{9CB8F681-0709-477C-BD64-CE5A1EE20DD8}"/>
    <cellStyle name="40% - Accent1 6 3 3 2 2 3" xfId="43734" xr:uid="{53C646A5-69E2-4FB5-BCD8-860B0194C147}"/>
    <cellStyle name="40% - Accent1 6 3 3 2 3" xfId="16502" xr:uid="{5491AC84-80BB-4086-AB7A-DF9B43035D48}"/>
    <cellStyle name="40% - Accent1 6 3 3 2 3 2" xfId="12794" xr:uid="{ECF5BACC-434B-4AF4-AA47-AEF0F37FEADE}"/>
    <cellStyle name="40% - Accent1 6 3 3 2 3 2 2" xfId="38157" xr:uid="{D3F9EDF4-29CC-4B0C-9536-9D7C07952E2B}"/>
    <cellStyle name="40% - Accent1 6 3 3 2 3 3" xfId="41818" xr:uid="{D7BF6E14-BA82-4B1C-99A8-9E26F28F9BEA}"/>
    <cellStyle name="40% - Accent1 6 3 3 2 4" xfId="2999" xr:uid="{5C0A353F-4D44-465A-8CCA-14F56DF74D65}"/>
    <cellStyle name="40% - Accent1 6 3 3 2 4 2" xfId="28452" xr:uid="{E82E1696-5569-40AC-BE77-AC6B4FBB22CF}"/>
    <cellStyle name="40% - Accent1 6 3 3 2 5" xfId="33137" xr:uid="{F40EB955-A0DD-4F60-AD8A-C75AA4458318}"/>
    <cellStyle name="40% - Accent1 6 3 3 3" xfId="17322" xr:uid="{C106C088-5175-4F64-87DB-E92EA20D8F86}"/>
    <cellStyle name="40% - Accent1 6 3 3 3 2" xfId="15707" xr:uid="{657F2323-D56D-4A63-8DB1-9AF6D58FF707}"/>
    <cellStyle name="40% - Accent1 6 3 3 3 2 2" xfId="41034" xr:uid="{B2568C91-F3B1-4F3E-8EED-97AE5F095A4B}"/>
    <cellStyle name="40% - Accent1 6 3 3 3 3" xfId="42630" xr:uid="{8084433B-C5B0-4612-BE2D-DD650B86AE10}"/>
    <cellStyle name="40% - Accent1 6 3 3 4" xfId="17492" xr:uid="{529838D9-CFBF-4099-B8D1-3E1F7A5DF9CA}"/>
    <cellStyle name="40% - Accent1 6 3 3 4 2" xfId="4294" xr:uid="{93DA1C66-3770-4F3C-8B1B-BF559903BC2D}"/>
    <cellStyle name="40% - Accent1 6 3 3 4 2 2" xfId="29738" xr:uid="{DCDB2228-1F15-4E80-A7F8-FD32E5302788}"/>
    <cellStyle name="40% - Accent1 6 3 3 4 3" xfId="42800" xr:uid="{FA4FEC69-073B-4842-B813-ECB6279DB294}"/>
    <cellStyle name="40% - Accent1 6 3 3 5" xfId="5026" xr:uid="{EC979149-371B-4DA2-866D-C5286A071BF4}"/>
    <cellStyle name="40% - Accent1 6 3 3 5 2" xfId="30457" xr:uid="{E2B1EBDA-B756-4577-85D0-51621EB59987}"/>
    <cellStyle name="40% - Accent1 6 3 3 6" xfId="42456" xr:uid="{14DBD50E-EEC1-44B5-8DD4-47D3E8C8CA4B}"/>
    <cellStyle name="40% - Accent1 6 3 4" xfId="24576" xr:uid="{E6A9D92E-358F-4791-8613-B88E5DD95534}"/>
    <cellStyle name="40% - Accent1 6 3 4 2" xfId="12110" xr:uid="{0D07746C-F55A-48FF-8389-530D18BDD497}"/>
    <cellStyle name="40% - Accent1 6 3 4 2 2" xfId="9483" xr:uid="{AA0B2E0B-7448-48AC-BEC1-047118FD27E4}"/>
    <cellStyle name="40% - Accent1 6 3 4 2 2 2" xfId="34876" xr:uid="{DECD9372-49C0-441A-A37F-EFA8757A44CE}"/>
    <cellStyle name="40% - Accent1 6 3 4 2 3" xfId="37473" xr:uid="{3E27729A-DD39-4734-8B61-6CAFE1FC8FEA}"/>
    <cellStyle name="40% - Accent1 6 3 4 3" xfId="10178" xr:uid="{145428DA-5E15-49F5-AC9D-8B08410D3DA2}"/>
    <cellStyle name="40% - Accent1 6 3 4 3 2" xfId="17014" xr:uid="{BC2389EF-CF96-41CC-8C6C-EA61C5674607}"/>
    <cellStyle name="40% - Accent1 6 3 4 3 2 2" xfId="42330" xr:uid="{B47FCA76-EE3E-4AF4-86F7-70FFCCE64CB7}"/>
    <cellStyle name="40% - Accent1 6 3 4 3 3" xfId="35562" xr:uid="{51568295-CBC3-4860-9255-14491F4DA1E7}"/>
    <cellStyle name="40% - Accent1 6 3 4 4" xfId="20875" xr:uid="{E67BC21F-5045-4726-BFFE-790002CE857C}"/>
    <cellStyle name="40% - Accent1 6 3 4 4 2" xfId="46154" xr:uid="{C7C2FC2D-244C-468C-9318-53A7473555E7}"/>
    <cellStyle name="40% - Accent1 6 3 4 5" xfId="49810" xr:uid="{CD819475-5E37-4E8B-AB1E-7B03AA9E2AA5}"/>
    <cellStyle name="40% - Accent1 6 3 5" xfId="10997" xr:uid="{780729C3-DAFE-4AAF-89E3-E2B3AE9D00AE}"/>
    <cellStyle name="40% - Accent1 6 3 5 2" xfId="9383" xr:uid="{77B589A3-4B2A-4A5F-977F-1F532F965963}"/>
    <cellStyle name="40% - Accent1 6 3 5 2 2" xfId="34776" xr:uid="{38965E19-27AB-4962-B33D-4FF4AC8FC5AB}"/>
    <cellStyle name="40% - Accent1 6 3 5 3" xfId="36368" xr:uid="{CE4439B8-D970-4DB9-BC95-C80C2AB8736C}"/>
    <cellStyle name="40% - Accent1 6 3 6" xfId="11167" xr:uid="{09C0631D-8AFF-4AD3-9FD3-DD30541F2687}"/>
    <cellStyle name="40% - Accent1 6 3 6 2" xfId="1156" xr:uid="{CB6328F8-F233-49D1-B824-0BEA922DE0A6}"/>
    <cellStyle name="40% - Accent1 6 3 6 2 2" xfId="26640" xr:uid="{24DE27D4-D90A-44CB-9B00-D01DF2D229C0}"/>
    <cellStyle name="40% - Accent1 6 3 6 3" xfId="36538" xr:uid="{911F440E-21F7-40A1-8ECF-4B7A4564D4D1}"/>
    <cellStyle name="40% - Accent1 6 3 7" xfId="21871" xr:uid="{A367AC0F-5D93-4F20-9891-8EF34C09D0A9}"/>
    <cellStyle name="40% - Accent1 6 3 7 2" xfId="47139" xr:uid="{CB8C1E5B-D4E6-44EA-A274-A91A0003EF72}"/>
    <cellStyle name="40% - Accent1 6 3 8" xfId="36196" xr:uid="{B088C6C5-F944-4348-BBDE-21D7CB8BA3EE}"/>
    <cellStyle name="40% - Accent1 6 4" xfId="6614" xr:uid="{5AC9F45F-56A3-4AEB-88D6-7DC2EE8C2162}"/>
    <cellStyle name="40% - Accent1 6 4 2" xfId="19250" xr:uid="{A931F62A-51E1-4EA5-9D73-E2E9027FF795}"/>
    <cellStyle name="40% - Accent1 6 4 2 2" xfId="14053" xr:uid="{5B9CB024-1394-4FE5-9595-B21D11E59F15}"/>
    <cellStyle name="40% - Accent1 6 4 2 2 2" xfId="20536" xr:uid="{D656CB84-0748-46B1-B87B-54F07C4F26B1}"/>
    <cellStyle name="40% - Accent1 6 4 2 2 2 2" xfId="11587" xr:uid="{17795561-562F-496B-A371-3C9C23AA9EA8}"/>
    <cellStyle name="40% - Accent1 6 4 2 2 2 2 2" xfId="36958" xr:uid="{1220BDB2-E0A5-46B3-A680-257620A30A3A}"/>
    <cellStyle name="40% - Accent1 6 4 2 2 2 3" xfId="45815" xr:uid="{02DF3F47-CF18-4825-B0CF-A1488D5778E5}"/>
    <cellStyle name="40% - Accent1 6 4 2 2 3" xfId="12282" xr:uid="{02FCEE9A-C536-4F11-A24C-A2D196381A7E}"/>
    <cellStyle name="40% - Accent1 6 4 2 2 3 2" xfId="19118" xr:uid="{920A5AAE-96CF-46F9-BAAA-8F93C6B69CD0}"/>
    <cellStyle name="40% - Accent1 6 4 2 2 3 2 2" xfId="44418" xr:uid="{7C1B59B8-C79D-431F-B8D4-49491811DCD9}"/>
    <cellStyle name="40% - Accent1 6 4 2 2 3 3" xfId="37645" xr:uid="{36DCB926-F218-46B2-9146-312DEA8C6E1C}"/>
    <cellStyle name="40% - Accent1 6 4 2 2 4" xfId="21948" xr:uid="{44798CFB-91B6-495B-8534-6434DB0D983B}"/>
    <cellStyle name="40% - Accent1 6 4 2 2 4 2" xfId="47216" xr:uid="{7BA9A144-68F7-4FDE-8B62-4DCD384B14AE}"/>
    <cellStyle name="40% - Accent1 6 4 2 2 5" xfId="39392" xr:uid="{22D9F175-257E-463C-8076-F7BD58F60A98}"/>
    <cellStyle name="40% - Accent1 6 4 2 3" xfId="19425" xr:uid="{CF3433BF-1AB2-4033-BD8D-BF45D803900F}"/>
    <cellStyle name="40% - Accent1 6 4 2 3 2" xfId="11487" xr:uid="{3E3C1165-4952-44BD-B663-7261B8205EFE}"/>
    <cellStyle name="40% - Accent1 6 4 2 3 2 2" xfId="36858" xr:uid="{60821568-359D-4FB8-B39A-AF474F14F0C2}"/>
    <cellStyle name="40% - Accent1 6 4 2 3 3" xfId="44713" xr:uid="{307D0BE1-66DA-471A-A7FC-9D5AC2F24D02}"/>
    <cellStyle name="40% - Accent1 6 4 2 4" xfId="19595" xr:uid="{217CBD87-3339-4428-9BF4-44880AB89F5B}"/>
    <cellStyle name="40% - Accent1 6 4 2 4 2" xfId="23245" xr:uid="{06376638-37D4-4526-BDF4-C9B1C470B592}"/>
    <cellStyle name="40% - Accent1 6 4 2 4 2 2" xfId="48500" xr:uid="{261071CF-B539-49F7-9030-67E497CAADD7}"/>
    <cellStyle name="40% - Accent1 6 4 2 4 3" xfId="44883" xr:uid="{FAAE4724-22BE-46C2-9E61-675892DEC41A}"/>
    <cellStyle name="40% - Accent1 6 4 2 5" xfId="23976" xr:uid="{03434F24-34AC-453B-AF54-0145A713F383}"/>
    <cellStyle name="40% - Accent1 6 4 2 5 2" xfId="49221" xr:uid="{933E8A3E-CF7A-4467-A4FD-FE7C7F577EC8}"/>
    <cellStyle name="40% - Accent1 6 4 2 6" xfId="44541" xr:uid="{9B2F8D0C-024F-4077-8E95-6EBC25FD6694}"/>
    <cellStyle name="40% - Accent1 6 4 3" xfId="12936" xr:uid="{A2E6554F-EE6B-42C2-B832-05D2FF614540}"/>
    <cellStyle name="40% - Accent1 6 4 3 2" xfId="2489" xr:uid="{543E0B76-F6A2-4EF2-BD45-5DB50231CECD}"/>
    <cellStyle name="40% - Accent1 6 4 3 2 2" xfId="14224" xr:uid="{E967E49E-2DB1-4355-A62A-E686EAFEEEAF}"/>
    <cellStyle name="40% - Accent1 6 4 3 2 2 2" xfId="24224" xr:uid="{AF7DF208-FC7E-4CF9-8386-F577CB1195DC}"/>
    <cellStyle name="40% - Accent1 6 4 3 2 2 2 2" xfId="49469" xr:uid="{2BD24328-CD72-40BF-8F4B-AA69A4181432}"/>
    <cellStyle name="40% - Accent1 6 4 3 2 2 3" xfId="39563" xr:uid="{53C4372D-0A4B-4970-991C-360E90AB5E3F}"/>
    <cellStyle name="40% - Accent1 6 4 3 2 3" xfId="24919" xr:uid="{27DFEF93-38F5-45C4-AD5F-C54F488F5B89}"/>
    <cellStyle name="40% - Accent1 6 4 3 2 3 2" xfId="8585" xr:uid="{9883C1EF-96B6-4D63-9385-8C41B0CB3535}"/>
    <cellStyle name="40% - Accent1 6 4 3 2 3 2 2" xfId="33992" xr:uid="{0CC727EB-5DD4-4F80-A3CD-D2095DF2A706}"/>
    <cellStyle name="40% - Accent1 6 4 3 2 3 3" xfId="50153" xr:uid="{4A1D1AEF-236C-4A6A-8E6F-E3C160F0577D}"/>
    <cellStyle name="40% - Accent1 6 4 3 2 4" xfId="15636" xr:uid="{17D4D72F-44D9-45DE-A8FC-88F1AD6352A2}"/>
    <cellStyle name="40% - Accent1 6 4 3 2 4 2" xfId="40963" xr:uid="{67675CC2-07B3-4D57-8AF2-6FDD8C416759}"/>
    <cellStyle name="40% - Accent1 6 4 3 2 5" xfId="27942" xr:uid="{18D42136-6997-4C0C-8D8F-9258963AECF6}"/>
    <cellStyle name="40% - Accent1 6 4 3 3" xfId="13111" xr:uid="{83BF54BF-557D-4B06-A5CF-191C50D8308B}"/>
    <cellStyle name="40% - Accent1 6 4 3 3 2" xfId="24124" xr:uid="{D26EBCD6-952E-4D13-BD74-7108A1A81ACE}"/>
    <cellStyle name="40% - Accent1 6 4 3 3 2 2" xfId="49369" xr:uid="{AEB95839-D1EC-451A-8A1F-494E23077E56}"/>
    <cellStyle name="40% - Accent1 6 4 3 3 3" xfId="38462" xr:uid="{48D058CC-E523-4C3A-B0D6-57BC50C440A4}"/>
    <cellStyle name="40% - Accent1 6 4 3 4" xfId="13281" xr:uid="{C7D8B91E-3575-4B39-9B2E-585476712779}"/>
    <cellStyle name="40% - Accent1 6 4 3 4 2" xfId="16932" xr:uid="{3665980C-EFDD-4084-AAA6-293620B641F0}"/>
    <cellStyle name="40% - Accent1 6 4 3 4 2 2" xfId="42248" xr:uid="{AFCFC4A0-1E91-4A86-86BE-FD044CF49266}"/>
    <cellStyle name="40% - Accent1 6 4 3 4 3" xfId="38632" xr:uid="{3EE79479-52A9-4B7C-9AB2-CF4329E43E09}"/>
    <cellStyle name="40% - Accent1 6 4 3 5" xfId="17664" xr:uid="{DD878A3C-2E3E-46B1-A5CD-03B590D5F643}"/>
    <cellStyle name="40% - Accent1 6 4 3 5 2" xfId="42972" xr:uid="{CAAA5115-D08A-4935-82B7-EB76B1C57583}"/>
    <cellStyle name="40% - Accent1 6 4 3 6" xfId="38290" xr:uid="{F5B3677F-EEDA-49DE-9F57-D6B0F99E53D5}"/>
    <cellStyle name="40% - Accent1 6 4 4" xfId="20365" xr:uid="{6C939608-4474-4CFA-B2E6-8814E66A5D1A}"/>
    <cellStyle name="40% - Accent1 6 4 4 2" xfId="7901" xr:uid="{86A33539-D7DF-4721-85EF-A7676EAC71DD}"/>
    <cellStyle name="40% - Accent1 6 4 4 2 2" xfId="5274" xr:uid="{B332DE8F-01A1-4D44-AEE1-F851EB42B46A}"/>
    <cellStyle name="40% - Accent1 6 4 4 2 2 2" xfId="30705" xr:uid="{5933B6A1-F115-4964-BF4C-58CCEBB436C0}"/>
    <cellStyle name="40% - Accent1 6 4 4 2 3" xfId="33308" xr:uid="{221E47C3-32F8-49A2-AECB-C74287BFFDC0}"/>
    <cellStyle name="40% - Accent1 6 4 4 3" xfId="5968" xr:uid="{856AF702-7091-4A4B-A192-E2BC2BDF1C8C}"/>
    <cellStyle name="40% - Accent1 6 4 4 3 2" xfId="25431" xr:uid="{CF8A7BDB-3B28-4A34-98A8-1FDED453D1FF}"/>
    <cellStyle name="40% - Accent1 6 4 4 3 2 2" xfId="50665" xr:uid="{0D13EFF0-6D90-408C-A52B-9551AB3FC6B2}"/>
    <cellStyle name="40% - Accent1 6 4 4 3 3" xfId="31391" xr:uid="{AD06497C-6015-4B6B-A755-DAB78CF51314}"/>
    <cellStyle name="40% - Accent1 6 4 4 4" xfId="9312" xr:uid="{4C8DD67C-5FEC-459F-825F-B45F72926B91}"/>
    <cellStyle name="40% - Accent1 6 4 4 4 2" xfId="34705" xr:uid="{36D392E7-3788-4800-A73C-BF45DA0D8D40}"/>
    <cellStyle name="40% - Accent1 6 4 4 5" xfId="45644" xr:uid="{820639DD-5BB0-446B-85EB-17943E959C8A}"/>
    <cellStyle name="40% - Accent1 6 4 5" xfId="6789" xr:uid="{46BCA406-8931-4A17-8ABA-E40F5B2C6BF3}"/>
    <cellStyle name="40% - Accent1 6 4 5 2" xfId="5174" xr:uid="{3B175B25-4ADC-4F7A-A61C-8DBCC46219B5}"/>
    <cellStyle name="40% - Accent1 6 4 5 2 2" xfId="30605" xr:uid="{51EC26E7-1FE7-4901-975E-DB30D8776333}"/>
    <cellStyle name="40% - Accent1 6 4 5 3" xfId="32203" xr:uid="{C613604F-D30A-4364-A4F4-DB641A51D044}"/>
    <cellStyle name="40% - Accent1 6 4 6" xfId="6959" xr:uid="{8100D7E6-38D7-4181-BC5F-8DA74BDEC7CF}"/>
    <cellStyle name="40% - Accent1 6 4 6 2" xfId="10608" xr:uid="{AC5D9704-B3E3-4B23-95FD-3F6C96C3C842}"/>
    <cellStyle name="40% - Accent1 6 4 6 2 2" xfId="35992" xr:uid="{0C3E551B-8796-4612-937E-EC91DBDDB3A7}"/>
    <cellStyle name="40% - Accent1 6 4 6 3" xfId="32373" xr:uid="{1A7C20FD-DBF1-4482-B106-57F3457F7C1D}"/>
    <cellStyle name="40% - Accent1 6 4 7" xfId="11339" xr:uid="{7D4BE0ED-C328-4138-8931-2FE71C368F03}"/>
    <cellStyle name="40% - Accent1 6 4 7 2" xfId="36710" xr:uid="{8362BD57-5F91-4A41-A2B2-24AFD9F15CE1}"/>
    <cellStyle name="40% - Accent1 6 4 8" xfId="32028" xr:uid="{0960FFDA-AD11-45D5-BFA1-531D4ED21C16}"/>
    <cellStyle name="40% - Accent1 6 5" xfId="296" xr:uid="{E375E94D-8EE6-4EEC-9170-95DD65A85390}"/>
    <cellStyle name="40% - Accent1 6 5 2" xfId="8802" xr:uid="{9CB72CB7-2748-477C-8BDB-D986640F686B}"/>
    <cellStyle name="40% - Accent1 6 5 2 2" xfId="2660" xr:uid="{F8482184-81C4-46B8-B4F8-0BA663F9AAAD}"/>
    <cellStyle name="40% - Accent1 6 5 2 2 2" xfId="17912" xr:uid="{63001A48-7738-47AD-A567-5B4178D1C84F}"/>
    <cellStyle name="40% - Accent1 6 5 2 2 2 2" xfId="43220" xr:uid="{2F411564-2E28-47F8-A157-997FE55FE977}"/>
    <cellStyle name="40% - Accent1 6 5 2 2 3" xfId="28113" xr:uid="{E98C7A32-D2E7-4F36-9241-1F0B2786822C}"/>
    <cellStyle name="40% - Accent1 6 5 2 3" xfId="18606" xr:uid="{4F9EFA3C-0623-4FAE-93D8-903B91989C7E}"/>
    <cellStyle name="40% - Accent1 6 5 2 3 2" xfId="21220" xr:uid="{21741199-DE1A-44EF-872A-8E9D51538B2D}"/>
    <cellStyle name="40% - Accent1 6 5 2 3 2 2" xfId="46499" xr:uid="{42D53824-F1C6-4B54-9AEC-14EE90210AA6}"/>
    <cellStyle name="40% - Accent1 6 5 2 3 3" xfId="43906" xr:uid="{7B969250-A5D6-49AA-85AD-03E6D7C8A3E5}"/>
    <cellStyle name="40% - Accent1 6 5 2 4" xfId="5103" xr:uid="{085DE0DF-7717-475B-82CF-1E4A1204EFA0}"/>
    <cellStyle name="40% - Accent1 6 5 2 4 2" xfId="30534" xr:uid="{6C6BF987-A317-4396-8BA8-C3A1969F34C9}"/>
    <cellStyle name="40% - Accent1 6 5 2 5" xfId="34195" xr:uid="{02FFC310-D653-4F81-BBFC-C354CD240AF2}"/>
    <cellStyle name="40% - Accent1 6 5 3" xfId="470" xr:uid="{AC6AB58C-ABA3-4909-8485-1DFF95BDCC41}"/>
    <cellStyle name="40% - Accent1 6 5 3 2" xfId="17812" xr:uid="{A7952675-B0EA-4A69-B412-A5BA687BC001}"/>
    <cellStyle name="40% - Accent1 6 5 3 2 2" xfId="43120" xr:uid="{3BE86F15-5F21-45C3-B5D8-EA8A02BBA7A1}"/>
    <cellStyle name="40% - Accent1 6 5 3 3" xfId="25954" xr:uid="{2AE94AB1-AA42-4910-9AAD-B69FA20B5642}"/>
    <cellStyle name="40% - Accent1 6 5 4" xfId="641" xr:uid="{139B1290-313F-4023-8D36-626572C727F3}"/>
    <cellStyle name="40% - Accent1 6 5 4 2" xfId="6398" xr:uid="{D315F60B-7DD0-40AC-A48C-8A57F7710312}"/>
    <cellStyle name="40% - Accent1 6 5 4 2 2" xfId="31821" xr:uid="{F82B883E-F37D-4F12-97EE-45A97C463609}"/>
    <cellStyle name="40% - Accent1 6 5 4 3" xfId="26125" xr:uid="{C9646C11-008B-4839-8F59-DBF805A1044F}"/>
    <cellStyle name="40% - Accent1 6 5 5" xfId="7131" xr:uid="{D2A80204-18D3-46EF-9CF1-906172D5A637}"/>
    <cellStyle name="40% - Accent1 6 5 5 2" xfId="32545" xr:uid="{86DEC0E2-3A50-4663-A08E-7DA153FCD565}"/>
    <cellStyle name="40% - Accent1 6 5 6" xfId="25783" xr:uid="{951BBFC1-0F23-4BD5-A4E8-8119A3D7A4DE}"/>
    <cellStyle name="40% - Accent1 6 6" xfId="297" xr:uid="{5D8C0F56-9D83-487F-A8F0-2CC3BF613974}"/>
    <cellStyle name="40% - Accent1 6 6 2" xfId="21438" xr:uid="{1BC95691-B1D2-417E-8911-C59A138D144A}"/>
    <cellStyle name="40% - Accent1 6 6 2 2" xfId="8973" xr:uid="{B45789CE-B97F-4C7D-B108-BB22B99BC098}"/>
    <cellStyle name="40% - Accent1 6 6 2 2 2" xfId="7379" xr:uid="{4D7C878E-3AFF-4E27-AB18-EECF743B19CD}"/>
    <cellStyle name="40% - Accent1 6 6 2 2 2 2" xfId="32793" xr:uid="{BDE5DCAF-D0C1-41A2-AADD-06649446893C}"/>
    <cellStyle name="40% - Accent1 6 6 2 2 3" xfId="34366" xr:uid="{DC22C75B-6824-4240-BA40-D26E4912BED5}"/>
    <cellStyle name="40% - Accent1 6 6 2 3" xfId="8073" xr:uid="{6B441910-497D-4C06-B74D-45FB7F7C5DE1}"/>
    <cellStyle name="40% - Accent1 6 6 2 3 2" xfId="14908" xr:uid="{A3154BFC-4A8E-4F94-AFAF-02007371E667}"/>
    <cellStyle name="40% - Accent1 6 6 2 3 2 2" xfId="40247" xr:uid="{1FC91B9F-278F-40CF-B81C-A1ADE36BA7BD}"/>
    <cellStyle name="40% - Accent1 6 6 2 3 3" xfId="33480" xr:uid="{51504DA0-9FA0-4DB0-9698-83BAEE6F1CBA}"/>
    <cellStyle name="40% - Accent1 6 6 2 4" xfId="11416" xr:uid="{3285FAFA-E7ED-422C-9560-D7B38C79B02D}"/>
    <cellStyle name="40% - Accent1 6 6 2 4 2" xfId="36787" xr:uid="{55EB5C68-C4AB-45FA-8A0D-16D53B673F7A}"/>
    <cellStyle name="40% - Accent1 6 6 2 5" xfId="46706" xr:uid="{72AC15B4-D8B6-41F2-84B9-38935FEB4B82}"/>
    <cellStyle name="40% - Accent1 6 6 3" xfId="1509" xr:uid="{6EA0B79D-F77F-42C3-AE80-B9BD6C1BB540}"/>
    <cellStyle name="40% - Accent1 6 6 3 2" xfId="7279" xr:uid="{6264131A-8E6F-4C6E-90DE-0490F3EFFDAD}"/>
    <cellStyle name="40% - Accent1 6 6 3 2 2" xfId="32693" xr:uid="{FD782E68-28AE-47B0-8056-0AE611C923B1}"/>
    <cellStyle name="40% - Accent1 6 6 3 3" xfId="26980" xr:uid="{57D244BB-51DE-46BD-9FBC-9B8581D1166C}"/>
    <cellStyle name="40% - Accent1 6 6 4" xfId="1679" xr:uid="{5F45DBD3-5DB3-4ED5-AA3F-C654FE508F5E}"/>
    <cellStyle name="40% - Accent1 6 6 4 2" xfId="12712" xr:uid="{E5C56300-260D-4799-B907-F0B9801CF427}"/>
    <cellStyle name="40% - Accent1 6 6 4 2 2" xfId="38075" xr:uid="{B99FE61E-D908-4429-896E-3088F2D201FF}"/>
    <cellStyle name="40% - Accent1 6 6 4 3" xfId="27150" xr:uid="{9B2D0AFA-4AA6-44BA-9B59-3F813B207893}"/>
    <cellStyle name="40% - Accent1 6 6 5" xfId="19767" xr:uid="{5CB6E4F1-2070-4481-8BC9-D61A03D330E9}"/>
    <cellStyle name="40% - Accent1 6 6 5 2" xfId="45055" xr:uid="{9BDB0FD3-A476-47BB-87DC-37BDD60DBE26}"/>
    <cellStyle name="40% - Accent1 6 6 6" xfId="25784" xr:uid="{8FACF8FE-EEA5-45D6-B5F7-FEE8AD0BBC0C}"/>
    <cellStyle name="40% - Accent1 6 7" xfId="22472" xr:uid="{58E20280-DF27-4BD0-9821-04C5954A54B9}"/>
    <cellStyle name="40% - Accent1 6 7 2" xfId="10006" xr:uid="{726561AE-8403-4B40-93C4-42E10425B0AF}"/>
    <cellStyle name="40% - Accent1 6 7 2 2" xfId="8411" xr:uid="{D38BAC59-9CA0-46A8-921C-B77E5277CE8B}"/>
    <cellStyle name="40% - Accent1 6 7 2 2 2" xfId="33818" xr:uid="{5E07D296-75A9-4D4F-A88A-CEF83B7A4674}"/>
    <cellStyle name="40% - Accent1 6 7 2 3" xfId="35390" xr:uid="{43A9FC70-F7E1-4BFD-8A95-797AB808E417}"/>
    <cellStyle name="40% - Accent1 6 7 3" xfId="722" xr:uid="{E5A84D4F-7A1C-4E99-BE7E-59340DBED7C0}"/>
    <cellStyle name="40% - Accent1 6 7 3 2" xfId="2272" xr:uid="{119BBFFB-F8FD-49A7-9D2D-26A79C99E9E7}"/>
    <cellStyle name="40% - Accent1 6 7 3 2 2" xfId="27743" xr:uid="{B6813971-3C68-4FA3-94A6-7C8586345414}"/>
    <cellStyle name="40% - Accent1 6 7 3 3" xfId="26206" xr:uid="{CAE139DF-BAA7-4430-9042-F9AD19CDD573}"/>
    <cellStyle name="40% - Accent1 6 7 4" xfId="12449" xr:uid="{7BE61093-599B-4022-8936-9E93AF14519B}"/>
    <cellStyle name="40% - Accent1 6 7 4 2" xfId="37812" xr:uid="{97175E5F-F5BE-4E58-9171-AB2817A62A32}"/>
    <cellStyle name="40% - Accent1 6 7 5" xfId="47728" xr:uid="{D1EF4062-DDF8-4D31-B13B-D8B4A3FD91CE}"/>
    <cellStyle name="40% - Accent1 6 8" xfId="8893" xr:uid="{1AD84EC5-FC4E-473F-92CF-D94184E5158A}"/>
    <cellStyle name="40% - Accent1 6 8 2" xfId="19935" xr:uid="{30EDC049-EB49-4643-B954-F7A8F576F388}"/>
    <cellStyle name="40% - Accent1 6 8 2 2" xfId="45223" xr:uid="{F06092D8-2BD7-4D92-B137-1C463B19815E}"/>
    <cellStyle name="40% - Accent1 6 8 3" xfId="34286" xr:uid="{5D1F2CB7-0E8A-4745-B98D-3941C4C2FDCD}"/>
    <cellStyle name="40% - Accent1 6 9" xfId="9063" xr:uid="{09E190D7-4891-4281-8ACF-96B33BF7B0C2}"/>
    <cellStyle name="40% - Accent1 6 9 2" xfId="18003" xr:uid="{2257B10B-5A0A-4480-A76F-E42E2D3202D7}"/>
    <cellStyle name="40% - Accent1 6 9 2 2" xfId="43311" xr:uid="{D33313DA-6D91-45D6-AAB4-528752FA6349}"/>
    <cellStyle name="40% - Accent1 6 9 3" xfId="34456" xr:uid="{8DDBF265-5674-4F07-9901-E08B320CBF2F}"/>
    <cellStyle name="40% - Accent1 7" xfId="1337" xr:uid="{0CC46A04-6307-4CEC-8EEE-CBE0542FD6C9}"/>
    <cellStyle name="40% - Accent1 7 10" xfId="26810" xr:uid="{4A5D4FB5-D5B2-4D31-9B72-71DFCFE132C7}"/>
    <cellStyle name="40% - Accent1 7 2" xfId="3441" xr:uid="{099F6AAC-6FC8-4B9B-A319-FAA7F051F024}"/>
    <cellStyle name="40% - Accent1 7 2 2" xfId="9755" xr:uid="{236C2F86-71CD-4DCB-A099-C71462BD10DF}"/>
    <cellStyle name="40% - Accent1 7 2 2 2" xfId="10906" xr:uid="{379184E4-0C58-43D4-A10D-10CB3FC04566}"/>
    <cellStyle name="40% - Accent1 7 2 2 2 2" xfId="4764" xr:uid="{99B76A71-B392-41BA-8ACA-D1DF557013D2}"/>
    <cellStyle name="40% - Accent1 7 2 2 2 2 2" xfId="1066" xr:uid="{DDD6379E-A942-4E1C-8E81-C9084A5F543F}"/>
    <cellStyle name="40% - Accent1 7 2 2 2 2 2 2" xfId="26550" xr:uid="{A0D2C67C-641D-4722-9F07-53C74112B8A3}"/>
    <cellStyle name="40% - Accent1 7 2 2 2 2 3" xfId="30195" xr:uid="{ED52B520-8621-4C20-81D0-BB1F00FA1F36}"/>
    <cellStyle name="40% - Accent1 7 2 2 2 3" xfId="2832" xr:uid="{F6EFA221-6F14-4F50-8933-F2C582DFAF67}"/>
    <cellStyle name="40% - Accent1 7 2 2 2 3 2" xfId="22293" xr:uid="{755D8B02-477F-4AD0-916A-00F618B4A0D8}"/>
    <cellStyle name="40% - Accent1 7 2 2 2 3 2 2" xfId="47561" xr:uid="{731DE55C-0979-469B-AAB8-400F04801D2A}"/>
    <cellStyle name="40% - Accent1 7 2 2 2 3 3" xfId="28285" xr:uid="{A3F16733-3F42-4ED2-90E8-E8B75F51F0BE}"/>
    <cellStyle name="40% - Accent1 7 2 2 2 4" xfId="7208" xr:uid="{2A201DD0-D401-450C-AAC4-985F69FA97A0}"/>
    <cellStyle name="40% - Accent1 7 2 2 2 4 2" xfId="32622" xr:uid="{66BF660B-3107-4904-BA61-F89E667415C8}"/>
    <cellStyle name="40% - Accent1 7 2 2 2 5" xfId="36277" xr:uid="{D1092683-F705-46B6-9A31-625327B55E9B}"/>
    <cellStyle name="40% - Accent1 7 2 2 3" xfId="22564" xr:uid="{AE383EDF-BDBB-490D-9059-3547C45A6927}"/>
    <cellStyle name="40% - Accent1 7 2 2 3 2" xfId="1998" xr:uid="{6A6DA404-F27F-49C7-A816-1EA05CCFE9F8}"/>
    <cellStyle name="40% - Accent1 7 2 2 3 2 2" xfId="27469" xr:uid="{5749862A-2B47-41A1-813A-A7A5FEEAB9A5}"/>
    <cellStyle name="40% - Accent1 7 2 2 3 3" xfId="47819" xr:uid="{E7E79FE4-8076-4F9F-9540-C65699FDB209}"/>
    <cellStyle name="40% - Accent1 7 2 2 4" xfId="22734" xr:uid="{63F25DEE-6E18-4EBD-996F-5FEAD65B4E3F}"/>
    <cellStyle name="40% - Accent1 7 2 2 4 2" xfId="8503" xr:uid="{1B0740F5-2DBA-4249-927C-D562B3EA0627}"/>
    <cellStyle name="40% - Accent1 7 2 2 4 2 2" xfId="33910" xr:uid="{21B30CF3-AD2A-4264-A2BD-3B9C3F16EE78}"/>
    <cellStyle name="40% - Accent1 7 2 2 4 3" xfId="47989" xr:uid="{36CE3673-2354-4655-9325-4867EBD32A0F}"/>
    <cellStyle name="40% - Accent1 7 2 2 5" xfId="1851" xr:uid="{0762526E-E903-4AF9-AC25-46C6C1B27DEA}"/>
    <cellStyle name="40% - Accent1 7 2 2 5 2" xfId="27322" xr:uid="{BB873AE7-A47E-4F3F-B84A-68A72DFAAE2F}"/>
    <cellStyle name="40% - Accent1 7 2 2 6" xfId="35139" xr:uid="{C5A51C58-29D7-49D8-91DB-4AC055E6A2FB}"/>
    <cellStyle name="40% - Accent1 7 2 3" xfId="22392" xr:uid="{752EB3C3-45F5-46D9-835F-13372B7FDAB1}"/>
    <cellStyle name="40% - Accent1 7 2 3 2" xfId="23543" xr:uid="{C17D6A90-C2D1-43FB-B777-9DFBFC6F91B1}"/>
    <cellStyle name="40% - Accent1 7 2 3 2 2" xfId="11077" xr:uid="{CA0624E6-4B1D-4F97-BB41-ECE3488A0F41}"/>
    <cellStyle name="40% - Accent1 7 2 3 2 2 2" xfId="1067" xr:uid="{63943887-B3BA-4846-8F9E-573DF39478C2}"/>
    <cellStyle name="40% - Accent1 7 2 3 2 2 2 2" xfId="26551" xr:uid="{B6C76BD7-C73A-40FB-B994-B9B7F1F8A56E}"/>
    <cellStyle name="40% - Accent1 7 2 3 2 2 3" xfId="36448" xr:uid="{771C3CE4-6728-4939-BD6B-7396FCA3D40B}"/>
    <cellStyle name="40% - Accent1 7 2 3 2 3" xfId="9145" xr:uid="{8B1CD9AB-E001-4505-97AE-20BE1168281D}"/>
    <cellStyle name="40% - Accent1 7 2 3 2 3 2" xfId="15981" xr:uid="{25BD9023-08DE-40C8-A9A1-B676165D686D}"/>
    <cellStyle name="40% - Accent1 7 2 3 2 3 2 2" xfId="41308" xr:uid="{A9469728-3A67-49C1-B12E-A677F83F0C30}"/>
    <cellStyle name="40% - Accent1 7 2 3 2 3 3" xfId="34538" xr:uid="{172356AA-40D0-4284-B81C-736EAECC3F2A}"/>
    <cellStyle name="40% - Accent1 7 2 3 2 4" xfId="19844" xr:uid="{6BA78E3F-D7F5-487D-8DD4-AA8081BFDBEA}"/>
    <cellStyle name="40% - Accent1 7 2 3 2 4 2" xfId="45132" xr:uid="{32B7E772-F664-4145-873C-45C1A3BFCAAD}"/>
    <cellStyle name="40% - Accent1 7 2 3 2 5" xfId="48788" xr:uid="{8E594075-3ADD-46E4-A0D2-BDE42D00B9F7}"/>
    <cellStyle name="40% - Accent1 7 2 3 3" xfId="16251" xr:uid="{E34C6C94-439F-4F64-903A-CD4DDADB1CE1}"/>
    <cellStyle name="40% - Accent1 7 2 3 3 2" xfId="4102" xr:uid="{5B809C9B-9B40-45E9-94D9-382159CF5992}"/>
    <cellStyle name="40% - Accent1 7 2 3 3 2 2" xfId="29546" xr:uid="{2B79666B-8C42-4164-B927-4408A25F8B2F}"/>
    <cellStyle name="40% - Accent1 7 2 3 3 3" xfId="41567" xr:uid="{7C7C6BCC-9C80-480C-AA9F-A828D01DEAF8}"/>
    <cellStyle name="40% - Accent1 7 2 3 4" xfId="16421" xr:uid="{BDA2C26C-A666-4DD2-AE2E-BBB4964A24FC}"/>
    <cellStyle name="40% - Accent1 7 2 3 4 2" xfId="21138" xr:uid="{241BB891-20C9-46B4-836E-6B7C5D30C69F}"/>
    <cellStyle name="40% - Accent1 7 2 3 4 2 2" xfId="46417" xr:uid="{AAC0B2B9-5649-4DA2-9CA9-E654D7B2F78E}"/>
    <cellStyle name="40% - Accent1 7 2 3 4 3" xfId="41737" xr:uid="{BECBB7A9-959E-4EB3-B693-2D700063E4FB}"/>
    <cellStyle name="40% - Accent1 7 2 3 5" xfId="3955" xr:uid="{FB75E1FC-6AC0-486C-B03C-0DF2D197001E}"/>
    <cellStyle name="40% - Accent1 7 2 3 5 2" xfId="29399" xr:uid="{FDD5A7A8-622D-4ECC-B375-E279B81CA9F4}"/>
    <cellStyle name="40% - Accent1 7 2 3 6" xfId="47649" xr:uid="{1A45312D-12F3-4E5F-B283-1A53F269CA0B}"/>
    <cellStyle name="40% - Accent1 7 2 4" xfId="4593" xr:uid="{57411391-51E6-41E2-B3F4-7E0C8085A594}"/>
    <cellStyle name="40% - Accent1 7 2 4 2" xfId="15297" xr:uid="{1A75C8CE-A541-48FA-B370-9D985E940DF3}"/>
    <cellStyle name="40% - Accent1 7 2 4 2 2" xfId="13701" xr:uid="{73D98774-212D-4FD1-A05C-05A722770329}"/>
    <cellStyle name="40% - Accent1 7 2 4 2 2 2" xfId="39052" xr:uid="{D7440CCB-DBE9-47E7-A814-FD54B188D46E}"/>
    <cellStyle name="40% - Accent1 7 2 4 2 3" xfId="40624" xr:uid="{93DD6A95-E2E1-4037-8E5C-300962A338B2}"/>
    <cellStyle name="40% - Accent1 7 2 4 3" xfId="14396" xr:uid="{5F325496-EDD9-48EA-9CC6-B3660C02E6B1}"/>
    <cellStyle name="40% - Accent1 7 2 4 3 2" xfId="9657" xr:uid="{D8CD654D-FCB4-4AA6-BF94-D0D3F82C9E40}"/>
    <cellStyle name="40% - Accent1 7 2 4 3 2 2" xfId="35050" xr:uid="{031034BA-8CBB-4085-9B02-0DB61CF13CD4}"/>
    <cellStyle name="40% - Accent1 7 2 4 3 3" xfId="39735" xr:uid="{0F156751-39FB-4FCF-B67E-09B8FAA9D06C}"/>
    <cellStyle name="40% - Accent1 7 2 4 4" xfId="17741" xr:uid="{E7055B72-9F82-4F77-ACED-A38532B40429}"/>
    <cellStyle name="40% - Accent1 7 2 4 4 2" xfId="43049" xr:uid="{F220AE26-8FA7-45E8-A626-1D954C9B34BA}"/>
    <cellStyle name="40% - Accent1 7 2 4 5" xfId="30024" xr:uid="{EEEFF67E-87AC-466C-9472-11FDFAB20C32}"/>
    <cellStyle name="40% - Accent1 7 2 5" xfId="9927" xr:uid="{8E057751-1FE2-4ED3-8982-793B35E6811D}"/>
    <cellStyle name="40% - Accent1 7 2 5 2" xfId="13601" xr:uid="{A4ADA24E-E40C-45CA-AB5A-72CDC2209BFD}"/>
    <cellStyle name="40% - Accent1 7 2 5 2 2" xfId="38952" xr:uid="{A80901FF-C3F9-4BA8-9543-A21697FC47FF}"/>
    <cellStyle name="40% - Accent1 7 2 5 3" xfId="35311" xr:uid="{5D958AAC-0A8A-44E9-9F24-83081E83EB2A}"/>
    <cellStyle name="40% - Accent1 7 2 6" xfId="10097" xr:uid="{1F511DE5-96CB-4349-89B9-378F0524211C}"/>
    <cellStyle name="40% - Accent1 7 2 6 2" xfId="19036" xr:uid="{03A98C00-1D80-4674-B4A4-5A9BBD5CA268}"/>
    <cellStyle name="40% - Accent1 7 2 6 2 2" xfId="44336" xr:uid="{FC1B878B-B60D-4C89-B774-61AF562120D4}"/>
    <cellStyle name="40% - Accent1 7 2 6 3" xfId="35481" xr:uid="{E8B65DEA-7654-4BB1-9776-EB8225F249E5}"/>
    <cellStyle name="40% - Accent1 7 2 7" xfId="814" xr:uid="{D296C888-72DF-4B5E-9B11-FFB966502CEC}"/>
    <cellStyle name="40% - Accent1 7 2 7 2" xfId="26298" xr:uid="{F8F96889-0037-4A69-B3E9-910D63BDFE3B}"/>
    <cellStyle name="40% - Accent1 7 2 8" xfId="28886" xr:uid="{AD4BE5E1-E3BB-48C1-ABBB-374DEBEF811D}"/>
    <cellStyle name="40% - Accent1 7 3" xfId="16079" xr:uid="{10C034BF-6DD8-4E37-B4F8-2BDE85C7EC76}"/>
    <cellStyle name="40% - Accent1 7 3 2" xfId="5545" xr:uid="{AF62069D-858F-40D7-B3DF-0468C1895133}"/>
    <cellStyle name="40% - Accent1 7 3 2 2" xfId="6698" xr:uid="{4B66EF76-75F1-4D69-B65B-DC3F79A1E1E3}"/>
    <cellStyle name="40% - Accent1 7 3 2 2 2" xfId="17402" xr:uid="{AAAF3173-26BF-4BDA-BC74-D65E6D45A292}"/>
    <cellStyle name="40% - Accent1 7 3 2 2 2 2" xfId="4206" xr:uid="{AB247BC7-CFC4-40B2-98BA-3887C5E80FC6}"/>
    <cellStyle name="40% - Accent1 7 3 2 2 2 2 2" xfId="29650" xr:uid="{A43D4C48-1D27-46AF-988A-C6218E666EDD}"/>
    <cellStyle name="40% - Accent1 7 3 2 2 2 3" xfId="42710" xr:uid="{159D0357-45D1-4367-8F8A-54553553FE20}"/>
    <cellStyle name="40% - Accent1 7 3 2 2 3" xfId="15469" xr:uid="{06DB4843-51AC-4F68-A18C-889235199B26}"/>
    <cellStyle name="40% - Accent1 7 3 2 2 3 2" xfId="11761" xr:uid="{0EF8A9C4-535D-422C-BAB4-BDD1B7AA12F2}"/>
    <cellStyle name="40% - Accent1 7 3 2 2 3 2 2" xfId="37132" xr:uid="{3C5BCC05-F9F5-40A1-B37D-3B3DDAE9BFB0}"/>
    <cellStyle name="40% - Accent1 7 3 2 2 3 3" xfId="40796" xr:uid="{A0110CAC-48C5-4639-8F9A-201D26B17C87}"/>
    <cellStyle name="40% - Accent1 7 3 2 2 4" xfId="894" xr:uid="{17ADBB02-C35D-4229-9231-A08315FE4912}"/>
    <cellStyle name="40% - Accent1 7 3 2 2 4 2" xfId="26378" xr:uid="{F189A2C8-21FC-452F-8995-D6324A3F27E5}"/>
    <cellStyle name="40% - Accent1 7 3 2 2 5" xfId="32112" xr:uid="{ADBE0394-2D2F-412A-A070-1E0AA8892368}"/>
    <cellStyle name="40% - Accent1 7 3 2 3" xfId="12031" xr:uid="{134F22A8-AE06-4D8A-9863-75E153632378}"/>
    <cellStyle name="40% - Accent1 7 3 2 3 2" xfId="23053" xr:uid="{49757C0E-17DA-4682-80CF-EE64C1161A38}"/>
    <cellStyle name="40% - Accent1 7 3 2 3 2 2" xfId="48308" xr:uid="{3F0B11B5-F47A-4379-966E-36929B568C60}"/>
    <cellStyle name="40% - Accent1 7 3 2 3 3" xfId="37394" xr:uid="{D093084B-EA86-4D25-AF11-358AE2892701}"/>
    <cellStyle name="40% - Accent1 7 3 2 4" xfId="12201" xr:uid="{573819D8-FFC6-499F-9DBC-6C04496A8918}"/>
    <cellStyle name="40% - Accent1 7 3 2 4 2" xfId="3262" xr:uid="{94DE18D5-6D84-49E9-8379-B72255986496}"/>
    <cellStyle name="40% - Accent1 7 3 2 4 2 2" xfId="28715" xr:uid="{6CD6627F-91B8-471E-9DF0-69D74CB4CEC7}"/>
    <cellStyle name="40% - Accent1 7 3 2 4 3" xfId="37564" xr:uid="{063A0335-F5C0-4BDE-B3C5-BC520CE43B36}"/>
    <cellStyle name="40% - Accent1 7 3 2 5" xfId="22906" xr:uid="{A9F49380-2DD2-4895-BC64-8635B8D3DEF0}"/>
    <cellStyle name="40% - Accent1 7 3 2 5 2" xfId="48161" xr:uid="{E53A9567-B9D3-42D6-B238-37EFDDC48F43}"/>
    <cellStyle name="40% - Accent1 7 3 2 6" xfId="30968" xr:uid="{461A01DE-0583-4A1E-B79D-7A8D7333AB5B}"/>
    <cellStyle name="40% - Accent1 7 3 3" xfId="11859" xr:uid="{96A1A3DB-9967-4CE3-95B2-33A3687CC258}"/>
    <cellStyle name="40% - Accent1 7 3 3 2" xfId="19334" xr:uid="{E7EF3290-34E9-4DE7-8FC9-B4540C535288}"/>
    <cellStyle name="40% - Accent1 7 3 3 2 2" xfId="6869" xr:uid="{4B0C4B34-830A-43DD-94E8-C580948BA96D}"/>
    <cellStyle name="40% - Accent1 7 3 3 2 2 2" xfId="10520" xr:uid="{9CD49BAE-D28D-4633-BFC0-14B079E95C4A}"/>
    <cellStyle name="40% - Accent1 7 3 3 2 2 2 2" xfId="35904" xr:uid="{46677357-B431-4F52-BCF5-593B23649807}"/>
    <cellStyle name="40% - Accent1 7 3 3 2 2 3" xfId="32283" xr:uid="{884FE030-3E63-484D-B14C-04AA10EA7057}"/>
    <cellStyle name="40% - Accent1 7 3 3 2 3" xfId="4936" xr:uid="{E6DB11B8-E477-466E-B597-6A59C15E1E56}"/>
    <cellStyle name="40% - Accent1 7 3 3 2 3 2" xfId="24398" xr:uid="{E47D4D10-E1F1-4B25-A150-E4B737667D7D}"/>
    <cellStyle name="40% - Accent1 7 3 3 2 3 2 2" xfId="49643" xr:uid="{5C4319C6-718B-4777-95D0-DFAD7820EF9A}"/>
    <cellStyle name="40% - Accent1 7 3 3 2 3 3" xfId="30367" xr:uid="{1A6C6967-021B-41FC-975D-E823A4839DFE}"/>
    <cellStyle name="40% - Accent1 7 3 3 2 4" xfId="895" xr:uid="{984BFB74-B857-4405-93C8-05395D94CE84}"/>
    <cellStyle name="40% - Accent1 7 3 3 2 4 2" xfId="26379" xr:uid="{E010CAAE-E2D5-491F-9834-1E64D13643F4}"/>
    <cellStyle name="40% - Accent1 7 3 3 2 5" xfId="44622" xr:uid="{FBB4A034-C080-4255-BCE6-979D902789CA}"/>
    <cellStyle name="40% - Accent1 7 3 3 3" xfId="24668" xr:uid="{490B30D5-4789-455B-B18C-20CFDEDE6E78}"/>
    <cellStyle name="40% - Accent1 7 3 3 3 2" xfId="16740" xr:uid="{4E3345D5-C885-430A-B34D-37E6E2669565}"/>
    <cellStyle name="40% - Accent1 7 3 3 3 2 2" xfId="42056" xr:uid="{A0383DF5-08FD-498F-A374-6694635A4EBA}"/>
    <cellStyle name="40% - Accent1 7 3 3 3 3" xfId="49902" xr:uid="{696F538A-0013-40C7-8B94-F7ACA404D72B}"/>
    <cellStyle name="40% - Accent1 7 3 3 4" xfId="24838" xr:uid="{BF1FA620-3E78-4EDF-A86F-8A9F3F673ACA}"/>
    <cellStyle name="40% - Accent1 7 3 3 4 2" xfId="9575" xr:uid="{28E97C6B-D2BB-42CB-A440-0C085689401C}"/>
    <cellStyle name="40% - Accent1 7 3 3 4 2 2" xfId="34968" xr:uid="{4A8B4D36-6B61-42BD-80CF-77BB960C7C91}"/>
    <cellStyle name="40% - Accent1 7 3 3 4 3" xfId="50072" xr:uid="{939C72EF-7A4A-4317-9DA0-9F801B87E89B}"/>
    <cellStyle name="40% - Accent1 7 3 3 5" xfId="16593" xr:uid="{FAFC0507-7656-4901-8890-6D4B20E32092}"/>
    <cellStyle name="40% - Accent1 7 3 3 5 2" xfId="41909" xr:uid="{E2DFA7F7-0749-46CD-B094-E5DA62BCC13A}"/>
    <cellStyle name="40% - Accent1 7 3 3 6" xfId="37223" xr:uid="{8F33FAC1-75E9-4487-87F8-42888095C845}"/>
    <cellStyle name="40% - Accent1 7 3 4" xfId="17231" xr:uid="{A358D1FA-5F87-4A56-86EF-1A9F798AC193}"/>
    <cellStyle name="40% - Accent1 7 3 4 2" xfId="23714" xr:uid="{803B0DEB-0C9C-492D-A8DF-0954885CDFDF}"/>
    <cellStyle name="40% - Accent1 7 3 4 2 2" xfId="2102" xr:uid="{822B4B09-FB98-489E-A1EF-3BE663CE3D28}"/>
    <cellStyle name="40% - Accent1 7 3 4 2 2 2" xfId="27573" xr:uid="{1BFB28A3-D949-4A20-AC60-857AEFA3C7CD}"/>
    <cellStyle name="40% - Accent1 7 3 4 2 3" xfId="48959" xr:uid="{EBC7F80E-E5DA-456A-905C-4A87EAD4FDC0}"/>
    <cellStyle name="40% - Accent1 7 3 4 3" xfId="21781" xr:uid="{AC8A50B3-E15B-42C7-89F8-FAC9F9BE239E}"/>
    <cellStyle name="40% - Accent1 7 3 4 3 2" xfId="5448" xr:uid="{C8D993A7-17C0-4044-9655-C62B3F487C9A}"/>
    <cellStyle name="40% - Accent1 7 3 4 3 2 2" xfId="30879" xr:uid="{9D778A78-6443-4E23-8632-3BAAEC40183F}"/>
    <cellStyle name="40% - Accent1 7 3 4 3 3" xfId="47049" xr:uid="{FE785335-C36D-42AD-9F36-6A4A1D1656A5}"/>
    <cellStyle name="40% - Accent1 7 3 4 4" xfId="13530" xr:uid="{41FF3663-4503-4192-9C13-207503690AE5}"/>
    <cellStyle name="40% - Accent1 7 3 4 4 2" xfId="38881" xr:uid="{0F515AB8-C9F6-485B-8E6E-70F9410F94BC}"/>
    <cellStyle name="40% - Accent1 7 3 4 5" xfId="42539" xr:uid="{F60E4887-9D38-4B78-AB54-F4CF3EE3B9BB}"/>
    <cellStyle name="40% - Accent1 7 3 5" xfId="5717" xr:uid="{94816E1C-0026-41C9-AFED-EFDD9CE25191}"/>
    <cellStyle name="40% - Accent1 7 3 5 2" xfId="10416" xr:uid="{DD69E239-324D-4F1B-8078-B8E7C26AFB05}"/>
    <cellStyle name="40% - Accent1 7 3 5 2 2" xfId="35800" xr:uid="{84C0C6BC-6020-45E4-AA76-495D4315A5BE}"/>
    <cellStyle name="40% - Accent1 7 3 5 3" xfId="31140" xr:uid="{28F9AE55-E84F-4F6E-AF07-ADA8C4901210}"/>
    <cellStyle name="40% - Accent1 7 3 6" xfId="5887" xr:uid="{BD045FD7-4A2C-4C12-9CA8-8E9FEFDD2958}"/>
    <cellStyle name="40% - Accent1 7 3 6 2" xfId="14826" xr:uid="{1A7BACA5-4E1D-4626-8C49-CFE9A584C329}"/>
    <cellStyle name="40% - Accent1 7 3 6 2 2" xfId="40165" xr:uid="{3F7D8A2C-E682-48C7-AE68-227209E9778F}"/>
    <cellStyle name="40% - Accent1 7 3 6 3" xfId="31310" xr:uid="{5EF24A38-4A3A-4E92-8B38-7662857C992B}"/>
    <cellStyle name="40% - Accent1 7 3 7" xfId="10269" xr:uid="{E3892820-8EE1-41B4-9DFA-EFB4EBA57DC6}"/>
    <cellStyle name="40% - Accent1 7 3 7 2" xfId="35653" xr:uid="{29F2172D-8ECA-4A03-8519-5AB169F966BC}"/>
    <cellStyle name="40% - Accent1 7 3 8" xfId="41396" xr:uid="{1CECE46F-76F7-4CC3-BF86-8BDD9321416B}"/>
    <cellStyle name="40% - Accent1 7 4" xfId="24496" xr:uid="{063A5618-6078-4426-8B94-7828C0EBE84F}"/>
    <cellStyle name="40% - Accent1 7 4 2" xfId="13020" xr:uid="{BB53462F-76BF-46FB-B70A-EC0E0D70E648}"/>
    <cellStyle name="40% - Accent1 7 4 2 2" xfId="19505" xr:uid="{627F577E-B0C2-4C61-9AB5-227257E28FBF}"/>
    <cellStyle name="40% - Accent1 7 4 2 2 2" xfId="23157" xr:uid="{CE2766C3-4DA1-4BE2-B47E-11FA399D1C20}"/>
    <cellStyle name="40% - Accent1 7 4 2 2 2 2" xfId="48412" xr:uid="{162F72A8-2588-4A0B-A4C3-E5375C0A485A}"/>
    <cellStyle name="40% - Accent1 7 4 2 2 3" xfId="44793" xr:uid="{7C7275E0-55C1-46D6-803C-11352C96AAEA}"/>
    <cellStyle name="40% - Accent1 7 4 2 3" xfId="11249" xr:uid="{EBEAE8E1-403C-4819-A07A-0C83C8702E83}"/>
    <cellStyle name="40% - Accent1 7 4 2 3 2" xfId="18086" xr:uid="{D0228650-3FF6-4A6E-8D9C-9180FB475070}"/>
    <cellStyle name="40% - Accent1 7 4 2 3 2 2" xfId="43394" xr:uid="{5F64E5C8-FCC6-4999-BC6D-4E353D54726D}"/>
    <cellStyle name="40% - Accent1 7 4 2 3 3" xfId="36620" xr:uid="{729BFF7B-7656-4E11-B122-94690CA4E5B2}"/>
    <cellStyle name="40% - Accent1 7 4 2 4" xfId="1931" xr:uid="{0F6CEB94-C518-4943-A675-F819F0DCFE50}"/>
    <cellStyle name="40% - Accent1 7 4 2 4 2" xfId="27402" xr:uid="{68A200F6-D592-4806-8FB9-EE01CA713C3E}"/>
    <cellStyle name="40% - Accent1 7 4 2 5" xfId="38371" xr:uid="{9CC4B359-0999-4AEA-9556-6C9909976C99}"/>
    <cellStyle name="40% - Accent1 7 4 3" xfId="18355" xr:uid="{1C0009CA-5972-421B-B28F-71EFBDC25AAE}"/>
    <cellStyle name="40% - Accent1 7 4 3 2" xfId="6206" xr:uid="{BD957FA4-F015-485A-A495-48F50C74F7D9}"/>
    <cellStyle name="40% - Accent1 7 4 3 2 2" xfId="31629" xr:uid="{3FA0B95E-D672-4F0C-93C4-7022A51EB0A1}"/>
    <cellStyle name="40% - Accent1 7 4 3 3" xfId="43655" xr:uid="{C8F0074E-A281-48B5-83A7-FA71BBDD7AFA}"/>
    <cellStyle name="40% - Accent1 7 4 4" xfId="18525" xr:uid="{3A173D15-CC4E-4C3B-B999-6AAE924136C9}"/>
    <cellStyle name="40% - Accent1 7 4 4 2" xfId="22211" xr:uid="{B8FA6BDB-B5DE-4D29-8A90-E0A279A2398C}"/>
    <cellStyle name="40% - Accent1 7 4 4 2 2" xfId="47479" xr:uid="{8AA71BFE-B059-42C0-9348-593B8D46A261}"/>
    <cellStyle name="40% - Accent1 7 4 4 3" xfId="43825" xr:uid="{6D394729-A0D8-4BBC-828A-337AE567E565}"/>
    <cellStyle name="40% - Accent1 7 4 5" xfId="6059" xr:uid="{50997E79-B49A-40B9-AAD4-0915EC527C90}"/>
    <cellStyle name="40% - Accent1 7 4 5 2" xfId="31482" xr:uid="{58B186BF-0C60-44F7-9D5F-EB814AC88B0A}"/>
    <cellStyle name="40% - Accent1 7 4 6" xfId="49732" xr:uid="{B7EF143D-4A17-4DAA-A6E2-DA22FF5B98E8}"/>
    <cellStyle name="40% - Accent1 7 5" xfId="18183" xr:uid="{4B24EF6E-0E8D-4C82-B2B7-64FB627B71DC}"/>
    <cellStyle name="40% - Accent1 7 5 2" xfId="380" xr:uid="{D8A72E2E-BE0E-431C-A7B8-7C9086B8B8F1}"/>
    <cellStyle name="40% - Accent1 7 5 2 2" xfId="13191" xr:uid="{F2BEFB22-A281-4107-9627-8D7C5886024C}"/>
    <cellStyle name="40% - Accent1 7 5 2 2 2" xfId="16844" xr:uid="{59DFC5B5-D97B-4B6A-96E3-806218D13369}"/>
    <cellStyle name="40% - Accent1 7 5 2 2 2 2" xfId="42160" xr:uid="{C9F5829A-C763-427B-AC43-080E4E46A50B}"/>
    <cellStyle name="40% - Accent1 7 5 2 2 3" xfId="38542" xr:uid="{12E28A12-0948-4EFA-8657-D74E35A4EE21}"/>
    <cellStyle name="40% - Accent1 7 5 2 3" xfId="23886" xr:uid="{42455FA4-7394-437B-B933-93CB0ED57791}"/>
    <cellStyle name="40% - Accent1 7 5 2 3 2" xfId="7553" xr:uid="{D4B8278D-FBBE-433E-BCC6-1AD41586E3B3}"/>
    <cellStyle name="40% - Accent1 7 5 2 3 2 2" xfId="32967" xr:uid="{7D1B81EE-E3CA-4BEC-8757-E307D73D52C1}"/>
    <cellStyle name="40% - Accent1 7 5 2 3 3" xfId="49131" xr:uid="{5627DE26-F185-4BB9-A5AB-6E97A5A7C371}"/>
    <cellStyle name="40% - Accent1 7 5 2 4" xfId="4035" xr:uid="{AD452691-47FE-4C14-909D-D2DDEB1F2080}"/>
    <cellStyle name="40% - Accent1 7 5 2 4 2" xfId="29479" xr:uid="{8A2E8199-4389-4417-B0AC-BEA027F2BC53}"/>
    <cellStyle name="40% - Accent1 7 5 2 5" xfId="25864" xr:uid="{0CB9E41E-88A1-4CEB-A7D9-A11E38B795A3}"/>
    <cellStyle name="40% - Accent1 7 5 3" xfId="7822" xr:uid="{AE4987F4-FFBB-4501-9C3C-16492D4DCA18}"/>
    <cellStyle name="40% - Accent1 7 5 3 2" xfId="12520" xr:uid="{FE5C013A-2CD2-44A3-9506-8A86046E7990}"/>
    <cellStyle name="40% - Accent1 7 5 3 2 2" xfId="37883" xr:uid="{DF4C183F-813A-49F1-A634-44CBB0398B7A}"/>
    <cellStyle name="40% - Accent1 7 5 3 3" xfId="33229" xr:uid="{B64760D3-909F-48BE-9D89-A3B76599E74C}"/>
    <cellStyle name="40% - Accent1 7 5 4" xfId="7992" xr:uid="{DD7A1EC2-C7BD-4F20-9A85-236F8B3E071E}"/>
    <cellStyle name="40% - Accent1 7 5 4 2" xfId="15899" xr:uid="{302BC3A3-F606-4935-9460-A95D4D86A0E1}"/>
    <cellStyle name="40% - Accent1 7 5 4 2 2" xfId="41226" xr:uid="{893345B5-233F-4E33-9920-9A73AC92D577}"/>
    <cellStyle name="40% - Accent1 7 5 4 3" xfId="33399" xr:uid="{0CD89BFC-416D-4AAB-82FC-4C3A9949B624}"/>
    <cellStyle name="40% - Accent1 7 5 5" xfId="12373" xr:uid="{F80EEAD7-0C0D-4BBA-BF95-D24F6010DDA0}"/>
    <cellStyle name="40% - Accent1 7 5 5 2" xfId="37736" xr:uid="{E0A3025A-67E1-4D56-907B-0E4A4CFF8D8E}"/>
    <cellStyle name="40% - Accent1 7 5 6" xfId="43484" xr:uid="{29B5316C-E9FD-4B34-9C1E-8DBB3B94DD60}"/>
    <cellStyle name="40% - Accent1 7 6" xfId="15126" xr:uid="{6C90B231-03C6-46CF-9B94-3D68960DD2E2}"/>
    <cellStyle name="40% - Accent1 7 6 2" xfId="21609" xr:uid="{B4A974BD-1612-4D0E-93E5-2E48B6398CC8}"/>
    <cellStyle name="40% - Accent1 7 6 2 2" xfId="20015" xr:uid="{F19C1B27-E665-475D-AD7F-7309338CA8DE}"/>
    <cellStyle name="40% - Accent1 7 6 2 2 2" xfId="45303" xr:uid="{1C179686-88A0-4812-8C4A-404952A065FA}"/>
    <cellStyle name="40% - Accent1 7 6 2 3" xfId="46877" xr:uid="{70C28BD5-4FC3-44E3-A27E-B9132EDF478B}"/>
    <cellStyle name="40% - Accent1 7 6 3" xfId="20708" xr:uid="{946F45BD-FCF9-4AE2-A1A3-F5639B925385}"/>
    <cellStyle name="40% - Accent1 7 6 3 2" xfId="3344" xr:uid="{0678867B-C3B3-4C81-85EB-155C4E34C55C}"/>
    <cellStyle name="40% - Accent1 7 6 3 2 2" xfId="28797" xr:uid="{886F18FB-1BAC-4B8C-BA8B-AD863B73C3B3}"/>
    <cellStyle name="40% - Accent1 7 6 3 3" xfId="45987" xr:uid="{B72FD9DD-058B-4CCE-91CE-8FF32F747C9F}"/>
    <cellStyle name="40% - Accent1 7 6 4" xfId="24053" xr:uid="{58F983E7-60DC-4A81-B404-704A9CD7E201}"/>
    <cellStyle name="40% - Accent1 7 6 4 2" xfId="49298" xr:uid="{C284E2A9-5723-4EDB-BB9F-C8E1E2D08045}"/>
    <cellStyle name="40% - Accent1 7 6 5" xfId="40453" xr:uid="{1D839242-F1D7-41DB-A775-E5C50DBA3779}"/>
    <cellStyle name="40% - Accent1 7 7" xfId="3613" xr:uid="{BEDED6D4-33C8-481C-98B3-C9A92B96A38E}"/>
    <cellStyle name="40% - Accent1 7 7 2" xfId="19915" xr:uid="{8AC9AAAE-981C-4439-AA31-7F246C3592AC}"/>
    <cellStyle name="40% - Accent1 7 7 2 2" xfId="45203" xr:uid="{8FF0A1D2-C111-47D8-9CBB-58EED466F240}"/>
    <cellStyle name="40% - Accent1 7 7 3" xfId="29057" xr:uid="{A11FCC38-A27A-487D-A792-BB7EC060AECD}"/>
    <cellStyle name="40% - Accent1 7 8" xfId="3783" xr:uid="{2D93BB8D-8E94-4604-8D65-D627BAE00E7B}"/>
    <cellStyle name="40% - Accent1 7 8 2" xfId="25349" xr:uid="{F94FD254-59D8-42DE-9933-4FD8337E4B58}"/>
    <cellStyle name="40% - Accent1 7 8 2 2" xfId="50583" xr:uid="{0020FD39-3078-4935-94D9-8DBB2AEE5FC4}"/>
    <cellStyle name="40% - Accent1 7 8 3" xfId="29227" xr:uid="{66585FCD-4729-4225-81B6-9F705DD0F07C}"/>
    <cellStyle name="40% - Accent1 7 9" xfId="13453" xr:uid="{FB8A4745-A946-467C-974A-593CCFC53ADF}"/>
    <cellStyle name="40% - Accent1 7 9 2" xfId="38804" xr:uid="{F0F2B7B7-821B-4B73-8848-3C84AD730FF9}"/>
    <cellStyle name="40% - Accent1 8" xfId="7650" xr:uid="{72670B8D-4C6E-4877-9DA6-2BE00FD390CF}"/>
    <cellStyle name="40% - Accent1 8 2" xfId="20285" xr:uid="{3FEE68F0-4B07-4B74-AA4B-AA53DFF71AD2}"/>
    <cellStyle name="40% - Accent1 8 2 2" xfId="1421" xr:uid="{44AFA217-A8DE-4954-A76E-80617BF67FDF}"/>
    <cellStyle name="40% - Accent1 8 2 2 2" xfId="1591" xr:uid="{EB19D71A-9488-48D6-94C6-CD36D4B212AE}"/>
    <cellStyle name="40% - Accent1 8 2 2 2 2" xfId="12624" xr:uid="{58EE32E9-F273-44E6-985A-DE17B3C9C4CD}"/>
    <cellStyle name="40% - Accent1 8 2 2 2 2 2" xfId="37987" xr:uid="{D66818FB-FC46-467D-94F5-EF3E37A3F87D}"/>
    <cellStyle name="40% - Accent1 8 2 2 2 3" xfId="27062" xr:uid="{DFAA0FC3-0EA2-466B-A41C-08FA12311ACE}"/>
    <cellStyle name="40% - Accent1 8 2 2 3" xfId="7041" xr:uid="{60D35448-B2AF-40E5-9999-9F9E757F7A58}"/>
    <cellStyle name="40% - Accent1 8 2 2 3 2" xfId="13875" xr:uid="{EBFD18C1-EF96-46A2-86DA-1E5C94BB4BD5}"/>
    <cellStyle name="40% - Accent1 8 2 2 3 2 2" xfId="39226" xr:uid="{F48D1651-A751-4DAB-B5E9-45C976B7CA60}"/>
    <cellStyle name="40% - Accent1 8 2 2 3 3" xfId="32455" xr:uid="{8D660D57-962A-4674-A3AB-046B31C7ACAC}"/>
    <cellStyle name="40% - Accent1 8 2 2 4" xfId="22986" xr:uid="{6B76D277-1142-4350-867D-E2DF34EC752B}"/>
    <cellStyle name="40% - Accent1 8 2 2 4 2" xfId="48241" xr:uid="{27AB6013-B65E-4A0B-AAC6-B84560C9BDDC}"/>
    <cellStyle name="40% - Accent1 8 2 2 5" xfId="26892" xr:uid="{2E9A9C38-D496-459B-A905-20D3A61F1D63}"/>
    <cellStyle name="40% - Accent1 8 2 3" xfId="14145" xr:uid="{20D075C8-0B45-452A-AF5E-4D6DAB433BD6}"/>
    <cellStyle name="40% - Accent1 8 2 3 2" xfId="18844" xr:uid="{E74EBE8D-EF7A-4976-9111-A608D226DD13}"/>
    <cellStyle name="40% - Accent1 8 2 3 2 2" xfId="44144" xr:uid="{2C5C0F7A-D19D-48DE-93AA-867AE38576CA}"/>
    <cellStyle name="40% - Accent1 8 2 3 3" xfId="39484" xr:uid="{067B8EEE-D333-488A-B8A9-04DA8E94D395}"/>
    <cellStyle name="40% - Accent1 8 2 4" xfId="14315" xr:uid="{0BE5280B-7B82-49E2-9732-085CED3C721F}"/>
    <cellStyle name="40% - Accent1 8 2 4 2" xfId="11679" xr:uid="{5A2CC026-FED6-4344-B0F5-10F3CC62D1A0}"/>
    <cellStyle name="40% - Accent1 8 2 4 2 2" xfId="37050" xr:uid="{69AFB67D-ED2F-439A-A071-0EF7367AA790}"/>
    <cellStyle name="40% - Accent1 8 2 4 3" xfId="39654" xr:uid="{4AA6DD26-983D-4AAC-A44F-3852A48EEDA9}"/>
    <cellStyle name="40% - Accent1 8 2 5" xfId="18697" xr:uid="{94658CE1-FFF0-4FDD-A56E-2580A537C0E4}"/>
    <cellStyle name="40% - Accent1 8 2 5 2" xfId="43997" xr:uid="{CA2F6DBA-6AB2-4580-BF02-4588A87E7E4B}"/>
    <cellStyle name="40% - Accent1 8 2 6" xfId="45566" xr:uid="{437BE837-0CEF-4890-B068-96F445F8F006}"/>
    <cellStyle name="40% - Accent1 8 3" xfId="13973" xr:uid="{888FC53F-7819-4247-9ABC-5EECCFF6635D}"/>
    <cellStyle name="40% - Accent1 8 3 2" xfId="3525" xr:uid="{8DB1DA3C-B67F-46AD-B932-39563F181E6C}"/>
    <cellStyle name="40% - Accent1 8 3 2 2" xfId="3695" xr:uid="{410A89D4-5360-4552-B54C-263CA30B3CA2}"/>
    <cellStyle name="40% - Accent1 8 3 2 2 2" xfId="25261" xr:uid="{18E0B2DA-4C6F-4143-9B0D-5C41A91F5F8B}"/>
    <cellStyle name="40% - Accent1 8 3 2 2 2 2" xfId="50495" xr:uid="{62D4D6E7-3379-43B3-8D4C-64396E2E7498}"/>
    <cellStyle name="40% - Accent1 8 3 2 2 3" xfId="29139" xr:uid="{9FEB1D2E-85AE-4B2E-B9E5-76FD0A70A03D}"/>
    <cellStyle name="40% - Accent1 8 3 2 3" xfId="19677" xr:uid="{02F080CA-AF2A-4723-A814-1F62C4061874}"/>
    <cellStyle name="40% - Accent1 8 3 2 3 2" xfId="2270" xr:uid="{E9602803-35FE-47A1-A987-9B6A2665C937}"/>
    <cellStyle name="40% - Accent1 8 3 2 3 2 2" xfId="27741" xr:uid="{E262FF6C-7953-4164-A2B4-77F5B3931185}"/>
    <cellStyle name="40% - Accent1 8 3 2 3 3" xfId="44965" xr:uid="{72772BDE-3CC4-4F56-899E-4E8FD28F07B9}"/>
    <cellStyle name="40% - Accent1 8 3 2 4" xfId="16673" xr:uid="{F05ABA39-0835-4962-8783-B98F36A2B6DF}"/>
    <cellStyle name="40% - Accent1 8 3 2 4 2" xfId="41989" xr:uid="{909C1617-0C0B-455F-A248-FFA3CEC37FBA}"/>
    <cellStyle name="40% - Accent1 8 3 2 5" xfId="28969" xr:uid="{DA980E89-8EC7-40ED-B59C-259FAE3C7931}"/>
    <cellStyle name="40% - Accent1 8 3 3" xfId="2581" xr:uid="{9E404454-D58C-4BB5-8372-925E8AC5EC35}"/>
    <cellStyle name="40% - Accent1 8 3 3 2" xfId="8311" xr:uid="{45A619D0-DD7A-4B19-9CD1-38140704B6A9}"/>
    <cellStyle name="40% - Accent1 8 3 3 2 2" xfId="33718" xr:uid="{0E75CCE3-3F67-4E5F-9081-7D25A9767BAA}"/>
    <cellStyle name="40% - Accent1 8 3 3 3" xfId="28034" xr:uid="{E807CC3A-C9B8-48B0-A46C-17E3D3D38336}"/>
    <cellStyle name="40% - Accent1 8 3 4" xfId="2751" xr:uid="{D4678A0E-9D92-4C52-AE56-A4E107683D0A}"/>
    <cellStyle name="40% - Accent1 8 3 4 2" xfId="24316" xr:uid="{A8F2A6CC-4E90-4C3B-A254-8B5DB074DF9A}"/>
    <cellStyle name="40% - Accent1 8 3 4 2 2" xfId="49561" xr:uid="{C5A9E3F1-6469-4D0E-930A-889EB1EE2C73}"/>
    <cellStyle name="40% - Accent1 8 3 4 3" xfId="28204" xr:uid="{C979C907-E342-4648-AD07-B9C0F7E2AF54}"/>
    <cellStyle name="40% - Accent1 8 3 5" xfId="8164" xr:uid="{A033F8BD-294D-41F8-A996-6BF992060700}"/>
    <cellStyle name="40% - Accent1 8 3 5 2" xfId="33571" xr:uid="{AECE4153-6674-43D4-B9FF-0EDC65889E4D}"/>
    <cellStyle name="40% - Accent1 8 3 6" xfId="39314" xr:uid="{8E2E2E0D-8AFD-4865-9433-EE9EC55736BB}"/>
    <cellStyle name="40% - Accent1 8 4" xfId="381" xr:uid="{5C57C448-F942-4AE4-BF98-0B16CF16BA4F}"/>
    <cellStyle name="40% - Accent1 8 4 2" xfId="552" xr:uid="{4B4057DC-B5DA-43A9-B7D4-08CD3DC11AA6}"/>
    <cellStyle name="40% - Accent1 8 4 2 2" xfId="6310" xr:uid="{0A228B10-F3BF-4E2D-B32E-1D99CF16EC4D}"/>
    <cellStyle name="40% - Accent1 8 4 2 2 2" xfId="31733" xr:uid="{4F015747-2C0D-4336-B066-EB9E5AF6BBB6}"/>
    <cellStyle name="40% - Accent1 8 4 2 3" xfId="26036" xr:uid="{AC31D38D-2131-4FC5-B4C6-FB9D489D039F}"/>
    <cellStyle name="40% - Accent1 8 4 3" xfId="17574" xr:uid="{73A3BAF8-6D30-4FD6-AA1F-0F7940386D58}"/>
    <cellStyle name="40% - Accent1 8 4 3 2" xfId="20189" xr:uid="{0F4A275B-B755-4E60-852A-9982D635DB56}"/>
    <cellStyle name="40% - Accent1 8 4 3 2 2" xfId="45477" xr:uid="{96143D1A-C775-4160-A6DB-9C80454B1674}"/>
    <cellStyle name="40% - Accent1 8 4 3 3" xfId="42882" xr:uid="{6E7247E0-E717-40A8-80C9-DB6D4712F2C4}"/>
    <cellStyle name="40% - Accent1 8 4 4" xfId="10349" xr:uid="{909A34FD-E01D-41FC-A9B3-A85FE4520A7B}"/>
    <cellStyle name="40% - Accent1 8 4 4 2" xfId="35733" xr:uid="{3BAE186C-C362-4880-90D0-AF98A6755CA7}"/>
    <cellStyle name="40% - Accent1 8 4 5" xfId="25865" xr:uid="{60DA0286-15DE-4AD8-92EA-E45E5D190F6C}"/>
    <cellStyle name="40% - Accent1 8 5" xfId="20457" xr:uid="{4D6DFD06-D9D7-4083-830D-8571BE464C48}"/>
    <cellStyle name="40% - Accent1 8 5 2" xfId="25157" xr:uid="{CDAEC4A3-09BE-410A-9376-2FEEB720409D}"/>
    <cellStyle name="40% - Accent1 8 5 2 2" xfId="50391" xr:uid="{DADBADA0-10B4-4BC2-B281-B005800F61A1}"/>
    <cellStyle name="40% - Accent1 8 5 3" xfId="45736" xr:uid="{F298C3F2-5A27-4166-A4E6-640259DD00A3}"/>
    <cellStyle name="40% - Accent1 8 6" xfId="20627" xr:uid="{AB97D5C9-048A-4228-8CED-32C01F711B20}"/>
    <cellStyle name="40% - Accent1 8 6 2" xfId="5366" xr:uid="{3ACC4E3B-5850-40EF-A6C4-123594E76601}"/>
    <cellStyle name="40% - Accent1 8 6 2 2" xfId="30797" xr:uid="{08D4E647-B506-422F-857D-872AD6D057C0}"/>
    <cellStyle name="40% - Accent1 8 6 3" xfId="45906" xr:uid="{79BDC67A-5DC7-487C-A582-736AAF492DE7}"/>
    <cellStyle name="40% - Accent1 8 7" xfId="25010" xr:uid="{504928D8-07FF-4EC7-8676-53E3B81F818C}"/>
    <cellStyle name="40% - Accent1 8 7 2" xfId="50244" xr:uid="{03B3DE43-27C8-40BA-9047-3D8BA0812A0E}"/>
    <cellStyle name="40% - Accent1 8 8" xfId="33058" xr:uid="{C1181188-E322-402E-B6B9-AFE2AA7D8FA4}"/>
    <cellStyle name="40% - Accent1 9" xfId="2409" xr:uid="{8A10C842-7336-4B95-A0C5-C8E5F89C171B}"/>
    <cellStyle name="40% - Accent1 9 2" xfId="8722" xr:uid="{8B889F5F-0675-4F24-87ED-A2AEA96ABF94}"/>
    <cellStyle name="40% - Accent1 9 2 2" xfId="22476" xr:uid="{3D6C65DB-CA50-4433-B54E-4E7F71DDE667}"/>
    <cellStyle name="40% - Accent1 9 2 2 2" xfId="22646" xr:uid="{BB40176F-FD1E-475D-8E19-ED1B40697829}"/>
    <cellStyle name="40% - Accent1 9 2 2 2 2" xfId="8415" xr:uid="{1AE15B12-1C32-4F0D-ABF8-A7A7634B2A06}"/>
    <cellStyle name="40% - Accent1 9 2 2 2 2 2" xfId="33822" xr:uid="{8ACF3ABE-ABC8-400F-9482-4B5054CA88A2}"/>
    <cellStyle name="40% - Accent1 9 2 2 2 3" xfId="47901" xr:uid="{9B300A2A-3CAC-4D28-B6FB-4CAFC22B7722}"/>
    <cellStyle name="40% - Accent1 9 2 2 3" xfId="724" xr:uid="{19FA7CFA-FDAF-49C8-90E4-BACAA7B9FB03}"/>
    <cellStyle name="40% - Accent1 9 2 2 3 2" xfId="10688" xr:uid="{CCC9DE0A-CBC5-4945-802C-926B0ABF4F20}"/>
    <cellStyle name="40% - Accent1 9 2 2 3 2 2" xfId="36072" xr:uid="{F9690A94-E4F9-4175-AB76-7A383B0CE975}"/>
    <cellStyle name="40% - Accent1 9 2 2 3 3" xfId="26208" xr:uid="{188918A7-8536-4869-9CC7-EF35A00A1CA7}"/>
    <cellStyle name="40% - Accent1 9 2 2 4" xfId="12453" xr:uid="{26222460-015C-4593-A811-D94C7381507E}"/>
    <cellStyle name="40% - Accent1 9 2 2 4 2" xfId="37816" xr:uid="{8D95CB4E-3051-41B7-AC06-DA3DDF4B835F}"/>
    <cellStyle name="40% - Accent1 9 2 2 5" xfId="47732" xr:uid="{8CB60830-3829-465A-94F6-AD53BEFDD0EF}"/>
    <cellStyle name="40% - Accent1 9 2 3" xfId="21530" xr:uid="{EF290DBA-1CEE-4D96-B576-4AB143916525}"/>
    <cellStyle name="40% - Accent1 9 2 3 2" xfId="14634" xr:uid="{CEDA04BC-15A4-4538-8504-CF0D7F629F5F}"/>
    <cellStyle name="40% - Accent1 9 2 3 2 2" xfId="39973" xr:uid="{957987CA-9DB5-452F-BFFA-657E6FDDA649}"/>
    <cellStyle name="40% - Accent1 9 2 3 3" xfId="46798" xr:uid="{DAD16FB4-EF5B-4A9A-9FDF-F73D99CA0FF1}"/>
    <cellStyle name="40% - Accent1 9 2 4" xfId="21700" xr:uid="{F5A18585-9F00-424A-BDA2-AE286CF47CF4}"/>
    <cellStyle name="40% - Accent1 9 2 4 2" xfId="7471" xr:uid="{9A83EB2F-46E3-431D-9B1B-9E934F9B19BE}"/>
    <cellStyle name="40% - Accent1 9 2 4 2 2" xfId="32885" xr:uid="{F6BF3964-92A6-441C-A19E-8DC42EF3FA78}"/>
    <cellStyle name="40% - Accent1 9 2 4 3" xfId="46968" xr:uid="{33457EEE-0D5D-4622-96E4-0DBA53D2DA61}"/>
    <cellStyle name="40% - Accent1 9 2 5" xfId="14487" xr:uid="{27AFF86D-CE7E-4678-9886-E0D60F1F2E75}"/>
    <cellStyle name="40% - Accent1 9 2 5 2" xfId="39826" xr:uid="{A7FA9C2C-C91A-450A-8E2A-87620ADB6D9C}"/>
    <cellStyle name="40% - Accent1 9 2 6" xfId="34119" xr:uid="{B3DE35A0-0D2C-4704-9E0A-1DDE2EF79C68}"/>
    <cellStyle name="40% - Accent1 9 3" xfId="21358" xr:uid="{219FC2DE-F556-4F63-BD81-A0FBDAC113C4}"/>
    <cellStyle name="40% - Accent1 9 3 2" xfId="16163" xr:uid="{A829DAF2-BD77-4470-840A-866D8A106D03}"/>
    <cellStyle name="40% - Accent1 9 3 2 2" xfId="16333" xr:uid="{A62175E9-2319-46C7-849B-3B9B02F37A6F}"/>
    <cellStyle name="40% - Accent1 9 3 2 2 2" xfId="21050" xr:uid="{DE34C3A7-A772-4D40-8BEC-A4B40611D5D0}"/>
    <cellStyle name="40% - Accent1 9 3 2 2 2 2" xfId="46329" xr:uid="{E35DA484-90CB-4994-9439-7C4B03CD6E22}"/>
    <cellStyle name="40% - Accent1 9 3 2 2 3" xfId="41649" xr:uid="{B487273C-3FF8-474E-A6BA-88E7F7E847BB}"/>
    <cellStyle name="40% - Accent1 9 3 2 3" xfId="1761" xr:uid="{3E5AF9AE-119D-40A1-8E68-BD229ED76C66}"/>
    <cellStyle name="40% - Accent1 9 3 2 3 2" xfId="23325" xr:uid="{B2F4CA16-A032-415D-8EB1-8C32AC573EB8}"/>
    <cellStyle name="40% - Accent1 9 3 2 3 2 2" xfId="48580" xr:uid="{1D806439-F38D-473F-BEA3-933EF82DDE83}"/>
    <cellStyle name="40% - Accent1 9 3 2 3 3" xfId="27232" xr:uid="{06BC51C2-42E6-45D6-A45B-7CB2FABE0FC3}"/>
    <cellStyle name="40% - Accent1 9 3 2 4" xfId="25090" xr:uid="{174BA7BE-CFAE-4239-A954-39BA64B5BDF3}"/>
    <cellStyle name="40% - Accent1 9 3 2 4 2" xfId="50324" xr:uid="{89EB6BDA-E45D-4E6C-AD2C-8426C0084AB4}"/>
    <cellStyle name="40% - Accent1 9 3 2 5" xfId="41479" xr:uid="{42D50F91-7B9E-4D02-B355-600BE42C8F4F}"/>
    <cellStyle name="40% - Accent1 9 3 3" xfId="15218" xr:uid="{DCBCCF06-42F0-410D-91C4-A0D0C388042A}"/>
    <cellStyle name="40% - Accent1 9 3 3 2" xfId="224" xr:uid="{0712F7FC-F602-47F9-AFE6-4BF316163401}"/>
    <cellStyle name="40% - Accent1 9 3 3 2 2" xfId="25718" xr:uid="{A55A2DD8-BC78-4171-8731-4A7303FC1432}"/>
    <cellStyle name="40% - Accent1 9 3 3 3" xfId="40545" xr:uid="{F28A38FD-46D6-46C1-8123-728567E8E1EF}"/>
    <cellStyle name="40% - Accent1 9 3 4" xfId="15388" xr:uid="{1951057D-11C6-4F22-A4C0-A64A79A6F290}"/>
    <cellStyle name="40% - Accent1 9 3 4 2" xfId="20107" xr:uid="{E94DCB50-E98C-49ED-B21D-89FD757DF3F5}"/>
    <cellStyle name="40% - Accent1 9 3 4 2 2" xfId="45395" xr:uid="{21CBF923-6AE2-4D36-A9AC-B4B007ED9F85}"/>
    <cellStyle name="40% - Accent1 9 3 4 3" xfId="40715" xr:uid="{D65B29C9-D2EF-4350-8066-E14A71BB44DD}"/>
    <cellStyle name="40% - Accent1 9 3 5" xfId="2923" xr:uid="{C0374DD5-E94D-4509-AC48-B06D0052F61D}"/>
    <cellStyle name="40% - Accent1 9 3 5 2" xfId="28376" xr:uid="{CE1D0F61-692F-443F-B57B-8B9B52F21D5E}"/>
    <cellStyle name="40% - Accent1 9 3 6" xfId="46627" xr:uid="{655D9869-EB4D-42BF-829E-BFD73F89D412}"/>
    <cellStyle name="40% - Accent1 9 4" xfId="9839" xr:uid="{C59B29D7-5A88-4D3C-8655-CBA333C70C61}"/>
    <cellStyle name="40% - Accent1 9 4 2" xfId="10009" xr:uid="{0DA4E1C5-34D2-44CE-A670-C0978D02C83D}"/>
    <cellStyle name="40% - Accent1 9 4 2 2" xfId="18948" xr:uid="{2C7F8242-60E9-422E-B10A-B35B6852726C}"/>
    <cellStyle name="40% - Accent1 9 4 2 2 2" xfId="44248" xr:uid="{53287188-F620-48A6-B7F4-BA8CDE4C5793}"/>
    <cellStyle name="40% - Accent1 9 4 2 3" xfId="35393" xr:uid="{AF7D839E-1917-4D3F-95D0-0648E5A74ADC}"/>
    <cellStyle name="40% - Accent1 9 4 3" xfId="13363" xr:uid="{E50D0B8A-0398-489E-B9D6-7954B46EE85E}"/>
    <cellStyle name="40% - Accent1 9 4 3 2" xfId="4374" xr:uid="{EF799331-4C0A-46D8-A41B-74D67A0A4BAF}"/>
    <cellStyle name="40% - Accent1 9 4 3 2 2" xfId="29818" xr:uid="{204C596E-43AF-493F-8F31-AE9E90152778}"/>
    <cellStyle name="40% - Accent1 9 4 3 3" xfId="38714" xr:uid="{29F9611C-DC6C-4C99-97FF-2FC005BF15C2}"/>
    <cellStyle name="40% - Accent1 9 4 4" xfId="6139" xr:uid="{8B5D2DF0-4060-4B79-8682-711D21040DE8}"/>
    <cellStyle name="40% - Accent1 9 4 4 2" xfId="31562" xr:uid="{70E3B5DF-483D-46F6-8802-56720F433E6A}"/>
    <cellStyle name="40% - Accent1 9 4 5" xfId="35223" xr:uid="{AE02AAF8-09C3-4E90-9808-EA2ABB07113B}"/>
    <cellStyle name="40% - Accent1 9 5" xfId="8894" xr:uid="{2CCFA07C-07E3-4C8E-986B-211CD658D02A}"/>
    <cellStyle name="40% - Accent1 9 5 2" xfId="20946" xr:uid="{16643958-EF45-4D73-ADA2-B6F10F9D3F82}"/>
    <cellStyle name="40% - Accent1 9 5 2 2" xfId="46225" xr:uid="{DAC09C2A-6769-4B85-A100-FC008538F7C8}"/>
    <cellStyle name="40% - Accent1 9 5 3" xfId="34287" xr:uid="{A524CA01-AC77-493A-BE95-BD45FCF13872}"/>
    <cellStyle name="40% - Accent1 9 6" xfId="9064" xr:uid="{92964646-7F51-4FC4-9B1E-02F7E5F8CD7F}"/>
    <cellStyle name="40% - Accent1 9 6 2" xfId="18004" xr:uid="{4DF0AFF6-D94D-44E1-A694-4B6FFAB730C7}"/>
    <cellStyle name="40% - Accent1 9 6 2 2" xfId="43312" xr:uid="{3F227BD5-9C66-4FE2-9772-15E5A237D6DB}"/>
    <cellStyle name="40% - Accent1 9 6 3" xfId="34457" xr:uid="{CCE28D32-395C-467A-850A-3073F05E9CB5}"/>
    <cellStyle name="40% - Accent1 9 7" xfId="20799" xr:uid="{A99BBE9C-716E-492F-85E9-FFBA370557D8}"/>
    <cellStyle name="40% - Accent1 9 7 2" xfId="46078" xr:uid="{8265791C-4D25-4CB3-8A5E-ACCB2AC1750B}"/>
    <cellStyle name="40% - Accent1 9 8" xfId="27866" xr:uid="{EB983829-8839-4B0B-80F6-7D80A148D814}"/>
    <cellStyle name="40% - Accent2" xfId="24" builtinId="35" customBuiltin="1"/>
    <cellStyle name="40% - Accent2 10" xfId="4513" xr:uid="{7A1A4C49-6F10-4F36-A36D-7D43996655BA}"/>
    <cellStyle name="40% - Accent2 10 2" xfId="10826" xr:uid="{8977C798-A2D5-4BCC-8D45-F92522A1207D}"/>
    <cellStyle name="40% - Accent2 10 2 2" xfId="24580" xr:uid="{7B90EDC1-D45E-47D2-852B-A6F20E60C4E9}"/>
    <cellStyle name="40% - Accent2 10 2 2 2" xfId="24750" xr:uid="{10493CC6-71BF-4496-8380-EB53C1F33A1B}"/>
    <cellStyle name="40% - Accent2 10 2 2 2 2" xfId="9487" xr:uid="{112CD1F8-45C7-4544-9FCE-3F14EB671967}"/>
    <cellStyle name="40% - Accent2 10 2 2 2 2 2" xfId="34880" xr:uid="{B7CF3FCB-84DE-444B-85A8-B6350D881EAD}"/>
    <cellStyle name="40% - Accent2 10 2 2 2 3" xfId="49984" xr:uid="{6B61BD11-D68A-47B4-B041-EEC759DC64A6}"/>
    <cellStyle name="40% - Accent2 10 2 2 3" xfId="22816" xr:uid="{8E7DDE30-C8C5-45C5-BDFB-C13C6B694A52}"/>
    <cellStyle name="40% - Accent2 10 2 2 3 2" xfId="12792" xr:uid="{5B69AC3D-639D-4AC3-AF96-D32C6B13569B}"/>
    <cellStyle name="40% - Accent2 10 2 2 3 2 2" xfId="38155" xr:uid="{F9B488C0-416A-4A33-A0F5-CB1E0BFEA683}"/>
    <cellStyle name="40% - Accent2 10 2 2 3 3" xfId="48071" xr:uid="{A0801FB2-1508-49E7-8FA8-F421C88FB84A}"/>
    <cellStyle name="40% - Accent2 10 2 2 4" xfId="20879" xr:uid="{0A6F0F1B-42A2-43F8-83A6-F4A5D9753B8D}"/>
    <cellStyle name="40% - Accent2 10 2 2 4 2" xfId="46158" xr:uid="{048824D4-8C34-479C-8F3D-8A77D74ADB8D}"/>
    <cellStyle name="40% - Accent2 10 2 2 5" xfId="49814" xr:uid="{FF28B4C4-4EB7-4464-9D58-57E612D00AF9}"/>
    <cellStyle name="40% - Accent2 10 2 3" xfId="23635" xr:uid="{55E61AFE-5F67-46BA-B060-3AE3948BB057}"/>
    <cellStyle name="40% - Accent2 10 2 3 2" xfId="21285" xr:uid="{A2EBEA19-24E1-4E69-B18C-B55295553D72}"/>
    <cellStyle name="40% - Accent2 10 2 3 2 2" xfId="46563" xr:uid="{7402F0BD-65E9-4CDB-A7EB-27984B53746C}"/>
    <cellStyle name="40% - Accent2 10 2 3 3" xfId="48880" xr:uid="{83B8F17B-5E74-40AB-B0E4-F3A1318AD24C}"/>
    <cellStyle name="40% - Accent2 10 2 4" xfId="23805" xr:uid="{AC368BC8-CD60-4ACB-8D8B-2C7FBEE4C211}"/>
    <cellStyle name="40% - Accent2 10 2 4 2" xfId="4292" xr:uid="{EE274F7D-DD06-43A9-B7F7-8D7BD3211A23}"/>
    <cellStyle name="40% - Accent2 10 2 4 2 2" xfId="29736" xr:uid="{C7CA8707-004C-4559-B2F1-5D2A8EED61A1}"/>
    <cellStyle name="40% - Accent2 10 2 4 3" xfId="49050" xr:uid="{64A6D893-58DC-40D2-97BA-7E5686034C72}"/>
    <cellStyle name="40% - Accent2 10 2 5" xfId="15560" xr:uid="{509117EA-73D8-49A8-B959-B24E659E88E8}"/>
    <cellStyle name="40% - Accent2 10 2 5 2" xfId="40887" xr:uid="{6F117711-D3B4-4413-9278-399881805A56}"/>
    <cellStyle name="40% - Accent2 10 2 6" xfId="36200" xr:uid="{0F6C8EE2-0F40-4923-94AF-5D99A09EDE76}"/>
    <cellStyle name="40% - Accent2 10 3" xfId="23463" xr:uid="{217E3B48-FF83-4C2D-B70E-51CDC078A2DD}"/>
    <cellStyle name="40% - Accent2 10 3 2" xfId="18267" xr:uid="{B062E1E8-F800-4EE0-8C38-2A4002D0EC07}"/>
    <cellStyle name="40% - Accent2 10 3 2 2" xfId="18437" xr:uid="{8951EF58-6FB7-43C2-B339-6DC9B06BCCDB}"/>
    <cellStyle name="40% - Accent2 10 3 2 2 2" xfId="22123" xr:uid="{BE34559B-4A5C-4CBC-AAB7-147783EFA807}"/>
    <cellStyle name="40% - Accent2 10 3 2 2 2 2" xfId="47391" xr:uid="{0F45FA1E-8CC7-4EE6-9264-BE8BB5063B09}"/>
    <cellStyle name="40% - Accent2 10 3 2 2 3" xfId="43737" xr:uid="{8FE3D2A8-3CA9-4775-8D79-9198613E8771}"/>
    <cellStyle name="40% - Accent2 10 3 2 3" xfId="16503" xr:uid="{87D4DB72-4BD7-42CF-B5D6-02EC84C40283}"/>
    <cellStyle name="40% - Accent2 10 3 2 3 2" xfId="25429" xr:uid="{A9E97283-DBCA-41E4-806B-B961A7E9BAF9}"/>
    <cellStyle name="40% - Accent2 10 3 2 3 2 2" xfId="50663" xr:uid="{0F34187B-6AB5-4F4B-84C4-E31EF25229DA}"/>
    <cellStyle name="40% - Accent2 10 3 2 3 3" xfId="41819" xr:uid="{B44E5C68-6FDB-4625-8028-988F183EBDAD}"/>
    <cellStyle name="40% - Accent2 10 3 2 4" xfId="14567" xr:uid="{F5627A86-6230-4F51-90B4-50773F25C4C4}"/>
    <cellStyle name="40% - Accent2 10 3 2 4 2" xfId="39906" xr:uid="{4951FB72-43CF-48AD-AC2A-717FF77EE5FB}"/>
    <cellStyle name="40% - Accent2 10 3 2 5" xfId="43567" xr:uid="{ACE39EC5-E117-4994-83B4-31FAB7E148EF}"/>
    <cellStyle name="40% - Accent2 10 3 3" xfId="17323" xr:uid="{034FA368-4A78-41C5-9A02-5D5929F87C5B}"/>
    <cellStyle name="40% - Accent2 10 3 3 2" xfId="14973" xr:uid="{634C4282-86D6-40AE-BC42-32AB7ACAF556}"/>
    <cellStyle name="40% - Accent2 10 3 3 2 2" xfId="40311" xr:uid="{4C0F42AD-9BC3-4ADC-BDA7-BE88CBBF95E6}"/>
    <cellStyle name="40% - Accent2 10 3 3 3" xfId="42631" xr:uid="{79A89071-91CF-4255-B5CA-9629CE84A73B}"/>
    <cellStyle name="40% - Accent2 10 3 4" xfId="17493" xr:uid="{279B1CA1-BB23-46BF-A9DF-AD77138B0FE7}"/>
    <cellStyle name="40% - Accent2 10 3 4 2" xfId="10606" xr:uid="{544C7989-10C2-4D7F-83C5-9B6229949576}"/>
    <cellStyle name="40% - Accent2 10 3 4 2 2" xfId="35990" xr:uid="{637C4874-5733-46F9-80FA-25B0B58F5B15}"/>
    <cellStyle name="40% - Accent2 10 3 4 3" xfId="42801" xr:uid="{DE2F2D9B-CECF-4253-954F-D3C78E554DE7}"/>
    <cellStyle name="40% - Accent2 10 3 5" xfId="5027" xr:uid="{7DB308E0-078E-43E5-8C2C-1DF86A96AD67}"/>
    <cellStyle name="40% - Accent2 10 3 5 2" xfId="30458" xr:uid="{E9926F00-1801-4CB2-91A7-8AA0A750B8B3}"/>
    <cellStyle name="40% - Accent2 10 3 6" xfId="48710" xr:uid="{E558E9A4-106E-4C4C-A131-E122B7D1A6CF}"/>
    <cellStyle name="40% - Accent2 10 4" xfId="11943" xr:uid="{5A560CB2-850B-4B2D-8942-E5555AE97ADA}"/>
    <cellStyle name="40% - Accent2 10 4 2" xfId="12113" xr:uid="{F82D669C-C9E3-4C33-AFAA-76A97F9584C0}"/>
    <cellStyle name="40% - Accent2 10 4 2 2" xfId="3174" xr:uid="{E35F563B-1556-4D8F-8C3A-5E9E19E4E7F1}"/>
    <cellStyle name="40% - Accent2 10 4 2 2 2" xfId="28627" xr:uid="{7DB9DFA5-CB4C-49F1-94C9-D124CE28EBC3}"/>
    <cellStyle name="40% - Accent2 10 4 2 3" xfId="37476" xr:uid="{5E2DCF52-8FFA-41F9-96B8-F693656DD76F}"/>
    <cellStyle name="40% - Accent2 10 4 3" xfId="10179" xr:uid="{6BCD0CFD-C6C4-4D5E-9F6F-72635F71FED3}"/>
    <cellStyle name="40% - Accent2 10 4 3 2" xfId="6478" xr:uid="{45EDE242-7B71-471B-9D6C-72188B04E9A0}"/>
    <cellStyle name="40% - Accent2 10 4 3 2 2" xfId="31901" xr:uid="{CBE72399-D9C9-4E71-B2BC-3DF094DD6EBF}"/>
    <cellStyle name="40% - Accent2 10 4 3 3" xfId="35563" xr:uid="{E4F34180-D14A-4089-9957-622236945B2F}"/>
    <cellStyle name="40% - Accent2 10 4 4" xfId="8244" xr:uid="{721D9CAA-4D04-43C2-8839-904AF7ACBC67}"/>
    <cellStyle name="40% - Accent2 10 4 4 2" xfId="33651" xr:uid="{C41F04A5-EAE3-41C4-B45A-DDD0C8A6263E}"/>
    <cellStyle name="40% - Accent2 10 4 5" xfId="37306" xr:uid="{33E6BF12-668A-43F0-BADA-79DBA2BEB62F}"/>
    <cellStyle name="40% - Accent2 10 5" xfId="10998" xr:uid="{49C97CC0-324E-4C4B-B511-94E4BDBFAD99}"/>
    <cellStyle name="40% - Accent2 10 5 2" xfId="8650" xr:uid="{32D1C9E6-2A09-4344-AB40-0FFD7DFE8FD3}"/>
    <cellStyle name="40% - Accent2 10 5 2 2" xfId="34056" xr:uid="{1012CBC4-F4ED-47DF-A4F0-967D5D005130}"/>
    <cellStyle name="40% - Accent2 10 5 3" xfId="36369" xr:uid="{80869D95-DC46-4ACC-92C4-724F5DD4EC58}"/>
    <cellStyle name="40% - Accent2 10 6" xfId="11168" xr:uid="{B3B0DBE6-D121-403F-ABB5-0878D3E35848}"/>
    <cellStyle name="40% - Accent2 10 6 2" xfId="2188" xr:uid="{82CB6F21-9028-41A3-8FBC-A544E87E38C1}"/>
    <cellStyle name="40% - Accent2 10 6 2 2" xfId="27659" xr:uid="{61A5692C-FA1A-4C3E-998B-FB8F683EE416}"/>
    <cellStyle name="40% - Accent2 10 6 3" xfId="36539" xr:uid="{95059C54-4DC8-44EB-99EA-8F9F26270937}"/>
    <cellStyle name="40% - Accent2 10 7" xfId="21872" xr:uid="{D5062644-221D-4ADA-B599-30B37EB92113}"/>
    <cellStyle name="40% - Accent2 10 7 2" xfId="47140" xr:uid="{B94D311F-AAB9-4F0C-8648-72E9A7392410}"/>
    <cellStyle name="40% - Accent2 10 8" xfId="29946" xr:uid="{4970666D-4E7F-429D-AA3C-105E6609A5A5}"/>
    <cellStyle name="40% - Accent2 11" xfId="17151" xr:uid="{5A4A9DDF-BB4D-4264-AB46-DA827507DE8F}"/>
    <cellStyle name="40% - Accent2 11 2" xfId="6618" xr:uid="{642A7400-D6DC-458B-B484-3F7CD9E1DA65}"/>
    <cellStyle name="40% - Accent2 11 2 2" xfId="20369" xr:uid="{BC54EB07-ECE2-4248-9CF2-0C2132AE34FE}"/>
    <cellStyle name="40% - Accent2 11 2 2 2" xfId="20539" xr:uid="{D1FE1A8A-BC66-4B1A-817C-199377648215}"/>
    <cellStyle name="40% - Accent2 11 2 2 2 2" xfId="5278" xr:uid="{E3D07A70-AD59-4F21-9382-8EEF4BA06747}"/>
    <cellStyle name="40% - Accent2 11 2 2 2 2 2" xfId="30709" xr:uid="{E915CEE3-296C-4791-A6AA-C16DA3B6476F}"/>
    <cellStyle name="40% - Accent2 11 2 2 2 3" xfId="45818" xr:uid="{08B859C3-2F03-48BE-9FE7-4746727CDB0A}"/>
    <cellStyle name="40% - Accent2 11 2 2 3" xfId="12283" xr:uid="{135E4C77-D0F1-4C58-BC21-83D4AD7CB1CF}"/>
    <cellStyle name="40% - Accent2 11 2 2 3 2" xfId="8583" xr:uid="{4ED2C635-7E37-4233-AD7C-78A45CD4B0FE}"/>
    <cellStyle name="40% - Accent2 11 2 2 3 2 2" xfId="33990" xr:uid="{9EC7A08F-51FB-4D33-8331-7C16402DE8F5}"/>
    <cellStyle name="40% - Accent2 11 2 2 3 3" xfId="37646" xr:uid="{3B496439-4196-44CE-8CC9-E0DC65E11F4B}"/>
    <cellStyle name="40% - Accent2 11 2 2 4" xfId="9316" xr:uid="{0834A93F-BEE5-47C3-A524-A4508B1949C9}"/>
    <cellStyle name="40% - Accent2 11 2 2 4 2" xfId="34709" xr:uid="{A737D0D4-8C26-4BED-984C-AAB2A7E338A7}"/>
    <cellStyle name="40% - Accent2 11 2 2 5" xfId="45648" xr:uid="{24971FBE-B39D-41E2-9B5C-393ECBC13689}"/>
    <cellStyle name="40% - Accent2 11 2 3" xfId="19426" xr:uid="{F168DE17-766C-4F61-AA97-CA20B10948F3}"/>
    <cellStyle name="40% - Accent2 11 2 3 2" xfId="10755" xr:uid="{6E094F9C-1207-4183-8780-CF19ED04F1AF}"/>
    <cellStyle name="40% - Accent2 11 2 3 2 2" xfId="36138" xr:uid="{8F5DCC75-F6B8-4F44-98AA-D42203C9F04F}"/>
    <cellStyle name="40% - Accent2 11 2 3 3" xfId="44714" xr:uid="{B6E34221-617E-44DB-96F6-D6D5DBEC1A51}"/>
    <cellStyle name="40% - Accent2 11 2 4" xfId="19596" xr:uid="{87B97C04-71F3-4AE4-BA2F-0E8AD179D2CF}"/>
    <cellStyle name="40% - Accent2 11 2 4 2" xfId="16930" xr:uid="{79B96268-FB54-45A9-AE0F-363E3F9417B7}"/>
    <cellStyle name="40% - Accent2 11 2 4 2 2" xfId="42246" xr:uid="{240F1D08-4158-4ACA-8B3A-65E4413A0BEA}"/>
    <cellStyle name="40% - Accent2 11 2 4 3" xfId="44884" xr:uid="{497FEAFD-B5C4-40D0-9D5B-214184F71CB0}"/>
    <cellStyle name="40% - Accent2 11 2 5" xfId="23977" xr:uid="{8E7BD255-BAA6-42B9-9C9C-FD693CE10DE2}"/>
    <cellStyle name="40% - Accent2 11 2 5 2" xfId="49222" xr:uid="{A3F16B63-BE39-4E96-8A5D-4AF4836071D9}"/>
    <cellStyle name="40% - Accent2 11 2 6" xfId="32032" xr:uid="{4B5309B9-C4D5-4DD3-A78E-5764D044BA40}"/>
    <cellStyle name="40% - Accent2 11 3" xfId="19254" xr:uid="{A12FD655-7F7B-4F33-BB4B-4DBD525110CC}"/>
    <cellStyle name="40% - Accent2 11 3 2" xfId="14057" xr:uid="{C5995A2C-9CD9-4213-9627-D12EE896CD1D}"/>
    <cellStyle name="40% - Accent2 11 3 2 2" xfId="14227" xr:uid="{B0C189F0-D79D-45E1-A6C2-6D5CA5915914}"/>
    <cellStyle name="40% - Accent2 11 3 2 2 2" xfId="11591" xr:uid="{5E408CF7-08AF-421C-A7DA-72D6C19140EC}"/>
    <cellStyle name="40% - Accent2 11 3 2 2 2 2" xfId="36962" xr:uid="{8AD62CB1-1D70-41B0-9530-9BA29DA7A438}"/>
    <cellStyle name="40% - Accent2 11 3 2 2 3" xfId="39566" xr:uid="{1BDF944A-9639-4736-A18A-4F3B930BDAF4}"/>
    <cellStyle name="40% - Accent2 11 3 2 3" xfId="24920" xr:uid="{4231A59D-2405-46EF-B984-D89FF416F393}"/>
    <cellStyle name="40% - Accent2 11 3 2 3 2" xfId="21218" xr:uid="{1D466701-4D15-4EEC-8E2F-7AB8C0291E46}"/>
    <cellStyle name="40% - Accent2 11 3 2 3 2 2" xfId="46497" xr:uid="{5D02B92C-17C8-453E-A3BF-322A734E9CEC}"/>
    <cellStyle name="40% - Accent2 11 3 2 3 3" xfId="50154" xr:uid="{B7C035DA-DC91-40F6-80C9-0BA7A8716C0C}"/>
    <cellStyle name="40% - Accent2 11 3 2 4" xfId="21952" xr:uid="{6A2A18EA-2B87-4BE2-8E28-8D05FC23000C}"/>
    <cellStyle name="40% - Accent2 11 3 2 4 2" xfId="47220" xr:uid="{B57ED3A7-7C6F-4306-A882-9951CFFBDA0F}"/>
    <cellStyle name="40% - Accent2 11 3 2 5" xfId="39396" xr:uid="{D3030B8A-4E7D-4E50-BC3C-09542BBE0F9D}"/>
    <cellStyle name="40% - Accent2 11 3 3" xfId="13112" xr:uid="{3D67113C-4D5C-43AD-B84E-4047872714C7}"/>
    <cellStyle name="40% - Accent2 11 3 3 2" xfId="23391" xr:uid="{C533FF10-CFBE-48F7-AC0A-DCF95C72B69C}"/>
    <cellStyle name="40% - Accent2 11 3 3 2 2" xfId="48646" xr:uid="{EE262AB1-541F-48E8-9BB9-D31C94A1634D}"/>
    <cellStyle name="40% - Accent2 11 3 3 3" xfId="38463" xr:uid="{2FE668C7-2C11-4512-A4E0-E929950BC641}"/>
    <cellStyle name="40% - Accent2 11 3 4" xfId="13282" xr:uid="{7836A925-F655-47E8-93BE-1FE8047058AF}"/>
    <cellStyle name="40% - Accent2 11 3 4 2" xfId="6396" xr:uid="{2780F964-727F-406C-A8D8-D7CCFEF2F1C0}"/>
    <cellStyle name="40% - Accent2 11 3 4 2 2" xfId="31819" xr:uid="{D001C806-3FE3-4E42-8838-DB7B8105B103}"/>
    <cellStyle name="40% - Accent2 11 3 4 3" xfId="38633" xr:uid="{30B6E832-F360-494F-BC97-E04000019A2D}"/>
    <cellStyle name="40% - Accent2 11 3 5" xfId="17665" xr:uid="{4A5C515B-A020-4BF1-A543-759A0E9A4BF9}"/>
    <cellStyle name="40% - Accent2 11 3 5 2" xfId="42973" xr:uid="{868AE424-A598-4862-83C7-7FEC31D9AE03}"/>
    <cellStyle name="40% - Accent2 11 3 6" xfId="44545" xr:uid="{9E4A52F9-EBAE-4CE1-8AB9-C29C8FDE07EE}"/>
    <cellStyle name="40% - Accent2 11 4" xfId="7734" xr:uid="{2D4D152D-1688-4935-AAE3-190997CFB597}"/>
    <cellStyle name="40% - Accent2 11 4 2" xfId="7904" xr:uid="{ACE05F40-D653-4FA6-91B1-F358C95487BB}"/>
    <cellStyle name="40% - Accent2 11 4 2 2" xfId="15811" xr:uid="{E98100A3-B9AD-4538-933B-901CC9D6B63F}"/>
    <cellStyle name="40% - Accent2 11 4 2 2 2" xfId="41138" xr:uid="{0400EDD9-4D3E-41FC-847D-65940FB8EB87}"/>
    <cellStyle name="40% - Accent2 11 4 2 3" xfId="33311" xr:uid="{02512B18-A503-4848-B3D5-34648AD04BEB}"/>
    <cellStyle name="40% - Accent2 11 4 3" xfId="5969" xr:uid="{0E3396FE-59FE-411C-B343-3345115E1B1B}"/>
    <cellStyle name="40% - Accent2 11 4 3 2" xfId="19116" xr:uid="{A7F39F62-DAF7-44B5-B323-D1A8355721A1}"/>
    <cellStyle name="40% - Accent2 11 4 3 2 2" xfId="44416" xr:uid="{8372D3B8-81B8-42A6-972F-66982CF0EE58}"/>
    <cellStyle name="40% - Accent2 11 4 3 3" xfId="31392" xr:uid="{5C99D0CF-14CB-45F7-A65A-F6B995D61CB4}"/>
    <cellStyle name="40% - Accent2 11 4 4" xfId="3003" xr:uid="{716767F4-631F-4569-ADF3-B02BFA3E696D}"/>
    <cellStyle name="40% - Accent2 11 4 4 2" xfId="28456" xr:uid="{716B580F-C6F2-4539-8319-3260F4EF1C8D}"/>
    <cellStyle name="40% - Accent2 11 4 5" xfId="33141" xr:uid="{5521F09A-F2A7-4171-8A22-F44D53BAC9D9}"/>
    <cellStyle name="40% - Accent2 11 5" xfId="6790" xr:uid="{FAAC362C-B81E-4374-BFB0-960AF2A91B61}"/>
    <cellStyle name="40% - Accent2 11 5 2" xfId="4441" xr:uid="{CB6FE9B9-9D30-4F3F-A775-216AF829E6DB}"/>
    <cellStyle name="40% - Accent2 11 5 2 2" xfId="29884" xr:uid="{0035FCE0-9050-4EBC-8318-5CAA1E7BD853}"/>
    <cellStyle name="40% - Accent2 11 5 3" xfId="32204" xr:uid="{23AE7A33-28ED-455D-A77A-6DAE4A62E7D7}"/>
    <cellStyle name="40% - Accent2 11 6" xfId="6960" xr:uid="{7F2506B6-1C80-4EDB-9397-9D441013E2F8}"/>
    <cellStyle name="40% - Accent2 11 6 2" xfId="23243" xr:uid="{A96E0E4F-036F-497C-BDC6-495CB47CF530}"/>
    <cellStyle name="40% - Accent2 11 6 2 2" xfId="48498" xr:uid="{AC56DD5D-4947-4E0C-A821-EC41B3D2BBA7}"/>
    <cellStyle name="40% - Accent2 11 6 3" xfId="32374" xr:uid="{6016E9E5-9C21-4159-AF1B-5D86EB6F8B49}"/>
    <cellStyle name="40% - Accent2 11 7" xfId="11340" xr:uid="{6A813423-3A36-431B-B106-1569445C5865}"/>
    <cellStyle name="40% - Accent2 11 7 2" xfId="36711" xr:uid="{6695D3B1-8E73-4EC5-854E-75A8B4F4B77C}"/>
    <cellStyle name="40% - Accent2 11 8" xfId="42460" xr:uid="{D092FA0D-7A70-4B8D-AC03-D807122C3428}"/>
    <cellStyle name="40% - Accent2 12" xfId="12940" xr:uid="{48A3785B-8151-4A4A-887F-61B4988F50E7}"/>
    <cellStyle name="40% - Accent2 12 2" xfId="298" xr:uid="{B33F0760-541D-4CAC-BD45-C5D0803F14C8}"/>
    <cellStyle name="40% - Accent2 12 2 2" xfId="8806" xr:uid="{BD494B37-BB77-486C-AE1C-B5D3541D86F5}"/>
    <cellStyle name="40% - Accent2 12 2 2 2" xfId="8976" xr:uid="{57491DA9-726D-4C27-AC2D-7FE90674A3A3}"/>
    <cellStyle name="40% - Accent2 12 2 2 2 2" xfId="17916" xr:uid="{4407A34C-D561-45AC-8191-5FA717E846A8}"/>
    <cellStyle name="40% - Accent2 12 2 2 2 2 2" xfId="43224" xr:uid="{38EE8BA1-CC65-4DA1-BBD8-C326783E02B5}"/>
    <cellStyle name="40% - Accent2 12 2 2 2 3" xfId="34369" xr:uid="{61969991-8A89-4E8F-8E06-F6A7BEBAEA8D}"/>
    <cellStyle name="40% - Accent2 12 2 2 3" xfId="8074" xr:uid="{69F98779-DC8B-46C0-BE9F-900800701539}"/>
    <cellStyle name="40% - Accent2 12 2 2 3 2" xfId="3342" xr:uid="{8A31F0C4-A85F-4BD3-A416-A5DE35911B48}"/>
    <cellStyle name="40% - Accent2 12 2 2 3 2 2" xfId="28795" xr:uid="{6FBF1777-6CB6-4773-A1A2-3092232A24A2}"/>
    <cellStyle name="40% - Accent2 12 2 2 3 3" xfId="33481" xr:uid="{9CF8745B-A2EF-4911-BC90-93299A484E4F}"/>
    <cellStyle name="40% - Accent2 12 2 2 4" xfId="5107" xr:uid="{D6D48364-4EAA-4C51-9F3B-E9292444BB89}"/>
    <cellStyle name="40% - Accent2 12 2 2 4 2" xfId="30538" xr:uid="{3B26D819-A0B8-4CB5-8D3A-958B6C3C82AF}"/>
    <cellStyle name="40% - Accent2 12 2 2 5" xfId="34199" xr:uid="{996071A1-8766-4B7F-AD59-291BC029AF2C}"/>
    <cellStyle name="40% - Accent2 12 2 3" xfId="3605" xr:uid="{A0F8B7B1-D26A-46FB-A383-220D520B742C}"/>
    <cellStyle name="40% - Accent2 12 2 3 2" xfId="6545" xr:uid="{4BB9CCF3-4A57-43B8-BB0A-6978C3CDD5EE}"/>
    <cellStyle name="40% - Accent2 12 2 3 2 2" xfId="31967" xr:uid="{2546BF8C-95B4-4F08-BF3E-B485F7AD689B}"/>
    <cellStyle name="40% - Accent2 12 2 3 3" xfId="29049" xr:uid="{9ABC4FDD-183F-4448-A8BB-725BB571C4D9}"/>
    <cellStyle name="40% - Accent2 12 2 4" xfId="3781" xr:uid="{7B73469D-6EF9-488B-AB1A-5AF615D95BFD}"/>
    <cellStyle name="40% - Accent2 12 2 4 2" xfId="25347" xr:uid="{78B0CE23-F5D2-4BBD-8C3B-E04D1397C79F}"/>
    <cellStyle name="40% - Accent2 12 2 4 2 2" xfId="50581" xr:uid="{FE9E9A17-F9E3-4935-B055-11B6067A60EA}"/>
    <cellStyle name="40% - Accent2 12 2 4 3" xfId="29225" xr:uid="{6B03EB13-1FA0-465B-804F-478FF0EA7116}"/>
    <cellStyle name="40% - Accent2 12 2 5" xfId="19768" xr:uid="{B9D9E7C0-B874-48CB-956F-AAB97B04BA5A}"/>
    <cellStyle name="40% - Accent2 12 2 5 2" xfId="45056" xr:uid="{191EB5AC-7472-4372-BE19-829522EF733C}"/>
    <cellStyle name="40% - Accent2 12 2 6" xfId="25785" xr:uid="{B16E239C-D68E-4C49-B203-373EDEEA60ED}"/>
    <cellStyle name="40% - Accent2 12 3" xfId="1338" xr:uid="{CF9E0FC2-405B-419A-8D8C-1F3C3D396579}"/>
    <cellStyle name="40% - Accent2 12 3 2" xfId="21442" xr:uid="{709D6E2F-96B1-4B6F-A635-7E3030201555}"/>
    <cellStyle name="40% - Accent2 12 3 2 2" xfId="21612" xr:uid="{07973818-4ED4-4B03-8022-3F154897A836}"/>
    <cellStyle name="40% - Accent2 12 3 2 2 2" xfId="7383" xr:uid="{52CEE014-2F88-4F56-80C1-12F4AD726E30}"/>
    <cellStyle name="40% - Accent2 12 3 2 2 2 2" xfId="32797" xr:uid="{70E77D70-024B-4C7C-A6F4-8F6C0AB8652B}"/>
    <cellStyle name="40% - Accent2 12 3 2 2 3" xfId="46880" xr:uid="{955B01A3-1E70-4F54-BF73-26BA91C8B02A}"/>
    <cellStyle name="40% - Accent2 12 3 2 3" xfId="20709" xr:uid="{9CE21997-EBA1-4752-BD28-B9D15E23AC23}"/>
    <cellStyle name="40% - Accent2 12 3 2 3 2" xfId="9655" xr:uid="{58123F48-3A8E-456B-BD43-3851A395A323}"/>
    <cellStyle name="40% - Accent2 12 3 2 3 2 2" xfId="35048" xr:uid="{3621A03E-5A41-4F19-AB5D-108AC4A5590A}"/>
    <cellStyle name="40% - Accent2 12 3 2 3 3" xfId="45988" xr:uid="{D5C58C70-DC6E-4FA6-B098-C659F4264CD0}"/>
    <cellStyle name="40% - Accent2 12 3 2 4" xfId="11420" xr:uid="{46B06E97-BCD5-4C36-A643-5152C8B5A5C9}"/>
    <cellStyle name="40% - Accent2 12 3 2 4 2" xfId="36791" xr:uid="{FE04D2F0-19AF-412F-AE32-5E3201F2586B}"/>
    <cellStyle name="40% - Accent2 12 3 2 5" xfId="46710" xr:uid="{B28E775A-9033-41C9-B716-DECC819E50BE}"/>
    <cellStyle name="40% - Accent2 12 3 3" xfId="9919" xr:uid="{21AEEB6C-15B9-4341-A083-8F89F7CE1FC4}"/>
    <cellStyle name="40% - Accent2 12 3 3 2" xfId="19183" xr:uid="{0FE4A3E2-F4E1-48A3-9624-1187D9506D87}"/>
    <cellStyle name="40% - Accent2 12 3 3 2 2" xfId="44482" xr:uid="{7BCA9763-9313-44C7-81C5-1D04B726837A}"/>
    <cellStyle name="40% - Accent2 12 3 3 3" xfId="35303" xr:uid="{890F9BBE-9EED-4517-B4FA-3EC452AA9F54}"/>
    <cellStyle name="40% - Accent2 12 3 4" xfId="10095" xr:uid="{CD9B8C59-8B73-4B10-8EED-9C87760FCF7B}"/>
    <cellStyle name="40% - Accent2 12 3 4 2" xfId="19034" xr:uid="{789CA711-5540-494B-98F2-32F1DD845ADC}"/>
    <cellStyle name="40% - Accent2 12 3 4 2 2" xfId="44334" xr:uid="{F7810D36-1256-4108-A328-F319B4C59C40}"/>
    <cellStyle name="40% - Accent2 12 3 4 3" xfId="35479" xr:uid="{68B80F6E-C4F1-4BF7-915E-A1E5621480C9}"/>
    <cellStyle name="40% - Accent2 12 3 5" xfId="13454" xr:uid="{94EDE720-3803-447A-9905-85DBEFD7A2D3}"/>
    <cellStyle name="40% - Accent2 12 3 5 2" xfId="38805" xr:uid="{B86B1B89-0CDA-40CC-AB6B-C2C59E470F26}"/>
    <cellStyle name="40% - Accent2 12 3 6" xfId="26811" xr:uid="{35DEFC6A-4CB4-4E82-B52D-0A6C40C3784E}"/>
    <cellStyle name="40% - Accent2 12 4" xfId="2493" xr:uid="{E5B0A33D-AC36-4509-B467-3F6FBB930977}"/>
    <cellStyle name="40% - Accent2 12 4 2" xfId="2663" xr:uid="{6758649D-F47A-4A27-9873-FE4EA35D1AF2}"/>
    <cellStyle name="40% - Accent2 12 4 2 2" xfId="24228" xr:uid="{D50FF71C-EBF3-47E9-9024-341493367956}"/>
    <cellStyle name="40% - Accent2 12 4 2 2 2" xfId="49473" xr:uid="{8AF5D57E-EA2D-441B-A6C9-F39AB5E6B8BA}"/>
    <cellStyle name="40% - Accent2 12 4 2 3" xfId="28116" xr:uid="{BFDE7CA5-E559-4729-A173-989B544FBB3E}"/>
    <cellStyle name="40% - Accent2 12 4 3" xfId="18607" xr:uid="{D2582195-1397-4D86-AA3A-1315D25C19A0}"/>
    <cellStyle name="40% - Accent2 12 4 3 2" xfId="14906" xr:uid="{E93D6E5C-F931-47F3-BDE3-DB3B04D41AE7}"/>
    <cellStyle name="40% - Accent2 12 4 3 2 2" xfId="40245" xr:uid="{2C0CC70C-5D14-4614-B19D-E24DC635C65F}"/>
    <cellStyle name="40% - Accent2 12 4 3 3" xfId="43907" xr:uid="{1CCA477A-5882-4804-8DF5-039422C3F4EA}"/>
    <cellStyle name="40% - Accent2 12 4 4" xfId="15640" xr:uid="{68E3DDF2-8AD5-4AFD-8A71-8B2A23B22276}"/>
    <cellStyle name="40% - Accent2 12 4 4 2" xfId="40967" xr:uid="{8475F4AA-2077-4658-8A99-3C46C1D6602C}"/>
    <cellStyle name="40% - Accent2 12 4 5" xfId="27946" xr:uid="{13623410-928C-4AEC-B69F-44BCC3698616}"/>
    <cellStyle name="40% - Accent2 12 5" xfId="1501" xr:uid="{B45CF513-D30A-4D75-8251-E1DD1B1FA988}"/>
    <cellStyle name="40% - Accent2 12 5 2" xfId="17079" xr:uid="{8D226A12-E804-46B8-A586-EBEA1D9EA6C6}"/>
    <cellStyle name="40% - Accent2 12 5 2 2" xfId="42394" xr:uid="{07F3DB8A-B733-4263-AFE2-987699DEDF5A}"/>
    <cellStyle name="40% - Accent2 12 5 3" xfId="26972" xr:uid="{57A7249E-0BA9-44E4-A427-12219DBD4A2E}"/>
    <cellStyle name="40% - Accent2 12 6" xfId="1677" xr:uid="{C997D6EB-B6A6-49F2-B9DC-65EFD1D90FDE}"/>
    <cellStyle name="40% - Accent2 12 6 2" xfId="12710" xr:uid="{F893E464-A48E-4828-8A05-87EF09485860}"/>
    <cellStyle name="40% - Accent2 12 6 2 2" xfId="38073" xr:uid="{11728716-F86E-418F-AE9C-92380D6EFF06}"/>
    <cellStyle name="40% - Accent2 12 6 3" xfId="27148" xr:uid="{40FE4BD5-9F5C-446E-8443-85700E04D585}"/>
    <cellStyle name="40% - Accent2 12 7" xfId="7132" xr:uid="{1C09D085-6562-4957-8A54-7010947416F2}"/>
    <cellStyle name="40% - Accent2 12 7 2" xfId="32546" xr:uid="{85D8A702-B59A-43A8-A558-6C158C82B802}"/>
    <cellStyle name="40% - Accent2 12 8" xfId="38294" xr:uid="{E931160C-D271-43FA-B2CC-B0E02C88DA14}"/>
    <cellStyle name="40% - Accent2 13" xfId="3442" xr:uid="{BE0312DA-A7A9-4AD1-8C5C-2B95E0FB087A}"/>
    <cellStyle name="40% - Accent2 13 2" xfId="9756" xr:uid="{AC931698-E461-40F8-916F-96B102A09C61}"/>
    <cellStyle name="40% - Accent2 13 2 2" xfId="4597" xr:uid="{14432ABD-7B76-4119-AD71-E087215FF754}"/>
    <cellStyle name="40% - Accent2 13 2 2 2" xfId="4767" xr:uid="{106E487D-0DAD-4C01-86FB-791FF54EEBED}"/>
    <cellStyle name="40% - Accent2 13 2 2 2 2" xfId="13705" xr:uid="{BEEB506C-3AEA-4CE8-B0F9-D8069BD87C84}"/>
    <cellStyle name="40% - Accent2 13 2 2 2 2 2" xfId="39056" xr:uid="{34BC0919-0171-4C76-9A60-342A1B8C298D}"/>
    <cellStyle name="40% - Accent2 13 2 2 2 3" xfId="30198" xr:uid="{EBAD7601-D6AC-48A0-97A9-0EEC184B2C39}"/>
    <cellStyle name="40% - Accent2 13 2 2 3" xfId="2833" xr:uid="{17ABB335-311E-4AC2-B481-2FEFE955DC96}"/>
    <cellStyle name="40% - Accent2 13 2 2 3 2" xfId="15979" xr:uid="{D9DC6400-3298-4675-A6AD-AE5290A19CDC}"/>
    <cellStyle name="40% - Accent2 13 2 2 3 2 2" xfId="41306" xr:uid="{6CED086D-B86F-4F25-893B-F88161282928}"/>
    <cellStyle name="40% - Accent2 13 2 2 3 3" xfId="28286" xr:uid="{11BE7A1B-3E5E-4D60-A894-9077B5C0045E}"/>
    <cellStyle name="40% - Accent2 13 2 2 4" xfId="17745" xr:uid="{8B73AFE4-928E-45EA-86D8-562593D1B87C}"/>
    <cellStyle name="40% - Accent2 13 2 2 4 2" xfId="43053" xr:uid="{35CC51E9-B2A5-4D02-91E0-0373E8B6F65E}"/>
    <cellStyle name="40% - Accent2 13 2 2 5" xfId="30028" xr:uid="{A4DE50BC-6D1E-46FA-9BA9-F86607C50CE3}"/>
    <cellStyle name="40% - Accent2 13 2 3" xfId="16243" xr:uid="{2ABB4133-E144-428D-929F-7859BFCA24A0}"/>
    <cellStyle name="40% - Accent2 13 2 3 2" xfId="985" xr:uid="{903F740C-5E0C-485F-B586-C0AB0DFA0C3C}"/>
    <cellStyle name="40% - Accent2 13 2 3 2 2" xfId="26469" xr:uid="{6E1A01C7-EC39-42F2-AF78-91869F2D21BA}"/>
    <cellStyle name="40% - Accent2 13 2 3 3" xfId="41559" xr:uid="{75F699E3-1062-4FE2-9896-59B68A9FA489}"/>
    <cellStyle name="40% - Accent2 13 2 4" xfId="16419" xr:uid="{6CB8B2A0-3280-4F4B-A843-9134079DCDDF}"/>
    <cellStyle name="40% - Accent2 13 2 4 2" xfId="21136" xr:uid="{6A9EC188-EED3-44D7-84C9-93F46EF4624F}"/>
    <cellStyle name="40% - Accent2 13 2 4 2 2" xfId="46415" xr:uid="{826B3EC3-1B9C-477F-9C3F-DBA0E6E1C807}"/>
    <cellStyle name="40% - Accent2 13 2 4 3" xfId="41735" xr:uid="{6484B6EC-49D2-4543-9809-835091DBB16F}"/>
    <cellStyle name="40% - Accent2 13 2 5" xfId="3947" xr:uid="{AA377FB9-417F-4746-976D-C64800485077}"/>
    <cellStyle name="40% - Accent2 13 2 5 2" xfId="29391" xr:uid="{CFDAB8A0-AB36-42DC-8CE3-B0E28D8487FA}"/>
    <cellStyle name="40% - Accent2 13 2 6" xfId="35140" xr:uid="{89CFABDC-5A16-4669-AD79-05A3691A9EA9}"/>
    <cellStyle name="40% - Accent2 13 3" xfId="22393" xr:uid="{D240F28E-E58C-4E86-9282-E60DB0FC840D}"/>
    <cellStyle name="40% - Accent2 13 3 2" xfId="10910" xr:uid="{883EFB6E-D9FA-4C5E-97B6-ADDE54A9C963}"/>
    <cellStyle name="40% - Accent2 13 3 2 2" xfId="11080" xr:uid="{8AE6B7EF-F50E-4D90-BF04-64CAFEE2E1E0}"/>
    <cellStyle name="40% - Accent2 13 3 2 2 2" xfId="1068" xr:uid="{1B851BC9-4462-4DE8-806B-623B0D70EC04}"/>
    <cellStyle name="40% - Accent2 13 3 2 2 2 2" xfId="26552" xr:uid="{DFDD48EA-3FFD-4575-9DDC-3D40679F9957}"/>
    <cellStyle name="40% - Accent2 13 3 2 2 3" xfId="36451" xr:uid="{8E6EAA0E-9BF4-455A-AC9A-CCA1A10B1943}"/>
    <cellStyle name="40% - Accent2 13 3 2 3" xfId="9146" xr:uid="{DF83855B-B5C5-4DF8-B9F9-79EC9265CA8E}"/>
    <cellStyle name="40% - Accent2 13 3 2 3 2" xfId="5446" xr:uid="{82A0901C-E19D-4258-AF31-AC8773152518}"/>
    <cellStyle name="40% - Accent2 13 3 2 3 2 2" xfId="30877" xr:uid="{0F353E6C-9787-42B2-B80C-8B3FE3C6F127}"/>
    <cellStyle name="40% - Accent2 13 3 2 3 3" xfId="34539" xr:uid="{E8C795C8-EAAC-4BD5-B36E-4A9E552F2C88}"/>
    <cellStyle name="40% - Accent2 13 3 2 4" xfId="7212" xr:uid="{A7711E6E-4327-4707-840E-19B8359F0603}"/>
    <cellStyle name="40% - Accent2 13 3 2 4 2" xfId="32626" xr:uid="{8AC91115-691B-45D4-8F2C-5484CB21545B}"/>
    <cellStyle name="40% - Accent2 13 3 2 5" xfId="36281" xr:uid="{AEE005A1-9A4E-4CD2-A7E4-281500C6F928}"/>
    <cellStyle name="40% - Accent2 13 3 3" xfId="5709" xr:uid="{84CF2ED2-2C45-41C7-9C7C-839FC6F209EE}"/>
    <cellStyle name="40% - Accent2 13 3 3 2" xfId="13623" xr:uid="{F3FE4F7F-5AFA-4527-9CAF-26FB094925E6}"/>
    <cellStyle name="40% - Accent2 13 3 3 2 2" xfId="38974" xr:uid="{759EFDF7-2925-4BD1-972F-6549A9AAD071}"/>
    <cellStyle name="40% - Accent2 13 3 3 3" xfId="31132" xr:uid="{D540B078-64E4-47E3-9B89-017327EA1C32}"/>
    <cellStyle name="40% - Accent2 13 3 4" xfId="5885" xr:uid="{C2686002-2C96-438D-8D4C-E6E9915D2BB7}"/>
    <cellStyle name="40% - Accent2 13 3 4 2" xfId="14824" xr:uid="{347E9DE1-BBFD-427F-A1E7-B096E4BDF80E}"/>
    <cellStyle name="40% - Accent2 13 3 4 2 2" xfId="40163" xr:uid="{A4287840-253C-471D-8DB2-DCDAD9D0906F}"/>
    <cellStyle name="40% - Accent2 13 3 4 3" xfId="31308" xr:uid="{3BE3BCFE-692C-4806-A372-0582D2ED04EB}"/>
    <cellStyle name="40% - Accent2 13 3 5" xfId="10261" xr:uid="{762E5AE3-5C1F-4416-8679-4528B77008B0}"/>
    <cellStyle name="40% - Accent2 13 3 5 2" xfId="35645" xr:uid="{A2C25503-8547-44C7-B065-A80B562518DE}"/>
    <cellStyle name="40% - Accent2 13 3 6" xfId="47650" xr:uid="{D1E27BF0-135D-41F0-8411-CE8B6F626E23}"/>
    <cellStyle name="40% - Accent2 13 4" xfId="15130" xr:uid="{DFB2A08C-EDD4-46B8-9C3A-1964312662E2}"/>
    <cellStyle name="40% - Accent2 13 4 2" xfId="15300" xr:uid="{57C2ECC5-C9BA-449F-8010-4D4A4C0E3427}"/>
    <cellStyle name="40% - Accent2 13 4 2 2" xfId="20019" xr:uid="{C9E0F879-CB7F-47D8-A541-F38B3F845CC8}"/>
    <cellStyle name="40% - Accent2 13 4 2 2 2" xfId="45307" xr:uid="{3B1B6B2D-0007-4B36-BCAB-016185265967}"/>
    <cellStyle name="40% - Accent2 13 4 2 3" xfId="40627" xr:uid="{AE56FFBB-1B59-406B-8AA6-11FA2193882C}"/>
    <cellStyle name="40% - Accent2 13 4 3" xfId="14397" xr:uid="{64FD60D3-AFDD-4D89-B166-3E2AFC2ADAB6}"/>
    <cellStyle name="40% - Accent2 13 4 3 2" xfId="22291" xr:uid="{52073C14-67F9-450D-94FD-99DCB01AA53F}"/>
    <cellStyle name="40% - Accent2 13 4 3 2 2" xfId="47559" xr:uid="{18D49D69-FCA7-4863-92D9-2FFD9F4A0BBE}"/>
    <cellStyle name="40% - Accent2 13 4 3 3" xfId="39736" xr:uid="{5CB686C6-211D-462B-9FCF-430596358C5E}"/>
    <cellStyle name="40% - Accent2 13 4 4" xfId="24057" xr:uid="{E6C82825-0FDF-4756-8161-F4714F3D68CA}"/>
    <cellStyle name="40% - Accent2 13 4 4 2" xfId="49302" xr:uid="{1C440D50-B601-4B4A-B185-B841BD0D9E7B}"/>
    <cellStyle name="40% - Accent2 13 4 5" xfId="40457" xr:uid="{164CF3D3-8C18-498D-B417-22A16C7BCBAE}"/>
    <cellStyle name="40% - Accent2 13 5" xfId="22556" xr:uid="{D0ED928C-FCB6-4EC6-B7D2-86913B867AC3}"/>
    <cellStyle name="40% - Accent2 13 5 2" xfId="12867" xr:uid="{46BD6128-9FCD-45A6-9198-36892AE3510C}"/>
    <cellStyle name="40% - Accent2 13 5 2 2" xfId="38229" xr:uid="{CAC1476F-D71F-4648-8B37-E32DB71D3C85}"/>
    <cellStyle name="40% - Accent2 13 5 3" xfId="47811" xr:uid="{5068B070-170F-4A50-A62F-3CD48D9D13BE}"/>
    <cellStyle name="40% - Accent2 13 6" xfId="22732" xr:uid="{35F84048-01E6-4108-88EF-AEB6758D278E}"/>
    <cellStyle name="40% - Accent2 13 6 2" xfId="8501" xr:uid="{48529B50-C889-4967-8572-BA92F266C962}"/>
    <cellStyle name="40% - Accent2 13 6 2 2" xfId="33908" xr:uid="{952CC302-A0D1-44BE-8375-FE52985E36DE}"/>
    <cellStyle name="40% - Accent2 13 6 3" xfId="47987" xr:uid="{5C38F49C-1EF6-44E0-89C6-4A71EF211B38}"/>
    <cellStyle name="40% - Accent2 13 7" xfId="1843" xr:uid="{392BAA05-8C35-44F4-B87A-6A3A844808C2}"/>
    <cellStyle name="40% - Accent2 13 7 2" xfId="27314" xr:uid="{77EDA172-9D64-4461-91BE-E30398927DBB}"/>
    <cellStyle name="40% - Accent2 13 8" xfId="28887" xr:uid="{4529606E-E46E-4314-A69E-8CD746A524DF}"/>
    <cellStyle name="40% - Accent2 14" xfId="16080" xr:uid="{E899841D-3814-49F4-BCDA-CADDEC16667A}"/>
    <cellStyle name="40% - Accent2 14 2" xfId="5546" xr:uid="{D3FD80D7-CA8F-4D12-BDAF-D35A2488EB3F}"/>
    <cellStyle name="40% - Accent2 14 2 2" xfId="17235" xr:uid="{6D0DA85C-7F97-4331-95AD-5D4DAC66D2BF}"/>
    <cellStyle name="40% - Accent2 14 2 2 2" xfId="17405" xr:uid="{8808498E-B0A3-4C02-8F40-4D78B77EFAA7}"/>
    <cellStyle name="40% - Accent2 14 2 2 2 2" xfId="4207" xr:uid="{C41D5592-F51A-4BAB-BEA9-3D9F0590783C}"/>
    <cellStyle name="40% - Accent2 14 2 2 2 2 2" xfId="29651" xr:uid="{665EB307-9D85-4BA7-8026-006860ED8B54}"/>
    <cellStyle name="40% - Accent2 14 2 2 2 3" xfId="42713" xr:uid="{572C91DF-F438-47F1-BF8D-0514D353E3A8}"/>
    <cellStyle name="40% - Accent2 14 2 2 3" xfId="15470" xr:uid="{1FAC03E8-7B39-48B9-A5EB-E8AA725477CF}"/>
    <cellStyle name="40% - Accent2 14 2 2 3 2" xfId="24396" xr:uid="{1CE7432C-D38A-4DA8-8B6F-65BB7E87AAC3}"/>
    <cellStyle name="40% - Accent2 14 2 2 3 2 2" xfId="49641" xr:uid="{18AAB84B-094E-460A-89E7-86CC9A401435}"/>
    <cellStyle name="40% - Accent2 14 2 2 3 3" xfId="40797" xr:uid="{4CBD0EB8-5EAC-420C-AAD5-40EA162F6FD0}"/>
    <cellStyle name="40% - Accent2 14 2 2 4" xfId="13534" xr:uid="{504AFBB9-1560-496B-B8F7-17D6A982A421}"/>
    <cellStyle name="40% - Accent2 14 2 2 4 2" xfId="38885" xr:uid="{5E9CBEC3-EE24-418C-8C70-D0C03840BCE5}"/>
    <cellStyle name="40% - Accent2 14 2 2 5" xfId="42543" xr:uid="{9F530A17-4E5D-460B-83C3-C69870162C8D}"/>
    <cellStyle name="40% - Accent2 14 2 3" xfId="24660" xr:uid="{8C17EF5C-CAEF-4919-945B-2B5F0DF3FAE7}"/>
    <cellStyle name="40% - Accent2 14 2 3 2" xfId="987" xr:uid="{A7F309E5-0331-40CA-9DAF-12276FB29A24}"/>
    <cellStyle name="40% - Accent2 14 2 3 2 2" xfId="26471" xr:uid="{D17DCD1F-3930-4F14-81D0-6A1AE31A5A07}"/>
    <cellStyle name="40% - Accent2 14 2 3 3" xfId="49894" xr:uid="{47E1C42E-FF02-4538-B661-91E58F6B89FE}"/>
    <cellStyle name="40% - Accent2 14 2 4" xfId="24836" xr:uid="{8EDE1B4F-A800-452C-8669-76E49C15039C}"/>
    <cellStyle name="40% - Accent2 14 2 4 2" xfId="9573" xr:uid="{86BD43DD-4F49-4C5C-8017-9993279F45F6}"/>
    <cellStyle name="40% - Accent2 14 2 4 2 2" xfId="34966" xr:uid="{3DA0BACF-E232-4888-B9D7-68940401A7F5}"/>
    <cellStyle name="40% - Accent2 14 2 4 3" xfId="50070" xr:uid="{4C528330-6401-4724-A83C-212935D4BC1A}"/>
    <cellStyle name="40% - Accent2 14 2 5" xfId="16585" xr:uid="{A26F0169-EC4A-4377-A1C7-F4F90B54DA4F}"/>
    <cellStyle name="40% - Accent2 14 2 5 2" xfId="41901" xr:uid="{81D17BD6-0D60-40C0-908C-AE53C5F0804C}"/>
    <cellStyle name="40% - Accent2 14 2 6" xfId="30969" xr:uid="{51893882-0F1B-4162-B683-50FE99DE7AB2}"/>
    <cellStyle name="40% - Accent2 14 3" xfId="11860" xr:uid="{A965C9A8-D4A4-4068-A7A2-BE8C70574836}"/>
    <cellStyle name="40% - Accent2 14 3 2" xfId="6702" xr:uid="{92E4945A-B5C7-4FBD-B3CC-0B04AF30835A}"/>
    <cellStyle name="40% - Accent2 14 3 2 2" xfId="6872" xr:uid="{46DA1195-008D-4D0A-9856-B82CD732262B}"/>
    <cellStyle name="40% - Accent2 14 3 2 2 2" xfId="10521" xr:uid="{0845F787-412B-42D3-BAC7-2CB6BC2DE497}"/>
    <cellStyle name="40% - Accent2 14 3 2 2 2 2" xfId="35905" xr:uid="{D5B60BA4-10D0-4D4C-899B-E771430DA0D2}"/>
    <cellStyle name="40% - Accent2 14 3 2 2 3" xfId="32286" xr:uid="{811BE20B-8AC8-479B-9AF6-838297AA9AFB}"/>
    <cellStyle name="40% - Accent2 14 3 2 3" xfId="4937" xr:uid="{6F04DAC9-DF69-4498-8FBC-B4F2F9B5FA0B}"/>
    <cellStyle name="40% - Accent2 14 3 2 3 2" xfId="18084" xr:uid="{754254D6-3184-46B1-859E-504B67188BC1}"/>
    <cellStyle name="40% - Accent2 14 3 2 3 2 2" xfId="43392" xr:uid="{819962DE-F6F3-4715-BF2D-1DBFA291AE1A}"/>
    <cellStyle name="40% - Accent2 14 3 2 3 3" xfId="30368" xr:uid="{1B7571AA-7DE0-4238-9CCA-14F4255771C5}"/>
    <cellStyle name="40% - Accent2 14 3 2 4" xfId="896" xr:uid="{D636D7DF-E50F-4D57-8203-48FA15D34382}"/>
    <cellStyle name="40% - Accent2 14 3 2 4 2" xfId="26380" xr:uid="{214766EA-494D-431E-9332-FFEAAF2FB21E}"/>
    <cellStyle name="40% - Accent2 14 3 2 5" xfId="32116" xr:uid="{DCED8822-F648-4D1A-A298-8D553D6E6547}"/>
    <cellStyle name="40% - Accent2 14 3 3" xfId="18347" xr:uid="{FE126DE4-10B1-41F0-B93C-BABC2E49EB6B}"/>
    <cellStyle name="40% - Accent2 14 3 3 2" xfId="2022" xr:uid="{36C22656-027B-4BF0-A540-44D0D9E605FA}"/>
    <cellStyle name="40% - Accent2 14 3 3 2 2" xfId="27493" xr:uid="{6187C502-4664-4166-877A-F54FB8274B4D}"/>
    <cellStyle name="40% - Accent2 14 3 3 3" xfId="43647" xr:uid="{050E5D10-23B2-439C-BA25-B0A2150402BD}"/>
    <cellStyle name="40% - Accent2 14 3 4" xfId="18523" xr:uid="{0753FD9A-C8CD-4EBE-B731-AC0BE8B8AFDA}"/>
    <cellStyle name="40% - Accent2 14 3 4 2" xfId="22209" xr:uid="{D8EAA50E-2DF1-4749-9863-993181E8C7E3}"/>
    <cellStyle name="40% - Accent2 14 3 4 2 2" xfId="47477" xr:uid="{BA08B225-4907-441B-B524-E6289D9848A3}"/>
    <cellStyle name="40% - Accent2 14 3 4 3" xfId="43823" xr:uid="{87C47FFB-BDC3-4664-B9E7-860E2B27D9E5}"/>
    <cellStyle name="40% - Accent2 14 3 5" xfId="6051" xr:uid="{62F923A7-F76F-4E1C-8EBA-3AF23E63C7B7}"/>
    <cellStyle name="40% - Accent2 14 3 5 2" xfId="31474" xr:uid="{C31AB8FA-EC25-42AC-98D6-BFE9A89D7964}"/>
    <cellStyle name="40% - Accent2 14 3 6" xfId="37224" xr:uid="{B7C6F142-485B-4BFB-8858-26EA9ACE334A}"/>
    <cellStyle name="40% - Accent2 14 4" xfId="23547" xr:uid="{075C79B6-A253-4B69-A674-AA5B5EF5ECDF}"/>
    <cellStyle name="40% - Accent2 14 4 2" xfId="23717" xr:uid="{C1ED7D44-2167-4883-A8B3-173F41C9D626}"/>
    <cellStyle name="40% - Accent2 14 4 2 2" xfId="2103" xr:uid="{FC62B5D7-9AAF-4F50-A848-E6202C6017A3}"/>
    <cellStyle name="40% - Accent2 14 4 2 2 2" xfId="27574" xr:uid="{A298A179-6FBB-4193-AA61-4F5EB2060D85}"/>
    <cellStyle name="40% - Accent2 14 4 2 3" xfId="48962" xr:uid="{889B50A7-7964-4C0D-B964-A65B4CEEB724}"/>
    <cellStyle name="40% - Accent2 14 4 3" xfId="21782" xr:uid="{BF8DDACF-08CB-4253-BC3B-4A6347F5A1F3}"/>
    <cellStyle name="40% - Accent2 14 4 3 2" xfId="11759" xr:uid="{98A89331-F3F3-420E-8ADC-C99540959C33}"/>
    <cellStyle name="40% - Accent2 14 4 3 2 2" xfId="37130" xr:uid="{6C24E3BE-990A-4037-B0F6-F3EACDDBEE4E}"/>
    <cellStyle name="40% - Accent2 14 4 3 3" xfId="47050" xr:uid="{1F78B089-8437-45A0-9CF0-26B834A1DA31}"/>
    <cellStyle name="40% - Accent2 14 4 4" xfId="19848" xr:uid="{5C57288F-52F2-4107-B72A-14968D999C32}"/>
    <cellStyle name="40% - Accent2 14 4 4 2" xfId="45136" xr:uid="{649A1C34-9362-49C7-A406-AF5DDAD2A879}"/>
    <cellStyle name="40% - Accent2 14 4 5" xfId="48792" xr:uid="{199F5BEB-5EEA-4048-B83E-98750161883D}"/>
    <cellStyle name="40% - Accent2 14 5" xfId="12023" xr:uid="{E31E7F59-CD63-4AA2-BA10-974638A89239}"/>
    <cellStyle name="40% - Accent2 14 5 2" xfId="986" xr:uid="{2F021A18-CD53-4A64-A2AD-443E5B681465}"/>
    <cellStyle name="40% - Accent2 14 5 2 2" xfId="26470" xr:uid="{88FB66F4-830E-4FB2-81CB-7D2EA79CBE07}"/>
    <cellStyle name="40% - Accent2 14 5 3" xfId="37386" xr:uid="{BDABC418-D647-42A5-BFFE-904BE1DE08F6}"/>
    <cellStyle name="40% - Accent2 14 6" xfId="12199" xr:uid="{139BDAC8-66F5-40FD-9777-84942F60F01E}"/>
    <cellStyle name="40% - Accent2 14 6 2" xfId="3260" xr:uid="{C4AFD1F9-8682-460D-A2DE-D40C8FA31D94}"/>
    <cellStyle name="40% - Accent2 14 6 2 2" xfId="28713" xr:uid="{A36DDCBF-28D1-4012-B70A-C92CBE39FD33}"/>
    <cellStyle name="40% - Accent2 14 6 3" xfId="37562" xr:uid="{CFB29AB9-DC5F-435E-8E29-3F2702B8FD5D}"/>
    <cellStyle name="40% - Accent2 14 7" xfId="22898" xr:uid="{9E91AEA0-009D-401F-A49E-27D89DEBEB9C}"/>
    <cellStyle name="40% - Accent2 14 7 2" xfId="48153" xr:uid="{82D714B8-29E9-4038-9D80-7C090DA0B834}"/>
    <cellStyle name="40% - Accent2 14 8" xfId="41397" xr:uid="{36C23A9D-EB15-4FFD-A4E9-BA586F7DEFF8}"/>
    <cellStyle name="40% - Accent2 15" xfId="24497" xr:uid="{EFA2DD04-89FB-4D23-8880-8ECE6D4D3B24}"/>
    <cellStyle name="40% - Accent2 15 2" xfId="18184" xr:uid="{957239ED-5224-426A-B942-3D3CC8D06724}"/>
    <cellStyle name="40% - Accent2 15 2 2" xfId="13024" xr:uid="{59204879-99C5-47CB-8122-FD3427158CAC}"/>
    <cellStyle name="40% - Accent2 15 2 2 2" xfId="13194" xr:uid="{F9A29A4D-A4C1-4129-B21B-BED702DBED5E}"/>
    <cellStyle name="40% - Accent2 15 2 2 2 2" xfId="16845" xr:uid="{2A652C9E-3DCD-4B86-B3FF-73ABE0D07403}"/>
    <cellStyle name="40% - Accent2 15 2 2 2 2 2" xfId="42161" xr:uid="{CB8D6C98-44C4-45A9-9098-7FCAED93D01B}"/>
    <cellStyle name="40% - Accent2 15 2 2 2 3" xfId="38545" xr:uid="{DD003C14-CBBF-43C6-9D32-72585CF68BF0}"/>
    <cellStyle name="40% - Accent2 15 2 2 3" xfId="23887" xr:uid="{495F641D-58EE-48F6-A0BA-1539D4379131}"/>
    <cellStyle name="40% - Accent2 15 2 2 3 2" xfId="20187" xr:uid="{39C5884E-34AB-4D21-BB8D-DFF954CA3257}"/>
    <cellStyle name="40% - Accent2 15 2 2 3 2 2" xfId="45475" xr:uid="{508E9B77-529F-4416-B03F-99D9B68FC552}"/>
    <cellStyle name="40% - Accent2 15 2 2 3 3" xfId="49132" xr:uid="{181EC04A-76E0-4ECF-9657-0C7480388D81}"/>
    <cellStyle name="40% - Accent2 15 2 2 4" xfId="4036" xr:uid="{3A869F39-C54E-4C5B-8846-5702AE02FF29}"/>
    <cellStyle name="40% - Accent2 15 2 2 4 2" xfId="29480" xr:uid="{E71095B0-239D-4D7F-9FF5-4D101B04F9F8}"/>
    <cellStyle name="40% - Accent2 15 2 2 5" xfId="38375" xr:uid="{11935CA1-E47D-4BF8-9B85-2E4C8FF2E6F0}"/>
    <cellStyle name="40% - Accent2 15 2 3" xfId="20449" xr:uid="{5CD52B8B-34AC-4650-8A9D-4D2C29BE5F2F}"/>
    <cellStyle name="40% - Accent2 15 2 3 2" xfId="10440" xr:uid="{000BAA4C-F4CB-4A73-BF97-12806B213744}"/>
    <cellStyle name="40% - Accent2 15 2 3 2 2" xfId="35824" xr:uid="{CA283779-E089-4C3C-970A-5C80776CB7FF}"/>
    <cellStyle name="40% - Accent2 15 2 3 3" xfId="45728" xr:uid="{910470CB-0610-464A-A2BE-1C495F582BF7}"/>
    <cellStyle name="40% - Accent2 15 2 4" xfId="20625" xr:uid="{48627250-CB40-4334-B105-F46D211E7771}"/>
    <cellStyle name="40% - Accent2 15 2 4 2" xfId="5364" xr:uid="{2A7C4A2B-C920-4C9C-AEF8-92472FD1CB7D}"/>
    <cellStyle name="40% - Accent2 15 2 4 2 2" xfId="30795" xr:uid="{21313CDB-59D5-4FEA-B745-13191DF5DC14}"/>
    <cellStyle name="40% - Accent2 15 2 4 3" xfId="45904" xr:uid="{D55AF027-4EB0-47BB-9F96-A95ECF973F81}"/>
    <cellStyle name="40% - Accent2 15 2 5" xfId="25002" xr:uid="{5F23E2FB-6137-43A5-AC8E-89D67C14EB7C}"/>
    <cellStyle name="40% - Accent2 15 2 5 2" xfId="50236" xr:uid="{A7E45A15-D6FC-431B-ABFE-FF803811541F}"/>
    <cellStyle name="40% - Accent2 15 2 6" xfId="43485" xr:uid="{97FDEBE9-2DA9-4B1F-8737-5590B38532CB}"/>
    <cellStyle name="40% - Accent2 15 3" xfId="7651" xr:uid="{00832489-AC1C-486D-8889-3A1DA981721E}"/>
    <cellStyle name="40% - Accent2 15 3 2" xfId="382" xr:uid="{2F1EE56C-27F1-4ED0-9472-AE310A3A3850}"/>
    <cellStyle name="40% - Accent2 15 3 2 2" xfId="553" xr:uid="{F2F8EB2F-979F-43D5-8FD7-C8F227891445}"/>
    <cellStyle name="40% - Accent2 15 3 2 2 2" xfId="6311" xr:uid="{19A8851D-69DE-497F-ACFD-15CD0124583C}"/>
    <cellStyle name="40% - Accent2 15 3 2 2 2 2" xfId="31734" xr:uid="{14BC9305-BB41-42DB-9AC0-F39E5900A0D0}"/>
    <cellStyle name="40% - Accent2 15 3 2 2 3" xfId="26037" xr:uid="{CF7DEC9F-DE7F-4C19-809D-755C6714C951}"/>
    <cellStyle name="40% - Accent2 15 3 2 3" xfId="17575" xr:uid="{46EBA219-45BA-4ADF-9B3F-54900B84BE18}"/>
    <cellStyle name="40% - Accent2 15 3 2 3 2" xfId="13873" xr:uid="{C5A279FF-793D-4E22-98B3-63997E06CAE0}"/>
    <cellStyle name="40% - Accent2 15 3 2 3 2 2" xfId="39224" xr:uid="{7694EF80-DA21-4CA3-8D62-6FF05FABB71F}"/>
    <cellStyle name="40% - Accent2 15 3 2 3 3" xfId="42883" xr:uid="{D4FC1930-373C-4F84-B09D-995605BC4554}"/>
    <cellStyle name="40% - Accent2 15 3 2 4" xfId="10350" xr:uid="{1A56288A-21C9-4294-AA5B-7EF1DF4ECE64}"/>
    <cellStyle name="40% - Accent2 15 3 2 4 2" xfId="35734" xr:uid="{BF4945CF-B638-40F0-8FB4-DEDD7857D2DA}"/>
    <cellStyle name="40% - Accent2 15 3 2 5" xfId="25866" xr:uid="{5DEA0BEE-8BB6-4C3B-9F46-87C75BFCE2D8}"/>
    <cellStyle name="40% - Accent2 15 3 3" xfId="14137" xr:uid="{1E95E32B-1B8B-4F41-AE46-8D6672EFC76E}"/>
    <cellStyle name="40% - Accent2 15 3 3 2" xfId="23077" xr:uid="{E304EB30-5072-4CE9-B698-A95F76B788EA}"/>
    <cellStyle name="40% - Accent2 15 3 3 2 2" xfId="48332" xr:uid="{31E47DC7-AA63-46B6-9CD6-9978F368832E}"/>
    <cellStyle name="40% - Accent2 15 3 3 3" xfId="39476" xr:uid="{25ADCDFD-8F61-4301-BD51-6FD21FFEC1CA}"/>
    <cellStyle name="40% - Accent2 15 3 4" xfId="14313" xr:uid="{6B8BEA75-7D6C-437E-A119-493F36CF700C}"/>
    <cellStyle name="40% - Accent2 15 3 4 2" xfId="11677" xr:uid="{46AF1904-E90D-470D-8944-0B5A25F02BBC}"/>
    <cellStyle name="40% - Accent2 15 3 4 2 2" xfId="37048" xr:uid="{9D336715-1798-4384-9B63-B6F93B6B01D8}"/>
    <cellStyle name="40% - Accent2 15 3 4 3" xfId="39652" xr:uid="{C1DF270E-7FD1-4699-88EE-2BAD8F0F4B76}"/>
    <cellStyle name="40% - Accent2 15 3 5" xfId="18689" xr:uid="{13F4CD56-9B6C-46D7-8C83-B26817BDAF75}"/>
    <cellStyle name="40% - Accent2 15 3 5 2" xfId="43989" xr:uid="{17A27F15-ED37-45DB-BA3C-C0711292F768}"/>
    <cellStyle name="40% - Accent2 15 3 6" xfId="33059" xr:uid="{A26A94BE-8F94-4925-BF5F-3DBEDC014652}"/>
    <cellStyle name="40% - Accent2 15 4" xfId="19338" xr:uid="{D18EA131-2C78-4CFA-8DC1-CF82709A83A0}"/>
    <cellStyle name="40% - Accent2 15 4 2" xfId="19508" xr:uid="{80B98A23-7821-4072-8E4F-68329D713387}"/>
    <cellStyle name="40% - Accent2 15 4 2 2" xfId="23158" xr:uid="{5FDD68C2-9498-4A13-AF00-1F132668DE5B}"/>
    <cellStyle name="40% - Accent2 15 4 2 2 2" xfId="48413" xr:uid="{F9456EE3-4FB1-46C7-BEED-B1DD08F819FB}"/>
    <cellStyle name="40% - Accent2 15 4 2 3" xfId="44796" xr:uid="{18BDF2A4-2778-4EC0-9E90-A94B313421E3}"/>
    <cellStyle name="40% - Accent2 15 4 3" xfId="11250" xr:uid="{C40D3BD6-9DF5-405D-A2BF-25BB00328D2A}"/>
    <cellStyle name="40% - Accent2 15 4 3 2" xfId="7551" xr:uid="{F3256C65-0125-47BB-8AC4-B2033F3ACEA0}"/>
    <cellStyle name="40% - Accent2 15 4 3 2 2" xfId="32965" xr:uid="{07471DA0-92C7-4945-8DEB-BDB26A9B8118}"/>
    <cellStyle name="40% - Accent2 15 4 3 3" xfId="36621" xr:uid="{C063C519-7E4D-409B-95CB-D3703750388D}"/>
    <cellStyle name="40% - Accent2 15 4 4" xfId="1932" xr:uid="{FADD97F3-BF1E-485B-9677-177B20BC8C49}"/>
    <cellStyle name="40% - Accent2 15 4 4 2" xfId="27403" xr:uid="{EA374049-1427-4A99-A135-540D89635EB4}"/>
    <cellStyle name="40% - Accent2 15 4 5" xfId="44626" xr:uid="{D0F83134-EC38-4C04-A755-872D82005A54}"/>
    <cellStyle name="40% - Accent2 15 5" xfId="7814" xr:uid="{FE8C0848-1E2E-4BFF-B07E-47F18D029835}"/>
    <cellStyle name="40% - Accent2 15 5 2" xfId="4126" xr:uid="{EC755029-8AF2-43A1-9142-DF3993A53C23}"/>
    <cellStyle name="40% - Accent2 15 5 2 2" xfId="29570" xr:uid="{940F5637-3450-460C-9E13-59DA48BBA4E3}"/>
    <cellStyle name="40% - Accent2 15 5 3" xfId="33221" xr:uid="{C51114C2-15E0-4B87-9774-56A814C5720F}"/>
    <cellStyle name="40% - Accent2 15 6" xfId="7990" xr:uid="{26A15486-1A5F-4833-8079-A37BBCEEC3DC}"/>
    <cellStyle name="40% - Accent2 15 6 2" xfId="15897" xr:uid="{CD0B0155-1B6D-40EC-BC15-05ED33BC4C85}"/>
    <cellStyle name="40% - Accent2 15 6 2 2" xfId="41224" xr:uid="{A52C7556-0AEA-4B6B-9C43-5C084323AF2F}"/>
    <cellStyle name="40% - Accent2 15 6 3" xfId="33397" xr:uid="{3959E5E2-50FD-415E-9FFB-9F908E1E091B}"/>
    <cellStyle name="40% - Accent2 15 7" xfId="12365" xr:uid="{2965E0D0-ABC7-4D17-A094-0226DEBF3CE2}"/>
    <cellStyle name="40% - Accent2 15 7 2" xfId="37728" xr:uid="{2F4A1B78-9B9D-4D0E-BF49-61883418330F}"/>
    <cellStyle name="40% - Accent2 15 8" xfId="49733" xr:uid="{F7810655-430E-42F2-B858-BA4DCBAB15B7}"/>
    <cellStyle name="40% - Accent2 16" xfId="20286" xr:uid="{867A33A1-7067-479A-8C92-3C1BA55D68EF}"/>
    <cellStyle name="40% - Accent2 16 2" xfId="13974" xr:uid="{5125B1AE-450E-4D6D-B0A5-6F74C6EFCC58}"/>
    <cellStyle name="40% - Accent2 16 2 2" xfId="3526" xr:uid="{41233742-D138-4894-9B42-558A2378AF07}"/>
    <cellStyle name="40% - Accent2 16 2 2 2" xfId="3696" xr:uid="{28CD4E74-6CE3-4842-BCF3-2F0B891C1440}"/>
    <cellStyle name="40% - Accent2 16 2 2 2 2" xfId="25262" xr:uid="{D224FB26-809A-47DF-AD6A-921967537637}"/>
    <cellStyle name="40% - Accent2 16 2 2 2 2 2" xfId="50496" xr:uid="{FA438EEA-0109-45E2-9077-E9B6A91B9C12}"/>
    <cellStyle name="40% - Accent2 16 2 2 2 3" xfId="29140" xr:uid="{F9DDA677-5581-409F-B60D-67749F9E568D}"/>
    <cellStyle name="40% - Accent2 16 2 2 3" xfId="19678" xr:uid="{8059C56D-B4F3-4EC7-AD94-2C4E323FCFDF}"/>
    <cellStyle name="40% - Accent2 16 2 2 3 2" xfId="1241" xr:uid="{D3341F8E-7F91-4B40-B63B-DCA83474FA60}"/>
    <cellStyle name="40% - Accent2 16 2 2 3 2 2" xfId="26725" xr:uid="{3CB6EAD0-E5E0-406D-8EE3-30992BF54581}"/>
    <cellStyle name="40% - Accent2 16 2 2 3 3" xfId="44966" xr:uid="{B0D0AE35-FA71-43F5-8F2E-80B6DCAC855F}"/>
    <cellStyle name="40% - Accent2 16 2 2 4" xfId="16674" xr:uid="{8CBF8942-0D65-4AF7-B7BC-0364A489E2C4}"/>
    <cellStyle name="40% - Accent2 16 2 2 4 2" xfId="41990" xr:uid="{3F292CA1-FFFD-480D-8C3C-ACD8F0F65E8F}"/>
    <cellStyle name="40% - Accent2 16 2 2 5" xfId="28970" xr:uid="{8E51512C-168E-4AA2-88A2-6201BC9449D2}"/>
    <cellStyle name="40% - Accent2 16 2 3" xfId="8886" xr:uid="{E82D5D1D-2B8C-497C-8CDB-A3A2A4FCD342}"/>
    <cellStyle name="40% - Accent2 16 2 3 2" xfId="6230" xr:uid="{FC936513-B401-4BC2-9FA8-45C59ED382AE}"/>
    <cellStyle name="40% - Accent2 16 2 3 2 2" xfId="31653" xr:uid="{46257E76-9356-4923-8CFC-D4D4BFD67684}"/>
    <cellStyle name="40% - Accent2 16 2 3 3" xfId="34279" xr:uid="{B4204051-F549-44F2-8590-7BFB2BF54762}"/>
    <cellStyle name="40% - Accent2 16 2 4" xfId="9062" xr:uid="{ED739729-098B-4AD2-A79E-791475F150B1}"/>
    <cellStyle name="40% - Accent2 16 2 4 2" xfId="18002" xr:uid="{1B094A6F-B471-4E09-BA87-5A0061111F13}"/>
    <cellStyle name="40% - Accent2 16 2 4 2 2" xfId="43310" xr:uid="{4AA0AD7F-E2B8-439A-B84C-AEEC111F02A4}"/>
    <cellStyle name="40% - Accent2 16 2 4 3" xfId="34455" xr:uid="{7DD439BD-2B79-4EC7-9713-701184172F4E}"/>
    <cellStyle name="40% - Accent2 16 2 5" xfId="20791" xr:uid="{F05D33FC-9D85-4403-9864-884B7D04E835}"/>
    <cellStyle name="40% - Accent2 16 2 5 2" xfId="46070" xr:uid="{E1646A05-EDCD-4800-9213-F02B341E7609}"/>
    <cellStyle name="40% - Accent2 16 2 6" xfId="39315" xr:uid="{888EE0DA-C2A0-4417-B67C-D26EEF326215}"/>
    <cellStyle name="40% - Accent2 16 3" xfId="2410" xr:uid="{4DD1D816-199D-4BF4-94A0-8BB6587F6031}"/>
    <cellStyle name="40% - Accent2 16 3 2" xfId="9840" xr:uid="{77BC328F-5CFE-49DC-B361-B9D3EEECEE60}"/>
    <cellStyle name="40% - Accent2 16 3 2 2" xfId="10010" xr:uid="{27987E7C-727E-4E42-A54E-292A276BBDFD}"/>
    <cellStyle name="40% - Accent2 16 3 2 2 2" xfId="18949" xr:uid="{8B52031B-313A-48AC-824E-884D993E9B61}"/>
    <cellStyle name="40% - Accent2 16 3 2 2 2 2" xfId="44249" xr:uid="{AAD85E7F-C36C-41F0-ACFC-63E01F1AE48E}"/>
    <cellStyle name="40% - Accent2 16 3 2 2 3" xfId="35394" xr:uid="{8E489291-DC2A-4BCA-B9BF-1DE3A2032882}"/>
    <cellStyle name="40% - Accent2 16 3 2 3" xfId="13364" xr:uid="{10516589-559A-4D1F-B178-272F62440C0F}"/>
    <cellStyle name="40% - Accent2 16 3 2 3 2" xfId="2274" xr:uid="{01F10621-F275-483B-8248-639B969E9D32}"/>
    <cellStyle name="40% - Accent2 16 3 2 3 2 2" xfId="27745" xr:uid="{074E6F57-947B-4AE8-BA9F-68F456EA6B0C}"/>
    <cellStyle name="40% - Accent2 16 3 2 3 3" xfId="38715" xr:uid="{0C19A8B6-1261-4421-8BF0-780E2B7ECA3A}"/>
    <cellStyle name="40% - Accent2 16 3 2 4" xfId="6140" xr:uid="{A5D13E4D-4CB3-4D4F-8E12-E472C5E92044}"/>
    <cellStyle name="40% - Accent2 16 3 2 4 2" xfId="31563" xr:uid="{CFB4AB07-9FAA-44D1-9F46-BF506CCF5206}"/>
    <cellStyle name="40% - Accent2 16 3 2 5" xfId="35224" xr:uid="{EA06F149-1B08-4769-8756-891D163CD43A}"/>
    <cellStyle name="40% - Accent2 16 3 3" xfId="21522" xr:uid="{3E1C2949-01A1-4F66-A7E6-893B959BE265}"/>
    <cellStyle name="40% - Accent2 16 3 3 2" xfId="12544" xr:uid="{451E0CCB-BF07-41F0-B9AF-3B56411B81A9}"/>
    <cellStyle name="40% - Accent2 16 3 3 2 2" xfId="37907" xr:uid="{551BC265-F3F1-4C22-8216-43703675DC2A}"/>
    <cellStyle name="40% - Accent2 16 3 3 3" xfId="46790" xr:uid="{86A2F06A-1303-41C7-8CF1-ACE0AED3C7A5}"/>
    <cellStyle name="40% - Accent2 16 3 4" xfId="21698" xr:uid="{29DCEBB2-A52C-4522-88BF-E9973CAFD240}"/>
    <cellStyle name="40% - Accent2 16 3 4 2" xfId="7469" xr:uid="{D2426EB9-197C-4E1E-90DB-54D7DC3A1A68}"/>
    <cellStyle name="40% - Accent2 16 3 4 2 2" xfId="32883" xr:uid="{D384C6D5-93BA-4392-95DF-7D41410AA08E}"/>
    <cellStyle name="40% - Accent2 16 3 4 3" xfId="46966" xr:uid="{817A444C-6D0C-4F24-B13E-5B75801CDCAE}"/>
    <cellStyle name="40% - Accent2 16 3 5" xfId="14479" xr:uid="{8CE4C8A6-28B5-4757-B437-A3F1F636A2D3}"/>
    <cellStyle name="40% - Accent2 16 3 5 2" xfId="39818" xr:uid="{C026351E-FFA7-4A79-B42F-A1FA114BDC0F}"/>
    <cellStyle name="40% - Accent2 16 3 6" xfId="27867" xr:uid="{EDB9D86E-D46B-41C4-905B-0EFC8E93AC9A}"/>
    <cellStyle name="40% - Accent2 16 4" xfId="1422" xr:uid="{65F1EB39-38DB-45D6-95FD-905190A0F26E}"/>
    <cellStyle name="40% - Accent2 16 4 2" xfId="1592" xr:uid="{A8A4AC2E-D243-47D1-8A06-6A12A0F2E0CB}"/>
    <cellStyle name="40% - Accent2 16 4 2 2" xfId="12625" xr:uid="{CD35EAEA-D2BB-40A2-9D63-92F3BFFA0C37}"/>
    <cellStyle name="40% - Accent2 16 4 2 2 2" xfId="37988" xr:uid="{EE694B2F-6FA3-4E80-B7A9-6A09963C15A3}"/>
    <cellStyle name="40% - Accent2 16 4 2 3" xfId="27063" xr:uid="{627C3DEF-CF54-4FAC-BDC4-A3A0B06C88AA}"/>
    <cellStyle name="40% - Accent2 16 4 3" xfId="7042" xr:uid="{89BEE4CE-BFFA-4AB0-9823-775683B214BF}"/>
    <cellStyle name="40% - Accent2 16 4 3 2" xfId="1240" xr:uid="{9B1E5FCA-3AE5-486B-B69E-C703C652D77C}"/>
    <cellStyle name="40% - Accent2 16 4 3 2 2" xfId="26724" xr:uid="{070BEA08-54A8-4A7A-B1BA-68C8FB158EF8}"/>
    <cellStyle name="40% - Accent2 16 4 3 3" xfId="32456" xr:uid="{53D18F0D-35DE-4609-BC42-6FD1CEBBABAA}"/>
    <cellStyle name="40% - Accent2 16 4 4" xfId="22987" xr:uid="{B79A7AAD-831F-4A27-A0FF-E5B772716D65}"/>
    <cellStyle name="40% - Accent2 16 4 4 2" xfId="48242" xr:uid="{1F38C4A3-F05B-4B6B-AFA7-325F283810EA}"/>
    <cellStyle name="40% - Accent2 16 4 5" xfId="26893" xr:uid="{4C2E0BC0-057F-4147-A6B8-21C680C25CFF}"/>
    <cellStyle name="40% - Accent2 16 5" xfId="2573" xr:uid="{D88FE087-C674-419F-A1A9-90C47D4E70FB}"/>
    <cellStyle name="40% - Accent2 16 5 2" xfId="16764" xr:uid="{0514ABC1-0662-4B64-A52A-4A423BCD806F}"/>
    <cellStyle name="40% - Accent2 16 5 2 2" xfId="42080" xr:uid="{351D0A19-9A06-4359-8A56-F04248121D80}"/>
    <cellStyle name="40% - Accent2 16 5 3" xfId="28026" xr:uid="{03F4E9F6-0330-4AAD-B603-3934B349328B}"/>
    <cellStyle name="40% - Accent2 16 6" xfId="2749" xr:uid="{9AB3DA3F-582A-4142-9A93-F62C60A4847B}"/>
    <cellStyle name="40% - Accent2 16 6 2" xfId="24314" xr:uid="{C1CB471C-8342-4D12-B136-998645B5D7D9}"/>
    <cellStyle name="40% - Accent2 16 6 2 2" xfId="49559" xr:uid="{96E88225-1506-4F43-9949-FECDD68C0BA9}"/>
    <cellStyle name="40% - Accent2 16 6 3" xfId="28202" xr:uid="{296BFBAA-2E69-487C-BF92-7B95DA7D8AD5}"/>
    <cellStyle name="40% - Accent2 16 7" xfId="8156" xr:uid="{B1481B51-CC45-4CD7-801F-5BD908E89E01}"/>
    <cellStyle name="40% - Accent2 16 7 2" xfId="33563" xr:uid="{FD83760B-C13A-449E-8E03-2A18406492F2}"/>
    <cellStyle name="40% - Accent2 16 8" xfId="45567" xr:uid="{779965FE-DE0C-488C-B30D-254174C5BF83}"/>
    <cellStyle name="40% - Accent2 17" xfId="8723" xr:uid="{1A2050A8-4F0C-4506-8B90-6AE24D7F44C5}"/>
    <cellStyle name="40% - Accent2 17 2" xfId="22477" xr:uid="{CE1CB7BE-B23C-43FC-9061-3142DFC3FAA0}"/>
    <cellStyle name="40% - Accent2 17 2 2" xfId="22647" xr:uid="{55A6F967-0FE4-41AD-A368-08895865B7FB}"/>
    <cellStyle name="40% - Accent2 17 2 2 2" xfId="8416" xr:uid="{510B7C00-6ACC-42E5-95A6-EE14D42E2554}"/>
    <cellStyle name="40% - Accent2 17 2 2 2 2" xfId="33823" xr:uid="{3DBCFBBA-499A-4B79-9AD1-C9A5B7F17EC0}"/>
    <cellStyle name="40% - Accent2 17 2 2 3" xfId="47902" xr:uid="{6F1ED8F3-E80B-4075-AFBE-2BEB7A64A756}"/>
    <cellStyle name="40% - Accent2 17 2 3" xfId="1759" xr:uid="{53841EFD-7C00-4E72-AE4B-EDC5A49E2C8B}"/>
    <cellStyle name="40% - Accent2 17 2 3 2" xfId="4378" xr:uid="{ECE6FF14-F9D5-421A-903A-5848ACA8F158}"/>
    <cellStyle name="40% - Accent2 17 2 3 2 2" xfId="29822" xr:uid="{F2E3C541-89D1-4CDE-BE9A-B6EA09B446E0}"/>
    <cellStyle name="40% - Accent2 17 2 3 3" xfId="27230" xr:uid="{20971F8D-4203-45EC-8C0B-3000702991ED}"/>
    <cellStyle name="40% - Accent2 17 2 4" xfId="12454" xr:uid="{18D7F5F9-F456-475C-94F6-9D4AF6ECF02F}"/>
    <cellStyle name="40% - Accent2 17 2 4 2" xfId="37817" xr:uid="{699CCF9B-1EC9-4FA0-B0F8-5FDD1A26D913}"/>
    <cellStyle name="40% - Accent2 17 2 5" xfId="47733" xr:uid="{D25215E6-445A-4225-87D1-0C28FFDE958F}"/>
    <cellStyle name="40% - Accent2 17 3" xfId="15210" xr:uid="{9A76FEF8-E24B-4E8B-A050-A20841E7CAC5}"/>
    <cellStyle name="40% - Accent2 17 3 2" xfId="25181" xr:uid="{476A994B-7E40-4AE9-8CF6-3F26FC212B80}"/>
    <cellStyle name="40% - Accent2 17 3 2 2" xfId="50415" xr:uid="{56CED2A1-B815-4F01-9545-B55A6D08A97C}"/>
    <cellStyle name="40% - Accent2 17 3 3" xfId="40537" xr:uid="{EF37CAE4-0308-42EB-AAA8-3893FDBC2915}"/>
    <cellStyle name="40% - Accent2 17 4" xfId="15386" xr:uid="{101BBD6D-8C52-4103-87DF-F3936D3767E2}"/>
    <cellStyle name="40% - Accent2 17 4 2" xfId="20105" xr:uid="{A7214F31-862D-4FCF-9C9B-BB53668A1737}"/>
    <cellStyle name="40% - Accent2 17 4 2 2" xfId="45393" xr:uid="{C77B4BD2-3C63-4EB7-86EC-8F500A4B3E5E}"/>
    <cellStyle name="40% - Accent2 17 4 3" xfId="40713" xr:uid="{AC06CA52-78AC-4141-A3F4-B4FD32070B61}"/>
    <cellStyle name="40% - Accent2 17 5" xfId="2915" xr:uid="{14C29ECE-83F9-4F17-8150-D0C6D028D766}"/>
    <cellStyle name="40% - Accent2 17 5 2" xfId="28368" xr:uid="{067D605D-3C3B-4690-9B6D-6337E8A1505E}"/>
    <cellStyle name="40% - Accent2 17 6" xfId="34120" xr:uid="{49E83561-35DB-43F7-8371-B818CC2E124F}"/>
    <cellStyle name="40% - Accent2 18" xfId="21359" xr:uid="{2FB8B6C0-18B3-4847-A1EE-50E134B7749E}"/>
    <cellStyle name="40% - Accent2 18 2" xfId="16164" xr:uid="{CDF6D268-6C89-460B-892A-E3932B3C738B}"/>
    <cellStyle name="40% - Accent2 18 2 2" xfId="16334" xr:uid="{5D4B43D3-9A3E-4F06-A446-DBBDA62F1A50}"/>
    <cellStyle name="40% - Accent2 18 2 2 2" xfId="21051" xr:uid="{0211B1C0-63F2-40CF-8CD1-2ABD8864B87A}"/>
    <cellStyle name="40% - Accent2 18 2 2 2 2" xfId="46330" xr:uid="{43B61464-7F3E-4C4D-B217-D732C9ED30FD}"/>
    <cellStyle name="40% - Accent2 18 2 2 3" xfId="41650" xr:uid="{E5759E35-08C6-450C-943F-566B7A01671C}"/>
    <cellStyle name="40% - Accent2 18 2 3" xfId="3863" xr:uid="{694D49EF-0604-431B-9A7F-2BCA9659537E}"/>
    <cellStyle name="40% - Accent2 18 2 3 2" xfId="10692" xr:uid="{A46B41D4-9E73-4E9D-B459-C5239EAACE0C}"/>
    <cellStyle name="40% - Accent2 18 2 3 2 2" xfId="36076" xr:uid="{45E3A6CF-06BC-4586-8E34-6D00E6738C29}"/>
    <cellStyle name="40% - Accent2 18 2 3 3" xfId="29307" xr:uid="{6D1B2860-DE24-4B22-A6D3-13AFE7524CDA}"/>
    <cellStyle name="40% - Accent2 18 2 4" xfId="25091" xr:uid="{4E657F08-7C51-4E40-978B-BC8F992FFDBB}"/>
    <cellStyle name="40% - Accent2 18 2 4 2" xfId="50325" xr:uid="{9D9DDB9D-3110-4A67-BC12-0EDC1C0A7C84}"/>
    <cellStyle name="40% - Accent2 18 2 5" xfId="41480" xr:uid="{4562D33B-EC07-4F54-8AC6-E5E8132612EB}"/>
    <cellStyle name="40% - Accent2 18 3" xfId="4677" xr:uid="{B6710967-341F-45ED-BAA3-AB90A68206B7}"/>
    <cellStyle name="40% - Accent2 18 3 2" xfId="18868" xr:uid="{D2B47BC4-85BD-4140-B4EE-E125A80390D1}"/>
    <cellStyle name="40% - Accent2 18 3 2 2" xfId="44168" xr:uid="{374E0624-FA56-43D5-BD89-2E388137FB01}"/>
    <cellStyle name="40% - Accent2 18 3 3" xfId="30108" xr:uid="{301AD1DF-CAFB-40EE-9AFA-3A4E9F83FD2F}"/>
    <cellStyle name="40% - Accent2 18 4" xfId="4853" xr:uid="{0547B6E7-74C2-49D3-B0EB-F4A477D52A9F}"/>
    <cellStyle name="40% - Accent2 18 4 2" xfId="13791" xr:uid="{846B838F-55EA-4750-8FFF-AE9AD5D3A7F1}"/>
    <cellStyle name="40% - Accent2 18 4 2 2" xfId="39142" xr:uid="{34AC5B25-3238-4941-AC09-16F02DEEB4FF}"/>
    <cellStyle name="40% - Accent2 18 4 3" xfId="30284" xr:uid="{D91376A2-FD2A-4E13-8A2F-E98AC14D4A05}"/>
    <cellStyle name="40% - Accent2 18 5" xfId="9228" xr:uid="{1D4B498D-16AB-461A-AF6C-C119807B72C8}"/>
    <cellStyle name="40% - Accent2 18 5 2" xfId="34621" xr:uid="{72E82CA9-0C51-4CA2-B717-5452A84E8152}"/>
    <cellStyle name="40% - Accent2 18 6" xfId="46628" xr:uid="{02A54EF0-236D-41B3-8B25-352F1CAD699C}"/>
    <cellStyle name="40% - Accent2 19" xfId="15046" xr:uid="{7E7138DE-8BBA-42AD-A1A6-1AB7279A06F3}"/>
    <cellStyle name="40% - Accent2 19 2" xfId="4685" xr:uid="{44AE4ACD-92DE-4F97-815D-775041E62223}"/>
    <cellStyle name="40% - Accent2 19 2 2" xfId="2337" xr:uid="{85CB65D7-35D5-4F55-B2EC-405AD3E3237B}"/>
    <cellStyle name="40% - Accent2 19 2 2 2" xfId="27807" xr:uid="{B4CCAEB0-D27C-430E-8A05-63AA9818F912}"/>
    <cellStyle name="40% - Accent2 19 2 3" xfId="30116" xr:uid="{240597D1-DD82-4396-AC88-57C5C95C2A39}"/>
    <cellStyle name="40% - Accent2 19 3" xfId="4855" xr:uid="{3C138E15-A284-4CDC-BDAE-1C8B6835C3D3}"/>
    <cellStyle name="40% - Accent2 19 3 2" xfId="13793" xr:uid="{4AD91A7B-49BD-4FAF-A514-E52076B10493}"/>
    <cellStyle name="40% - Accent2 19 3 2 2" xfId="39144" xr:uid="{CACE859B-6786-4A18-B18D-085B078E06C3}"/>
    <cellStyle name="40% - Accent2 19 3 3" xfId="30286" xr:uid="{DE517AAE-0098-4736-B9DA-7C0B4947BA47}"/>
    <cellStyle name="40% - Accent2 19 4" xfId="9236" xr:uid="{2D59E93D-6552-4563-BF5D-91DD7557080C}"/>
    <cellStyle name="40% - Accent2 19 4 2" xfId="34629" xr:uid="{EA87F003-DA6D-43CA-89D3-DB7F7B67D355}"/>
    <cellStyle name="40% - Accent2 19 5" xfId="40376" xr:uid="{7DFB61E8-2CCC-449C-B103-95B92B279CEB}"/>
    <cellStyle name="40% - Accent2 2" xfId="140" xr:uid="{73C8743E-361B-4715-95D8-20478EBCA724}"/>
    <cellStyle name="40% - Accent2 2 10" xfId="5630" xr:uid="{592986B8-D6C7-4E9F-A497-A836BE2CFAC2}"/>
    <cellStyle name="40% - Accent2 2 10 2" xfId="5800" xr:uid="{ECCDD0B3-82E0-4EDC-981A-983F5AFE3732}"/>
    <cellStyle name="40% - Accent2 2 10 2 2" xfId="14739" xr:uid="{F6473F86-6C81-4834-B09B-BB95D6148479}"/>
    <cellStyle name="40% - Accent2 2 10 2 2 2" xfId="40078" xr:uid="{5DE221BA-71D7-4364-B364-674AA0A148F1}"/>
    <cellStyle name="40% - Accent2 2 10 2 3" xfId="31223" xr:uid="{35EA2364-A543-46B0-A4D2-5C90C0C12A36}"/>
    <cellStyle name="40% - Accent2 2 10 3" xfId="10177" xr:uid="{863BA8C8-354F-4578-A84A-3712B80F05B4}"/>
    <cellStyle name="40% - Accent2 2 10 3 2" xfId="23329" xr:uid="{39472C50-EA74-4D8E-87BF-F47D4A7C0AAE}"/>
    <cellStyle name="40% - Accent2 2 10 3 2 2" xfId="48584" xr:uid="{54C34A8A-0A0D-42A1-BBF2-5D394BA0351C}"/>
    <cellStyle name="40% - Accent2 2 10 3 3" xfId="35561" xr:uid="{170837F6-C883-45B6-8B79-63ED69F9BE00}"/>
    <cellStyle name="40% - Accent2 2 10 4" xfId="18778" xr:uid="{090D3903-2421-46FB-A6FC-1BFD5E0C8387}"/>
    <cellStyle name="40% - Accent2 2 10 4 2" xfId="44078" xr:uid="{93E0D418-7B14-4838-811C-F874FB474A2C}"/>
    <cellStyle name="40% - Accent2 2 10 5" xfId="31053" xr:uid="{478D2012-9268-4B68-BC53-FE85EED0EEFF}"/>
    <cellStyle name="40% - Accent2 2 11" xfId="2355" xr:uid="{F922364A-73F2-493E-BF8B-BD304B8F64DF}"/>
    <cellStyle name="40% - Accent2 2 12" xfId="25540" xr:uid="{0466AD35-6820-4EE5-BB0D-BFE4C4E44D28}"/>
    <cellStyle name="40% - Accent2 2 12 2" xfId="50763" xr:uid="{C7E00BFF-4321-4CBE-B5F4-E7C79A84750B}"/>
    <cellStyle name="40% - Accent2 2 13" xfId="25635" xr:uid="{09257647-E131-4FC2-A5E3-D8431ECE4E25}"/>
    <cellStyle name="40% - Accent2 2 2" xfId="4514" xr:uid="{C3B13D79-A116-492E-A845-3BB8A51A1EC9}"/>
    <cellStyle name="40% - Accent2 2 2 10" xfId="29947" xr:uid="{8499D93B-F9F3-4628-8461-814FF78832EA}"/>
    <cellStyle name="40% - Accent2 2 2 2" xfId="10827" xr:uid="{1202E0EA-8150-4567-A653-89BF2A170F44}"/>
    <cellStyle name="40% - Accent2 2 2 2 2" xfId="23464" xr:uid="{983971AA-55F9-4835-AB1D-32C95CCE7665}"/>
    <cellStyle name="40% - Accent2 2 2 2 2 2" xfId="18268" xr:uid="{7ED2577A-D8B1-4E00-95DD-4768F3A81C55}"/>
    <cellStyle name="40% - Accent2 2 2 2 2 2 2" xfId="18438" xr:uid="{0E72F146-D739-4A72-8975-D41FA59DD0ED}"/>
    <cellStyle name="40% - Accent2 2 2 2 2 2 2 2" xfId="22124" xr:uid="{0FCD2E15-BADC-4639-861F-A80B9B98E42D}"/>
    <cellStyle name="40% - Accent2 2 2 2 2 2 2 2 2" xfId="47392" xr:uid="{1C5C4F4E-F6F7-4932-AB57-837EFB9A2213}"/>
    <cellStyle name="40% - Accent2 2 2 2 2 2 2 3" xfId="43738" xr:uid="{7FEFC812-C380-4A65-85C0-FC962DE18F68}"/>
    <cellStyle name="40% - Accent2 2 2 2 2 2 3" xfId="5967" xr:uid="{C2161EA1-1D42-4AD0-BFBD-258709386EB3}"/>
    <cellStyle name="40% - Accent2 2 2 2 2 2 3 2" xfId="12796" xr:uid="{11E9DE3C-23F8-4362-9CDF-C2C663F75F1A}"/>
    <cellStyle name="40% - Accent2 2 2 2 2 2 3 2 2" xfId="38159" xr:uid="{6F409EE0-9EC3-4F60-A588-EF8676D10EFF}"/>
    <cellStyle name="40% - Accent2 2 2 2 2 2 3 3" xfId="31390" xr:uid="{8ACAF532-949A-4237-9E8C-B53E9B0BFF0E}"/>
    <cellStyle name="40% - Accent2 2 2 2 2 2 4" xfId="14568" xr:uid="{DDDF79CA-B408-41D4-912A-798A4446F634}"/>
    <cellStyle name="40% - Accent2 2 2 2 2 2 4 2" xfId="39907" xr:uid="{9E7D27C9-1C5F-4A15-833B-014177D9E225}"/>
    <cellStyle name="40% - Accent2 2 2 2 2 2 5" xfId="43568" xr:uid="{79C3F299-7C02-4ACC-BD35-97C049EB6F95}"/>
    <cellStyle name="40% - Accent2 2 2 2 2 3" xfId="6782" xr:uid="{82C015FE-FCF3-4BDA-9B18-2BAEA34D6163}"/>
    <cellStyle name="40% - Accent2 2 2 2 2 3 2" xfId="3094" xr:uid="{D9783395-4FA6-44C2-9B14-9B6F4AB73311}"/>
    <cellStyle name="40% - Accent2 2 2 2 2 3 2 2" xfId="28547" xr:uid="{5BD933E2-8768-48E7-90A2-469D35572A0F}"/>
    <cellStyle name="40% - Accent2 2 2 2 2 3 3" xfId="32196" xr:uid="{CEB5FC54-5EFA-4E4B-BBC9-176E27BAC9AF}"/>
    <cellStyle name="40% - Accent2 2 2 2 2 4" xfId="6958" xr:uid="{7E42B577-351C-45D1-971E-C835D49A267C}"/>
    <cellStyle name="40% - Accent2 2 2 2 2 4 2" xfId="4296" xr:uid="{F0E4F110-634B-4038-B6ED-0B27823DEF39}"/>
    <cellStyle name="40% - Accent2 2 2 2 2 4 2 2" xfId="29740" xr:uid="{FA20864A-BFDD-4052-973D-EAF7D933F2EF}"/>
    <cellStyle name="40% - Accent2 2 2 2 2 4 3" xfId="32372" xr:uid="{EF348FC2-8186-43C6-B53C-B5D25D914A26}"/>
    <cellStyle name="40% - Accent2 2 2 2 2 5" xfId="11332" xr:uid="{886BEC87-DA23-41B3-86E7-E3A5CC174703}"/>
    <cellStyle name="40% - Accent2 2 2 2 2 5 2" xfId="36703" xr:uid="{D6E42A50-0EE9-4129-A6EF-5E553EF28BF4}"/>
    <cellStyle name="40% - Accent2 2 2 2 2 6" xfId="48711" xr:uid="{1A7EEA3C-4D31-44BE-93BE-1A0BB38361D5}"/>
    <cellStyle name="40% - Accent2 2 2 2 3" xfId="17152" xr:uid="{1C5C5F0C-3973-499A-A4E0-416C0C4C7D0E}"/>
    <cellStyle name="40% - Accent2 2 2 2 3 2" xfId="7735" xr:uid="{7ABB8FAB-B952-46E3-AF84-72E1D0FB85E4}"/>
    <cellStyle name="40% - Accent2 2 2 2 3 2 2" xfId="7905" xr:uid="{BDB8E964-6AC1-4436-AD35-8383BB932A86}"/>
    <cellStyle name="40% - Accent2 2 2 2 3 2 2 2" xfId="15812" xr:uid="{04693715-1C04-4FBB-AD06-5F13F5130361}"/>
    <cellStyle name="40% - Accent2 2 2 2 3 2 2 2 2" xfId="41139" xr:uid="{5157AAAC-EFE6-48EB-80B0-3E5407FD6A5F}"/>
    <cellStyle name="40% - Accent2 2 2 2 3 2 2 3" xfId="33312" xr:uid="{C173D684-A489-45DC-80BF-C05C99424073}"/>
    <cellStyle name="40% - Accent2 2 2 2 3 2 3" xfId="12281" xr:uid="{7F06108B-7814-4B8D-BA4E-52EBD8D0AC28}"/>
    <cellStyle name="40% - Accent2 2 2 2 3 2 3 2" xfId="25433" xr:uid="{F6627EFA-51A5-4C1E-B7E9-FBF709B89FC6}"/>
    <cellStyle name="40% - Accent2 2 2 2 3 2 3 2 2" xfId="50667" xr:uid="{44F560C4-92B2-40FC-BAEB-A570C3DBB6CF}"/>
    <cellStyle name="40% - Accent2 2 2 2 3 2 3 3" xfId="37644" xr:uid="{C9B79349-657B-4C40-BDBC-F65A6A7F15D1}"/>
    <cellStyle name="40% - Accent2 2 2 2 3 2 4" xfId="3004" xr:uid="{C414E127-EA5B-4D19-BE19-4EDBD8F730B8}"/>
    <cellStyle name="40% - Accent2 2 2 2 3 2 4 2" xfId="28457" xr:uid="{23ADEFBE-C815-4167-B7E2-CC319726CD4D}"/>
    <cellStyle name="40% - Accent2 2 2 2 3 2 5" xfId="33142" xr:uid="{9307657F-B9ED-4331-91A0-B15A9430BEC7}"/>
    <cellStyle name="40% - Accent2 2 2 2 3 3" xfId="19418" xr:uid="{B4D4A8E1-E112-44FD-AE2E-C30B18454726}"/>
    <cellStyle name="40% - Accent2 2 2 2 3 3 2" xfId="9407" xr:uid="{8E734FCE-E1A3-48A0-8D13-11317E687BF6}"/>
    <cellStyle name="40% - Accent2 2 2 2 3 3 2 2" xfId="34800" xr:uid="{7D4E7616-284D-41CF-B423-BF9E38A59139}"/>
    <cellStyle name="40% - Accent2 2 2 2 3 3 3" xfId="44706" xr:uid="{BEBAFF0B-E48E-48E6-9FCE-46A179A84BCD}"/>
    <cellStyle name="40% - Accent2 2 2 2 3 4" xfId="19594" xr:uid="{EE51024F-82D8-4D1D-9E45-C2EFCC3D73D6}"/>
    <cellStyle name="40% - Accent2 2 2 2 3 4 2" xfId="10610" xr:uid="{3C68217E-3FAD-4E24-BBEB-C70306C681ED}"/>
    <cellStyle name="40% - Accent2 2 2 2 3 4 2 2" xfId="35994" xr:uid="{C63AA30C-DDB6-4C4B-88FC-BD70345D380B}"/>
    <cellStyle name="40% - Accent2 2 2 2 3 4 3" xfId="44882" xr:uid="{0AE08CE2-8254-44EE-93EA-431B5F3CFC52}"/>
    <cellStyle name="40% - Accent2 2 2 2 3 5" xfId="23969" xr:uid="{6FCA9629-D38C-4754-8BCD-D0FB8632574D}"/>
    <cellStyle name="40% - Accent2 2 2 2 3 5 2" xfId="49214" xr:uid="{3B050E97-3FE7-4BE9-8E9C-5B316F8E1DE2}"/>
    <cellStyle name="40% - Accent2 2 2 2 3 6" xfId="42461" xr:uid="{66246579-8B85-4443-A7B2-59250EF545B5}"/>
    <cellStyle name="40% - Accent2 2 2 2 4" xfId="24581" xr:uid="{38E73A81-070C-42CC-9295-40A85BDA17F9}"/>
    <cellStyle name="40% - Accent2 2 2 2 4 2" xfId="24751" xr:uid="{C51B09EB-1487-4BCF-BB63-60E7E3163D16}"/>
    <cellStyle name="40% - Accent2 2 2 2 4 2 2" xfId="9488" xr:uid="{C87A067B-39CE-4CFC-99C7-D7BE35C8FB95}"/>
    <cellStyle name="40% - Accent2 2 2 2 4 2 2 2" xfId="34881" xr:uid="{017B2BE9-44F7-4F76-953D-8974E4F37EE2}"/>
    <cellStyle name="40% - Accent2 2 2 2 4 2 3" xfId="49985" xr:uid="{33124BE8-FD38-4C98-8CC3-C073A6568E6B}"/>
    <cellStyle name="40% - Accent2 2 2 2 4 3" xfId="16501" xr:uid="{9D05952D-5950-4A30-A3DD-1C6CD1A21432}"/>
    <cellStyle name="40% - Accent2 2 2 2 4 3 2" xfId="6482" xr:uid="{BFA8CD93-A876-4757-A963-FA1D50FA3694}"/>
    <cellStyle name="40% - Accent2 2 2 2 4 3 2 2" xfId="31905" xr:uid="{6D2BD373-3020-4BFC-8BC1-47F8B1DCDBF4}"/>
    <cellStyle name="40% - Accent2 2 2 2 4 3 3" xfId="41817" xr:uid="{B7865576-9F81-4DAD-B0B9-8481DC9C2277}"/>
    <cellStyle name="40% - Accent2 2 2 2 4 4" xfId="20880" xr:uid="{F47F0D86-49F6-4ADA-AF35-913114FF93A7}"/>
    <cellStyle name="40% - Accent2 2 2 2 4 4 2" xfId="46159" xr:uid="{D36E7C08-20F4-4A29-AFCE-3C5464755BF6}"/>
    <cellStyle name="40% - Accent2 2 2 2 4 5" xfId="49815" xr:uid="{8746229C-754A-4ABD-A3B8-9F8C37A6EF40}"/>
    <cellStyle name="40% - Accent2 2 2 2 5" xfId="17315" xr:uid="{3E269924-32AE-4722-BE3E-968F80B7AD63}"/>
    <cellStyle name="40% - Accent2 2 2 2 5 2" xfId="14658" xr:uid="{BB19F649-D249-4BF0-9F47-40C0E81C3E5B}"/>
    <cellStyle name="40% - Accent2 2 2 2 5 2 2" xfId="39997" xr:uid="{59B28897-0717-460A-AE9E-13096C239917}"/>
    <cellStyle name="40% - Accent2 2 2 2 5 3" xfId="42623" xr:uid="{B0298F19-DB89-42B3-A453-FCB2C5085174}"/>
    <cellStyle name="40% - Accent2 2 2 2 6" xfId="17491" xr:uid="{B9038D78-CFB8-4A19-8AA7-4B67842A5DCC}"/>
    <cellStyle name="40% - Accent2 2 2 2 6 2" xfId="2192" xr:uid="{2E5235FF-D786-4F1F-AFE3-BC7E5B598352}"/>
    <cellStyle name="40% - Accent2 2 2 2 6 2 2" xfId="27663" xr:uid="{18192C50-8EC7-4FD3-BE32-12BEDF38E9DE}"/>
    <cellStyle name="40% - Accent2 2 2 2 6 3" xfId="42799" xr:uid="{A28C96C0-1E56-4578-B4F2-2AB6511CD7CB}"/>
    <cellStyle name="40% - Accent2 2 2 2 7" xfId="5019" xr:uid="{9DBE3702-D9F3-4C13-8B63-DD4E641AD97D}"/>
    <cellStyle name="40% - Accent2 2 2 2 7 2" xfId="30450" xr:uid="{1CEBB68E-24B7-4B87-B18F-772047E6A455}"/>
    <cellStyle name="40% - Accent2 2 2 2 8" xfId="36201" xr:uid="{B888B2A5-CA6D-4DDB-A995-1E9A53CDBF7E}"/>
    <cellStyle name="40% - Accent2 2 2 3" xfId="6619" xr:uid="{C1182201-B4AB-4515-865C-F7BE0386BC2C}"/>
    <cellStyle name="40% - Accent2 2 2 3 2" xfId="19255" xr:uid="{6E571327-DB77-4CD8-A2BA-8F6DC79CC94E}"/>
    <cellStyle name="40% - Accent2 2 2 3 2 2" xfId="14058" xr:uid="{EFF63C52-3780-4BE4-A12A-AE9A9A851F62}"/>
    <cellStyle name="40% - Accent2 2 2 3 2 2 2" xfId="14228" xr:uid="{25350915-8C6B-4667-8E6F-6E4C66948056}"/>
    <cellStyle name="40% - Accent2 2 2 3 2 2 2 2" xfId="11592" xr:uid="{13867367-BDE6-4556-B34F-A188296A9BC9}"/>
    <cellStyle name="40% - Accent2 2 2 3 2 2 2 2 2" xfId="36963" xr:uid="{FA7A59C4-564A-4DDF-ABC8-A3FB6ED438E0}"/>
    <cellStyle name="40% - Accent2 2 2 3 2 2 2 3" xfId="39567" xr:uid="{A7214946-EA8E-4112-B15F-835F92426DFF}"/>
    <cellStyle name="40% - Accent2 2 2 3 2 2 3" xfId="18605" xr:uid="{5D49A990-F37D-42EA-813B-660F50761988}"/>
    <cellStyle name="40% - Accent2 2 2 3 2 2 3 2" xfId="8587" xr:uid="{56B10362-1CDB-4057-89DB-268C8349C556}"/>
    <cellStyle name="40% - Accent2 2 2 3 2 2 3 2 2" xfId="33994" xr:uid="{6155E472-21DD-4B4B-8B6D-8A9CC1838F81}"/>
    <cellStyle name="40% - Accent2 2 2 3 2 2 3 3" xfId="43905" xr:uid="{332D6641-AA15-42B4-802B-E3AB4C825075}"/>
    <cellStyle name="40% - Accent2 2 2 3 2 2 4" xfId="21953" xr:uid="{90D5821C-DFAE-46A5-B3F8-F818B46F6B8A}"/>
    <cellStyle name="40% - Accent2 2 2 3 2 2 4 2" xfId="47221" xr:uid="{746FDADA-9F96-4C50-8B61-ACDA7C9BB0C4}"/>
    <cellStyle name="40% - Accent2 2 2 3 2 2 5" xfId="39397" xr:uid="{1523E3B1-A079-4674-8012-90C2857D900B}"/>
    <cellStyle name="40% - Accent2 2 2 3 2 3" xfId="472" xr:uid="{0ABD10FF-DE58-4AE5-BF9A-A7586CBD7AAB}"/>
    <cellStyle name="40% - Accent2 2 2 3 2 3 2" xfId="15731" xr:uid="{B233AE88-FBCE-4CB9-A910-34E659D326BF}"/>
    <cellStyle name="40% - Accent2 2 2 3 2 3 2 2" xfId="41058" xr:uid="{DE19B379-5AD2-4B18-B9AD-280C11F26B87}"/>
    <cellStyle name="40% - Accent2 2 2 3 2 3 3" xfId="25956" xr:uid="{94CECBF5-9A08-4F0F-9FD6-12F4457D16E3}"/>
    <cellStyle name="40% - Accent2 2 2 3 2 4" xfId="642" xr:uid="{8B9B2C2B-6A26-4B95-BCA0-10B88ABC9268}"/>
    <cellStyle name="40% - Accent2 2 2 3 2 4 2" xfId="16934" xr:uid="{19BBDA9D-1599-4944-8B87-BA5988F40961}"/>
    <cellStyle name="40% - Accent2 2 2 3 2 4 2 2" xfId="42250" xr:uid="{62BDC331-764E-41BD-BAB3-239203245A74}"/>
    <cellStyle name="40% - Accent2 2 2 3 2 4 3" xfId="26126" xr:uid="{07190854-3775-4295-92E0-3D1D265B3C3A}"/>
    <cellStyle name="40% - Accent2 2 2 3 2 5" xfId="7124" xr:uid="{EC6E0C23-B813-42DD-B4B6-7C04C3A6BBE4}"/>
    <cellStyle name="40% - Accent2 2 2 3 2 5 2" xfId="32538" xr:uid="{5F2E2FC8-976D-447A-AF89-F53B9750BF34}"/>
    <cellStyle name="40% - Accent2 2 2 3 2 6" xfId="44546" xr:uid="{9C1C55F2-3CAB-4C85-AB0A-E3AF2182B96F}"/>
    <cellStyle name="40% - Accent2 2 2 3 3" xfId="12941" xr:uid="{DAEF0F76-035E-4FB0-BBE6-81961C391A5E}"/>
    <cellStyle name="40% - Accent2 2 2 3 3 2" xfId="2494" xr:uid="{859812EA-92B1-4F12-B40B-58E0FC4ADC1C}"/>
    <cellStyle name="40% - Accent2 2 2 3 3 2 2" xfId="2664" xr:uid="{87F93CB5-91A3-4784-9463-356CAA569D37}"/>
    <cellStyle name="40% - Accent2 2 2 3 3 2 2 2" xfId="24229" xr:uid="{4CDCC716-4EA5-4DBB-A724-E9980F41EB41}"/>
    <cellStyle name="40% - Accent2 2 2 3 3 2 2 2 2" xfId="49474" xr:uid="{9860EB05-CC3D-4C26-A2C8-A5238D6E194D}"/>
    <cellStyle name="40% - Accent2 2 2 3 3 2 2 3" xfId="28117" xr:uid="{81848416-75B4-4E91-8E6A-B764E598B657}"/>
    <cellStyle name="40% - Accent2 2 2 3 3 2 3" xfId="8072" xr:uid="{B1FF802E-BAFA-4E4A-9328-41B3406A85DA}"/>
    <cellStyle name="40% - Accent2 2 2 3 3 2 3 2" xfId="21222" xr:uid="{7302AD0B-1E33-4EA5-A27A-856BEBAD9DFB}"/>
    <cellStyle name="40% - Accent2 2 2 3 3 2 3 2 2" xfId="46501" xr:uid="{03134BB3-487D-4B68-85D7-6A8315C8460E}"/>
    <cellStyle name="40% - Accent2 2 2 3 3 2 3 3" xfId="33479" xr:uid="{0C2A28DE-F559-4FD0-AD94-786FD9F1B27B}"/>
    <cellStyle name="40% - Accent2 2 2 3 3 2 4" xfId="15641" xr:uid="{1559941D-D76A-48C3-9097-5B1088BAB9DD}"/>
    <cellStyle name="40% - Accent2 2 2 3 3 2 4 2" xfId="40968" xr:uid="{4858C012-63E2-4E79-BA4B-E151D8374800}"/>
    <cellStyle name="40% - Accent2 2 2 3 3 2 5" xfId="27947" xr:uid="{C358FBC6-46DC-43C7-8D8F-1CF1DB82DC07}"/>
    <cellStyle name="40% - Accent2 2 2 3 3 3" xfId="1511" xr:uid="{8DB45E75-7CB5-4E30-B63C-2B053C196EF4}"/>
    <cellStyle name="40% - Accent2 2 2 3 3 3 2" xfId="5198" xr:uid="{62C88F97-A487-4628-A9BB-7F06D7BE612B}"/>
    <cellStyle name="40% - Accent2 2 2 3 3 3 2 2" xfId="30629" xr:uid="{802D1B22-77B4-43EB-B616-1CB578177745}"/>
    <cellStyle name="40% - Accent2 2 2 3 3 3 3" xfId="26982" xr:uid="{D96A03BD-4FE1-4B1D-AD32-4416734AA7D8}"/>
    <cellStyle name="40% - Accent2 2 2 3 3 4" xfId="643" xr:uid="{D89FA966-7ABB-44F5-869E-0BE99A8B6F04}"/>
    <cellStyle name="40% - Accent2 2 2 3 3 4 2" xfId="6400" xr:uid="{8BF60BCC-2A06-43E2-8162-509C7AC64E72}"/>
    <cellStyle name="40% - Accent2 2 2 3 3 4 2 2" xfId="31823" xr:uid="{5A0E86B9-1FA9-4C4B-998B-81A476A70A7B}"/>
    <cellStyle name="40% - Accent2 2 2 3 3 4 3" xfId="26127" xr:uid="{99DC1B44-82E5-4860-9887-8BBC80CFAF44}"/>
    <cellStyle name="40% - Accent2 2 2 3 3 5" xfId="19760" xr:uid="{9F4173DD-49BE-4928-AD45-5DEFD801665A}"/>
    <cellStyle name="40% - Accent2 2 2 3 3 5 2" xfId="45048" xr:uid="{A0345C80-A456-4335-9024-AD5771E6B3E7}"/>
    <cellStyle name="40% - Accent2 2 2 3 3 6" xfId="38295" xr:uid="{85E0B9E4-29BA-4F72-9FE0-68F63F8A9A43}"/>
    <cellStyle name="40% - Accent2 2 2 3 4" xfId="20370" xr:uid="{A63FECC4-47A8-4928-954E-2A2541377E81}"/>
    <cellStyle name="40% - Accent2 2 2 3 4 2" xfId="20540" xr:uid="{927DBB38-C839-425A-8E89-0247870B5079}"/>
    <cellStyle name="40% - Accent2 2 2 3 4 2 2" xfId="5279" xr:uid="{F9BC6E03-DC02-43A1-8458-660DA1C77009}"/>
    <cellStyle name="40% - Accent2 2 2 3 4 2 2 2" xfId="30710" xr:uid="{35684088-78F0-4AF8-86A0-83334013F213}"/>
    <cellStyle name="40% - Accent2 2 2 3 4 2 3" xfId="45819" xr:uid="{731C640C-FB4A-47A9-B6C5-70D88F1D8E64}"/>
    <cellStyle name="40% - Accent2 2 2 3 4 3" xfId="24918" xr:uid="{265CC758-CB82-425A-BC4F-BA2F9581585F}"/>
    <cellStyle name="40% - Accent2 2 2 3 4 3 2" xfId="19120" xr:uid="{B94B2D84-A1CB-4AAE-8B19-E3E9BC1D3606}"/>
    <cellStyle name="40% - Accent2 2 2 3 4 3 2 2" xfId="44420" xr:uid="{93693312-3E6E-43CD-85B2-B696E1B2BF37}"/>
    <cellStyle name="40% - Accent2 2 2 3 4 3 3" xfId="50152" xr:uid="{BE74DA6D-3DAA-4C8C-BF77-3F707080A2B9}"/>
    <cellStyle name="40% - Accent2 2 2 3 4 4" xfId="9317" xr:uid="{04D7FFD6-573D-4378-9C3C-E0E962F1C5F4}"/>
    <cellStyle name="40% - Accent2 2 2 3 4 4 2" xfId="34710" xr:uid="{3738FEBF-827C-4A0A-8F8D-2C0CBAF3F702}"/>
    <cellStyle name="40% - Accent2 2 2 3 4 5" xfId="45649" xr:uid="{A35880CB-F1BF-44FA-B10B-E8B98FAF089A}"/>
    <cellStyle name="40% - Accent2 2 2 3 5" xfId="471" xr:uid="{F3D6A7D4-A36E-4A6A-AC15-BDE474B6527D}"/>
    <cellStyle name="40% - Accent2 2 2 3 5 2" xfId="22043" xr:uid="{A864D69B-E911-48FB-8D28-755890D57B00}"/>
    <cellStyle name="40% - Accent2 2 2 3 5 2 2" xfId="47311" xr:uid="{F5799CF2-C667-4A5F-9FEB-0C7F52D5BA81}"/>
    <cellStyle name="40% - Accent2 2 2 3 5 3" xfId="25955" xr:uid="{6727FD77-7C3F-4964-BF18-7F3F7A0131A7}"/>
    <cellStyle name="40% - Accent2 2 2 3 6" xfId="13280" xr:uid="{6654A43B-67F0-4DF4-A3F9-86EE6B6645EB}"/>
    <cellStyle name="40% - Accent2 2 2 3 6 2" xfId="23247" xr:uid="{6F4EF915-12AD-4952-92A1-1C29E3B376EC}"/>
    <cellStyle name="40% - Accent2 2 2 3 6 2 2" xfId="48502" xr:uid="{4B32CD7E-9C60-489B-B64A-2250DB5BF084}"/>
    <cellStyle name="40% - Accent2 2 2 3 6 3" xfId="38631" xr:uid="{CF83E4C4-CE60-4DCE-887A-D4DEDB947C0B}"/>
    <cellStyle name="40% - Accent2 2 2 3 7" xfId="17657" xr:uid="{40712E21-73E5-4FF9-8C49-1EA3ED81AC4D}"/>
    <cellStyle name="40% - Accent2 2 2 3 7 2" xfId="42965" xr:uid="{195D5177-6E6E-4B1A-9506-059626686671}"/>
    <cellStyle name="40% - Accent2 2 2 3 8" xfId="32033" xr:uid="{25E0B48A-DDB6-4C3C-B9C1-2721376CC3D4}"/>
    <cellStyle name="40% - Accent2 2 2 4" xfId="1336" xr:uid="{D20E93D1-7B16-4D34-84BB-F31C9EABB432}"/>
    <cellStyle name="40% - Accent2 2 2 4 2" xfId="8807" xr:uid="{4EE71EE0-C5C9-4F78-AE7F-3E67944827A8}"/>
    <cellStyle name="40% - Accent2 2 2 4 2 2" xfId="8977" xr:uid="{AA9EF64C-6CC4-41E8-9D11-CE98ECD8FFC9}"/>
    <cellStyle name="40% - Accent2 2 2 4 2 2 2" xfId="17917" xr:uid="{5EA6DB26-6810-41EF-81DD-961CE22A56A4}"/>
    <cellStyle name="40% - Accent2 2 2 4 2 2 2 2" xfId="43225" xr:uid="{BFAB766F-D66D-4665-ACAF-2E693E239484}"/>
    <cellStyle name="40% - Accent2 2 2 4 2 2 3" xfId="34370" xr:uid="{84E1DF35-BEA5-47A5-AECA-987B0611D354}"/>
    <cellStyle name="40% - Accent2 2 2 4 2 3" xfId="20707" xr:uid="{7F463A47-319D-49A1-A238-2E298322FDE0}"/>
    <cellStyle name="40% - Accent2 2 2 4 2 3 2" xfId="14910" xr:uid="{F8ECDBD6-D583-4D1E-B296-3F406095FEDB}"/>
    <cellStyle name="40% - Accent2 2 2 4 2 3 2 2" xfId="40249" xr:uid="{93FC2B18-ECB7-4C40-B03C-DEC2FB7A5A20}"/>
    <cellStyle name="40% - Accent2 2 2 4 2 3 3" xfId="45986" xr:uid="{D6ECCA18-92AF-40B5-899F-33ABB4E372F5}"/>
    <cellStyle name="40% - Accent2 2 2 4 2 4" xfId="5108" xr:uid="{8F3D98D7-DCC0-4419-B670-64C3725B5FCE}"/>
    <cellStyle name="40% - Accent2 2 2 4 2 4 2" xfId="30539" xr:uid="{351C6BC1-00EF-4A04-BEDB-DE94CBDD5FF2}"/>
    <cellStyle name="40% - Accent2 2 2 4 2 5" xfId="34200" xr:uid="{BC1EF73C-2B7A-4381-AFFD-1FAAA1C2AED5}"/>
    <cellStyle name="40% - Accent2 2 2 4 3" xfId="3615" xr:uid="{2271FA82-EE96-4EB1-AF55-9AC97026AF4C}"/>
    <cellStyle name="40% - Accent2 2 2 4 3 2" xfId="11511" xr:uid="{9234C33C-8C93-49E2-8C97-117F63BF2041}"/>
    <cellStyle name="40% - Accent2 2 2 4 3 2 2" xfId="36882" xr:uid="{38D063F8-2CD7-4312-8A28-FA00C579F254}"/>
    <cellStyle name="40% - Accent2 2 2 4 3 3" xfId="29059" xr:uid="{965C99F3-28DF-4F2E-B4CA-030DF87852F3}"/>
    <cellStyle name="40% - Accent2 2 2 4 4" xfId="1681" xr:uid="{884F2ED5-F663-40D8-B3AD-01299778FC55}"/>
    <cellStyle name="40% - Accent2 2 2 4 4 2" xfId="12714" xr:uid="{3D182CE6-7BD4-4200-8EBA-FCB8D55BE87E}"/>
    <cellStyle name="40% - Accent2 2 2 4 4 2 2" xfId="38077" xr:uid="{B9E609E7-E740-4B8D-9C6B-303DE4142C6C}"/>
    <cellStyle name="40% - Accent2 2 2 4 4 3" xfId="27152" xr:uid="{816ECE60-23EE-45FC-B1BA-8D8EAFB1F7CE}"/>
    <cellStyle name="40% - Accent2 2 2 4 5" xfId="815" xr:uid="{1A3C4C6B-D680-488C-9908-F054BAAC9F7D}"/>
    <cellStyle name="40% - Accent2 2 2 4 5 2" xfId="26299" xr:uid="{2C7F34F5-BCF1-4F82-8E5D-BFC0A2B3C38F}"/>
    <cellStyle name="40% - Accent2 2 2 4 6" xfId="26809" xr:uid="{B7C7FB7B-EFF5-4888-B9AC-63D419885E6E}"/>
    <cellStyle name="40% - Accent2 2 2 5" xfId="3440" xr:uid="{80BE4C04-7774-48C3-A73D-3D85711B133E}"/>
    <cellStyle name="40% - Accent2 2 2 5 2" xfId="21443" xr:uid="{7260D7DE-235A-4764-8552-44872BF616D9}"/>
    <cellStyle name="40% - Accent2 2 2 5 2 2" xfId="21613" xr:uid="{0DA2A802-6CAF-408E-B19C-ED56FE4076B9}"/>
    <cellStyle name="40% - Accent2 2 2 5 2 2 2" xfId="7384" xr:uid="{5082AA38-9A34-40FD-A675-311740A4B3F5}"/>
    <cellStyle name="40% - Accent2 2 2 5 2 2 2 2" xfId="32798" xr:uid="{99FD01B1-D25E-4E80-BE2A-0D0E3C0B2136}"/>
    <cellStyle name="40% - Accent2 2 2 5 2 2 3" xfId="46881" xr:uid="{E70840B0-D3C9-4371-8227-9BF9EBEA5309}"/>
    <cellStyle name="40% - Accent2 2 2 5 2 3" xfId="14395" xr:uid="{2567CF24-5F11-4AD6-8F99-1B95C0ADC107}"/>
    <cellStyle name="40% - Accent2 2 2 5 2 3 2" xfId="3346" xr:uid="{4FEBF4B1-48D8-4F07-9F42-DC73863BD6C3}"/>
    <cellStyle name="40% - Accent2 2 2 5 2 3 2 2" xfId="28799" xr:uid="{252FBBFA-69C0-4233-B8AC-2D1AF39C2283}"/>
    <cellStyle name="40% - Accent2 2 2 5 2 3 3" xfId="39734" xr:uid="{DF32BF15-0714-45C3-8756-314F016A406A}"/>
    <cellStyle name="40% - Accent2 2 2 5 2 4" xfId="11421" xr:uid="{D0EAD4F0-BBCD-4DB5-990E-5494D9132CB6}"/>
    <cellStyle name="40% - Accent2 2 2 5 2 4 2" xfId="36792" xr:uid="{7EF29ADD-0111-45FD-A3A1-080348BF4096}"/>
    <cellStyle name="40% - Accent2 2 2 5 2 5" xfId="46711" xr:uid="{8F06091B-C469-4B4B-92D0-05036B534046}"/>
    <cellStyle name="40% - Accent2 2 2 5 3" xfId="9929" xr:uid="{123C1F62-5B07-4E0F-B8A9-B32A59509A49}"/>
    <cellStyle name="40% - Accent2 2 2 5 3 2" xfId="24148" xr:uid="{779C8257-97E2-4D24-AF53-2C43B846F85D}"/>
    <cellStyle name="40% - Accent2 2 2 5 3 2 2" xfId="49393" xr:uid="{D0AFF919-4335-4A30-A3EB-813106700BB0}"/>
    <cellStyle name="40% - Accent2 2 2 5 3 3" xfId="35313" xr:uid="{2334D40D-9572-4646-8C23-B4722274C4FC}"/>
    <cellStyle name="40% - Accent2 2 2 5 4" xfId="3785" xr:uid="{99008C2E-17BC-4CA8-A7BC-CEA4F94CAE98}"/>
    <cellStyle name="40% - Accent2 2 2 5 4 2" xfId="25351" xr:uid="{A457D46D-5323-4FEF-B4A5-BB16317A0E11}"/>
    <cellStyle name="40% - Accent2 2 2 5 4 2 2" xfId="50585" xr:uid="{DF12A2B8-C80D-4C06-AAD2-E5B947DC6D03}"/>
    <cellStyle name="40% - Accent2 2 2 5 4 3" xfId="29229" xr:uid="{0155CD61-DCF9-48BF-AB99-8432044808A9}"/>
    <cellStyle name="40% - Accent2 2 2 5 5" xfId="816" xr:uid="{7F9472B4-E848-4414-BEBB-C371675B505B}"/>
    <cellStyle name="40% - Accent2 2 2 5 5 2" xfId="26300" xr:uid="{66C81AF5-1DF8-4DD5-A21D-031C9B2CCA81}"/>
    <cellStyle name="40% - Accent2 2 2 5 6" xfId="28885" xr:uid="{E5A030DA-F5D7-467A-978C-C7695EF26C42}"/>
    <cellStyle name="40% - Accent2 2 2 6" xfId="11944" xr:uid="{AC78171A-9BE5-4FA5-9313-C34E82A88D8E}"/>
    <cellStyle name="40% - Accent2 2 2 6 2" xfId="12114" xr:uid="{C6B55FAE-923E-45EC-B87B-5051411B3325}"/>
    <cellStyle name="40% - Accent2 2 2 6 2 2" xfId="3175" xr:uid="{DDB26211-98EE-4CC4-BFDF-2717205AC42D}"/>
    <cellStyle name="40% - Accent2 2 2 6 2 2 2" xfId="28628" xr:uid="{544D8464-CA6B-40BD-A456-FEDE66823F56}"/>
    <cellStyle name="40% - Accent2 2 2 6 2 3" xfId="37477" xr:uid="{5ADDF7DA-397E-4295-B011-ADCDB7863D50}"/>
    <cellStyle name="40% - Accent2 2 2 6 3" xfId="22814" xr:uid="{17340485-2AB0-4120-A1B8-DF1522EBE11C}"/>
    <cellStyle name="40% - Accent2 2 2 6 3 2" xfId="17016" xr:uid="{17AB86A0-ADE9-45EC-98C7-F409C63BF9A7}"/>
    <cellStyle name="40% - Accent2 2 2 6 3 2 2" xfId="42332" xr:uid="{F06E3ED6-8982-4DC7-97C2-7383096B7708}"/>
    <cellStyle name="40% - Accent2 2 2 6 3 3" xfId="48069" xr:uid="{847B8937-EE97-442D-BBD2-A1B8AC7ECAE4}"/>
    <cellStyle name="40% - Accent2 2 2 6 4" xfId="8245" xr:uid="{48811344-2C98-45DA-8F99-D2ACC567DEC0}"/>
    <cellStyle name="40% - Accent2 2 2 6 4 2" xfId="33652" xr:uid="{E942867A-6DE7-4AB1-A1A5-03250B84CB3E}"/>
    <cellStyle name="40% - Accent2 2 2 6 5" xfId="37307" xr:uid="{E6A16029-CCD3-41F8-B4E7-7177F4A8DDB0}"/>
    <cellStyle name="40% - Accent2 2 2 7" xfId="23627" xr:uid="{33E99953-36D7-4C8D-BABD-78113763A544}"/>
    <cellStyle name="40% - Accent2 2 2 7 2" xfId="20970" xr:uid="{E7C37EA1-390C-4889-8856-BE5FD1259796}"/>
    <cellStyle name="40% - Accent2 2 2 7 2 2" xfId="46249" xr:uid="{B9769667-ACF2-47AC-8C3F-A7B283166359}"/>
    <cellStyle name="40% - Accent2 2 2 7 3" xfId="48872" xr:uid="{3A2EBD6F-60A3-4EB7-88D7-28A79D143E78}"/>
    <cellStyle name="40% - Accent2 2 2 8" xfId="23803" xr:uid="{4858C78C-E973-4322-B599-8B33BA48E0D8}"/>
    <cellStyle name="40% - Accent2 2 2 8 2" xfId="1158" xr:uid="{00C899B7-15B0-416D-AE57-FE63226B45D1}"/>
    <cellStyle name="40% - Accent2 2 2 8 2 2" xfId="26642" xr:uid="{33464C5A-6748-427C-8931-ADD2EC0733CF}"/>
    <cellStyle name="40% - Accent2 2 2 8 3" xfId="49048" xr:uid="{3FCE6C38-B79C-406D-A2A3-41AAF9E8169A}"/>
    <cellStyle name="40% - Accent2 2 2 9" xfId="15552" xr:uid="{117E3FE9-FFD0-4686-94F9-E4D767C580CD}"/>
    <cellStyle name="40% - Accent2 2 2 9 2" xfId="40879" xr:uid="{57DF551D-0672-432F-8427-46D1D51E00FE}"/>
    <cellStyle name="40% - Accent2 2 3" xfId="9754" xr:uid="{BAB3E6F5-684B-4EA6-94FE-CE85B0ED080F}"/>
    <cellStyle name="40% - Accent2 2 3 2" xfId="22391" xr:uid="{3DBDC978-D8C7-4E16-8B66-4F3EE9929FA8}"/>
    <cellStyle name="40% - Accent2 2 3 2 2" xfId="4598" xr:uid="{622BC85B-120F-4D2A-9C35-CE38DF2E3A35}"/>
    <cellStyle name="40% - Accent2 2 3 2 2 2" xfId="4768" xr:uid="{59C45C79-F330-4144-A5A4-640E45E053C9}"/>
    <cellStyle name="40% - Accent2 2 3 2 2 2 2" xfId="13706" xr:uid="{78F3CE44-1750-48E4-8D0E-CE48A42EA953}"/>
    <cellStyle name="40% - Accent2 2 3 2 2 2 2 2" xfId="39057" xr:uid="{5AFBFFD1-EE08-4C9C-ACEB-3A7C7805603D}"/>
    <cellStyle name="40% - Accent2 2 3 2 2 2 3" xfId="30199" xr:uid="{162DD710-F671-4DBE-BE96-EDB7F55D8A11}"/>
    <cellStyle name="40% - Accent2 2 3 2 2 3" xfId="9144" xr:uid="{27BCE45D-FBED-4E83-8A79-CF81379D0EBB}"/>
    <cellStyle name="40% - Accent2 2 3 2 2 3 2" xfId="22295" xr:uid="{4538417C-9C85-4D77-9F55-04998A94E962}"/>
    <cellStyle name="40% - Accent2 2 3 2 2 3 2 2" xfId="47563" xr:uid="{8A215BE3-F564-47CD-B433-C5C7C2BCB701}"/>
    <cellStyle name="40% - Accent2 2 3 2 2 3 3" xfId="34537" xr:uid="{543DF0BC-06D2-4CCD-A3BF-6A71EE461932}"/>
    <cellStyle name="40% - Accent2 2 3 2 2 4" xfId="17746" xr:uid="{12B067DC-4D09-499D-B614-49B85A5A353D}"/>
    <cellStyle name="40% - Accent2 2 3 2 2 4 2" xfId="43054" xr:uid="{DA07512C-7EDC-4E6D-A5C2-4DE4DF9E78CA}"/>
    <cellStyle name="40% - Accent2 2 3 2 2 5" xfId="30029" xr:uid="{3761B579-2BDB-4307-ABDF-E2B67053C0E6}"/>
    <cellStyle name="40% - Accent2 2 3 2 3" xfId="16253" xr:uid="{8B4C6F54-BBFA-4AB8-818D-6F5A7A586AB9}"/>
    <cellStyle name="40% - Accent2 2 3 2 3 2" xfId="7303" xr:uid="{B837D2DD-9CB5-4F08-AFF4-71F2F24F2247}"/>
    <cellStyle name="40% - Accent2 2 3 2 3 2 2" xfId="32717" xr:uid="{AA91F47A-4F33-49F5-BACE-19BCA833F641}"/>
    <cellStyle name="40% - Accent2 2 3 2 3 3" xfId="41569" xr:uid="{6362D557-8FC3-498C-AF62-5E5699BA5601}"/>
    <cellStyle name="40% - Accent2 2 3 2 4" xfId="22736" xr:uid="{5F83B6EA-0508-48F0-A6DE-C97E2CAF9EC6}"/>
    <cellStyle name="40% - Accent2 2 3 2 4 2" xfId="8505" xr:uid="{50AE3633-AD93-4E7D-B57D-A338CB9D0F6F}"/>
    <cellStyle name="40% - Accent2 2 3 2 4 2 2" xfId="33912" xr:uid="{E71BCD0C-A027-40DB-ABEE-3AC4DABB658E}"/>
    <cellStyle name="40% - Accent2 2 3 2 4 3" xfId="47991" xr:uid="{75C9C7B1-24D2-4FA1-B678-0FBBF8E50792}"/>
    <cellStyle name="40% - Accent2 2 3 2 5" xfId="3957" xr:uid="{2000B567-1645-48F2-A59C-3D21F90CE84F}"/>
    <cellStyle name="40% - Accent2 2 3 2 5 2" xfId="29401" xr:uid="{DD90D1B7-9E67-4D34-9E40-DF9D1225A7EF}"/>
    <cellStyle name="40% - Accent2 2 3 2 6" xfId="47648" xr:uid="{FC955B41-2C52-4F41-B9FF-B4B0DE67C380}"/>
    <cellStyle name="40% - Accent2 2 3 3" xfId="16078" xr:uid="{307A32C4-FFBC-4BE9-949D-8E228D9F9802}"/>
    <cellStyle name="40% - Accent2 2 3 3 2" xfId="10911" xr:uid="{8CA0FAB5-3EEC-4792-A1E9-E19AAB7C4069}"/>
    <cellStyle name="40% - Accent2 2 3 3 2 2" xfId="11081" xr:uid="{A422411A-0FD4-4405-9F27-FB09078BA627}"/>
    <cellStyle name="40% - Accent2 2 3 3 2 2 2" xfId="2101" xr:uid="{9694422D-FADB-490E-B626-E013BFCD9E4B}"/>
    <cellStyle name="40% - Accent2 2 3 3 2 2 2 2" xfId="27572" xr:uid="{DBC32CB8-5D42-4BBE-8358-27F95457C0FF}"/>
    <cellStyle name="40% - Accent2 2 3 3 2 2 3" xfId="36452" xr:uid="{52B24A2D-706C-4035-A3A1-AAEB1A42B974}"/>
    <cellStyle name="40% - Accent2 2 3 3 2 3" xfId="21780" xr:uid="{B20B6030-F99D-46C1-9D4A-0F41888A9E08}"/>
    <cellStyle name="40% - Accent2 2 3 3 2 3 2" xfId="15983" xr:uid="{0165B769-1DA4-488C-8855-A40BAF8E3C19}"/>
    <cellStyle name="40% - Accent2 2 3 3 2 3 2 2" xfId="41310" xr:uid="{932DB590-9488-4B9E-B149-D33D2FFF3A39}"/>
    <cellStyle name="40% - Accent2 2 3 3 2 3 3" xfId="47048" xr:uid="{3F001BBD-3A88-4B73-961B-7750AB895350}"/>
    <cellStyle name="40% - Accent2 2 3 3 2 4" xfId="7213" xr:uid="{B6A89A47-94DA-4B4A-BD0F-5F30306D1426}"/>
    <cellStyle name="40% - Accent2 2 3 3 2 4 2" xfId="32627" xr:uid="{39695285-C4DB-4114-9D49-0D2BCC95DC64}"/>
    <cellStyle name="40% - Accent2 2 3 3 2 5" xfId="36282" xr:uid="{937BB5A0-B3D3-47D4-A8E8-E4CA9194454E}"/>
    <cellStyle name="40% - Accent2 2 3 3 3" xfId="5719" xr:uid="{7FE9B56B-9616-4113-8C70-82B77995BED4}"/>
    <cellStyle name="40% - Accent2 2 3 3 3 2" xfId="19939" xr:uid="{40E6C91E-DBF5-45E5-8A50-A83F5295E315}"/>
    <cellStyle name="40% - Accent2 2 3 3 3 2 2" xfId="45227" xr:uid="{77B90AA1-F613-4A0E-AF37-9DB716BA9C6D}"/>
    <cellStyle name="40% - Accent2 2 3 3 3 3" xfId="31142" xr:uid="{2AF89D14-49B7-4F02-8198-39F10E787C26}"/>
    <cellStyle name="40% - Accent2 2 3 3 4" xfId="16423" xr:uid="{3980A9DA-3320-4F5D-BCA7-79CDA03232F8}"/>
    <cellStyle name="40% - Accent2 2 3 3 4 2" xfId="21140" xr:uid="{242009EF-33F9-4832-9557-F25FB640F39A}"/>
    <cellStyle name="40% - Accent2 2 3 3 4 2 2" xfId="46419" xr:uid="{FBC08B44-822B-4883-A091-DCD474F1665F}"/>
    <cellStyle name="40% - Accent2 2 3 3 4 3" xfId="41739" xr:uid="{E9836030-6F41-488F-8190-A1552444422E}"/>
    <cellStyle name="40% - Accent2 2 3 3 5" xfId="10271" xr:uid="{98BB07EA-7E50-4819-BB81-FCD0796B379C}"/>
    <cellStyle name="40% - Accent2 2 3 3 5 2" xfId="35655" xr:uid="{EA211056-F874-496E-BB39-A1F5C5170048}"/>
    <cellStyle name="40% - Accent2 2 3 3 6" xfId="41395" xr:uid="{F46A1965-67F0-4867-8B58-A83DE87B6CBD}"/>
    <cellStyle name="40% - Accent2 2 3 4" xfId="15131" xr:uid="{AA1CD036-A1C9-481D-B02B-76A02745BBB6}"/>
    <cellStyle name="40% - Accent2 2 3 4 2" xfId="15301" xr:uid="{7D99120F-3DBC-4361-873E-AB1802CD98F7}"/>
    <cellStyle name="40% - Accent2 2 3 4 2 2" xfId="20020" xr:uid="{8E2D978D-61BE-40A0-A323-06EDBB23640B}"/>
    <cellStyle name="40% - Accent2 2 3 4 2 2 2" xfId="45308" xr:uid="{729C1F75-E108-4696-8ACE-25981BCE7CEF}"/>
    <cellStyle name="40% - Accent2 2 3 4 2 3" xfId="40628" xr:uid="{573C128E-EDAE-4F1E-BAEE-BB0621B72BE3}"/>
    <cellStyle name="40% - Accent2 2 3 4 3" xfId="2831" xr:uid="{6F144039-4BF7-487E-9640-80EE64F0F5B6}"/>
    <cellStyle name="40% - Accent2 2 3 4 3 2" xfId="9659" xr:uid="{D35BB6DE-C7CD-459F-95F2-7E3468B2AE64}"/>
    <cellStyle name="40% - Accent2 2 3 4 3 2 2" xfId="35052" xr:uid="{46CDF4AC-C5A6-40B6-B91D-B31A8DA89587}"/>
    <cellStyle name="40% - Accent2 2 3 4 3 3" xfId="28284" xr:uid="{B830218D-D7F4-4230-AA32-05ADD2F37519}"/>
    <cellStyle name="40% - Accent2 2 3 4 4" xfId="24058" xr:uid="{7FCC9744-3D11-43E9-84B3-629D334153E2}"/>
    <cellStyle name="40% - Accent2 2 3 4 4 2" xfId="49303" xr:uid="{63CD43A8-A57D-4369-A852-2DFDBA6AE53D}"/>
    <cellStyle name="40% - Accent2 2 3 4 5" xfId="40458" xr:uid="{D5606AF5-A073-4C3A-B054-42EA6C0F284D}"/>
    <cellStyle name="40% - Accent2 2 3 5" xfId="22566" xr:uid="{A1C1D08C-3502-4701-9E6C-5BEEE7DC7145}"/>
    <cellStyle name="40% - Accent2 2 3 5 2" xfId="17836" xr:uid="{DCFC6CBA-7D98-428F-8C5F-44B390D01E1E}"/>
    <cellStyle name="40% - Accent2 2 3 5 2 2" xfId="43144" xr:uid="{70E7B791-1FE1-485E-A14B-9B30956DD1F5}"/>
    <cellStyle name="40% - Accent2 2 3 5 3" xfId="47821" xr:uid="{C8D87759-A5D3-4C94-8731-EC9DC6513F2E}"/>
    <cellStyle name="40% - Accent2 2 3 6" xfId="10099" xr:uid="{B22CC613-8557-4F96-B80A-72EC7B010F39}"/>
    <cellStyle name="40% - Accent2 2 3 6 2" xfId="19038" xr:uid="{1229295E-10AF-45A7-81AB-2220347C3360}"/>
    <cellStyle name="40% - Accent2 2 3 6 2 2" xfId="44338" xr:uid="{71C1D152-24B5-48F9-9C23-C73D30E92995}"/>
    <cellStyle name="40% - Accent2 2 3 6 3" xfId="35483" xr:uid="{E5483E81-5256-4D04-9E4A-ED3A04E9D659}"/>
    <cellStyle name="40% - Accent2 2 3 7" xfId="1853" xr:uid="{4FD8AAA2-0DA7-45AC-B50B-BEB96271E6F5}"/>
    <cellStyle name="40% - Accent2 2 3 7 2" xfId="27324" xr:uid="{315A6AC4-A5CC-4601-AC07-96AD645320CA}"/>
    <cellStyle name="40% - Accent2 2 3 8" xfId="35138" xr:uid="{F9E24548-F133-4EDA-94E0-5FC1908677B3}"/>
    <cellStyle name="40% - Accent2 2 4" xfId="5544" xr:uid="{33199884-D771-4B68-BA3A-6A74D482A256}"/>
    <cellStyle name="40% - Accent2 2 4 2" xfId="11858" xr:uid="{21D40B92-E683-44BB-AB1F-0C02F55CBB1F}"/>
    <cellStyle name="40% - Accent2 2 4 2 2" xfId="17236" xr:uid="{3AB16DB5-65CA-471C-9018-6DC261B56151}"/>
    <cellStyle name="40% - Accent2 2 4 2 2 2" xfId="17406" xr:uid="{ADA58CC0-9FEE-4CDA-BB43-85CCADB717F5}"/>
    <cellStyle name="40% - Accent2 2 4 2 2 2 2" xfId="10519" xr:uid="{F2AEDEE0-800A-4C95-806C-F5AA5ED8238D}"/>
    <cellStyle name="40% - Accent2 2 4 2 2 2 2 2" xfId="35903" xr:uid="{771050CC-C20B-4508-94EA-9D50B12F645A}"/>
    <cellStyle name="40% - Accent2 2 4 2 2 2 3" xfId="42714" xr:uid="{273968DA-5483-44B4-BAEF-9728DCE8B231}"/>
    <cellStyle name="40% - Accent2 2 4 2 2 3" xfId="4935" xr:uid="{2E24B600-0BB7-4596-B025-164F4868A240}"/>
    <cellStyle name="40% - Accent2 2 4 2 2 3 2" xfId="11763" xr:uid="{42213353-318A-49C4-BC3E-99A79A8423CC}"/>
    <cellStyle name="40% - Accent2 2 4 2 2 3 2 2" xfId="37134" xr:uid="{53668E55-A04A-4BD1-93E5-696D33CC584D}"/>
    <cellStyle name="40% - Accent2 2 4 2 2 3 3" xfId="30366" xr:uid="{4962F75F-295B-42ED-801C-F81CB8E8F8B7}"/>
    <cellStyle name="40% - Accent2 2 4 2 2 4" xfId="13535" xr:uid="{C51AC072-8BEA-4599-8A32-4144012FD20E}"/>
    <cellStyle name="40% - Accent2 2 4 2 2 4 2" xfId="38886" xr:uid="{A7B83C1C-E966-40D6-843F-532792813006}"/>
    <cellStyle name="40% - Accent2 2 4 2 2 5" xfId="42544" xr:uid="{A8EE4EF0-B154-4752-8FA9-A0D6CE626A4B}"/>
    <cellStyle name="40% - Accent2 2 4 2 3" xfId="24670" xr:uid="{57B5FD03-A9C7-4DE1-BC71-DE25CA22E9EA}"/>
    <cellStyle name="40% - Accent2 2 4 2 3 2" xfId="988" xr:uid="{6BE1ADBC-0325-46F2-9336-3B8B54C8D99B}"/>
    <cellStyle name="40% - Accent2 2 4 2 3 2 2" xfId="26472" xr:uid="{979FBD94-D9B3-4DDE-ADB0-48E55AE55ACD}"/>
    <cellStyle name="40% - Accent2 2 4 2 3 3" xfId="49904" xr:uid="{B608C96F-21F7-42D7-AD36-090D47C6FB46}"/>
    <cellStyle name="40% - Accent2 2 4 2 4" xfId="12203" xr:uid="{6AC6EEAC-B9A7-4B2C-B1D6-1865B8EBC9A9}"/>
    <cellStyle name="40% - Accent2 2 4 2 4 2" xfId="3264" xr:uid="{8E7FD7B9-6E3C-45F5-8330-EF118053D7B5}"/>
    <cellStyle name="40% - Accent2 2 4 2 4 2 2" xfId="28717" xr:uid="{7F4BBE99-9A56-40D0-ADE3-0BE0EE28AF02}"/>
    <cellStyle name="40% - Accent2 2 4 2 4 3" xfId="37566" xr:uid="{0542AF27-AAB8-4BED-BE8D-EF9F5B006201}"/>
    <cellStyle name="40% - Accent2 2 4 2 5" xfId="16595" xr:uid="{7DBD7A68-D1A2-4C99-8E77-DE1D3D0522A6}"/>
    <cellStyle name="40% - Accent2 2 4 2 5 2" xfId="41911" xr:uid="{61B49CB4-40F8-44AD-89DA-2C74787C8547}"/>
    <cellStyle name="40% - Accent2 2 4 2 6" xfId="37222" xr:uid="{5311A922-84B3-4807-B17E-761C9D840B9A}"/>
    <cellStyle name="40% - Accent2 2 4 3" xfId="24495" xr:uid="{3DC94902-3C7D-4B8B-B7FB-277E77C30B19}"/>
    <cellStyle name="40% - Accent2 2 4 3 2" xfId="6703" xr:uid="{F12489C4-2C2D-4036-9B95-747C4836C0A3}"/>
    <cellStyle name="40% - Accent2 2 4 3 2 2" xfId="6873" xr:uid="{4D374896-C08F-4839-A9B3-A6E23EB849BB}"/>
    <cellStyle name="40% - Accent2 2 4 3 2 2 2" xfId="23156" xr:uid="{4A73CAF1-5D25-48D8-8F8C-D92D32A81FB6}"/>
    <cellStyle name="40% - Accent2 2 4 3 2 2 2 2" xfId="48411" xr:uid="{98C43431-0A8E-40BF-98FF-DF137B5D08B7}"/>
    <cellStyle name="40% - Accent2 2 4 3 2 2 3" xfId="32287" xr:uid="{67331D71-1AB8-40F8-AA91-4D856FEC5D22}"/>
    <cellStyle name="40% - Accent2 2 4 3 2 3" xfId="11248" xr:uid="{D25EB4DE-092D-42D8-BD65-DEBB8CCED5DD}"/>
    <cellStyle name="40% - Accent2 2 4 3 2 3 2" xfId="24400" xr:uid="{3CB59D86-02F8-4569-BBE2-529BBDDDEE48}"/>
    <cellStyle name="40% - Accent2 2 4 3 2 3 2 2" xfId="49645" xr:uid="{2EE583F8-DCEB-40C4-B2FB-DD5509096AEA}"/>
    <cellStyle name="40% - Accent2 2 4 3 2 3 3" xfId="36619" xr:uid="{9E0BF98F-F5F9-4598-A307-CD0E0CF071DD}"/>
    <cellStyle name="40% - Accent2 2 4 3 2 4" xfId="1930" xr:uid="{83A13C2E-B39F-4E3B-8D9D-D295A27454D4}"/>
    <cellStyle name="40% - Accent2 2 4 3 2 4 2" xfId="27401" xr:uid="{B196E9F2-90E6-47B4-A994-EB5EA46A88E4}"/>
    <cellStyle name="40% - Accent2 2 4 3 2 5" xfId="32117" xr:uid="{13827AA1-3D37-4A6E-AF75-7788FB8EE611}"/>
    <cellStyle name="40% - Accent2 2 4 3 3" xfId="18357" xr:uid="{2FFB34BF-1063-4794-ADD6-1936A75FF7B5}"/>
    <cellStyle name="40% - Accent2 2 4 3 3 2" xfId="2023" xr:uid="{6EC7D224-EB79-4FD0-9DBD-CF266CB51AA3}"/>
    <cellStyle name="40% - Accent2 2 4 3 3 2 2" xfId="27494" xr:uid="{C992CE5A-81A2-4A79-B474-3A4BA51AAD34}"/>
    <cellStyle name="40% - Accent2 2 4 3 3 3" xfId="43657" xr:uid="{0F8C91DE-436C-4AF5-833A-20C9F0F5C77F}"/>
    <cellStyle name="40% - Accent2 2 4 3 4" xfId="24840" xr:uid="{31F3893D-A3B7-41DB-8451-23884CEB4CE5}"/>
    <cellStyle name="40% - Accent2 2 4 3 4 2" xfId="9577" xr:uid="{D824E369-6D40-4095-B4E1-A087821D374D}"/>
    <cellStyle name="40% - Accent2 2 4 3 4 2 2" xfId="34970" xr:uid="{95AB64F1-4ADC-4572-AABA-1CF9A8838EA2}"/>
    <cellStyle name="40% - Accent2 2 4 3 4 3" xfId="50074" xr:uid="{4FCD279C-1D87-40B8-8985-22222B9CF268}"/>
    <cellStyle name="40% - Accent2 2 4 3 5" xfId="6061" xr:uid="{1BA7EB80-7F26-4E9D-91A1-242051F79FE4}"/>
    <cellStyle name="40% - Accent2 2 4 3 5 2" xfId="31484" xr:uid="{ED47CFB8-DB70-4BAC-9D7D-5F44DFABAFD4}"/>
    <cellStyle name="40% - Accent2 2 4 3 6" xfId="49731" xr:uid="{8EC948C5-1889-4A80-93BC-2AD4C4DA7311}"/>
    <cellStyle name="40% - Accent2 2 4 4" xfId="23548" xr:uid="{CA295900-4868-487F-8102-835D2D5F62ED}"/>
    <cellStyle name="40% - Accent2 2 4 4 2" xfId="23718" xr:uid="{A8540CD6-415B-413D-882C-BC2A508B7DDF}"/>
    <cellStyle name="40% - Accent2 2 4 4 2 2" xfId="4205" xr:uid="{09C2AAB6-046E-483F-B02A-A6D58D178E96}"/>
    <cellStyle name="40% - Accent2 2 4 4 2 2 2" xfId="29649" xr:uid="{197886C5-3752-4056-8924-BEB8AB28340C}"/>
    <cellStyle name="40% - Accent2 2 4 4 2 3" xfId="48963" xr:uid="{E7CCD7C5-CFF8-42EF-9AED-AF5DACEDEB8E}"/>
    <cellStyle name="40% - Accent2 2 4 4 3" xfId="15468" xr:uid="{5CFDB867-A1A7-4639-B48E-3C4619104B3E}"/>
    <cellStyle name="40% - Accent2 2 4 4 3 2" xfId="5450" xr:uid="{FC1730D6-76DF-4EEE-B73D-1D44E1744806}"/>
    <cellStyle name="40% - Accent2 2 4 4 3 2 2" xfId="30881" xr:uid="{03B6D7CC-5EF3-4248-B470-81E2E3CF1209}"/>
    <cellStyle name="40% - Accent2 2 4 4 3 3" xfId="40795" xr:uid="{9578359F-279F-40C8-BC38-30E800E951D4}"/>
    <cellStyle name="40% - Accent2 2 4 4 4" xfId="19849" xr:uid="{9FA980E8-C3CB-4F6E-A3D1-AFA0FDD94571}"/>
    <cellStyle name="40% - Accent2 2 4 4 4 2" xfId="45137" xr:uid="{9C4C04F7-AC67-4B81-BBD3-130C96212C45}"/>
    <cellStyle name="40% - Accent2 2 4 4 5" xfId="48793" xr:uid="{8E138CF8-A98F-4103-A28D-84656D9C0FA2}"/>
    <cellStyle name="40% - Accent2 2 4 5" xfId="12033" xr:uid="{14991C3A-3AE8-4EE6-B151-9BFACA259043}"/>
    <cellStyle name="40% - Accent2 2 4 5 2" xfId="13625" xr:uid="{60E900F2-1B24-4977-8B4A-7DBB1AD19C06}"/>
    <cellStyle name="40% - Accent2 2 4 5 2 2" xfId="38976" xr:uid="{892AB17B-71FB-4133-9C6D-3029904C9D85}"/>
    <cellStyle name="40% - Accent2 2 4 5 3" xfId="37396" xr:uid="{D93317C9-34E4-4AB0-B2DA-C92FC9DB180A}"/>
    <cellStyle name="40% - Accent2 2 4 6" xfId="5889" xr:uid="{674F09AA-1175-4747-A9B5-08C244D70820}"/>
    <cellStyle name="40% - Accent2 2 4 6 2" xfId="14828" xr:uid="{9634979F-382B-4C19-9F75-EF90FD5FDBAB}"/>
    <cellStyle name="40% - Accent2 2 4 6 2 2" xfId="40167" xr:uid="{EAB4B30A-8CBC-49FA-9572-F02447B07C40}"/>
    <cellStyle name="40% - Accent2 2 4 6 3" xfId="31312" xr:uid="{D8A64D55-379E-4BAD-B088-7ADA61EB7193}"/>
    <cellStyle name="40% - Accent2 2 4 7" xfId="22908" xr:uid="{F47ECCA1-865E-496F-AECF-01810D1FE0C4}"/>
    <cellStyle name="40% - Accent2 2 4 7 2" xfId="48163" xr:uid="{3F9489CF-3368-4AFE-8DEF-45112A04F6FB}"/>
    <cellStyle name="40% - Accent2 2 4 8" xfId="30967" xr:uid="{D43D0A0A-E1B3-4EED-8F81-069722450C32}"/>
    <cellStyle name="40% - Accent2 2 5" xfId="18182" xr:uid="{49E26DF8-48F0-4D2A-904B-DB7F06B71D55}"/>
    <cellStyle name="40% - Accent2 2 5 2" xfId="7649" xr:uid="{B6CE2F17-34ED-4FE8-938C-E39BE0560667}"/>
    <cellStyle name="40% - Accent2 2 5 2 2" xfId="13025" xr:uid="{98EC222E-86F9-4E31-A204-1B7A661254A7}"/>
    <cellStyle name="40% - Accent2 2 5 2 2 2" xfId="13195" xr:uid="{355EA484-3EDA-435F-AE33-F19B13F490BB}"/>
    <cellStyle name="40% - Accent2 2 5 2 2 2 2" xfId="6309" xr:uid="{CBCF303E-00CE-404E-BA6E-F56DD95AA96D}"/>
    <cellStyle name="40% - Accent2 2 5 2 2 2 2 2" xfId="31732" xr:uid="{65E96E0F-D8D2-4ADF-B807-50DAB888B20D}"/>
    <cellStyle name="40% - Accent2 2 5 2 2 2 3" xfId="38546" xr:uid="{B53F5DCE-2F67-4742-B1DD-B55AF8E27546}"/>
    <cellStyle name="40% - Accent2 2 5 2 2 3" xfId="17573" xr:uid="{480F61A0-35EC-49C4-97AC-6BA3F08B34A3}"/>
    <cellStyle name="40% - Accent2 2 5 2 2 3 2" xfId="7555" xr:uid="{07D48756-7ACE-494D-BD7E-526F59B5CC54}"/>
    <cellStyle name="40% - Accent2 2 5 2 2 3 2 2" xfId="32969" xr:uid="{AA1EFFBB-072D-4DA9-B5DA-A52982D262A0}"/>
    <cellStyle name="40% - Accent2 2 5 2 2 3 3" xfId="42881" xr:uid="{5AA808D7-9CD8-4A03-A5D1-524CC229B8C1}"/>
    <cellStyle name="40% - Accent2 2 5 2 2 4" xfId="10348" xr:uid="{5DE3534C-F33F-4302-8BE5-A7041A1B0001}"/>
    <cellStyle name="40% - Accent2 2 5 2 2 4 2" xfId="35732" xr:uid="{AB439C0D-CDDB-4AD5-8451-9A4098E22D74}"/>
    <cellStyle name="40% - Accent2 2 5 2 2 5" xfId="38376" xr:uid="{EC3C7A19-BA66-402B-A5C2-D0FE75EF8F4F}"/>
    <cellStyle name="40% - Accent2 2 5 2 3" xfId="20459" xr:uid="{BF8F2292-1B35-4980-8DDA-9BA2585BC107}"/>
    <cellStyle name="40% - Accent2 2 5 2 3 2" xfId="10441" xr:uid="{4A0AE4E5-981F-4562-B110-554D0CE1224E}"/>
    <cellStyle name="40% - Accent2 2 5 2 3 2 2" xfId="35825" xr:uid="{7CE0CC13-C97B-4834-85EC-4A5C3E37C061}"/>
    <cellStyle name="40% - Accent2 2 5 2 3 3" xfId="45738" xr:uid="{BDE7C9A2-DE8D-45A9-AD38-9F008B59610C}"/>
    <cellStyle name="40% - Accent2 2 5 2 4" xfId="7994" xr:uid="{F5D770FB-338B-4792-A75B-BAB92E425198}"/>
    <cellStyle name="40% - Accent2 2 5 2 4 2" xfId="15901" xr:uid="{B3F52F68-2561-4DCA-AD41-859848A29B98}"/>
    <cellStyle name="40% - Accent2 2 5 2 4 2 2" xfId="41228" xr:uid="{1529FFAD-CDAF-4ABE-B55F-0938D1E92876}"/>
    <cellStyle name="40% - Accent2 2 5 2 4 3" xfId="33401" xr:uid="{1336C39C-E7D8-472D-B3AD-A1AE8BA0F8BF}"/>
    <cellStyle name="40% - Accent2 2 5 2 5" xfId="25012" xr:uid="{E7355747-B788-4CA4-9636-9066170FD152}"/>
    <cellStyle name="40% - Accent2 2 5 2 5 2" xfId="50246" xr:uid="{CDAE86F2-4DBD-4289-AB55-0034EE048E82}"/>
    <cellStyle name="40% - Accent2 2 5 2 6" xfId="33057" xr:uid="{6ECDE197-69BB-4B0A-9E7E-348C76D921F2}"/>
    <cellStyle name="40% - Accent2 2 5 3" xfId="20284" xr:uid="{3FEC73C3-7062-4407-A3A2-F4A2057ADF7E}"/>
    <cellStyle name="40% - Accent2 2 5 3 2" xfId="1420" xr:uid="{E6A2E8DE-5710-4D39-9DF6-DC10C89DA7E5}"/>
    <cellStyle name="40% - Accent2 2 5 3 2 2" xfId="554" xr:uid="{67677EB1-D58B-4774-A7CB-8E4DC1C987FD}"/>
    <cellStyle name="40% - Accent2 2 5 3 2 2 2" xfId="12623" xr:uid="{0EAF2838-3BC2-4286-B64C-CFC26804C086}"/>
    <cellStyle name="40% - Accent2 2 5 3 2 2 2 2" xfId="37986" xr:uid="{93CAA5C8-2258-4D47-9C15-FE9695DBC889}"/>
    <cellStyle name="40% - Accent2 2 5 3 2 2 3" xfId="26038" xr:uid="{3556D28D-8731-45C6-B955-67E6F9D84658}"/>
    <cellStyle name="40% - Accent2 2 5 3 2 3" xfId="7040" xr:uid="{90DDC0DC-0E61-4C87-83D9-3993F28F7FE7}"/>
    <cellStyle name="40% - Accent2 2 5 3 2 3 2" xfId="20191" xr:uid="{0E020D24-CAED-4E91-AFA3-151A7953E2AF}"/>
    <cellStyle name="40% - Accent2 2 5 3 2 3 2 2" xfId="45479" xr:uid="{9A3F27D0-F8A0-4D03-B07E-5742934DACC4}"/>
    <cellStyle name="40% - Accent2 2 5 3 2 3 3" xfId="32454" xr:uid="{16AD20F2-19C9-46EE-9201-4E788E59160C}"/>
    <cellStyle name="40% - Accent2 2 5 3 2 4" xfId="22985" xr:uid="{6D268547-5C74-45F0-8EA2-9D1188A8189B}"/>
    <cellStyle name="40% - Accent2 2 5 3 2 4 2" xfId="48240" xr:uid="{3C4527F2-5132-4F2D-9DD5-AB77A4141379}"/>
    <cellStyle name="40% - Accent2 2 5 3 2 5" xfId="26891" xr:uid="{218C3E00-EE81-45FD-908C-DBFAF1212212}"/>
    <cellStyle name="40% - Accent2 2 5 3 3" xfId="14147" xr:uid="{E569016C-E249-4CF5-89B0-3F708082510C}"/>
    <cellStyle name="40% - Accent2 2 5 3 3 2" xfId="23078" xr:uid="{E226C20B-91AF-4140-917C-5B59B5A2AC51}"/>
    <cellStyle name="40% - Accent2 2 5 3 3 2 2" xfId="48333" xr:uid="{4705E926-D200-4CB0-8840-0481CF1208A4}"/>
    <cellStyle name="40% - Accent2 2 5 3 3 3" xfId="39486" xr:uid="{681F9317-4280-40FB-B8F2-03928B6E13C3}"/>
    <cellStyle name="40% - Accent2 2 5 3 4" xfId="20629" xr:uid="{F53E4B9D-88C0-41C3-A38A-40F02B48CEF0}"/>
    <cellStyle name="40% - Accent2 2 5 3 4 2" xfId="5368" xr:uid="{CB1C35AC-B71D-4EF1-8745-6840A1518EA5}"/>
    <cellStyle name="40% - Accent2 2 5 3 4 2 2" xfId="30799" xr:uid="{CCA92A88-6A68-4A55-B430-0116F416A1EE}"/>
    <cellStyle name="40% - Accent2 2 5 3 4 3" xfId="45908" xr:uid="{5FDE97C6-546A-4179-862E-20ADB4CFE9FB}"/>
    <cellStyle name="40% - Accent2 2 5 3 5" xfId="18699" xr:uid="{D91C2A9E-2391-4EBF-AA9F-AD7F4E182643}"/>
    <cellStyle name="40% - Accent2 2 5 3 5 2" xfId="43999" xr:uid="{AA9555BE-4FF1-4106-944D-2EC249A69C22}"/>
    <cellStyle name="40% - Accent2 2 5 3 6" xfId="45565" xr:uid="{9F3C7225-AF7D-4FD4-A9EA-4852447C0CF2}"/>
    <cellStyle name="40% - Accent2 2 5 4" xfId="19339" xr:uid="{00DD42C0-F6A1-4B7E-A8EA-3A54CB543A23}"/>
    <cellStyle name="40% - Accent2 2 5 4 2" xfId="19509" xr:uid="{DA59804E-1A49-476E-8F24-AE7C019C0AAA}"/>
    <cellStyle name="40% - Accent2 2 5 4 2 2" xfId="16843" xr:uid="{0C2E080F-06C8-4C47-9B1A-43871FD8AC16}"/>
    <cellStyle name="40% - Accent2 2 5 4 2 2 2" xfId="42159" xr:uid="{23199041-FD15-401A-AE5B-6E6FC8A5CC16}"/>
    <cellStyle name="40% - Accent2 2 5 4 2 3" xfId="44797" xr:uid="{8C8EA71B-1244-4A96-9A1E-4AA31505E1FB}"/>
    <cellStyle name="40% - Accent2 2 5 4 3" xfId="23885" xr:uid="{DD7CCC14-2FA1-41A0-92A9-6348C6FE7709}"/>
    <cellStyle name="40% - Accent2 2 5 4 3 2" xfId="18088" xr:uid="{40D6CD66-BF2D-491D-BFCD-E9EC4E800ECA}"/>
    <cellStyle name="40% - Accent2 2 5 4 3 2 2" xfId="43396" xr:uid="{8C24D2B6-FA19-40CF-8851-C3E10A8931BD}"/>
    <cellStyle name="40% - Accent2 2 5 4 3 3" xfId="49130" xr:uid="{4721DA43-C3EB-4509-A3DD-8314DAE0B012}"/>
    <cellStyle name="40% - Accent2 2 5 4 4" xfId="4034" xr:uid="{834BA301-6671-40F2-8E40-5DC59B9CA913}"/>
    <cellStyle name="40% - Accent2 2 5 4 4 2" xfId="29478" xr:uid="{CEBBC4A9-25E5-4923-B3FC-4A075BC0D9D2}"/>
    <cellStyle name="40% - Accent2 2 5 4 5" xfId="44627" xr:uid="{03A77F85-B7C8-486E-839E-4208BBA71DB0}"/>
    <cellStyle name="40% - Accent2 2 5 5" xfId="7824" xr:uid="{AD63345B-4AE1-47D4-B54A-73AA052BE751}"/>
    <cellStyle name="40% - Accent2 2 5 5 2" xfId="4127" xr:uid="{9B4F6DC9-6B9C-49A2-B720-A53B0AC43631}"/>
    <cellStyle name="40% - Accent2 2 5 5 2 2" xfId="29571" xr:uid="{2A657628-97D2-4D66-B982-BE196EFC7C79}"/>
    <cellStyle name="40% - Accent2 2 5 5 3" xfId="33231" xr:uid="{CF909DB0-BEF7-4CBE-8417-977E6C213A72}"/>
    <cellStyle name="40% - Accent2 2 5 6" xfId="18527" xr:uid="{FAA2C7E9-0223-411C-9CDF-8530DE0DFC7A}"/>
    <cellStyle name="40% - Accent2 2 5 6 2" xfId="22213" xr:uid="{55249618-FC41-4454-A094-931F4ED063A3}"/>
    <cellStyle name="40% - Accent2 2 5 6 2 2" xfId="47481" xr:uid="{EB5413D8-15F3-4735-96C2-65C60559DA21}"/>
    <cellStyle name="40% - Accent2 2 5 6 3" xfId="43827" xr:uid="{7F73E575-58CA-4FFE-B21E-AB736F01B70A}"/>
    <cellStyle name="40% - Accent2 2 5 7" xfId="12375" xr:uid="{D1297710-9204-4E2F-BD43-6B2A51FA76C7}"/>
    <cellStyle name="40% - Accent2 2 5 7 2" xfId="37738" xr:uid="{8C550490-C62F-4D67-9EB7-29FEE30DC625}"/>
    <cellStyle name="40% - Accent2 2 5 8" xfId="43483" xr:uid="{A3AEEB51-3ECB-43F0-A994-1B596BFB87F5}"/>
    <cellStyle name="40% - Accent2 2 6" xfId="13972" xr:uid="{9A13F340-00F5-45CF-B297-972BF455114D}"/>
    <cellStyle name="40% - Accent2 2 6 2" xfId="3524" xr:uid="{0BDD6CE6-D514-4824-A96E-2B1E7AD655A8}"/>
    <cellStyle name="40% - Accent2 2 6 2 2" xfId="533" xr:uid="{B30D1461-7728-4EFF-B02D-45AA0F575C39}"/>
    <cellStyle name="40% - Accent2 2 6 2 2 2" xfId="25260" xr:uid="{74B7DD67-F1EE-44C4-BC62-A491599F50AD}"/>
    <cellStyle name="40% - Accent2 2 6 2 2 2 2" xfId="50494" xr:uid="{6886CDD5-71C1-4EA1-AAC3-DCD6D5C94B17}"/>
    <cellStyle name="40% - Accent2 2 6 2 2 3" xfId="26017" xr:uid="{E4395D59-A57A-47F5-A607-912E2603321E}"/>
    <cellStyle name="40% - Accent2 2 6 2 3" xfId="19676" xr:uid="{623943CD-E4D8-40D0-8E33-B7696F6F6F60}"/>
    <cellStyle name="40% - Accent2 2 6 2 3 2" xfId="13877" xr:uid="{A4E00A13-06A9-4369-B11A-5F4AF43B6FAC}"/>
    <cellStyle name="40% - Accent2 2 6 2 3 2 2" xfId="39228" xr:uid="{3EE2B9D9-100C-41B6-9FCD-5D31906500CA}"/>
    <cellStyle name="40% - Accent2 2 6 2 3 3" xfId="44964" xr:uid="{E73AC25E-2458-4115-AC1A-9EE7C99DE0E8}"/>
    <cellStyle name="40% - Accent2 2 6 2 4" xfId="16672" xr:uid="{E0EB65EB-BF6E-46CB-9CD4-C21B9A76D155}"/>
    <cellStyle name="40% - Accent2 2 6 2 4 2" xfId="41988" xr:uid="{02B76279-AA3A-4E42-B2DB-06BA89BB3F74}"/>
    <cellStyle name="40% - Accent2 2 6 2 5" xfId="28968" xr:uid="{885E861E-1256-4E3F-B0CC-25B095A5C58F}"/>
    <cellStyle name="40% - Accent2 2 6 3" xfId="2583" xr:uid="{0A9F3985-B54E-4F6C-B3CF-B8F665121BA2}"/>
    <cellStyle name="40% - Accent2 2 6 3 2" xfId="16765" xr:uid="{AFA66522-DF5C-4E6A-B8D3-17D25D806626}"/>
    <cellStyle name="40% - Accent2 2 6 3 2 2" xfId="42081" xr:uid="{65672E9E-8128-4BD6-B3F8-213EF3466F9C}"/>
    <cellStyle name="40% - Accent2 2 6 3 3" xfId="28036" xr:uid="{03DA9063-AE57-425D-B684-016057135E8A}"/>
    <cellStyle name="40% - Accent2 2 6 4" xfId="14317" xr:uid="{71710595-B3B4-428E-8BDC-DDD017C49EE0}"/>
    <cellStyle name="40% - Accent2 2 6 4 2" xfId="11681" xr:uid="{D6F50ABD-FDE3-4949-B6C2-4403564052CF}"/>
    <cellStyle name="40% - Accent2 2 6 4 2 2" xfId="37052" xr:uid="{01E7853E-0182-4917-9923-0E2CAD9C4B8B}"/>
    <cellStyle name="40% - Accent2 2 6 4 3" xfId="39656" xr:uid="{D6D3F787-5B93-49E8-8CE2-D015F0560BA4}"/>
    <cellStyle name="40% - Accent2 2 6 5" xfId="8166" xr:uid="{CE9BBDF3-2425-4EC5-A471-2CB581647128}"/>
    <cellStyle name="40% - Accent2 2 6 5 2" xfId="33573" xr:uid="{898AB779-EBC9-4CE5-9319-4491C3FCC307}"/>
    <cellStyle name="40% - Accent2 2 6 6" xfId="39313" xr:uid="{34A9DDBE-D9E0-4CB1-99BB-2C53837ABF27}"/>
    <cellStyle name="40% - Accent2 2 7" xfId="2408" xr:uid="{A772C963-218C-4D7B-9295-F90B030EEAEE}"/>
    <cellStyle name="40% - Accent2 2 7 2" xfId="9838" xr:uid="{A34B3A20-3818-4125-9924-A7F9B519FFC8}"/>
    <cellStyle name="40% - Accent2 2 7 2 2" xfId="2644" xr:uid="{B7273061-0AEB-4902-B3D8-D1A18D099646}"/>
    <cellStyle name="40% - Accent2 2 7 2 2 2" xfId="18947" xr:uid="{3D20F458-A64E-449C-83E7-08B8FC85DBB7}"/>
    <cellStyle name="40% - Accent2 2 7 2 2 2 2" xfId="44247" xr:uid="{E088D674-83E2-43D9-9A72-6556B466E755}"/>
    <cellStyle name="40% - Accent2 2 7 2 2 3" xfId="28097" xr:uid="{C7F4C9C6-04E6-4AD1-8E79-CD8D11C1D539}"/>
    <cellStyle name="40% - Accent2 2 7 2 3" xfId="13362" xr:uid="{4C093FD8-0633-4C37-AF2B-B6834B99A58A}"/>
    <cellStyle name="40% - Accent2 2 7 2 3 2" xfId="1242" xr:uid="{87E6C620-D29B-4891-A759-010D2FA41C71}"/>
    <cellStyle name="40% - Accent2 2 7 2 3 2 2" xfId="26726" xr:uid="{37ABA8FB-B576-4722-89C9-3F5B9FC7F783}"/>
    <cellStyle name="40% - Accent2 2 7 2 3 3" xfId="38713" xr:uid="{921EDBE8-9215-46F9-9AB1-326BFCE76ACB}"/>
    <cellStyle name="40% - Accent2 2 7 2 4" xfId="6138" xr:uid="{8469A918-46D6-402F-AB5D-C187D92F5ABD}"/>
    <cellStyle name="40% - Accent2 2 7 2 4 2" xfId="31561" xr:uid="{EE357A8A-0552-4834-BD66-5891B386FD4A}"/>
    <cellStyle name="40% - Accent2 2 7 2 5" xfId="35222" xr:uid="{DEC78797-8625-4E9D-8CC6-ED84815120F2}"/>
    <cellStyle name="40% - Accent2 2 7 3" xfId="8896" xr:uid="{66C431DC-DB56-4D05-9000-720E18AFC591}"/>
    <cellStyle name="40% - Accent2 2 7 3 2" xfId="6231" xr:uid="{4BD53F5C-9074-424F-96AC-5534A23ECFDE}"/>
    <cellStyle name="40% - Accent2 2 7 3 2 2" xfId="31654" xr:uid="{1601CBE1-8DF4-4266-95FB-CD3B0AA29B5C}"/>
    <cellStyle name="40% - Accent2 2 7 3 3" xfId="34289" xr:uid="{76E2D0AB-9437-486B-A384-01B3A0F118AD}"/>
    <cellStyle name="40% - Accent2 2 7 4" xfId="2753" xr:uid="{64C2FDC5-0A81-4EA2-B95B-0AAB570703D6}"/>
    <cellStyle name="40% - Accent2 2 7 4 2" xfId="24318" xr:uid="{E4A388D7-24B0-43BD-9B4A-9F23074F7E92}"/>
    <cellStyle name="40% - Accent2 2 7 4 2 2" xfId="49563" xr:uid="{82592398-F6BE-4243-903D-F1B4BB6B045C}"/>
    <cellStyle name="40% - Accent2 2 7 4 3" xfId="28206" xr:uid="{2FE29BCB-E504-499B-9A4F-B55427ADFC28}"/>
    <cellStyle name="40% - Accent2 2 7 5" xfId="20801" xr:uid="{C5169611-CD5A-46E3-A697-DE85098062E5}"/>
    <cellStyle name="40% - Accent2 2 7 5 2" xfId="46080" xr:uid="{845E052E-B41F-4257-90BB-DEAF951E7062}"/>
    <cellStyle name="40% - Accent2 2 7 6" xfId="27865" xr:uid="{F51DDB7A-C8D4-4696-81D0-FE6FA3A59B91}"/>
    <cellStyle name="40% - Accent2 2 8" xfId="8721" xr:uid="{D4554EDE-81B7-4156-BC30-E4692F15F3D0}"/>
    <cellStyle name="40% - Accent2 2 9" xfId="15047" xr:uid="{BB178F2D-C4E1-476A-8710-0C42D43A509C}"/>
    <cellStyle name="40% - Accent2 2 9 2" xfId="10990" xr:uid="{30A52459-4698-4602-9691-0938D377A64A}"/>
    <cellStyle name="40% - Accent2 2 9 2 2" xfId="8335" xr:uid="{0FB5DEEB-700B-4CE0-9D7D-A21D390B7C44}"/>
    <cellStyle name="40% - Accent2 2 9 2 2 2" xfId="33742" xr:uid="{F7B36DCF-E32E-4DD2-B3B1-C98C66663A39}"/>
    <cellStyle name="40% - Accent2 2 9 2 3" xfId="36361" xr:uid="{21B768D7-A041-49F8-BC42-594B7A98C1A7}"/>
    <cellStyle name="40% - Accent2 2 9 3" xfId="11166" xr:uid="{6D6B8219-0D7F-48EE-B8D2-A1109030E853}"/>
    <cellStyle name="40% - Accent2 2 9 3 2" xfId="1157" xr:uid="{A7B87994-E6DF-42D0-B115-1AFDCDE7C80D}"/>
    <cellStyle name="40% - Accent2 2 9 3 2 2" xfId="26641" xr:uid="{D8744462-209C-4B0F-BDDE-3F994560112D}"/>
    <cellStyle name="40% - Accent2 2 9 3 3" xfId="36537" xr:uid="{68D2B9E4-0B16-4313-876E-E62010C52FA4}"/>
    <cellStyle name="40% - Accent2 2 9 4" xfId="21864" xr:uid="{EF8D6C79-C394-44DC-9024-6FC1791B9C06}"/>
    <cellStyle name="40% - Accent2 2 9 4 2" xfId="47132" xr:uid="{32A5BB17-7F5C-43DD-A3DE-46A7918FB455}"/>
    <cellStyle name="40% - Accent2 2 9 5" xfId="40377" xr:uid="{B953497D-BA37-4D9A-8F35-B21E083E33B1}"/>
    <cellStyle name="40% - Accent2 20" xfId="5629" xr:uid="{BA297969-16AC-4D95-9F57-833B1A7E58E2}"/>
    <cellStyle name="40% - Accent2 20 2" xfId="5799" xr:uid="{47D46F05-699D-4F15-8401-3DFEB529C66E}"/>
    <cellStyle name="40% - Accent2 20 2 2" xfId="14738" xr:uid="{67A65972-4ABB-4AE4-A660-F7098F1109D2}"/>
    <cellStyle name="40% - Accent2 20 2 2 2" xfId="40077" xr:uid="{619E9370-32DD-4339-9455-8D6F2D7D706F}"/>
    <cellStyle name="40% - Accent2 20 2 3" xfId="31222" xr:uid="{2C1D3B0E-D4A6-424F-B287-7C360BB22A67}"/>
    <cellStyle name="40% - Accent2 20 3" xfId="3865" xr:uid="{CA062225-72CA-422D-954A-B6C4C0C707A8}"/>
    <cellStyle name="40% - Accent2 20 3 2" xfId="17012" xr:uid="{71628DC1-0A6D-421B-8268-2BBBC0EB962D}"/>
    <cellStyle name="40% - Accent2 20 3 2 2" xfId="42328" xr:uid="{2D5DE17E-F834-4439-8852-7F2AF1BD6925}"/>
    <cellStyle name="40% - Accent2 20 3 3" xfId="29309" xr:uid="{FA87E117-82C3-408E-AEC9-049631C2536B}"/>
    <cellStyle name="40% - Accent2 20 4" xfId="18777" xr:uid="{11BCB2AE-2D7A-4133-816A-005820404A90}"/>
    <cellStyle name="40% - Accent2 20 4 2" xfId="44077" xr:uid="{CED44A36-4450-4206-8D6A-FB0616D2358C}"/>
    <cellStyle name="40% - Accent2 20 5" xfId="31052" xr:uid="{6B2902E5-B0C8-47C0-8103-0DE86D09BC34}"/>
    <cellStyle name="40% - Accent2 21" xfId="24623" xr:uid="{20FE7034-35E1-45C3-848A-4CCA3ADB8D2A}"/>
    <cellStyle name="40% - Accent2 21 2" xfId="7255" xr:uid="{354FFC51-B70F-4FA7-902B-2625BC40442B}"/>
    <cellStyle name="40% - Accent2 21 2 2" xfId="32669" xr:uid="{AD99176D-8F8D-41C2-8515-915FFC6C5BCC}"/>
    <cellStyle name="40% - Accent2 21 3" xfId="49857" xr:uid="{E63107DD-9969-41B6-80FC-6DB0BC037B64}"/>
    <cellStyle name="40% - Accent2 22" xfId="14266" xr:uid="{271B8391-4A80-4B0C-9039-B0FB92A81AEB}"/>
    <cellStyle name="40% - Accent2 22 2" xfId="16886" xr:uid="{221D69F0-7901-470E-8507-3B8A382642E4}"/>
    <cellStyle name="40% - Accent2 22 2 2" xfId="42202" xr:uid="{111865FF-F307-4168-A534-4005EE095A4F}"/>
    <cellStyle name="40% - Accent2 22 3" xfId="39605" xr:uid="{6513F938-7DA8-4522-85BE-F40DB6E079CD}"/>
    <cellStyle name="40% - Accent2 23" xfId="23928" xr:uid="{EB846CC3-9B46-4AF1-BC44-F34DFFF98B7C}"/>
    <cellStyle name="40% - Accent2 23 2" xfId="49173" xr:uid="{AD157C8D-9667-4097-837A-7C4855AAB6E5}"/>
    <cellStyle name="40% - Accent2 24" xfId="17052" xr:uid="{6A3F0A69-52A4-4FD8-BF7C-441842622F30}"/>
    <cellStyle name="40% - Accent2 24 2" xfId="42368" xr:uid="{27542259-A0A9-4CEB-AA48-001A1FCC09AA}"/>
    <cellStyle name="40% - Accent2 25" xfId="24443" xr:uid="{205603CC-67FB-4B7F-9450-CFE3DFEECD80}"/>
    <cellStyle name="40% - Accent2 25 2" xfId="49685" xr:uid="{E383B7BF-4CD1-44DE-8F5B-E16774B4820E}"/>
    <cellStyle name="40% - Accent2 26" xfId="192" xr:uid="{403A0FF7-220C-4551-9FA3-76DCA395EA2B}"/>
    <cellStyle name="40% - Accent2 26 2" xfId="25686" xr:uid="{6CC680EA-BDD9-450A-8500-36A6D1426F73}"/>
    <cellStyle name="40% - Accent2 27" xfId="25491" xr:uid="{3E6D42EB-E275-415E-B2A4-471ADD1A5B5F}"/>
    <cellStyle name="40% - Accent2 27 2" xfId="50721" xr:uid="{ED4FD288-9612-4CC5-A746-8487C07A6642}"/>
    <cellStyle name="40% - Accent2 28" xfId="25521" xr:uid="{1A2C1E7B-E323-4DDB-AE2B-6F67AA04A78B}"/>
    <cellStyle name="40% - Accent2 28 2" xfId="50744" xr:uid="{27920A87-517D-4E01-AEF7-37115823A8EC}"/>
    <cellStyle name="40% - Accent2 29" xfId="25612" xr:uid="{ACB0FE4E-4E14-4782-90F1-06CDAF5F25DB}"/>
    <cellStyle name="40% - Accent2 3" xfId="168" xr:uid="{AD344DD4-8793-4D3D-9896-E4F7AE371835}"/>
    <cellStyle name="40% - Accent2 3 10" xfId="11987" xr:uid="{2ECAE11E-8EF5-4615-B20E-AA174C3D4BBB}"/>
    <cellStyle name="40% - Accent2 3 10 2" xfId="7253" xr:uid="{448ECA85-6D9E-403E-A299-5380765718BF}"/>
    <cellStyle name="40% - Accent2 3 10 2 2" xfId="32667" xr:uid="{7E6A95C2-2AE1-483E-B346-E5589064851C}"/>
    <cellStyle name="40% - Accent2 3 10 3" xfId="37350" xr:uid="{1AFA11ED-E302-4A18-A4DD-7003086528D9}"/>
    <cellStyle name="40% - Accent2 3 11" xfId="20581" xr:uid="{865444A8-70BE-4928-95EB-7D8428D66E8F}"/>
    <cellStyle name="40% - Accent2 3 11 2" xfId="23200" xr:uid="{D55B549B-EF3D-4B92-BA27-8C674FDABD9B}"/>
    <cellStyle name="40% - Accent2 3 11 2 2" xfId="48455" xr:uid="{DAEBF740-B03B-4511-B05B-EF0DD9366350}"/>
    <cellStyle name="40% - Accent2 3 11 3" xfId="45860" xr:uid="{DDEB6CAD-8B4C-4DD4-9F43-0D16EFAD4C5D}"/>
    <cellStyle name="40% - Accent2 3 12" xfId="23917" xr:uid="{C5C5D829-9479-4037-AE88-ED394B2799D3}"/>
    <cellStyle name="40% - Accent2 3 12 2" xfId="49162" xr:uid="{3669C1B3-F4FA-490A-9E03-E9A10B36ADC1}"/>
    <cellStyle name="40% - Accent2 3 13" xfId="6567" xr:uid="{EDC01A7D-974B-45DC-AFAD-DD8E8F6E2156}"/>
    <cellStyle name="40% - Accent2 3 13 2" xfId="31984" xr:uid="{7AD9BA7B-AF3A-481E-83D4-3966EC700AA4}"/>
    <cellStyle name="40% - Accent2 3 14" xfId="25568" xr:uid="{23C43117-91E2-4928-834A-07EC3DB93300}"/>
    <cellStyle name="40% - Accent2 3 14 2" xfId="50791" xr:uid="{84CF5FAF-D1A2-4BEE-9CE2-1910F28C5AC6}"/>
    <cellStyle name="40% - Accent2 3 15" xfId="25663" xr:uid="{B86D730B-0157-45B1-8B80-FDFE6717E7EC}"/>
    <cellStyle name="40% - Accent2 3 2" xfId="20240" xr:uid="{725BC776-487D-456F-A659-068D30432358}"/>
    <cellStyle name="40% - Accent2 3 2 10" xfId="4980" xr:uid="{FB5F6378-390D-4A63-AF02-E76313FBE81A}"/>
    <cellStyle name="40% - Accent2 3 2 10 2" xfId="30411" xr:uid="{F7469F9D-4159-469C-A6DA-9692D2BC3B5F}"/>
    <cellStyle name="40% - Accent2 3 2 11" xfId="45525" xr:uid="{C33EF0BD-67D1-4E12-B3E5-54F3F35B509C}"/>
    <cellStyle name="40% - Accent2 3 2 2" xfId="4512" xr:uid="{D833666F-B66D-4684-ADCC-2C38C0B7255E}"/>
    <cellStyle name="40% - Accent2 3 2 2 2" xfId="10825" xr:uid="{5465EAFB-8176-4062-80D4-0CF0A39BDA60}"/>
    <cellStyle name="40% - Accent2 3 2 2 2 2" xfId="11942" xr:uid="{8D6CC493-C449-4446-BD4C-260ECA30B766}"/>
    <cellStyle name="40% - Accent2 3 2 2 2 2 2" xfId="4748" xr:uid="{8AD1FEF9-1769-4CB4-BB8D-AA48F47FA06F}"/>
    <cellStyle name="40% - Accent2 3 2 2 2 2 2 2" xfId="3173" xr:uid="{1F48BF7B-9E89-4B25-A09E-CAF200151820}"/>
    <cellStyle name="40% - Accent2 3 2 2 2 2 2 2 2" xfId="28626" xr:uid="{17D290A9-E164-4F05-82A5-5CD6250F56A8}"/>
    <cellStyle name="40% - Accent2 3 2 2 2 2 2 3" xfId="30179" xr:uid="{E3FD9672-F542-4FAA-9A43-F577D5EF84BA}"/>
    <cellStyle name="40% - Accent2 3 2 2 2 2 3" xfId="3867" xr:uid="{7039F3A1-0685-44D9-9887-3010DD9EBE6F}"/>
    <cellStyle name="40% - Accent2 3 2 2 2 2 3 2" xfId="23330" xr:uid="{FFED7ACC-E186-47AB-9180-BD09566E2BC9}"/>
    <cellStyle name="40% - Accent2 3 2 2 2 2 3 2 2" xfId="48585" xr:uid="{35C0F36A-33F3-4063-9246-CF1303A17A10}"/>
    <cellStyle name="40% - Accent2 3 2 2 2 2 3 3" xfId="29311" xr:uid="{2DF052C5-8AB7-4EEC-9594-5CDF1E654794}"/>
    <cellStyle name="40% - Accent2 3 2 2 2 2 4" xfId="8243" xr:uid="{53BA1096-149E-4A49-9C15-21F6C0EE12A5}"/>
    <cellStyle name="40% - Accent2 3 2 2 2 2 4 2" xfId="33650" xr:uid="{D83F43A4-0520-4825-B49E-35B59C390839}"/>
    <cellStyle name="40% - Accent2 3 2 2 2 2 5" xfId="37305" xr:uid="{45646C4E-8124-4A9A-A308-63D0FF1EA07B}"/>
    <cellStyle name="40% - Accent2 3 2 2 2 3" xfId="11000" xr:uid="{8F2BB1A4-7F4B-4F07-8CD0-665BF9296DDE}"/>
    <cellStyle name="40% - Accent2 3 2 2 2 3 2" xfId="8336" xr:uid="{CE44E84E-43F8-48AE-AF5A-91EC2C7666CE}"/>
    <cellStyle name="40% - Accent2 3 2 2 2 3 2 2" xfId="33743" xr:uid="{D78FB9FD-0F3E-4A29-9D58-4E65793E8B74}"/>
    <cellStyle name="40% - Accent2 3 2 2 2 3 3" xfId="36371" xr:uid="{DC5A3B44-EA83-4F35-9104-26DDF1534792}"/>
    <cellStyle name="40% - Accent2 3 2 2 2 4" xfId="4857" xr:uid="{5A014019-8EB5-4A1C-A68B-95C6B9C19E5C}"/>
    <cellStyle name="40% - Accent2 3 2 2 2 4 2" xfId="13795" xr:uid="{78B75D86-E596-4850-A8EB-416852B61BCD}"/>
    <cellStyle name="40% - Accent2 3 2 2 2 4 2 2" xfId="39146" xr:uid="{F2CC523E-8610-4FF8-B739-FB9F40C7DDDA}"/>
    <cellStyle name="40% - Accent2 3 2 2 2 4 3" xfId="30288" xr:uid="{53352632-2CB1-4C18-BE03-7DFBCE9D1A46}"/>
    <cellStyle name="40% - Accent2 3 2 2 2 5" xfId="21874" xr:uid="{199DD17C-DAFD-468D-9FF7-930B58227D7E}"/>
    <cellStyle name="40% - Accent2 3 2 2 2 5 2" xfId="47142" xr:uid="{7F203E72-AD3D-4A20-9269-D5F46935AC6E}"/>
    <cellStyle name="40% - Accent2 3 2 2 2 6" xfId="36199" xr:uid="{CCF0567D-0789-43E3-BC02-83849CC0A2E9}"/>
    <cellStyle name="40% - Accent2 3 2 2 3" xfId="23462" xr:uid="{CE711EB5-61B2-49AF-A2E2-92AFBA69C133}"/>
    <cellStyle name="40% - Accent2 3 2 2 3 2" xfId="24579" xr:uid="{19D5231E-5119-40BF-BFF1-04677B0E5D10}"/>
    <cellStyle name="40% - Accent2 3 2 2 3 2 2" xfId="11061" xr:uid="{73D645B2-78E4-4E58-B886-BF7BB2C0FCEE}"/>
    <cellStyle name="40% - Accent2 3 2 2 3 2 2 2" xfId="9486" xr:uid="{2AB2EDB2-DD27-4336-8AE5-C715DE91CB9A}"/>
    <cellStyle name="40% - Accent2 3 2 2 3 2 2 2 2" xfId="34879" xr:uid="{C001B8EC-9D60-4E04-AF49-3008B919DAF3}"/>
    <cellStyle name="40% - Accent2 3 2 2 3 2 2 3" xfId="36432" xr:uid="{7FF792EA-EE4D-4DBC-B1F2-C4922A1319B6}"/>
    <cellStyle name="40% - Accent2 3 2 2 3 2 3" xfId="10181" xr:uid="{0B189A39-B1BE-48E9-82EC-E6E13C71C20B}"/>
    <cellStyle name="40% - Accent2 3 2 2 3 2 3 2" xfId="17017" xr:uid="{69DD5B0E-20D2-4203-B4DE-C0A5C4359826}"/>
    <cellStyle name="40% - Accent2 3 2 2 3 2 3 2 2" xfId="42333" xr:uid="{E1E5608F-335E-42A8-924E-42CEF0693CF9}"/>
    <cellStyle name="40% - Accent2 3 2 2 3 2 3 3" xfId="35565" xr:uid="{5B9AF015-2FF8-47E9-A5C1-67ED47763EF0}"/>
    <cellStyle name="40% - Accent2 3 2 2 3 2 4" xfId="20878" xr:uid="{8353BDB5-806B-459B-8BA8-2BABF582650F}"/>
    <cellStyle name="40% - Accent2 3 2 2 3 2 4 2" xfId="46157" xr:uid="{279902DD-1F10-43C2-ACAC-3527C2EAD02B}"/>
    <cellStyle name="40% - Accent2 3 2 2 3 2 5" xfId="49813" xr:uid="{115F7664-6015-4C1D-AA1D-2EA03D3EBEDA}"/>
    <cellStyle name="40% - Accent2 3 2 2 3 3" xfId="23637" xr:uid="{C9F865E9-2C0E-4121-8278-16E6B06DD6E7}"/>
    <cellStyle name="40% - Accent2 3 2 2 3 3 2" xfId="20971" xr:uid="{C51F7B44-E9AA-4224-A0CD-7193BCC2A632}"/>
    <cellStyle name="40% - Accent2 3 2 2 3 3 2 2" xfId="46250" xr:uid="{AA21C92F-1850-436E-BFF4-592C5A7B3B34}"/>
    <cellStyle name="40% - Accent2 3 2 2 3 3 3" xfId="48882" xr:uid="{F07E04CD-D82C-47B1-A20B-58643B3B99A4}"/>
    <cellStyle name="40% - Accent2 3 2 2 3 4" xfId="11170" xr:uid="{BAD44DD6-1B82-4D9A-B538-468C27A62DA1}"/>
    <cellStyle name="40% - Accent2 3 2 2 3 4 2" xfId="1159" xr:uid="{3952E358-2963-427A-9721-6F03073E6E5B}"/>
    <cellStyle name="40% - Accent2 3 2 2 3 4 2 2" xfId="26643" xr:uid="{EB61B302-2503-4D43-8CC6-F241A441CB28}"/>
    <cellStyle name="40% - Accent2 3 2 2 3 4 3" xfId="36541" xr:uid="{8BDD271F-3DD8-4352-916A-BDD9453F7DD3}"/>
    <cellStyle name="40% - Accent2 3 2 2 3 5" xfId="15562" xr:uid="{55DB2C33-6BC6-4CB7-A5D4-39FC7B92BBE4}"/>
    <cellStyle name="40% - Accent2 3 2 2 3 5 2" xfId="40889" xr:uid="{2664025E-48EF-42BF-9E76-BE44FA4020E9}"/>
    <cellStyle name="40% - Accent2 3 2 2 3 6" xfId="48709" xr:uid="{430F63C9-CCBC-436E-BC03-DB5749076386}"/>
    <cellStyle name="40% - Accent2 3 2 2 4" xfId="5628" xr:uid="{5B040DCE-F03C-413C-AF76-2C145C2D2955}"/>
    <cellStyle name="40% - Accent2 3 2 2 4 2" xfId="15281" xr:uid="{FC2F45F3-C3BB-4A1F-8AB0-2D25D2458109}"/>
    <cellStyle name="40% - Accent2 3 2 2 4 2 2" xfId="14737" xr:uid="{BE1B2365-0BC1-462D-A309-117C39911323}"/>
    <cellStyle name="40% - Accent2 3 2 2 4 2 2 2" xfId="40076" xr:uid="{4D92EE70-77F3-46FC-898D-C216349271BD}"/>
    <cellStyle name="40% - Accent2 3 2 2 4 2 3" xfId="40608" xr:uid="{F8AEDE0F-BBDA-4EFE-8FEC-AC38CD685AAD}"/>
    <cellStyle name="40% - Accent2 3 2 2 4 3" xfId="1763" xr:uid="{347F4EFA-16B7-4E9D-A7BC-B054F0C0AAE4}"/>
    <cellStyle name="40% - Accent2 3 2 2 4 3 2" xfId="10693" xr:uid="{7FFAFFF6-1AD3-4F2B-8324-CD4D05EFF9A7}"/>
    <cellStyle name="40% - Accent2 3 2 2 4 3 2 2" xfId="36077" xr:uid="{B7AF3818-A2EF-402E-AD4E-D40EB20AA7AC}"/>
    <cellStyle name="40% - Accent2 3 2 2 4 3 3" xfId="27234" xr:uid="{165E0932-14A7-4A4C-B449-9DBB69DA2D30}"/>
    <cellStyle name="40% - Accent2 3 2 2 4 4" xfId="18776" xr:uid="{E6B1BEB1-B5A8-4B26-84AF-59533002A608}"/>
    <cellStyle name="40% - Accent2 3 2 2 4 4 2" xfId="44076" xr:uid="{988260DF-44AF-4467-937F-9CA1F181279E}"/>
    <cellStyle name="40% - Accent2 3 2 2 4 5" xfId="31051" xr:uid="{218C088E-3D4D-4F21-BAD6-F5C65EA63286}"/>
    <cellStyle name="40% - Accent2 3 2 2 5" xfId="4687" xr:uid="{8FEAFD88-CEAE-4246-BD8E-0549D17586DC}"/>
    <cellStyle name="40% - Accent2 3 2 2 5 2" xfId="18869" xr:uid="{25321C15-4C84-4264-A334-5E67CB92D78F}"/>
    <cellStyle name="40% - Accent2 3 2 2 5 2 2" xfId="44169" xr:uid="{EEFBD3A2-9E7C-4519-BD02-00AD06D2729F}"/>
    <cellStyle name="40% - Accent2 3 2 2 5 3" xfId="30118" xr:uid="{7CAEF5E8-4AFC-4FF8-80D7-B979704FA5F8}"/>
    <cellStyle name="40% - Accent2 3 2 2 6" xfId="15390" xr:uid="{9EB477B1-279B-4C37-B3C2-7014599B0AF8}"/>
    <cellStyle name="40% - Accent2 3 2 2 6 2" xfId="20109" xr:uid="{6A356AE7-ECEF-4E24-A3C7-6125D5C3C78D}"/>
    <cellStyle name="40% - Accent2 3 2 2 6 2 2" xfId="45397" xr:uid="{AC1FC2A2-1AC3-429B-9933-37210B8E0F63}"/>
    <cellStyle name="40% - Accent2 3 2 2 6 3" xfId="40717" xr:uid="{7D62DF39-4A72-4427-ACBE-A4A0C89A62E9}"/>
    <cellStyle name="40% - Accent2 3 2 2 7" xfId="9238" xr:uid="{8D985806-2FF8-48EE-A6E8-B98FBF886EC7}"/>
    <cellStyle name="40% - Accent2 3 2 2 7 2" xfId="34631" xr:uid="{BAEF210F-5148-4C87-A913-E409B0B3AD94}"/>
    <cellStyle name="40% - Accent2 3 2 2 8" xfId="29945" xr:uid="{C0AE5705-1D17-4890-AFE6-B88EABDFE652}"/>
    <cellStyle name="40% - Accent2 3 2 3" xfId="17150" xr:uid="{5924366E-73C1-4298-AEC5-5E473B0D1C59}"/>
    <cellStyle name="40% - Accent2 3 2 3 2" xfId="6617" xr:uid="{0E1E035E-BEE3-4528-B1A0-251D4AAF8CCF}"/>
    <cellStyle name="40% - Accent2 3 2 3 2 2" xfId="7733" xr:uid="{95F28B9F-659F-46F7-A2F3-F1B2694DF64F}"/>
    <cellStyle name="40% - Accent2 3 2 3 2 2 2" xfId="17386" xr:uid="{94393080-58DE-4217-88D2-4C27C1BD7215}"/>
    <cellStyle name="40% - Accent2 3 2 3 2 2 2 2" xfId="15810" xr:uid="{952E9893-26D1-48D8-9817-318FDD3FD1ED}"/>
    <cellStyle name="40% - Accent2 3 2 3 2 2 2 2 2" xfId="41137" xr:uid="{BE744BC1-BB64-4655-99F5-A205488FA19E}"/>
    <cellStyle name="40% - Accent2 3 2 3 2 2 2 3" xfId="42694" xr:uid="{835D4096-16E6-4B7B-95C7-147385C7A9F8}"/>
    <cellStyle name="40% - Accent2 3 2 3 2 2 3" xfId="16505" xr:uid="{9521B08B-F6E1-4156-93EE-02F483BC25DB}"/>
    <cellStyle name="40% - Accent2 3 2 3 2 2 3 2" xfId="12797" xr:uid="{7D2B296B-46AB-4FFA-8D31-E04ADCAC1A21}"/>
    <cellStyle name="40% - Accent2 3 2 3 2 2 3 2 2" xfId="38160" xr:uid="{87A92AAC-33BD-4E4C-A623-EE3BCEEBCC2C}"/>
    <cellStyle name="40% - Accent2 3 2 3 2 2 3 3" xfId="41821" xr:uid="{FF8A42FC-920D-4404-B59B-43D40DFF3904}"/>
    <cellStyle name="40% - Accent2 3 2 3 2 2 4" xfId="3002" xr:uid="{636ED348-C674-4008-9EAC-54CB5E6F61DF}"/>
    <cellStyle name="40% - Accent2 3 2 3 2 2 4 2" xfId="28455" xr:uid="{528A205A-EEEC-4363-B63B-0890C7E8D1F4}"/>
    <cellStyle name="40% - Accent2 3 2 3 2 2 5" xfId="33140" xr:uid="{976A0856-9D7D-4007-8396-939C2AE10851}"/>
    <cellStyle name="40% - Accent2 3 2 3 2 3" xfId="6792" xr:uid="{D5A1D2CC-9DE7-417A-B4D0-EEDFF34F555F}"/>
    <cellStyle name="40% - Accent2 3 2 3 2 3 2" xfId="3095" xr:uid="{6D8AF530-796E-47F8-AF46-B0E617558EB2}"/>
    <cellStyle name="40% - Accent2 3 2 3 2 3 2 2" xfId="28548" xr:uid="{4CB65C31-BE59-4E6C-B451-85CED987D34E}"/>
    <cellStyle name="40% - Accent2 3 2 3 2 3 3" xfId="32206" xr:uid="{6514662F-AB41-41C1-8FCE-14B03CDFB775}"/>
    <cellStyle name="40% - Accent2 3 2 3 2 4" xfId="17495" xr:uid="{E792AD5C-AB65-4F68-A0CE-6ED8A9FE0E12}"/>
    <cellStyle name="40% - Accent2 3 2 3 2 4 2" xfId="4297" xr:uid="{489487F8-DDF9-4855-A49D-4020340BD6F1}"/>
    <cellStyle name="40% - Accent2 3 2 3 2 4 2 2" xfId="29741" xr:uid="{81734ACC-537C-4571-A833-4E4EAD552F3C}"/>
    <cellStyle name="40% - Accent2 3 2 3 2 4 3" xfId="42803" xr:uid="{9EF70B4D-EA77-44D9-BC47-BBD6A43FF117}"/>
    <cellStyle name="40% - Accent2 3 2 3 2 5" xfId="11342" xr:uid="{ACD21F75-DEEE-4B6A-AA6D-EAE77B3EA284}"/>
    <cellStyle name="40% - Accent2 3 2 3 2 5 2" xfId="36713" xr:uid="{0F8CD5C9-F945-4251-BB62-EB6FDC7025F5}"/>
    <cellStyle name="40% - Accent2 3 2 3 2 6" xfId="32031" xr:uid="{DEDC80D0-247A-4C19-8BFE-AFEB18FF4BB0}"/>
    <cellStyle name="40% - Accent2 3 2 3 3" xfId="19253" xr:uid="{A7042D18-4A3F-467C-B0EC-AE407987BBCB}"/>
    <cellStyle name="40% - Accent2 3 2 3 3 2" xfId="20368" xr:uid="{CE58F577-0366-445A-8BBB-5E36AFB73A7F}"/>
    <cellStyle name="40% - Accent2 3 2 3 3 2 2" xfId="6853" xr:uid="{8C4E6F89-4758-451E-B9D6-1957C997BB46}"/>
    <cellStyle name="40% - Accent2 3 2 3 3 2 2 2" xfId="5277" xr:uid="{5638C758-0554-4AB0-8166-6D7E5C3D77AE}"/>
    <cellStyle name="40% - Accent2 3 2 3 3 2 2 2 2" xfId="30708" xr:uid="{F700CC99-45CB-466B-98AB-A08DD028C810}"/>
    <cellStyle name="40% - Accent2 3 2 3 3 2 2 3" xfId="32267" xr:uid="{065C883E-2FA8-4431-884D-B028B5931F66}"/>
    <cellStyle name="40% - Accent2 3 2 3 3 2 3" xfId="5971" xr:uid="{5CBF2866-7FDB-471A-A992-CAD49D3A67D4}"/>
    <cellStyle name="40% - Accent2 3 2 3 3 2 3 2" xfId="25434" xr:uid="{95D1AC65-FECD-4A6A-9033-32F87213E17A}"/>
    <cellStyle name="40% - Accent2 3 2 3 3 2 3 2 2" xfId="50668" xr:uid="{A5D1A45B-11C5-4690-A12D-E2026085D6B0}"/>
    <cellStyle name="40% - Accent2 3 2 3 3 2 3 3" xfId="31394" xr:uid="{E179D4E2-F416-42ED-A0EE-61AC85A02A63}"/>
    <cellStyle name="40% - Accent2 3 2 3 3 2 4" xfId="9315" xr:uid="{0ECD75AA-FA71-4C8C-9538-0B2727A0D79A}"/>
    <cellStyle name="40% - Accent2 3 2 3 3 2 4 2" xfId="34708" xr:uid="{8E82EB8D-5878-4CE2-B0AA-559689A31EC4}"/>
    <cellStyle name="40% - Accent2 3 2 3 3 2 5" xfId="45647" xr:uid="{707EB8B1-162B-49BC-96CB-5D70A7272066}"/>
    <cellStyle name="40% - Accent2 3 2 3 3 3" xfId="19428" xr:uid="{1C9D8642-2C0E-420D-B9C7-F34E41F21F05}"/>
    <cellStyle name="40% - Accent2 3 2 3 3 3 2" xfId="9408" xr:uid="{A8B14739-F12D-47E7-B86D-B90F977BC443}"/>
    <cellStyle name="40% - Accent2 3 2 3 3 3 2 2" xfId="34801" xr:uid="{B646EBD8-24D1-4369-A3B7-EAABE0C197EC}"/>
    <cellStyle name="40% - Accent2 3 2 3 3 3 3" xfId="44716" xr:uid="{18A1941F-3BB6-44C8-B974-881DFFECE13D}"/>
    <cellStyle name="40% - Accent2 3 2 3 3 4" xfId="6962" xr:uid="{B4006411-A26B-439F-9B3B-FEFF8B50F5BB}"/>
    <cellStyle name="40% - Accent2 3 2 3 3 4 2" xfId="10611" xr:uid="{D4EE98B4-0395-4D71-B9B2-A2A2A0B0C5CB}"/>
    <cellStyle name="40% - Accent2 3 2 3 3 4 2 2" xfId="35995" xr:uid="{7332EE47-F15E-4ED0-9DFF-59219168ADB8}"/>
    <cellStyle name="40% - Accent2 3 2 3 3 4 3" xfId="32376" xr:uid="{0F90FD7B-DBC5-4D1C-A86D-CAEB5693C8E0}"/>
    <cellStyle name="40% - Accent2 3 2 3 3 5" xfId="23979" xr:uid="{ABB87CA5-12C5-4AD7-A116-3037D3F45E4B}"/>
    <cellStyle name="40% - Accent2 3 2 3 3 5 2" xfId="49224" xr:uid="{9C1CF4E1-DED2-48F0-912D-E1633DDE77BE}"/>
    <cellStyle name="40% - Accent2 3 2 3 3 6" xfId="44544" xr:uid="{AE736E1E-30C1-48E7-A7F2-C0C84B9D6227}"/>
    <cellStyle name="40% - Accent2 3 2 3 4" xfId="18266" xr:uid="{3C791976-7ADB-42C0-BE84-F3456A309C9B}"/>
    <cellStyle name="40% - Accent2 3 2 3 4 2" xfId="23698" xr:uid="{F9379683-7853-4354-8FD9-FDDD52440071}"/>
    <cellStyle name="40% - Accent2 3 2 3 4 2 2" xfId="22122" xr:uid="{A69D59A7-E5B9-4454-BE5C-BF130C14F917}"/>
    <cellStyle name="40% - Accent2 3 2 3 4 2 2 2" xfId="47390" xr:uid="{4E9086AB-AA93-49C3-BB18-3F48A127ED1C}"/>
    <cellStyle name="40% - Accent2 3 2 3 4 2 3" xfId="48943" xr:uid="{07ACF9A8-8E92-4107-AC78-695E9C9C6CC2}"/>
    <cellStyle name="40% - Accent2 3 2 3 4 3" xfId="22818" xr:uid="{2025ED8C-CE22-4C14-8EBF-32606E7C5953}"/>
    <cellStyle name="40% - Accent2 3 2 3 4 3 2" xfId="6483" xr:uid="{96500F0E-B90F-442A-A04A-E9D57B3CF6EA}"/>
    <cellStyle name="40% - Accent2 3 2 3 4 3 2 2" xfId="31906" xr:uid="{1D8326B9-5961-4DB3-B3B9-E1DC2BCF09D5}"/>
    <cellStyle name="40% - Accent2 3 2 3 4 3 3" xfId="48073" xr:uid="{5A8E48FE-339A-42C5-8353-2EA82AABBCA0}"/>
    <cellStyle name="40% - Accent2 3 2 3 4 4" xfId="14566" xr:uid="{9D579333-598B-4973-9A1B-83224B71B6EE}"/>
    <cellStyle name="40% - Accent2 3 2 3 4 4 2" xfId="39905" xr:uid="{36416CF1-E1C4-49E5-A9DE-ADB3B148C2FF}"/>
    <cellStyle name="40% - Accent2 3 2 3 4 5" xfId="43566" xr:uid="{584A1B04-489A-4906-AA74-265223528857}"/>
    <cellStyle name="40% - Accent2 3 2 3 5" xfId="17325" xr:uid="{9B263A76-5E1C-4126-A516-18C11210D3B7}"/>
    <cellStyle name="40% - Accent2 3 2 3 5 2" xfId="14659" xr:uid="{1CE2E3E6-FE48-4DA3-8F96-3A36424CC5AC}"/>
    <cellStyle name="40% - Accent2 3 2 3 5 2 2" xfId="39998" xr:uid="{51B2168F-2724-424D-A7D5-5B86A3A8F824}"/>
    <cellStyle name="40% - Accent2 3 2 3 5 3" xfId="42633" xr:uid="{388CFDB6-5795-4A16-8A8B-BDA30B348030}"/>
    <cellStyle name="40% - Accent2 3 2 3 6" xfId="23807" xr:uid="{9E4CDF8F-6D9E-49AC-AFBF-65DE9A63BEB5}"/>
    <cellStyle name="40% - Accent2 3 2 3 6 2" xfId="2193" xr:uid="{76590BAD-DACF-447B-B099-6CF581932689}"/>
    <cellStyle name="40% - Accent2 3 2 3 6 2 2" xfId="27664" xr:uid="{E9066879-05D6-4A9F-A975-24E874A2B5BD}"/>
    <cellStyle name="40% - Accent2 3 2 3 6 3" xfId="49052" xr:uid="{7969E506-17D2-4B7C-B78F-F2EFB51CA0BA}"/>
    <cellStyle name="40% - Accent2 3 2 3 7" xfId="5029" xr:uid="{8E61387B-E4E4-46BC-8805-A242347CD5DD}"/>
    <cellStyle name="40% - Accent2 3 2 3 7 2" xfId="30460" xr:uid="{B2E46105-4987-4318-82EB-94808865B3D0}"/>
    <cellStyle name="40% - Accent2 3 2 3 8" xfId="42459" xr:uid="{B70D379C-CDDE-4103-9664-5A526F8F53A7}"/>
    <cellStyle name="40% - Accent2 3 2 4" xfId="12939" xr:uid="{DA9BCE35-64D0-48F3-BDC7-6F7405B4A8D3}"/>
    <cellStyle name="40% - Accent2 3 2 4 2" xfId="14056" xr:uid="{385399E4-B77D-4B14-BF0E-75B195E0C293}"/>
    <cellStyle name="40% - Accent2 3 2 4 2 2" xfId="19489" xr:uid="{0E6C96BD-B3C8-4705-9B49-847681CABAF0}"/>
    <cellStyle name="40% - Accent2 3 2 4 2 2 2" xfId="11590" xr:uid="{773F913D-472B-4C81-9D98-3555132C070F}"/>
    <cellStyle name="40% - Accent2 3 2 4 2 2 2 2" xfId="36961" xr:uid="{314E4D12-F116-4E31-83F4-6C676BE48A52}"/>
    <cellStyle name="40% - Accent2 3 2 4 2 2 3" xfId="44777" xr:uid="{27991CE4-FBDF-4F44-8285-B0F95D237BE5}"/>
    <cellStyle name="40% - Accent2 3 2 4 2 3" xfId="12285" xr:uid="{315560F9-1A18-4DD7-8ED9-12D607CCE6E1}"/>
    <cellStyle name="40% - Accent2 3 2 4 2 3 2" xfId="19121" xr:uid="{123FEDF1-8D3C-4A07-A91C-B7B6E238090E}"/>
    <cellStyle name="40% - Accent2 3 2 4 2 3 2 2" xfId="44421" xr:uid="{36D766B6-589B-40D9-B5BA-779B370F570D}"/>
    <cellStyle name="40% - Accent2 3 2 4 2 3 3" xfId="37648" xr:uid="{FA0072AE-FD04-4251-B31C-48DC01E3BCF2}"/>
    <cellStyle name="40% - Accent2 3 2 4 2 4" xfId="21951" xr:uid="{6D626F9D-D592-4135-A815-66C18566AC85}"/>
    <cellStyle name="40% - Accent2 3 2 4 2 4 2" xfId="47219" xr:uid="{1B485C6C-720F-4830-A27B-C368831B4608}"/>
    <cellStyle name="40% - Accent2 3 2 4 2 5" xfId="39395" xr:uid="{25675B76-30C1-485F-B03C-A3D5794E975D}"/>
    <cellStyle name="40% - Accent2 3 2 4 3" xfId="13114" xr:uid="{24B9451E-DB38-4E3B-9B78-CDB6148F3D15}"/>
    <cellStyle name="40% - Accent2 3 2 4 3 2" xfId="22044" xr:uid="{E669AA75-6317-41ED-8072-EF7E13A94112}"/>
    <cellStyle name="40% - Accent2 3 2 4 3 2 2" xfId="47312" xr:uid="{F19361F9-69D6-4BA7-9732-C93EC1226D67}"/>
    <cellStyle name="40% - Accent2 3 2 4 3 3" xfId="38465" xr:uid="{0AEE845C-548E-48B8-9E04-D0678D0702EA}"/>
    <cellStyle name="40% - Accent2 3 2 4 4" xfId="19598" xr:uid="{44B2388C-0BC6-4732-9037-614FF0C845E5}"/>
    <cellStyle name="40% - Accent2 3 2 4 4 2" xfId="23248" xr:uid="{F1AB3EA0-43E5-4B96-BE5A-ABF277735E1F}"/>
    <cellStyle name="40% - Accent2 3 2 4 4 2 2" xfId="48503" xr:uid="{6BC4490E-55AD-43AE-8787-7320A82A2517}"/>
    <cellStyle name="40% - Accent2 3 2 4 4 3" xfId="44886" xr:uid="{C43B90EE-07CF-479B-B131-E76C636E58F4}"/>
    <cellStyle name="40% - Accent2 3 2 4 5" xfId="17667" xr:uid="{26791F9B-412D-40A5-AFA3-A8B66CCB4FEE}"/>
    <cellStyle name="40% - Accent2 3 2 4 5 2" xfId="42975" xr:uid="{7945046F-A58D-4E3C-B4A8-45F2CAEC81BB}"/>
    <cellStyle name="40% - Accent2 3 2 4 6" xfId="38293" xr:uid="{86DC0763-EAFE-4E94-BEE9-241BD6E01331}"/>
    <cellStyle name="40% - Accent2 3 2 5" xfId="299" xr:uid="{1870A798-1E07-46A7-8949-FED94E810F5C}"/>
    <cellStyle name="40% - Accent2 3 2 5 2" xfId="2492" xr:uid="{EF4D450B-33EA-4A6A-B4C2-CB9EF0EC869C}"/>
    <cellStyle name="40% - Accent2 3 2 5 2 2" xfId="13175" xr:uid="{C9EBD072-795C-4062-BB44-5E03A63C1A9E}"/>
    <cellStyle name="40% - Accent2 3 2 5 2 2 2" xfId="24227" xr:uid="{0C5046CD-52B1-45DE-B630-56771C7A3886}"/>
    <cellStyle name="40% - Accent2 3 2 5 2 2 2 2" xfId="49472" xr:uid="{30268B46-62B0-4F0A-8CB2-E2A73DD9D843}"/>
    <cellStyle name="40% - Accent2 3 2 5 2 2 3" xfId="38526" xr:uid="{DE729F86-5242-47FA-A764-2F40CEF4C7F7}"/>
    <cellStyle name="40% - Accent2 3 2 5 2 3" xfId="24922" xr:uid="{D23DE52C-1FD3-4434-B406-C02AFA0E8D48}"/>
    <cellStyle name="40% - Accent2 3 2 5 2 3 2" xfId="8588" xr:uid="{3D466C1A-3B98-4713-BA2F-E68FA261A701}"/>
    <cellStyle name="40% - Accent2 3 2 5 2 3 2 2" xfId="33995" xr:uid="{878E95AA-CCB7-4482-B6A0-A9E56194FA29}"/>
    <cellStyle name="40% - Accent2 3 2 5 2 3 3" xfId="50156" xr:uid="{93A2ED80-84A6-432C-B25D-283B4C8F68D9}"/>
    <cellStyle name="40% - Accent2 3 2 5 2 4" xfId="15639" xr:uid="{3F3F7D96-DD88-4D7D-A5D5-65EAC8BCC078}"/>
    <cellStyle name="40% - Accent2 3 2 5 2 4 2" xfId="40966" xr:uid="{5DA60BBF-5798-414C-87B8-C95999926A05}"/>
    <cellStyle name="40% - Accent2 3 2 5 2 5" xfId="27945" xr:uid="{F5AF1E27-5324-412B-A77E-47C9F4FB9A7F}"/>
    <cellStyle name="40% - Accent2 3 2 5 3" xfId="473" xr:uid="{19405DEF-7EB3-4405-9E89-0EFE7533B396}"/>
    <cellStyle name="40% - Accent2 3 2 5 3 2" xfId="15732" xr:uid="{804BFB57-3629-4855-895B-0DDA0EC543E0}"/>
    <cellStyle name="40% - Accent2 3 2 5 3 2 2" xfId="41059" xr:uid="{B11A5767-5D3A-455F-9129-31105CD65AAF}"/>
    <cellStyle name="40% - Accent2 3 2 5 3 3" xfId="25957" xr:uid="{24FCB3A7-EA45-41E2-8A9F-D7722DE27D7B}"/>
    <cellStyle name="40% - Accent2 3 2 5 4" xfId="13284" xr:uid="{544CC21D-0838-4396-9EBC-5197A285AD68}"/>
    <cellStyle name="40% - Accent2 3 2 5 4 2" xfId="16935" xr:uid="{736269A6-479F-4BCF-89CF-83CE07E25D31}"/>
    <cellStyle name="40% - Accent2 3 2 5 4 2 2" xfId="42251" xr:uid="{1B13F4EE-0477-4991-87DE-603B9A3BD35E}"/>
    <cellStyle name="40% - Accent2 3 2 5 4 3" xfId="38635" xr:uid="{DC00B42E-A12A-45EB-9E41-18BD6F78FC25}"/>
    <cellStyle name="40% - Accent2 3 2 5 5" xfId="7134" xr:uid="{9060A157-1847-4294-8D90-161BE1933338}"/>
    <cellStyle name="40% - Accent2 3 2 5 5 2" xfId="32548" xr:uid="{195C825F-CB0C-4324-A562-879D1CCF09D9}"/>
    <cellStyle name="40% - Accent2 3 2 5 6" xfId="25786" xr:uid="{26906FA9-07AD-4A46-9B34-85BB793A7F37}"/>
    <cellStyle name="40% - Accent2 3 2 6" xfId="15045" xr:uid="{5FEC579F-8B9D-49B3-BABC-D6A1DFAC2EF0}"/>
    <cellStyle name="40% - Accent2 3 2 6 2" xfId="15220" xr:uid="{697BB608-371F-4DF0-B7FF-EE7995A048F2}"/>
    <cellStyle name="40% - Accent2 3 2 6 2 2" xfId="25182" xr:uid="{8F84F34D-21C6-4D02-8A25-B4ABA370B884}"/>
    <cellStyle name="40% - Accent2 3 2 6 2 2 2" xfId="50416" xr:uid="{68110EAD-F57C-48D9-BA7B-75E18DCE4663}"/>
    <cellStyle name="40% - Accent2 3 2 6 2 3" xfId="40547" xr:uid="{500290F9-1395-4F79-A2DC-F0169BB3C89C}"/>
    <cellStyle name="40% - Accent2 3 2 6 3" xfId="21702" xr:uid="{0D677842-8B99-4905-BAE3-F5219881C3D7}"/>
    <cellStyle name="40% - Accent2 3 2 6 3 2" xfId="7473" xr:uid="{4AC0BEF8-6076-40E4-9C97-6AC612A22B8B}"/>
    <cellStyle name="40% - Accent2 3 2 6 3 2 2" xfId="32887" xr:uid="{0ACAF76B-1117-48E8-98F5-2D1AE25CE126}"/>
    <cellStyle name="40% - Accent2 3 2 6 3 3" xfId="46970" xr:uid="{CFE38CE9-4B23-4A51-B21B-19D682E022E1}"/>
    <cellStyle name="40% - Accent2 3 2 6 4" xfId="2925" xr:uid="{BA968581-EDF3-4B82-8508-F12D27842FAE}"/>
    <cellStyle name="40% - Accent2 3 2 6 4 2" xfId="28378" xr:uid="{570C156A-77AF-433D-A678-E6D64EAD16F1}"/>
    <cellStyle name="40% - Accent2 3 2 6 5" xfId="40375" xr:uid="{CEC3BA12-860D-464F-825B-089E1A616F57}"/>
    <cellStyle name="40% - Accent2 3 2 7" xfId="16162" xr:uid="{B4814421-4A16-4F59-A510-AE9CD9935A1B}"/>
    <cellStyle name="40% - Accent2 3 2 7 2" xfId="21593" xr:uid="{FA44E494-8CF6-47EE-AC61-7267573D7583}"/>
    <cellStyle name="40% - Accent2 3 2 7 2 2" xfId="21049" xr:uid="{69559E0C-BC52-4BF9-AAAA-BC61C37A2C73}"/>
    <cellStyle name="40% - Accent2 3 2 7 2 2 2" xfId="46328" xr:uid="{8360D7BB-6DC1-489D-9DF4-4D477F5C4ABF}"/>
    <cellStyle name="40% - Accent2 3 2 7 2 3" xfId="46861" xr:uid="{921C7F34-3437-4C77-BE9D-6C31EEEFD2CD}"/>
    <cellStyle name="40% - Accent2 3 2 7 3" xfId="726" xr:uid="{04213AEE-879C-413B-BC4B-B333A55D9BB5}"/>
    <cellStyle name="40% - Accent2 3 2 7 3 2" xfId="4379" xr:uid="{BDEA74A6-A3A2-4D0E-BABB-81AB07F34C9F}"/>
    <cellStyle name="40% - Accent2 3 2 7 3 2 2" xfId="29823" xr:uid="{ED7E456A-3F78-4AF9-AF62-F9641907A1E5}"/>
    <cellStyle name="40% - Accent2 3 2 7 3 3" xfId="26210" xr:uid="{6D276253-5483-47FE-B031-0E4DC4CE7F14}"/>
    <cellStyle name="40% - Accent2 3 2 7 4" xfId="25089" xr:uid="{902102F0-DFEF-4F2F-87AD-E1BCF85DA7BC}"/>
    <cellStyle name="40% - Accent2 3 2 7 4 2" xfId="50323" xr:uid="{C8B6FFCB-6B41-4149-95EE-6F1D720ECBF0}"/>
    <cellStyle name="40% - Accent2 3 2 7 5" xfId="41478" xr:uid="{77926BFC-7CAA-4D98-A029-C189E9E9F6A5}"/>
    <cellStyle name="40% - Accent2 3 2 8" xfId="16209" xr:uid="{D4C6AA80-E552-405E-A741-EB434E30072D}"/>
    <cellStyle name="40% - Accent2 3 2 8 2" xfId="6185" xr:uid="{56C1C785-BC93-4EC2-B731-065245A95199}"/>
    <cellStyle name="40% - Accent2 3 2 8 2 2" xfId="31608" xr:uid="{071ECD9A-E12F-4013-85BC-51C9044ADFA9}"/>
    <cellStyle name="40% - Accent2 3 2 8 3" xfId="41525" xr:uid="{ED928952-C76B-49ED-8421-B98F33A238E8}"/>
    <cellStyle name="40% - Accent2 3 2 9" xfId="17090" xr:uid="{D3677068-1376-4CDF-BF66-D41041D4C1AD}"/>
    <cellStyle name="40% - Accent2 3 2 9 2" xfId="2148" xr:uid="{6EEF299C-EA70-45DD-8B88-3D669B5AA90B}"/>
    <cellStyle name="40% - Accent2 3 2 9 2 2" xfId="27619" xr:uid="{1D75236C-7C79-4278-9112-96D6EC86BD05}"/>
    <cellStyle name="40% - Accent2 3 2 9 3" xfId="42405" xr:uid="{39041354-CEEF-4011-B728-7ADECFEE874A}"/>
    <cellStyle name="40% - Accent2 3 3" xfId="300" xr:uid="{AC48CB57-E6C6-4623-A83E-95245B4F30FE}"/>
    <cellStyle name="40% - Accent2 3 3 2" xfId="1340" xr:uid="{4A53F671-246F-45DA-ABF1-3313E53285C0}"/>
    <cellStyle name="40% - Accent2 3 3 2 2" xfId="21441" xr:uid="{EF5867E4-DB93-439C-B2E8-1E0B3CBF6618}"/>
    <cellStyle name="40% - Accent2 3 3 2 2 2" xfId="3652" xr:uid="{7DDECEF8-1C80-40FA-B03B-190216AEF775}"/>
    <cellStyle name="40% - Accent2 3 3 2 2 2 2" xfId="7382" xr:uid="{588C2BCF-4193-4C5C-8A83-DBA85C6EC113}"/>
    <cellStyle name="40% - Accent2 3 3 2 2 2 2 2" xfId="32796" xr:uid="{0B605469-4001-4A0F-8549-E240A47DB763}"/>
    <cellStyle name="40% - Accent2 3 3 2 2 2 3" xfId="29096" xr:uid="{6D7E0821-963D-48A3-A0D5-27DCCE4863F7}"/>
    <cellStyle name="40% - Accent2 3 3 2 2 3" xfId="8076" xr:uid="{A2E96670-E134-425A-B7D2-5EC3BB87DFF9}"/>
    <cellStyle name="40% - Accent2 3 3 2 2 3 2" xfId="14911" xr:uid="{D6F52E2D-38BF-4612-9CE5-E59BA7561FCC}"/>
    <cellStyle name="40% - Accent2 3 3 2 2 3 2 2" xfId="40250" xr:uid="{BA0551D3-159B-4891-8DCF-8CAD546DBDA8}"/>
    <cellStyle name="40% - Accent2 3 3 2 2 3 3" xfId="33483" xr:uid="{7E33F881-AFBC-4D1E-BE0E-0CE2857CE079}"/>
    <cellStyle name="40% - Accent2 3 3 2 2 4" xfId="11419" xr:uid="{554AA5CF-485E-425D-BA32-93293FE4689D}"/>
    <cellStyle name="40% - Accent2 3 3 2 2 4 2" xfId="36790" xr:uid="{0C0ED822-29CE-4C69-80BD-A02E1B7FC3F3}"/>
    <cellStyle name="40% - Accent2 3 3 2 2 5" xfId="46709" xr:uid="{162B62C3-7F4E-4CDC-BD88-16AE9EE29362}"/>
    <cellStyle name="40% - Accent2 3 3 2 3" xfId="3616" xr:uid="{9F0DD266-E7D4-4195-A47D-6C23C58645B0}"/>
    <cellStyle name="40% - Accent2 3 3 2 3 2" xfId="11512" xr:uid="{4C4EEFBB-B6ED-4C20-85E8-B2B279DF1D4A}"/>
    <cellStyle name="40% - Accent2 3 3 2 3 2 2" xfId="36883" xr:uid="{41626A2E-FD69-415C-9445-0209E910C003}"/>
    <cellStyle name="40% - Accent2 3 3 2 3 3" xfId="29060" xr:uid="{8922CD2A-4558-48AD-93E8-C04D936E8A88}"/>
    <cellStyle name="40% - Accent2 3 3 2 4" xfId="1682" xr:uid="{A8F302D4-8603-4963-997B-CDE4411B9645}"/>
    <cellStyle name="40% - Accent2 3 3 2 4 2" xfId="12715" xr:uid="{73D12A50-BBBE-4FEF-A6F3-B2D9E560069B}"/>
    <cellStyle name="40% - Accent2 3 3 2 4 2 2" xfId="38078" xr:uid="{0BA5CDA5-F53F-4EF8-815C-A3C02EDDE3BB}"/>
    <cellStyle name="40% - Accent2 3 3 2 4 3" xfId="27153" xr:uid="{9C5E219E-F026-4CFC-A649-36098E2A36C8}"/>
    <cellStyle name="40% - Accent2 3 3 2 5" xfId="13456" xr:uid="{E6A5AC94-2FD9-4C1A-B7C6-5305A7EEDE2A}"/>
    <cellStyle name="40% - Accent2 3 3 2 5 2" xfId="38807" xr:uid="{A9BB2492-19BB-4832-93EC-6EEB49C590A6}"/>
    <cellStyle name="40% - Accent2 3 3 2 6" xfId="26813" xr:uid="{B6B572F1-10B2-45E9-B7EA-C7E69DD20BF2}"/>
    <cellStyle name="40% - Accent2 3 3 3" xfId="3444" xr:uid="{D5E98487-105D-4125-8CE7-7E0B9C5BC418}"/>
    <cellStyle name="40% - Accent2 3 3 3 2" xfId="15129" xr:uid="{8759A27D-5F51-4392-8AE6-A2FE6A9C3904}"/>
    <cellStyle name="40% - Accent2 3 3 3 2 2" xfId="9966" xr:uid="{ABDB112B-35DE-4DAF-BEEA-86021C37F23A}"/>
    <cellStyle name="40% - Accent2 3 3 3 2 2 2" xfId="20018" xr:uid="{9A264931-3878-4877-8849-AD5857D3DF9E}"/>
    <cellStyle name="40% - Accent2 3 3 3 2 2 2 2" xfId="45306" xr:uid="{474CD829-969B-40B9-880E-3CC3E799B8A9}"/>
    <cellStyle name="40% - Accent2 3 3 3 2 2 3" xfId="35350" xr:uid="{E35E5739-1E89-4DB4-849B-05A9261ABA14}"/>
    <cellStyle name="40% - Accent2 3 3 3 2 3" xfId="20711" xr:uid="{09801D36-9B1C-4621-BE80-B0FAC65D2793}"/>
    <cellStyle name="40% - Accent2 3 3 3 2 3 2" xfId="3347" xr:uid="{721CFD58-3597-420F-A663-117AC338D383}"/>
    <cellStyle name="40% - Accent2 3 3 3 2 3 2 2" xfId="28800" xr:uid="{E87411A9-5451-414C-9892-09869648837C}"/>
    <cellStyle name="40% - Accent2 3 3 3 2 3 3" xfId="45990" xr:uid="{A7C7668A-B017-4950-A8E9-4E8F680435EA}"/>
    <cellStyle name="40% - Accent2 3 3 3 2 4" xfId="24056" xr:uid="{6F158419-041E-4BFE-84B3-748F0E34AB8C}"/>
    <cellStyle name="40% - Accent2 3 3 3 2 4 2" xfId="49301" xr:uid="{BC4FC239-F2C7-445E-86B4-2A2520340664}"/>
    <cellStyle name="40% - Accent2 3 3 3 2 5" xfId="40456" xr:uid="{AF39D35A-72BF-4D24-9E77-B0FB7717F2BE}"/>
    <cellStyle name="40% - Accent2 3 3 3 3" xfId="9930" xr:uid="{C9ACA84E-0FD5-41FA-A135-B1ED78AA2173}"/>
    <cellStyle name="40% - Accent2 3 3 3 3 2" xfId="24149" xr:uid="{0CA51D9A-45F2-4C13-885C-74BAA79EABB6}"/>
    <cellStyle name="40% - Accent2 3 3 3 3 2 2" xfId="49394" xr:uid="{8FB545D1-8274-42C3-8823-F563A49FE1C6}"/>
    <cellStyle name="40% - Accent2 3 3 3 3 3" xfId="35314" xr:uid="{3FDC81F7-9550-4294-AB8B-0DA2C448AA64}"/>
    <cellStyle name="40% - Accent2 3 3 3 4" xfId="3786" xr:uid="{D99A5EA2-20B8-4309-BF30-1029FB5AA1DE}"/>
    <cellStyle name="40% - Accent2 3 3 3 4 2" xfId="25352" xr:uid="{3FB2C376-791B-4EDE-88AA-FE79D285E2C3}"/>
    <cellStyle name="40% - Accent2 3 3 3 4 2 2" xfId="50586" xr:uid="{5FA5254B-1392-43CE-AC77-F31FF4354F80}"/>
    <cellStyle name="40% - Accent2 3 3 3 4 3" xfId="29230" xr:uid="{D1534F51-EDB9-4061-81DB-FA98120F1CCB}"/>
    <cellStyle name="40% - Accent2 3 3 3 5" xfId="817" xr:uid="{E981E464-A17F-47AD-BD40-7EC916D51637}"/>
    <cellStyle name="40% - Accent2 3 3 3 5 2" xfId="26301" xr:uid="{00F906A7-5A82-4465-9F02-BC2665CA7C54}"/>
    <cellStyle name="40% - Accent2 3 3 3 6" xfId="28889" xr:uid="{8EA3419A-1DC0-408D-B53B-F129D0212C7F}"/>
    <cellStyle name="40% - Accent2 3 3 4" xfId="8805" xr:uid="{1810650C-E5EC-46B9-828D-73EB8CDBE3C8}"/>
    <cellStyle name="40% - Accent2 3 3 4 2" xfId="1548" xr:uid="{4FA0D92D-3F2B-4D1F-86A2-8F0FB81AC311}"/>
    <cellStyle name="40% - Accent2 3 3 4 2 2" xfId="17915" xr:uid="{7CC3DC1E-FFF3-463A-B104-18A478526682}"/>
    <cellStyle name="40% - Accent2 3 3 4 2 2 2" xfId="43223" xr:uid="{36685A98-6250-4718-B4FA-195DC8F0A159}"/>
    <cellStyle name="40% - Accent2 3 3 4 2 3" xfId="27019" xr:uid="{ED213D34-9FF7-40C1-97ED-DB1FD1307ACB}"/>
    <cellStyle name="40% - Accent2 3 3 4 3" xfId="18609" xr:uid="{BED4FEF9-EA98-4117-A67F-C3B5C3BEA7D8}"/>
    <cellStyle name="40% - Accent2 3 3 4 3 2" xfId="21223" xr:uid="{6C21799B-46F1-4348-85B2-F69F9C5FB023}"/>
    <cellStyle name="40% - Accent2 3 3 4 3 2 2" xfId="46502" xr:uid="{B54A8514-5EF4-46CD-95BC-48C4D506D99F}"/>
    <cellStyle name="40% - Accent2 3 3 4 3 3" xfId="43909" xr:uid="{09106AE0-B21B-4E69-AF1A-C3BD20AF9A96}"/>
    <cellStyle name="40% - Accent2 3 3 4 4" xfId="5106" xr:uid="{157C12B7-E657-4F56-A460-37A6E290F2D6}"/>
    <cellStyle name="40% - Accent2 3 3 4 4 2" xfId="30537" xr:uid="{4C9ED04B-F72B-43C3-B439-EB55D6050098}"/>
    <cellStyle name="40% - Accent2 3 3 4 5" xfId="34198" xr:uid="{AC028C6E-AFDF-48FB-BDF3-1CEFDEC12365}"/>
    <cellStyle name="40% - Accent2 3 3 5" xfId="1512" xr:uid="{69DFDE07-A7D8-4D66-BCA4-3252C1FCEBA5}"/>
    <cellStyle name="40% - Accent2 3 3 5 2" xfId="5199" xr:uid="{59A78C4B-A109-405F-8589-5817E051D64D}"/>
    <cellStyle name="40% - Accent2 3 3 5 2 2" xfId="30630" xr:uid="{F7A0567B-695F-4E9A-9F91-98E0ECEE6096}"/>
    <cellStyle name="40% - Accent2 3 3 5 3" xfId="26983" xr:uid="{643B6D60-C796-4CBB-8CE5-B3442FF83168}"/>
    <cellStyle name="40% - Accent2 3 3 6" xfId="644" xr:uid="{E5327EFB-CAEA-4D0E-BE9D-09D58B3C61E0}"/>
    <cellStyle name="40% - Accent2 3 3 6 2" xfId="6401" xr:uid="{47100A42-C5D7-4F6D-BB52-9A043ED6A714}"/>
    <cellStyle name="40% - Accent2 3 3 6 2 2" xfId="31824" xr:uid="{7D8B780D-F44D-494B-8BD3-6E85F7D395B8}"/>
    <cellStyle name="40% - Accent2 3 3 6 3" xfId="26128" xr:uid="{8845442E-80B8-48AA-A820-D670FAAE8DB1}"/>
    <cellStyle name="40% - Accent2 3 3 7" xfId="19770" xr:uid="{BB04D4A7-1110-4969-9EF9-F0B159A0EA89}"/>
    <cellStyle name="40% - Accent2 3 3 7 2" xfId="45058" xr:uid="{67DD42C4-F2B7-4E61-978A-7607B48FFE4F}"/>
    <cellStyle name="40% - Accent2 3 3 8" xfId="25787" xr:uid="{ACE4A6E9-485B-4886-A2E7-851AA38E849A}"/>
    <cellStyle name="40% - Accent2 3 4" xfId="9758" xr:uid="{17E31DAE-C652-40D1-9B77-724F85FB8F43}"/>
    <cellStyle name="40% - Accent2 3 4 2" xfId="22395" xr:uid="{1602A76E-5415-4152-A09A-2AC493D6167B}"/>
    <cellStyle name="40% - Accent2 3 4 2 2" xfId="10909" xr:uid="{B7C20128-3847-4367-9421-B538DED44515}"/>
    <cellStyle name="40% - Accent2 3 4 2 2 2" xfId="16290" xr:uid="{397A2736-9FDF-4B14-BFCB-1FE22E7EC671}"/>
    <cellStyle name="40% - Accent2 3 4 2 2 2 2" xfId="1069" xr:uid="{D4C38D1D-7BE5-49AD-885A-AE281084D71B}"/>
    <cellStyle name="40% - Accent2 3 4 2 2 2 2 2" xfId="26553" xr:uid="{52859A48-18D7-426E-9798-71D6A53226DF}"/>
    <cellStyle name="40% - Accent2 3 4 2 2 2 3" xfId="41606" xr:uid="{4D96D0CB-9256-4EFA-9243-884A82BF25E7}"/>
    <cellStyle name="40% - Accent2 3 4 2 2 3" xfId="2835" xr:uid="{F2503501-A2AB-46BF-BBF0-12077FA573CC}"/>
    <cellStyle name="40% - Accent2 3 4 2 2 3 2" xfId="22296" xr:uid="{A39FA681-9935-4744-9F67-711EB40C671B}"/>
    <cellStyle name="40% - Accent2 3 4 2 2 3 2 2" xfId="47564" xr:uid="{C3F65147-4142-432D-97B9-F1AAF63520ED}"/>
    <cellStyle name="40% - Accent2 3 4 2 2 3 3" xfId="28288" xr:uid="{435050AB-DEE8-425B-B72F-DA019392DE6F}"/>
    <cellStyle name="40% - Accent2 3 4 2 2 4" xfId="7211" xr:uid="{361750CC-0830-4DED-A376-B4A61644D0C7}"/>
    <cellStyle name="40% - Accent2 3 4 2 2 4 2" xfId="32625" xr:uid="{BEE8EF20-1B55-49DE-8E2B-F36B82168116}"/>
    <cellStyle name="40% - Accent2 3 4 2 2 5" xfId="36280" xr:uid="{CCC91D2C-2749-4157-81A7-7B4734C00C39}"/>
    <cellStyle name="40% - Accent2 3 4 2 3" xfId="16254" xr:uid="{A2A529A4-0361-4DEF-A360-D8F49A0B9C4C}"/>
    <cellStyle name="40% - Accent2 3 4 2 3 2" xfId="7304" xr:uid="{3F8ED810-1E1D-44B9-86AE-41757DB926CD}"/>
    <cellStyle name="40% - Accent2 3 4 2 3 2 2" xfId="32718" xr:uid="{58B6214C-0598-4383-B0FF-D0ED313B4E7E}"/>
    <cellStyle name="40% - Accent2 3 4 2 3 3" xfId="41570" xr:uid="{A26BC4FD-B873-499B-ABB1-A2045E84E0FE}"/>
    <cellStyle name="40% - Accent2 3 4 2 4" xfId="22737" xr:uid="{C6C2848E-15F7-4332-9AF5-163489150764}"/>
    <cellStyle name="40% - Accent2 3 4 2 4 2" xfId="8506" xr:uid="{2F58DC6C-E3CE-45B4-ABFC-E6414C2369A4}"/>
    <cellStyle name="40% - Accent2 3 4 2 4 2 2" xfId="33913" xr:uid="{CF0B9DBC-6A9E-43B6-9317-FF7E4E9BBA56}"/>
    <cellStyle name="40% - Accent2 3 4 2 4 3" xfId="47992" xr:uid="{11F9D566-6428-4E77-BD79-F69B2A774C71}"/>
    <cellStyle name="40% - Accent2 3 4 2 5" xfId="3958" xr:uid="{16D1946B-F199-40C7-A90A-795A66D964C2}"/>
    <cellStyle name="40% - Accent2 3 4 2 5 2" xfId="29402" xr:uid="{22FA0A4B-A130-4067-83D2-8FE6A64E1D48}"/>
    <cellStyle name="40% - Accent2 3 4 2 6" xfId="47652" xr:uid="{A2C3B4DC-5065-407C-AD70-65B4602F1C02}"/>
    <cellStyle name="40% - Accent2 3 4 3" xfId="16082" xr:uid="{A8E08EF2-D688-44AB-856E-84FEEBA0E60E}"/>
    <cellStyle name="40% - Accent2 3 4 3 2" xfId="23546" xr:uid="{1CA4A4EB-6B37-4E44-B809-37E85C24D59B}"/>
    <cellStyle name="40% - Accent2 3 4 3 2 2" xfId="5756" xr:uid="{C55E5803-409D-4D4D-B570-A99D248D762C}"/>
    <cellStyle name="40% - Accent2 3 4 3 2 2 2" xfId="1070" xr:uid="{7008CE96-4541-4123-B6AC-96685393D2AD}"/>
    <cellStyle name="40% - Accent2 3 4 3 2 2 2 2" xfId="26554" xr:uid="{08582328-2D9C-451C-B821-BBB86F78BF38}"/>
    <cellStyle name="40% - Accent2 3 4 3 2 2 3" xfId="31179" xr:uid="{C0713381-272C-4606-929C-BA4354774D4A}"/>
    <cellStyle name="40% - Accent2 3 4 3 2 3" xfId="9148" xr:uid="{814C83D6-90DA-484B-A8B7-92D0B609EA04}"/>
    <cellStyle name="40% - Accent2 3 4 3 2 3 2" xfId="15984" xr:uid="{1F91263A-A8CF-4989-9D6A-52A3507C9ACB}"/>
    <cellStyle name="40% - Accent2 3 4 3 2 3 2 2" xfId="41311" xr:uid="{7FC559B9-428D-4A0E-96A7-9573B9AA1FE5}"/>
    <cellStyle name="40% - Accent2 3 4 3 2 3 3" xfId="34541" xr:uid="{63729E7E-7747-45C7-9BD4-6E09C3717F89}"/>
    <cellStyle name="40% - Accent2 3 4 3 2 4" xfId="19847" xr:uid="{C956C9B7-E8CF-40C8-86D0-B9CEEF0065F4}"/>
    <cellStyle name="40% - Accent2 3 4 3 2 4 2" xfId="45135" xr:uid="{FCBCF311-7A64-4C42-811A-1E30C0A2A80C}"/>
    <cellStyle name="40% - Accent2 3 4 3 2 5" xfId="48791" xr:uid="{1DB77B37-F853-4CED-9321-0106C6EC2798}"/>
    <cellStyle name="40% - Accent2 3 4 3 3" xfId="5720" xr:uid="{53810604-EF74-41F7-86B6-53D8F0A8A091}"/>
    <cellStyle name="40% - Accent2 3 4 3 3 2" xfId="19940" xr:uid="{E90C8FB5-42AB-47F7-9FDA-D002EA1CEC77}"/>
    <cellStyle name="40% - Accent2 3 4 3 3 2 2" xfId="45228" xr:uid="{D28B165C-BD1F-4D1A-9466-18B74D793476}"/>
    <cellStyle name="40% - Accent2 3 4 3 3 3" xfId="31143" xr:uid="{335C65EA-CD70-4673-BF85-06E8F48EFA5E}"/>
    <cellStyle name="40% - Accent2 3 4 3 4" xfId="16424" xr:uid="{B9B63D04-9ECD-4EC0-8FFD-829591DE745E}"/>
    <cellStyle name="40% - Accent2 3 4 3 4 2" xfId="21141" xr:uid="{CA9AD47B-F1F0-4105-A004-77687C2FA6EF}"/>
    <cellStyle name="40% - Accent2 3 4 3 4 2 2" xfId="46420" xr:uid="{83ABB8ED-A4EC-4693-AA70-F6DBFB8E1324}"/>
    <cellStyle name="40% - Accent2 3 4 3 4 3" xfId="41740" xr:uid="{6A60A0AB-0A75-4FC9-96FB-4D6B6BEC9A9F}"/>
    <cellStyle name="40% - Accent2 3 4 3 5" xfId="10272" xr:uid="{878E761D-ED99-40F8-9E2F-7C84C473D0AE}"/>
    <cellStyle name="40% - Accent2 3 4 3 5 2" xfId="35656" xr:uid="{9859A107-E573-4BE3-BDC8-AFC80EE365A7}"/>
    <cellStyle name="40% - Accent2 3 4 3 6" xfId="41399" xr:uid="{85B955F5-7F17-4D85-AF55-D82F3231D62A}"/>
    <cellStyle name="40% - Accent2 3 4 4" xfId="4596" xr:uid="{972D0D24-FAB4-472F-AFBD-5E5CF4B54703}"/>
    <cellStyle name="40% - Accent2 3 4 4 2" xfId="22603" xr:uid="{87B0E4F7-F6D3-487D-BAEF-2282B13CA789}"/>
    <cellStyle name="40% - Accent2 3 4 4 2 2" xfId="13704" xr:uid="{E1C6F366-585A-4BD0-997C-C73FF4211AF4}"/>
    <cellStyle name="40% - Accent2 3 4 4 2 2 2" xfId="39055" xr:uid="{40D9100F-E185-433F-8A50-BF5FD7B21764}"/>
    <cellStyle name="40% - Accent2 3 4 4 2 3" xfId="47858" xr:uid="{CA4C3762-6531-4001-96AF-703C17445539}"/>
    <cellStyle name="40% - Accent2 3 4 4 3" xfId="14399" xr:uid="{3406E36F-BFC1-450D-BA49-1A696801240D}"/>
    <cellStyle name="40% - Accent2 3 4 4 3 2" xfId="9660" xr:uid="{A00A1F77-9645-41B4-A324-CAE193486538}"/>
    <cellStyle name="40% - Accent2 3 4 4 3 2 2" xfId="35053" xr:uid="{376C2A95-56E7-4353-A6B2-99418028FD9A}"/>
    <cellStyle name="40% - Accent2 3 4 4 3 3" xfId="39738" xr:uid="{871CDACD-EEBF-4731-B5C7-6262BA1ADBDA}"/>
    <cellStyle name="40% - Accent2 3 4 4 4" xfId="17744" xr:uid="{B57939B9-0D99-4FE9-A4CD-93AB1EB72AC9}"/>
    <cellStyle name="40% - Accent2 3 4 4 4 2" xfId="43052" xr:uid="{D117DCAB-83BE-4BEF-B715-D9933530C2AB}"/>
    <cellStyle name="40% - Accent2 3 4 4 5" xfId="30027" xr:uid="{09BBD97A-FD4E-40DC-9521-BA322A932265}"/>
    <cellStyle name="40% - Accent2 3 4 5" xfId="22567" xr:uid="{0AF6DCF5-D75B-4D2C-A87F-D02F9E9D36A2}"/>
    <cellStyle name="40% - Accent2 3 4 5 2" xfId="17837" xr:uid="{52600580-4D56-4BB7-B357-6C4D126F9BC1}"/>
    <cellStyle name="40% - Accent2 3 4 5 2 2" xfId="43145" xr:uid="{0D613126-2CA4-40C0-898D-FF2EE0635686}"/>
    <cellStyle name="40% - Accent2 3 4 5 3" xfId="47822" xr:uid="{0064B452-8933-481B-A0CD-2B2E581240C2}"/>
    <cellStyle name="40% - Accent2 3 4 6" xfId="10100" xr:uid="{407A0F9A-1513-4A66-B3C1-6A87D835F9F8}"/>
    <cellStyle name="40% - Accent2 3 4 6 2" xfId="19039" xr:uid="{BBD21AFF-0754-4CF5-96C5-F1D784E3C565}"/>
    <cellStyle name="40% - Accent2 3 4 6 2 2" xfId="44339" xr:uid="{5A0B6818-69B1-4813-AED4-BC84BB64C843}"/>
    <cellStyle name="40% - Accent2 3 4 6 3" xfId="35484" xr:uid="{1402C1DE-5F9C-4C89-99E6-151E9DB3BD8F}"/>
    <cellStyle name="40% - Accent2 3 4 7" xfId="1854" xr:uid="{DCBBE777-56CB-4521-BA36-74877D0C0658}"/>
    <cellStyle name="40% - Accent2 3 4 7 2" xfId="27325" xr:uid="{375727A6-BD9D-41EB-810C-E063CACDD453}"/>
    <cellStyle name="40% - Accent2 3 4 8" xfId="35142" xr:uid="{CB497C50-F035-4BF3-BD04-8735CD173F74}"/>
    <cellStyle name="40% - Accent2 3 5" xfId="5548" xr:uid="{43FF6483-6349-45B2-A195-5622E37A2BD1}"/>
    <cellStyle name="40% - Accent2 3 5 2" xfId="11862" xr:uid="{281FF744-AC07-4F90-B53B-326CD7097CB5}"/>
    <cellStyle name="40% - Accent2 3 5 2 2" xfId="6701" xr:uid="{D2092EFD-632C-45CA-8D68-B2B192115947}"/>
    <cellStyle name="40% - Accent2 3 5 2 2 2" xfId="24707" xr:uid="{91F89061-77DC-490A-B758-33E2ED22DC06}"/>
    <cellStyle name="40% - Accent2 3 5 2 2 2 2" xfId="4209" xr:uid="{B5BC3BEF-3363-4F7C-8D39-E5F375997335}"/>
    <cellStyle name="40% - Accent2 3 5 2 2 2 2 2" xfId="29653" xr:uid="{9A59D421-0B0F-4AC2-9E23-4AD40B6E7BE1}"/>
    <cellStyle name="40% - Accent2 3 5 2 2 2 3" xfId="49941" xr:uid="{98ADD032-B539-4FAC-B6EF-7915E412861C}"/>
    <cellStyle name="40% - Accent2 3 5 2 2 3" xfId="15472" xr:uid="{219901E7-F814-4FFE-88E3-252F9F9B0865}"/>
    <cellStyle name="40% - Accent2 3 5 2 2 3 2" xfId="11764" xr:uid="{59EC40B6-7762-49D0-B675-9F7C7AEAD763}"/>
    <cellStyle name="40% - Accent2 3 5 2 2 3 2 2" xfId="37135" xr:uid="{E8C3B712-75AE-484B-AB63-17D570DC0995}"/>
    <cellStyle name="40% - Accent2 3 5 2 2 3 3" xfId="40799" xr:uid="{B1A1B9F3-A7B2-4C8D-A252-86FD8915E391}"/>
    <cellStyle name="40% - Accent2 3 5 2 2 4" xfId="897" xr:uid="{22E8505A-A7CF-4A52-B267-ACA290C6BBF3}"/>
    <cellStyle name="40% - Accent2 3 5 2 2 4 2" xfId="26381" xr:uid="{AD2F81CE-1F47-4B6A-868E-D0E86E727CEE}"/>
    <cellStyle name="40% - Accent2 3 5 2 2 5" xfId="32115" xr:uid="{3B39152E-4FF4-4207-97CA-10CCB989A73D}"/>
    <cellStyle name="40% - Accent2 3 5 2 3" xfId="24671" xr:uid="{10D156EA-8F64-4DF7-B2CC-9A4D03BAA8C9}"/>
    <cellStyle name="40% - Accent2 3 5 2 3 2" xfId="2021" xr:uid="{4E235141-D22C-4072-9D36-54DE9E70BA7D}"/>
    <cellStyle name="40% - Accent2 3 5 2 3 2 2" xfId="27492" xr:uid="{DB6981A3-4D09-4625-ACD2-861A84CF4A37}"/>
    <cellStyle name="40% - Accent2 3 5 2 3 3" xfId="49905" xr:uid="{536B6FF9-F48A-49C6-B55C-FDBC12096708}"/>
    <cellStyle name="40% - Accent2 3 5 2 4" xfId="12204" xr:uid="{76075B60-BABA-4FCF-9FD6-E09E576FB72F}"/>
    <cellStyle name="40% - Accent2 3 5 2 4 2" xfId="3265" xr:uid="{863A4B68-A44D-449F-BF0F-1A819CF3EE56}"/>
    <cellStyle name="40% - Accent2 3 5 2 4 2 2" xfId="28718" xr:uid="{4DF315A5-11A8-4D5A-90F2-DE85466D1747}"/>
    <cellStyle name="40% - Accent2 3 5 2 4 3" xfId="37567" xr:uid="{77B2D15C-FDBB-4E90-983D-B444BED57747}"/>
    <cellStyle name="40% - Accent2 3 5 2 5" xfId="16596" xr:uid="{1FA3BA7E-68D4-4C57-ADBF-D3A24D15EC7B}"/>
    <cellStyle name="40% - Accent2 3 5 2 5 2" xfId="41912" xr:uid="{64F5A1C9-D721-42E4-AD67-5ABAD9BFB80A}"/>
    <cellStyle name="40% - Accent2 3 5 2 6" xfId="37226" xr:uid="{E2474A0E-D2E2-407E-B268-56AF56E595BA}"/>
    <cellStyle name="40% - Accent2 3 5 3" xfId="24499" xr:uid="{1F6A8A60-16A5-4B29-93EA-37271CA1978B}"/>
    <cellStyle name="40% - Accent2 3 5 3 2" xfId="19337" xr:uid="{7B016EFE-3C39-415D-BBA9-2CD5EA02195C}"/>
    <cellStyle name="40% - Accent2 3 5 3 2 2" xfId="18394" xr:uid="{E2D1B76A-99E2-44CD-836A-94316B923602}"/>
    <cellStyle name="40% - Accent2 3 5 3 2 2 2" xfId="10523" xr:uid="{14B9C5F0-1DF0-4700-AEBE-CBC9EF9CF89F}"/>
    <cellStyle name="40% - Accent2 3 5 3 2 2 2 2" xfId="35907" xr:uid="{A9B00CAC-A61F-4A5D-8600-611328D21084}"/>
    <cellStyle name="40% - Accent2 3 5 3 2 2 3" xfId="43694" xr:uid="{7010D42E-B48E-438A-AA50-7DE231514AB5}"/>
    <cellStyle name="40% - Accent2 3 5 3 2 3" xfId="4939" xr:uid="{4482BD90-04C9-46F6-A761-718563F79BB2}"/>
    <cellStyle name="40% - Accent2 3 5 3 2 3 2" xfId="24401" xr:uid="{A010DA3D-FA18-464F-A6FD-D4CA79C2B8FF}"/>
    <cellStyle name="40% - Accent2 3 5 3 2 3 2 2" xfId="49646" xr:uid="{7DCE55B1-F322-4F7A-8527-66CE29516F69}"/>
    <cellStyle name="40% - Accent2 3 5 3 2 3 3" xfId="30370" xr:uid="{75642CEA-FF50-4375-9703-0FCFC2898905}"/>
    <cellStyle name="40% - Accent2 3 5 3 2 4" xfId="898" xr:uid="{55206DCD-F202-45D4-9748-85060282ABD8}"/>
    <cellStyle name="40% - Accent2 3 5 3 2 4 2" xfId="26382" xr:uid="{E3A3143D-A91E-43DD-9503-98A69DAB93A3}"/>
    <cellStyle name="40% - Accent2 3 5 3 2 5" xfId="44625" xr:uid="{65BB907C-4104-4756-8390-665A22E60DEE}"/>
    <cellStyle name="40% - Accent2 3 5 3 3" xfId="18358" xr:uid="{7BB3BE19-0A31-4FC1-A468-5A64B12F2ABF}"/>
    <cellStyle name="40% - Accent2 3 5 3 3 2" xfId="4125" xr:uid="{CC580244-D71C-4B4E-8CEA-2ACC358A7FB7}"/>
    <cellStyle name="40% - Accent2 3 5 3 3 2 2" xfId="29569" xr:uid="{A65F28F3-F045-4C18-880D-FB7DF73A1793}"/>
    <cellStyle name="40% - Accent2 3 5 3 3 3" xfId="43658" xr:uid="{AECCDDEE-3B38-41A0-967E-7E75676FB6B9}"/>
    <cellStyle name="40% - Accent2 3 5 3 4" xfId="24841" xr:uid="{A9D09184-D881-4109-BF56-C6269877C551}"/>
    <cellStyle name="40% - Accent2 3 5 3 4 2" xfId="9578" xr:uid="{36340E49-ACAA-4808-86D9-778690DA1B54}"/>
    <cellStyle name="40% - Accent2 3 5 3 4 2 2" xfId="34971" xr:uid="{E9A3846D-31D4-4356-8443-C509C7F45C79}"/>
    <cellStyle name="40% - Accent2 3 5 3 4 3" xfId="50075" xr:uid="{FF7E8014-8EC4-4FDC-B007-58F7A8E40FFE}"/>
    <cellStyle name="40% - Accent2 3 5 3 5" xfId="6062" xr:uid="{43748B74-E45A-43E0-A662-30ED74DDF532}"/>
    <cellStyle name="40% - Accent2 3 5 3 5 2" xfId="31485" xr:uid="{AD3DFA77-9E80-4881-92E4-7987407914F4}"/>
    <cellStyle name="40% - Accent2 3 5 3 6" xfId="49735" xr:uid="{9FA7607D-8A8A-4FF3-9544-E8A44DBECE74}"/>
    <cellStyle name="40% - Accent2 3 5 4" xfId="17234" xr:uid="{54A958E8-6EC8-4009-BF9D-78C872E53830}"/>
    <cellStyle name="40% - Accent2 3 5 4 2" xfId="12070" xr:uid="{8273FB4A-4447-458E-8F60-8479FD339914}"/>
    <cellStyle name="40% - Accent2 3 5 4 2 2" xfId="2105" xr:uid="{07BF6B69-E955-4CC7-8831-D5642ABC1B64}"/>
    <cellStyle name="40% - Accent2 3 5 4 2 2 2" xfId="27576" xr:uid="{334FF005-7F98-46F5-BDFC-DF707D6CB21B}"/>
    <cellStyle name="40% - Accent2 3 5 4 2 3" xfId="37433" xr:uid="{325AC296-7708-483B-8E60-D3B118EB88E0}"/>
    <cellStyle name="40% - Accent2 3 5 4 3" xfId="21784" xr:uid="{BB886C0C-52C2-44D6-BFA7-A97CBE01636B}"/>
    <cellStyle name="40% - Accent2 3 5 4 3 2" xfId="5451" xr:uid="{F4EAD51A-1BF0-4AB8-BAF4-712FAD2EAD66}"/>
    <cellStyle name="40% - Accent2 3 5 4 3 2 2" xfId="30882" xr:uid="{97FB61C2-EA9E-4EC4-929D-A787831D060B}"/>
    <cellStyle name="40% - Accent2 3 5 4 3 3" xfId="47052" xr:uid="{9CAD801A-3978-4A45-AD02-044A5765B267}"/>
    <cellStyle name="40% - Accent2 3 5 4 4" xfId="13533" xr:uid="{1836F431-5CBA-4BB5-BCA6-DD1512E75F8E}"/>
    <cellStyle name="40% - Accent2 3 5 4 4 2" xfId="38884" xr:uid="{A91C69D0-5B80-4B96-AF0D-EB8FC3717B74}"/>
    <cellStyle name="40% - Accent2 3 5 4 5" xfId="42542" xr:uid="{74140851-B030-48A0-8602-08FAC99CECEF}"/>
    <cellStyle name="40% - Accent2 3 5 5" xfId="12034" xr:uid="{F500CBAD-E4C5-45C4-B99A-B0660A3D9EBE}"/>
    <cellStyle name="40% - Accent2 3 5 5 2" xfId="13626" xr:uid="{AA9A432A-F7F3-4CAE-9CFB-CCDD7E0E556C}"/>
    <cellStyle name="40% - Accent2 3 5 5 2 2" xfId="38977" xr:uid="{B56FFF1F-862D-4821-A6F2-D60BEACB9903}"/>
    <cellStyle name="40% - Accent2 3 5 5 3" xfId="37397" xr:uid="{9B8BEFC4-1DA2-4CB1-8FE4-B0CFD56A1637}"/>
    <cellStyle name="40% - Accent2 3 5 6" xfId="5890" xr:uid="{0CD184AB-728D-4F79-BA5A-67B146F50D80}"/>
    <cellStyle name="40% - Accent2 3 5 6 2" xfId="14829" xr:uid="{566CF850-9006-4BF4-AD51-7F544DD5CC6C}"/>
    <cellStyle name="40% - Accent2 3 5 6 2 2" xfId="40168" xr:uid="{888F2759-7A89-4247-8283-6EBD6C05364A}"/>
    <cellStyle name="40% - Accent2 3 5 6 3" xfId="31313" xr:uid="{7F245583-D442-402D-9935-827817DB31CC}"/>
    <cellStyle name="40% - Accent2 3 5 7" xfId="22909" xr:uid="{59217C4E-82E1-4B6F-A7DE-35003EFC4546}"/>
    <cellStyle name="40% - Accent2 3 5 7 2" xfId="48164" xr:uid="{491F00A2-7AF9-49B3-BCDB-BF5A916D8E23}"/>
    <cellStyle name="40% - Accent2 3 5 8" xfId="30971" xr:uid="{CBE740CC-9949-49D2-BD72-EEA9BC7AB878}"/>
    <cellStyle name="40% - Accent2 3 6" xfId="18186" xr:uid="{0D83E8F9-4CAB-46F8-8847-475F84700C07}"/>
    <cellStyle name="40% - Accent2 3 6 2" xfId="13023" xr:uid="{1616934F-1D78-499E-89DF-4B66DCB64683}"/>
    <cellStyle name="40% - Accent2 3 6 2 2" xfId="7861" xr:uid="{921E4079-8208-4A45-B7A2-1ADEF80EA292}"/>
    <cellStyle name="40% - Accent2 3 6 2 2 2" xfId="23160" xr:uid="{6AA3222A-F4E7-4B2F-AAE3-6CAA382CF289}"/>
    <cellStyle name="40% - Accent2 3 6 2 2 2 2" xfId="48415" xr:uid="{73809B00-1BB7-4342-B1BC-2ABB71B47F9A}"/>
    <cellStyle name="40% - Accent2 3 6 2 2 3" xfId="33268" xr:uid="{A3DCBE16-4872-4649-AAC1-B5433656F571}"/>
    <cellStyle name="40% - Accent2 3 6 2 3" xfId="11252" xr:uid="{4B48C07C-D2CA-419B-A5DB-BE733C0A90B9}"/>
    <cellStyle name="40% - Accent2 3 6 2 3 2" xfId="18089" xr:uid="{5DD7E3C3-225A-41DD-A414-69A0210F3E4E}"/>
    <cellStyle name="40% - Accent2 3 6 2 3 2 2" xfId="43397" xr:uid="{CE08812B-19F8-4BD7-BC4B-97531311222D}"/>
    <cellStyle name="40% - Accent2 3 6 2 3 3" xfId="36623" xr:uid="{3835DB3F-DF6F-4E96-ACF5-441DD4794176}"/>
    <cellStyle name="40% - Accent2 3 6 2 4" xfId="1934" xr:uid="{DE2D28C6-A66C-48A4-9EA7-054C5768BAAF}"/>
    <cellStyle name="40% - Accent2 3 6 2 4 2" xfId="27405" xr:uid="{81ACAFF9-6F29-4E14-825F-18B36480331E}"/>
    <cellStyle name="40% - Accent2 3 6 2 5" xfId="38374" xr:uid="{D9C89CE6-2873-4904-A07C-FDAC5F3DC4DA}"/>
    <cellStyle name="40% - Accent2 3 6 3" xfId="7825" xr:uid="{891224CB-2A9C-488A-9C3A-B992B4A9025D}"/>
    <cellStyle name="40% - Accent2 3 6 3 2" xfId="10439" xr:uid="{5B9BE96E-CC18-408E-9899-6AC44AA4391D}"/>
    <cellStyle name="40% - Accent2 3 6 3 2 2" xfId="35823" xr:uid="{86D79961-971D-4F87-8DE6-28B2D9234349}"/>
    <cellStyle name="40% - Accent2 3 6 3 3" xfId="33232" xr:uid="{86BFB752-9C12-4571-8A9D-3BEA870643DE}"/>
    <cellStyle name="40% - Accent2 3 6 4" xfId="18528" xr:uid="{45BBF2B6-41BE-4C03-9BB0-6DE359824DAA}"/>
    <cellStyle name="40% - Accent2 3 6 4 2" xfId="22214" xr:uid="{923DA190-E4AF-48CF-AC21-CEE274A5DA30}"/>
    <cellStyle name="40% - Accent2 3 6 4 2 2" xfId="47482" xr:uid="{025E523D-C493-451D-8897-66649B02731A}"/>
    <cellStyle name="40% - Accent2 3 6 4 3" xfId="43828" xr:uid="{8E3FD53D-571C-43B3-93B2-6572408CFC69}"/>
    <cellStyle name="40% - Accent2 3 6 5" xfId="12376" xr:uid="{0A627BC5-B29A-4B5B-8A39-4414D3C7D356}"/>
    <cellStyle name="40% - Accent2 3 6 5 2" xfId="37739" xr:uid="{8E03397A-836A-4608-A782-6AA9A0B257D7}"/>
    <cellStyle name="40% - Accent2 3 6 6" xfId="43487" xr:uid="{8D356F85-A9AF-42C3-9B38-8FB566AF054C}"/>
    <cellStyle name="40% - Accent2 3 7" xfId="7653" xr:uid="{99D66E85-88D3-46FB-A03F-54C9B79CB72B}"/>
    <cellStyle name="40% - Accent2 3 7 2" xfId="383" xr:uid="{4140E0EF-462A-4EEC-B4F6-9DE4F94F5A7B}"/>
    <cellStyle name="40% - Accent2 3 7 2 2" xfId="20496" xr:uid="{886D050B-DAC1-4E3C-8BF4-A4ED8D95590F}"/>
    <cellStyle name="40% - Accent2 3 7 2 2 2" xfId="16847" xr:uid="{F54F1F88-7FBC-4020-891C-5FDD40B9952A}"/>
    <cellStyle name="40% - Accent2 3 7 2 2 2 2" xfId="42163" xr:uid="{4BF3F63A-0200-49FF-A410-E91A8D8E5C61}"/>
    <cellStyle name="40% - Accent2 3 7 2 2 3" xfId="45775" xr:uid="{54112107-32A8-4241-8944-1CAC24674521}"/>
    <cellStyle name="40% - Accent2 3 7 2 3" xfId="23889" xr:uid="{5B7EA980-88BF-4582-ACDF-0669B583B0EF}"/>
    <cellStyle name="40% - Accent2 3 7 2 3 2" xfId="7556" xr:uid="{784855FC-EAB8-4E41-8ABC-362242DF16A3}"/>
    <cellStyle name="40% - Accent2 3 7 2 3 2 2" xfId="32970" xr:uid="{2E8CF4BC-A592-4961-B98F-F89F59AF4BFC}"/>
    <cellStyle name="40% - Accent2 3 7 2 3 3" xfId="49134" xr:uid="{86CE95C7-A387-4B72-9E24-C734BB948E26}"/>
    <cellStyle name="40% - Accent2 3 7 2 4" xfId="4038" xr:uid="{86EC0570-23E6-4165-B7EE-6C1CB34DD216}"/>
    <cellStyle name="40% - Accent2 3 7 2 4 2" xfId="29482" xr:uid="{F6420C00-D5F6-440D-86BE-1FE297B322D7}"/>
    <cellStyle name="40% - Accent2 3 7 2 5" xfId="25867" xr:uid="{9EE76918-0B42-40DF-B031-28FE1D6B5F16}"/>
    <cellStyle name="40% - Accent2 3 7 3" xfId="20460" xr:uid="{3FA4DDD2-A448-46F0-926E-6281027F351B}"/>
    <cellStyle name="40% - Accent2 3 7 3 2" xfId="23076" xr:uid="{A9F253FE-4DB1-4F24-A690-80B1140F972B}"/>
    <cellStyle name="40% - Accent2 3 7 3 2 2" xfId="48331" xr:uid="{730A63EE-D03A-42D6-B71A-8A09ED664DED}"/>
    <cellStyle name="40% - Accent2 3 7 3 3" xfId="45739" xr:uid="{CE17A6AF-5642-48BA-9001-2D370C76079D}"/>
    <cellStyle name="40% - Accent2 3 7 4" xfId="7995" xr:uid="{D1549C21-E4B8-4B2D-8F1A-3C6EEC4EB9BA}"/>
    <cellStyle name="40% - Accent2 3 7 4 2" xfId="15902" xr:uid="{007EBB3E-BDDB-4CD5-AB5E-C300DA57EE88}"/>
    <cellStyle name="40% - Accent2 3 7 4 2 2" xfId="41229" xr:uid="{AEFB84FD-0336-4AE3-94FC-FACCC4B2F873}"/>
    <cellStyle name="40% - Accent2 3 7 4 3" xfId="33402" xr:uid="{3E3CC4E2-2027-402C-8FC6-71595CAA55A4}"/>
    <cellStyle name="40% - Accent2 3 7 5" xfId="25013" xr:uid="{D5B12656-599A-4192-A9DD-1635D6547066}"/>
    <cellStyle name="40% - Accent2 3 7 5 2" xfId="50247" xr:uid="{84728A4B-7580-432C-914D-361E6FB97D1F}"/>
    <cellStyle name="40% - Accent2 3 7 6" xfId="33061" xr:uid="{056D8BDC-3951-4D50-BACA-00E90630F66F}"/>
    <cellStyle name="40% - Accent2 3 8" xfId="21357" xr:uid="{5CB496D4-7626-4FCA-A830-22FB351E62D9}"/>
    <cellStyle name="40% - Accent2 3 8 2" xfId="21532" xr:uid="{9D678DF2-2AD3-4D73-BE63-682EDC692C3A}"/>
    <cellStyle name="40% - Accent2 3 8 2 2" xfId="12545" xr:uid="{3125D0E6-267B-4D62-B81A-2CF6B3EC5983}"/>
    <cellStyle name="40% - Accent2 3 8 2 2 2" xfId="37908" xr:uid="{A67736F3-71B1-446C-B077-A4F185334168}"/>
    <cellStyle name="40% - Accent2 3 8 2 3" xfId="46800" xr:uid="{DFFC7272-4D97-484B-AF38-C19E6E77C957}"/>
    <cellStyle name="40% - Accent2 3 8 3" xfId="9066" xr:uid="{3EDE66C1-80C6-433D-B8C5-2AAB6B08A8B2}"/>
    <cellStyle name="40% - Accent2 3 8 3 2" xfId="18006" xr:uid="{F34BA112-BD79-4F83-907E-4EF815D88D70}"/>
    <cellStyle name="40% - Accent2 3 8 3 2 2" xfId="43314" xr:uid="{D87CDADB-AA00-4C1F-B91A-4AF373886181}"/>
    <cellStyle name="40% - Accent2 3 8 3 3" xfId="34459" xr:uid="{CE8D4863-82D1-42D6-8894-A22694B02890}"/>
    <cellStyle name="40% - Accent2 3 8 4" xfId="14489" xr:uid="{5486DE20-EDDA-4120-9E67-6FE55668103D}"/>
    <cellStyle name="40% - Accent2 3 8 4 2" xfId="39828" xr:uid="{A9E4E197-B377-4C73-BE93-79D449D2C4E2}"/>
    <cellStyle name="40% - Accent2 3 8 5" xfId="46626" xr:uid="{6326518B-9837-4284-B54E-51CA307CB86D}"/>
    <cellStyle name="40% - Accent2 3 9" xfId="22475" xr:uid="{C8808DB9-680D-4FF2-A403-ABE62BBC554A}"/>
    <cellStyle name="40% - Accent2 3 9 2" xfId="8957" xr:uid="{123C5FA2-E6B2-4F06-9999-B48DC648463D}"/>
    <cellStyle name="40% - Accent2 3 9 2 2" xfId="8414" xr:uid="{877088CE-96D1-4435-99C7-B966D872D1D6}"/>
    <cellStyle name="40% - Accent2 3 9 2 2 2" xfId="33821" xr:uid="{468742A2-37D7-4648-81A4-093E27C2B345}"/>
    <cellStyle name="40% - Accent2 3 9 2 3" xfId="34350" xr:uid="{ADCBCDC2-1ECB-4DC7-A7EA-5B906B587C3A}"/>
    <cellStyle name="40% - Accent2 3 9 3" xfId="725" xr:uid="{07566C11-40F1-4C60-8C1C-3E23900CC2A6}"/>
    <cellStyle name="40% - Accent2 3 9 3 2" xfId="2275" xr:uid="{C4F7136D-F2F0-4829-B16A-227E35F98F5D}"/>
    <cellStyle name="40% - Accent2 3 9 3 2 2" xfId="27746" xr:uid="{01C107C9-2130-486D-B1BA-A407050DC7C7}"/>
    <cellStyle name="40% - Accent2 3 9 3 3" xfId="26209" xr:uid="{1D70A864-024A-43B2-8685-393F52DDDB61}"/>
    <cellStyle name="40% - Accent2 3 9 4" xfId="12452" xr:uid="{6743E67E-66B5-4841-86A9-CC9F2F2AC82C}"/>
    <cellStyle name="40% - Accent2 3 9 4 2" xfId="37815" xr:uid="{304D7F82-2BF7-4EEA-B9A2-2E1AF8A0419A}"/>
    <cellStyle name="40% - Accent2 3 9 5" xfId="47731" xr:uid="{03B1CC1C-0350-44BC-8579-502BD556DD56}"/>
    <cellStyle name="40% - Accent2 4" xfId="2360" xr:uid="{B9B111EC-9262-4D04-899E-11514A525563}"/>
    <cellStyle name="40% - Accent2 4 10" xfId="5674" xr:uid="{6F3FA65F-8386-4E4E-B063-8E121F62FB6D}"/>
    <cellStyle name="40% - Accent2 4 10 2" xfId="24102" xr:uid="{E64F6B42-FCDC-47DB-899A-DE086F693F0F}"/>
    <cellStyle name="40% - Accent2 4 10 2 2" xfId="49347" xr:uid="{62C2E386-E89E-4FFB-A7D9-461139DF9CFD}"/>
    <cellStyle name="40% - Accent2 4 10 3" xfId="31097" xr:uid="{30D3C756-0495-4430-B470-7E126BFCC8A6}"/>
    <cellStyle name="40% - Accent2 4 11" xfId="6895" xr:uid="{E5C2B393-489D-4432-ADF5-B7BF94AF809A}"/>
    <cellStyle name="40% - Accent2 4 11 2" xfId="4251" xr:uid="{0F64B273-559E-45CF-B85F-6A07CBC1E7F3}"/>
    <cellStyle name="40% - Accent2 4 11 2 2" xfId="29695" xr:uid="{A9D5560C-1A0B-4C42-8AAB-5451BC9DB537}"/>
    <cellStyle name="40% - Accent2 4 11 3" xfId="32309" xr:uid="{98392176-F9C3-4827-A538-E874D32284C2}"/>
    <cellStyle name="40% - Accent2 4 12" xfId="4982" xr:uid="{FB18D1F3-D3DE-4EF8-B08D-E19CE7BB027A}"/>
    <cellStyle name="40% - Accent2 4 12 2" xfId="30413" xr:uid="{6CB1F33D-3A26-40EE-994B-31656AB09E4E}"/>
    <cellStyle name="40% - Accent2 4 13" xfId="25595" xr:uid="{C3020865-CA86-40F3-B609-3699A7F81D72}"/>
    <cellStyle name="40% - Accent2 4 13 2" xfId="50818" xr:uid="{03B31223-18C0-47C9-A3CF-8182F401FE53}"/>
    <cellStyle name="40% - Accent2 4 14" xfId="27826" xr:uid="{0E827812-8F34-4701-BFF6-5289032DA893}"/>
    <cellStyle name="40% - Accent2 4 2" xfId="13976" xr:uid="{C7790A05-8542-4823-ACD7-07A9D9032FBB}"/>
    <cellStyle name="40% - Accent2 4 2 10" xfId="39317" xr:uid="{D96F2AEB-A427-46BC-8DFA-A3CF988DE0A2}"/>
    <cellStyle name="40% - Accent2 4 2 2" xfId="2412" xr:uid="{02CA1FBB-6B15-48F6-AFF1-9AD74620B478}"/>
    <cellStyle name="40% - Accent2 4 2 2 2" xfId="8725" xr:uid="{6AAD0FDC-507B-4ED5-945E-1E2647F452C2}"/>
    <cellStyle name="40% - Accent2 4 2 2 2 2" xfId="9842" xr:uid="{C5F40552-1BEA-4652-87F5-5F072B3089CB}"/>
    <cellStyle name="40% - Accent2 4 2 2 2 2 2" xfId="21266" xr:uid="{C56E2553-383B-4795-BA9B-912A979DD6BC}"/>
    <cellStyle name="40% - Accent2 4 2 2 2 2 2 2" xfId="18951" xr:uid="{569096FE-98DA-450B-9BD9-5BB68078D788}"/>
    <cellStyle name="40% - Accent2 4 2 2 2 2 2 2 2" xfId="44251" xr:uid="{64C0C2C6-A701-4B4C-BDC3-889A8125ED3E}"/>
    <cellStyle name="40% - Accent2 4 2 2 2 2 2 3" xfId="46544" xr:uid="{A1C32C80-06EB-446E-A675-36C374847FF8}"/>
    <cellStyle name="40% - Accent2 4 2 2 2 2 3" xfId="13366" xr:uid="{5078AD8A-9BCD-4940-9F5F-B70233BEF563}"/>
    <cellStyle name="40% - Accent2 4 2 2 2 2 3 2" xfId="4377" xr:uid="{3A2AA708-F643-4D78-99CB-38CAB664EE88}"/>
    <cellStyle name="40% - Accent2 4 2 2 2 2 3 2 2" xfId="29821" xr:uid="{5F0512C7-EB90-4F9F-A2A0-7FCB28217D02}"/>
    <cellStyle name="40% - Accent2 4 2 2 2 2 3 3" xfId="38717" xr:uid="{C3CB2B52-0C4B-4191-A8C6-4A6F238C947F}"/>
    <cellStyle name="40% - Accent2 4 2 2 2 2 4" xfId="6142" xr:uid="{77333645-B0A7-4620-A49A-D4200B477471}"/>
    <cellStyle name="40% - Accent2 4 2 2 2 2 4 2" xfId="31565" xr:uid="{9B36B13B-75F1-4A00-BEBA-A094F55650CB}"/>
    <cellStyle name="40% - Accent2 4 2 2 2 2 5" xfId="35226" xr:uid="{52384D99-FB46-4F83-96DA-2DAFF500CE3B}"/>
    <cellStyle name="40% - Accent2 4 2 2 2 3" xfId="21533" xr:uid="{31BAFF47-4C15-43C1-A9F5-53BFD42B8BB4}"/>
    <cellStyle name="40% - Accent2 4 2 2 2 3 2" xfId="25180" xr:uid="{2E219AC7-06D1-4B54-9CA7-A1BFD304EB3D}"/>
    <cellStyle name="40% - Accent2 4 2 2 2 3 2 2" xfId="50414" xr:uid="{4BD0EF19-8455-4D07-BF91-275FACFFF49E}"/>
    <cellStyle name="40% - Accent2 4 2 2 2 3 3" xfId="46801" xr:uid="{B7B9CA5F-3044-46DF-8144-7A5246595EDD}"/>
    <cellStyle name="40% - Accent2 4 2 2 2 4" xfId="9067" xr:uid="{CA3F16EE-1CDE-4B0C-9668-82838DF6FDF2}"/>
    <cellStyle name="40% - Accent2 4 2 2 2 4 2" xfId="18007" xr:uid="{AB2239C1-7F2D-4A73-8449-953BF1D82D43}"/>
    <cellStyle name="40% - Accent2 4 2 2 2 4 2 2" xfId="43315" xr:uid="{E3B8F22A-FD7F-47BE-8652-B18495735D42}"/>
    <cellStyle name="40% - Accent2 4 2 2 2 4 3" xfId="34460" xr:uid="{CFB953CC-57BD-49F9-91FD-11970B7C1CA4}"/>
    <cellStyle name="40% - Accent2 4 2 2 2 5" xfId="14490" xr:uid="{5B4B4028-5625-4380-9C60-D8078DA5FB8B}"/>
    <cellStyle name="40% - Accent2 4 2 2 2 5 2" xfId="39829" xr:uid="{E450313C-BFE7-400C-B126-2E7B5CD6CB7A}"/>
    <cellStyle name="40% - Accent2 4 2 2 2 6" xfId="34122" xr:uid="{FA60635D-1902-4BDB-9774-0969DAD169EC}"/>
    <cellStyle name="40% - Accent2 4 2 2 3" xfId="21361" xr:uid="{1E214C32-64B1-4CD7-8E20-8A3C894F4F1F}"/>
    <cellStyle name="40% - Accent2 4 2 2 3 2" xfId="22479" xr:uid="{901E034C-6B6E-4E68-8919-A5AB5F35D81A}"/>
    <cellStyle name="40% - Accent2 4 2 2 3 2 2" xfId="14954" xr:uid="{98BCE296-5E2F-4A04-827F-9527708DB426}"/>
    <cellStyle name="40% - Accent2 4 2 2 3 2 2 2" xfId="8418" xr:uid="{A9732DB3-88D4-4C33-8A63-750E8884731D}"/>
    <cellStyle name="40% - Accent2 4 2 2 3 2 2 2 2" xfId="33825" xr:uid="{9C2CC6F0-039E-44A0-8E18-E8E8E2999796}"/>
    <cellStyle name="40% - Accent2 4 2 2 3 2 2 3" xfId="40292" xr:uid="{90C4026A-74E9-45A9-A353-2E1D1BBE5E90}"/>
    <cellStyle name="40% - Accent2 4 2 2 3 2 3" xfId="727" xr:uid="{4243BAF4-F6FD-4102-828F-0EF467B0E045}"/>
    <cellStyle name="40% - Accent2 4 2 2 3 2 3 2" xfId="10691" xr:uid="{9F21F7C3-1E8C-4F17-951B-8A187F4D1F66}"/>
    <cellStyle name="40% - Accent2 4 2 2 3 2 3 2 2" xfId="36075" xr:uid="{6A7C741B-D87F-46FE-B2DA-0E0CED4B7F90}"/>
    <cellStyle name="40% - Accent2 4 2 2 3 2 3 3" xfId="26211" xr:uid="{D7760F59-48C8-44E0-8B67-3085E844F580}"/>
    <cellStyle name="40% - Accent2 4 2 2 3 2 4" xfId="12456" xr:uid="{69E44950-8D72-4E62-9FB9-F792834A2106}"/>
    <cellStyle name="40% - Accent2 4 2 2 3 2 4 2" xfId="37819" xr:uid="{57BD0F1A-94EB-462F-8537-8BE835365269}"/>
    <cellStyle name="40% - Accent2 4 2 2 3 2 5" xfId="47735" xr:uid="{B20ED8C2-28C0-49D1-AC27-907F85B98F36}"/>
    <cellStyle name="40% - Accent2 4 2 2 3 3" xfId="15221" xr:uid="{DAB7031C-1663-40C1-90DD-ECA57DA9BCEC}"/>
    <cellStyle name="40% - Accent2 4 2 2 3 3 2" xfId="18867" xr:uid="{4F944CB8-423F-49D6-A9DB-F5683F51F1BD}"/>
    <cellStyle name="40% - Accent2 4 2 2 3 3 2 2" xfId="44167" xr:uid="{57876DEC-8629-4CB1-8BB2-CC1CAD297787}"/>
    <cellStyle name="40% - Accent2 4 2 2 3 3 3" xfId="40548" xr:uid="{A9731759-37B2-48D2-A987-FE6385EC671E}"/>
    <cellStyle name="40% - Accent2 4 2 2 3 4" xfId="21703" xr:uid="{49CD71C9-AE84-4767-B725-A78342DE7E21}"/>
    <cellStyle name="40% - Accent2 4 2 2 3 4 2" xfId="7474" xr:uid="{25A1DF00-419D-4B6C-B701-3E2F3D541BD8}"/>
    <cellStyle name="40% - Accent2 4 2 2 3 4 2 2" xfId="32888" xr:uid="{6F415B62-A34D-4AEF-B61C-BDD87104BC24}"/>
    <cellStyle name="40% - Accent2 4 2 2 3 4 3" xfId="46971" xr:uid="{187FFE09-4DCF-4024-97A7-05069D1419A8}"/>
    <cellStyle name="40% - Accent2 4 2 2 3 5" xfId="2926" xr:uid="{4FDCA311-58DE-49EC-BDAB-B3792072980F}"/>
    <cellStyle name="40% - Accent2 4 2 2 3 5 2" xfId="28379" xr:uid="{9BA0ADE1-56D8-4E67-97A3-DEDD72C27FE9}"/>
    <cellStyle name="40% - Accent2 4 2 2 3 6" xfId="46630" xr:uid="{C4DD96BB-1262-4F96-826B-F7D19CB7874D}"/>
    <cellStyle name="40% - Accent2 4 2 2 4" xfId="3528" xr:uid="{ACB83FDF-A638-4FA9-8E2F-25BFF91A0B67}"/>
    <cellStyle name="40% - Accent2 4 2 2 4 2" xfId="8631" xr:uid="{A8D54CF5-1AC8-4686-A208-5D4E1BB30C75}"/>
    <cellStyle name="40% - Accent2 4 2 2 4 2 2" xfId="25264" xr:uid="{D30D8E40-5408-4768-868E-4D43B2824A30}"/>
    <cellStyle name="40% - Accent2 4 2 2 4 2 2 2" xfId="50498" xr:uid="{8C507232-DF9A-4DA4-8A2B-137F14448C3E}"/>
    <cellStyle name="40% - Accent2 4 2 2 4 2 3" xfId="34037" xr:uid="{E0680F06-7F7D-4B5D-9474-CB00495C709E}"/>
    <cellStyle name="40% - Accent2 4 2 2 4 3" xfId="19680" xr:uid="{55247CCD-2BD0-499B-9706-F272E1C3D50B}"/>
    <cellStyle name="40% - Accent2 4 2 2 4 3 2" xfId="2273" xr:uid="{D1ED4B0B-033F-41E8-B922-B16C874BE70B}"/>
    <cellStyle name="40% - Accent2 4 2 2 4 3 2 2" xfId="27744" xr:uid="{837207A6-F049-4317-A004-0E620BB6753D}"/>
    <cellStyle name="40% - Accent2 4 2 2 4 3 3" xfId="44968" xr:uid="{9F7184F3-48B0-495D-A07F-F3E920395204}"/>
    <cellStyle name="40% - Accent2 4 2 2 4 4" xfId="16676" xr:uid="{CCE3580B-1F4D-4935-944E-996386D303B4}"/>
    <cellStyle name="40% - Accent2 4 2 2 4 4 2" xfId="41992" xr:uid="{94733E34-0E7B-41EC-8283-25BDABCE1A69}"/>
    <cellStyle name="40% - Accent2 4 2 2 4 5" xfId="28972" xr:uid="{3155AA73-E099-47ED-A9FD-782D355C0E91}"/>
    <cellStyle name="40% - Accent2 4 2 2 5" xfId="8897" xr:uid="{B2C344DF-4744-403D-8053-40B0364F5B72}"/>
    <cellStyle name="40% - Accent2 4 2 2 5 2" xfId="12543" xr:uid="{88159885-D37F-41AD-900C-ACDBBC287E56}"/>
    <cellStyle name="40% - Accent2 4 2 2 5 2 2" xfId="37906" xr:uid="{3AADA9AC-5F91-4C8D-A864-09FC20E9D02F}"/>
    <cellStyle name="40% - Accent2 4 2 2 5 3" xfId="34290" xr:uid="{7601F724-0FA4-4C45-80FE-FE68473FD31F}"/>
    <cellStyle name="40% - Accent2 4 2 2 6" xfId="2754" xr:uid="{1151830B-E5F2-45A7-BF39-AF2679F60BA5}"/>
    <cellStyle name="40% - Accent2 4 2 2 6 2" xfId="24319" xr:uid="{7CA7BDB5-446F-4EB4-AE38-3BFD1ADC2A2E}"/>
    <cellStyle name="40% - Accent2 4 2 2 6 2 2" xfId="49564" xr:uid="{914E991A-4EEC-4F56-9621-5D3663FC9453}"/>
    <cellStyle name="40% - Accent2 4 2 2 6 3" xfId="28207" xr:uid="{EEC174E0-AB9B-4D7D-B494-EEC030458C41}"/>
    <cellStyle name="40% - Accent2 4 2 2 7" xfId="20802" xr:uid="{1C0DD887-8A98-449E-B54D-4009C474A2BE}"/>
    <cellStyle name="40% - Accent2 4 2 2 7 2" xfId="46081" xr:uid="{F15D6810-44DF-4B75-AC01-B3D5E06368BA}"/>
    <cellStyle name="40% - Accent2 4 2 2 8" xfId="27869" xr:uid="{BABB5454-402F-450F-96A1-9C199568F1ED}"/>
    <cellStyle name="40% - Accent2 4 2 3" xfId="15049" xr:uid="{1F7C2F3B-87FE-4BC8-AC2B-017264199A77}"/>
    <cellStyle name="40% - Accent2 4 2 3 2" xfId="4516" xr:uid="{3F24F44E-8A93-46A5-92B8-8F48E2C60B37}"/>
    <cellStyle name="40% - Accent2 4 2 3 2 2" xfId="5632" xr:uid="{887ABE2D-D7FD-4A2A-AF85-AA2B70DD9A10}"/>
    <cellStyle name="40% - Accent2 4 2 3 2 2 2" xfId="10736" xr:uid="{8D57BD66-1C9D-4F38-931C-A034EC01CE86}"/>
    <cellStyle name="40% - Accent2 4 2 3 2 2 2 2" xfId="14741" xr:uid="{91CD238F-6812-48A0-BCC6-8C4119E36466}"/>
    <cellStyle name="40% - Accent2 4 2 3 2 2 2 2 2" xfId="40080" xr:uid="{2DE64773-B8B0-4921-A563-86A8626FA870}"/>
    <cellStyle name="40% - Accent2 4 2 3 2 2 2 3" xfId="36119" xr:uid="{E235B1EC-BD3F-45D4-A7E6-5457E265C69C}"/>
    <cellStyle name="40% - Accent2 4 2 3 2 2 3" xfId="3868" xr:uid="{32FA48AD-5B50-44D9-A867-A4E791390834}"/>
    <cellStyle name="40% - Accent2 4 2 3 2 2 3 2" xfId="17015" xr:uid="{D850853B-6975-4F81-B839-A0216B2E0291}"/>
    <cellStyle name="40% - Accent2 4 2 3 2 2 3 2 2" xfId="42331" xr:uid="{728A8996-AF68-4A9E-A3F0-84ED5EDF0383}"/>
    <cellStyle name="40% - Accent2 4 2 3 2 2 3 3" xfId="29312" xr:uid="{BDEDC9E5-107C-42F2-A326-55289D47B586}"/>
    <cellStyle name="40% - Accent2 4 2 3 2 2 4" xfId="18780" xr:uid="{DC00937B-A134-4C6F-B9A9-31C3E48C3305}"/>
    <cellStyle name="40% - Accent2 4 2 3 2 2 4 2" xfId="44080" xr:uid="{25880570-652A-4E17-B985-286BE3BF9100}"/>
    <cellStyle name="40% - Accent2 4 2 3 2 2 5" xfId="31055" xr:uid="{7373A285-BCCF-47F8-934B-F7273F6F96FE}"/>
    <cellStyle name="40% - Accent2 4 2 3 2 3" xfId="11001" xr:uid="{DAD88304-9E42-4DC0-9180-3ECABD4CEDA4}"/>
    <cellStyle name="40% - Accent2 4 2 3 2 3 2" xfId="20969" xr:uid="{C61E8F63-8854-40BB-917A-0D498C20E697}"/>
    <cellStyle name="40% - Accent2 4 2 3 2 3 2 2" xfId="46248" xr:uid="{366E4861-343C-4C5C-84EB-DD6E8D010734}"/>
    <cellStyle name="40% - Accent2 4 2 3 2 3 3" xfId="36372" xr:uid="{447045D1-FAC7-4D00-B1FA-849BF2921FE8}"/>
    <cellStyle name="40% - Accent2 4 2 3 2 4" xfId="4858" xr:uid="{331E1B9F-520F-467D-AC76-CA0E3F2C3124}"/>
    <cellStyle name="40% - Accent2 4 2 3 2 4 2" xfId="13796" xr:uid="{449B6F55-E0BD-4E55-8426-78C996A7A0D4}"/>
    <cellStyle name="40% - Accent2 4 2 3 2 4 2 2" xfId="39147" xr:uid="{A39DAF5D-2089-47C7-820A-CB16EB3A8F29}"/>
    <cellStyle name="40% - Accent2 4 2 3 2 4 3" xfId="30289" xr:uid="{20B92482-E0BB-4F9F-B724-DFC0B188CDEE}"/>
    <cellStyle name="40% - Accent2 4 2 3 2 5" xfId="21875" xr:uid="{061495A8-000C-48AF-AA6A-36984E7B70C7}"/>
    <cellStyle name="40% - Accent2 4 2 3 2 5 2" xfId="47143" xr:uid="{B07BA6EA-22E8-4BFF-B923-6345C3237BFA}"/>
    <cellStyle name="40% - Accent2 4 2 3 2 6" xfId="29949" xr:uid="{42740626-CB8B-4B9B-9A7C-C5238D5BEA35}"/>
    <cellStyle name="40% - Accent2 4 2 3 3" xfId="10829" xr:uid="{60BA05A3-24AE-4A56-A071-4870FE978EC2}"/>
    <cellStyle name="40% - Accent2 4 2 3 3 2" xfId="11946" xr:uid="{0DABB132-83C2-454C-B9A1-655CD1B8DD96}"/>
    <cellStyle name="40% - Accent2 4 2 3 3 2 2" xfId="23372" xr:uid="{7E3F34B7-D27D-4EA5-A8E6-773857A09245}"/>
    <cellStyle name="40% - Accent2 4 2 3 3 2 2 2" xfId="3177" xr:uid="{20BF9606-041C-4779-9F6A-31553289F94F}"/>
    <cellStyle name="40% - Accent2 4 2 3 3 2 2 2 2" xfId="28630" xr:uid="{32B48D8D-1D3E-4B83-B945-D0C1D914EADA}"/>
    <cellStyle name="40% - Accent2 4 2 3 3 2 2 3" xfId="48627" xr:uid="{CF440948-65F0-468C-88CE-E3D6FC91D698}"/>
    <cellStyle name="40% - Accent2 4 2 3 3 2 3" xfId="10182" xr:uid="{454409F3-875B-401A-8511-742ACCD23866}"/>
    <cellStyle name="40% - Accent2 4 2 3 3 2 3 2" xfId="6481" xr:uid="{1749848E-C2EE-49BD-8A41-A474FBD899F5}"/>
    <cellStyle name="40% - Accent2 4 2 3 3 2 3 2 2" xfId="31904" xr:uid="{E64BA0BA-6E7E-40EA-8CD6-C7D91A90AE3B}"/>
    <cellStyle name="40% - Accent2 4 2 3 3 2 3 3" xfId="35566" xr:uid="{5937E504-859F-448C-960D-A0D19A4F422D}"/>
    <cellStyle name="40% - Accent2 4 2 3 3 2 4" xfId="8247" xr:uid="{6BD44432-BB55-403A-AEDC-903760F9F390}"/>
    <cellStyle name="40% - Accent2 4 2 3 3 2 4 2" xfId="33654" xr:uid="{A8977F8C-FBA6-429C-9B98-7AFA6B30EECE}"/>
    <cellStyle name="40% - Accent2 4 2 3 3 2 5" xfId="37309" xr:uid="{92D12CD1-13DE-456C-877D-CF7297CF477C}"/>
    <cellStyle name="40% - Accent2 4 2 3 3 3" xfId="23638" xr:uid="{97AC8635-5422-412A-8E83-F4986D01712F}"/>
    <cellStyle name="40% - Accent2 4 2 3 3 3 2" xfId="14657" xr:uid="{A302B35D-237B-4A69-B204-C8B325918D3E}"/>
    <cellStyle name="40% - Accent2 4 2 3 3 3 2 2" xfId="39996" xr:uid="{0C417E68-1C4D-4DBE-8C14-DF89C32C8C44}"/>
    <cellStyle name="40% - Accent2 4 2 3 3 3 3" xfId="48883" xr:uid="{AC5E9AD2-ED43-4CF9-BA36-3CFD11C8E20B}"/>
    <cellStyle name="40% - Accent2 4 2 3 3 4" xfId="11171" xr:uid="{0629EBFA-D06F-47C6-B8B1-EA5EBA191A70}"/>
    <cellStyle name="40% - Accent2 4 2 3 3 4 2" xfId="2191" xr:uid="{656519F5-E3E6-4289-9E7C-69CC948C60FD}"/>
    <cellStyle name="40% - Accent2 4 2 3 3 4 2 2" xfId="27662" xr:uid="{D29FAB70-8B9C-4052-B809-CD8F262DF913}"/>
    <cellStyle name="40% - Accent2 4 2 3 3 4 3" xfId="36542" xr:uid="{ADA427C6-1E57-4497-B3EB-67847765E545}"/>
    <cellStyle name="40% - Accent2 4 2 3 3 5" xfId="15563" xr:uid="{70C7C4C6-AF57-4B76-BCF1-328C2F955704}"/>
    <cellStyle name="40% - Accent2 4 2 3 3 5 2" xfId="40890" xr:uid="{9FCF441C-1853-42E6-AF98-7AFEF1318416}"/>
    <cellStyle name="40% - Accent2 4 2 3 3 6" xfId="36203" xr:uid="{E87F8FA2-C11F-4981-83C4-B6D11F83DAC1}"/>
    <cellStyle name="40% - Accent2 4 2 3 4" xfId="16166" xr:uid="{80E733EC-ECC8-4850-871A-DE04948CDB07}"/>
    <cellStyle name="40% - Accent2 4 2 3 4 2" xfId="4422" xr:uid="{F1C5ED41-4D06-46B2-A4BF-4CDEA3B081B2}"/>
    <cellStyle name="40% - Accent2 4 2 3 4 2 2" xfId="21053" xr:uid="{52B0F8B5-E97E-427F-8666-B0F83D2B566A}"/>
    <cellStyle name="40% - Accent2 4 2 3 4 2 2 2" xfId="46332" xr:uid="{1F2409C9-5EF8-4BF9-A0B0-9A63A833DCF3}"/>
    <cellStyle name="40% - Accent2 4 2 3 4 2 3" xfId="29865" xr:uid="{2396C9BD-F189-45CB-BC1E-F334D39F5942}"/>
    <cellStyle name="40% - Accent2 4 2 3 4 3" xfId="1764" xr:uid="{7F6E896D-FFEE-42A7-B9A5-3D1F933DBF70}"/>
    <cellStyle name="40% - Accent2 4 2 3 4 3 2" xfId="23328" xr:uid="{411A7888-22AB-4380-A758-BF0226B6D94F}"/>
    <cellStyle name="40% - Accent2 4 2 3 4 3 2 2" xfId="48583" xr:uid="{D6A2D96F-DF8F-4F4F-B4C7-6516A1FF8F50}"/>
    <cellStyle name="40% - Accent2 4 2 3 4 3 3" xfId="27235" xr:uid="{6FF396AC-A6F6-4BD9-93FC-38D9154D4874}"/>
    <cellStyle name="40% - Accent2 4 2 3 4 4" xfId="25093" xr:uid="{676E3F18-9055-4EA9-A8F5-0F10DDF48A4B}"/>
    <cellStyle name="40% - Accent2 4 2 3 4 4 2" xfId="50327" xr:uid="{EDD719D8-4B80-41A5-891F-411ADD68D5F9}"/>
    <cellStyle name="40% - Accent2 4 2 3 4 5" xfId="41482" xr:uid="{69B100EA-F253-43E6-8598-5D33BCDD91DF}"/>
    <cellStyle name="40% - Accent2 4 2 3 5" xfId="4688" xr:uid="{BAAD8DD5-F96F-4F99-8D87-A10B9716864A}"/>
    <cellStyle name="40% - Accent2 4 2 3 5 2" xfId="8334" xr:uid="{2ED85F91-A1FD-4DC9-95E6-EB7E5FAAE001}"/>
    <cellStyle name="40% - Accent2 4 2 3 5 2 2" xfId="33741" xr:uid="{2F756024-82DA-4F81-A07C-B5F4338CE3C1}"/>
    <cellStyle name="40% - Accent2 4 2 3 5 3" xfId="30119" xr:uid="{5EA189FF-252E-4D1D-97AE-97511FEEF1DA}"/>
    <cellStyle name="40% - Accent2 4 2 3 6" xfId="15391" xr:uid="{803868DA-3971-440C-95FB-DE2857DC9617}"/>
    <cellStyle name="40% - Accent2 4 2 3 6 2" xfId="20110" xr:uid="{A46B78F2-816B-41C1-8F75-4B5C17B96BC7}"/>
    <cellStyle name="40% - Accent2 4 2 3 6 2 2" xfId="45398" xr:uid="{21213B96-35AC-4F86-9C66-0C85886726BB}"/>
    <cellStyle name="40% - Accent2 4 2 3 6 3" xfId="40718" xr:uid="{C3870EB9-8798-4861-AA33-323A28D866BD}"/>
    <cellStyle name="40% - Accent2 4 2 3 7" xfId="9239" xr:uid="{88F80D77-8BF9-46C4-99DC-7FABFF51280A}"/>
    <cellStyle name="40% - Accent2 4 2 3 7 2" xfId="34632" xr:uid="{4D5ADDAA-9967-4262-ADE4-D24B1008E0BB}"/>
    <cellStyle name="40% - Accent2 4 2 3 8" xfId="40379" xr:uid="{532EF56F-B1CE-4A9B-B76D-AD81D9A3F157}"/>
    <cellStyle name="40% - Accent2 4 2 4" xfId="23466" xr:uid="{BADD3267-CDB4-4CCD-8CDF-AA3B7AF4F6E9}"/>
    <cellStyle name="40% - Accent2 4 2 4 2" xfId="24583" xr:uid="{82B56FC1-8175-46EA-B98E-09A784409459}"/>
    <cellStyle name="40% - Accent2 4 2 4 2 2" xfId="17060" xr:uid="{AB325E8A-B020-4339-839F-64755E92A64D}"/>
    <cellStyle name="40% - Accent2 4 2 4 2 2 2" xfId="9490" xr:uid="{875AA0EA-3428-4A04-ABA3-8FA1586D8051}"/>
    <cellStyle name="40% - Accent2 4 2 4 2 2 2 2" xfId="34883" xr:uid="{4480A050-EBA2-479C-80F9-2F7B78360262}"/>
    <cellStyle name="40% - Accent2 4 2 4 2 2 3" xfId="42375" xr:uid="{FFA522DC-1926-4F96-90D4-D269253E9C06}"/>
    <cellStyle name="40% - Accent2 4 2 4 2 3" xfId="22819" xr:uid="{8D9E68A9-75B3-4C83-B187-6100491B44CE}"/>
    <cellStyle name="40% - Accent2 4 2 4 2 3 2" xfId="12795" xr:uid="{1BD2CF96-0C3F-46CA-9223-41D127043CC7}"/>
    <cellStyle name="40% - Accent2 4 2 4 2 3 2 2" xfId="38158" xr:uid="{143D72E9-3F55-49B1-807B-45E51E87141A}"/>
    <cellStyle name="40% - Accent2 4 2 4 2 3 3" xfId="48074" xr:uid="{CD20AF34-1178-4EB6-A6A7-1EE7B5955D88}"/>
    <cellStyle name="40% - Accent2 4 2 4 2 4" xfId="20882" xr:uid="{50E7B3B5-7DA9-4361-A14E-B6E56DD386CB}"/>
    <cellStyle name="40% - Accent2 4 2 4 2 4 2" xfId="46161" xr:uid="{2EA684B8-3973-4A59-812B-EF4F4A35E141}"/>
    <cellStyle name="40% - Accent2 4 2 4 2 5" xfId="49817" xr:uid="{324856BA-6197-4478-83A7-BE13D3FE0FF5}"/>
    <cellStyle name="40% - Accent2 4 2 4 3" xfId="17326" xr:uid="{80697DE9-4A8F-450F-807B-0A30B6912130}"/>
    <cellStyle name="40% - Accent2 4 2 4 3 2" xfId="3093" xr:uid="{C69251C4-DF97-49AB-A5A5-F527769CD58A}"/>
    <cellStyle name="40% - Accent2 4 2 4 3 2 2" xfId="28546" xr:uid="{21FC0757-3732-4B77-9A9D-1E816ADEED28}"/>
    <cellStyle name="40% - Accent2 4 2 4 3 3" xfId="42634" xr:uid="{9C388069-C6E9-4B03-9AD0-E84988D3F6B6}"/>
    <cellStyle name="40% - Accent2 4 2 4 4" xfId="23808" xr:uid="{0932B3E7-2D4D-464C-90EC-D0EEBD4DAC89}"/>
    <cellStyle name="40% - Accent2 4 2 4 4 2" xfId="4295" xr:uid="{0BD7D028-3FF4-4F50-8505-92026B945B9B}"/>
    <cellStyle name="40% - Accent2 4 2 4 4 2 2" xfId="29739" xr:uid="{7802BA82-CD5D-4EBA-A04B-267922092F44}"/>
    <cellStyle name="40% - Accent2 4 2 4 4 3" xfId="49053" xr:uid="{52D9174B-7BF4-4FB9-8AF2-F7D761D33268}"/>
    <cellStyle name="40% - Accent2 4 2 4 5" xfId="5030" xr:uid="{E666D3EC-6C74-4465-BF61-20CC815EDE5B}"/>
    <cellStyle name="40% - Accent2 4 2 4 5 2" xfId="30461" xr:uid="{343CE784-F99A-493E-8E63-9A2E8DC01BDB}"/>
    <cellStyle name="40% - Accent2 4 2 4 6" xfId="48713" xr:uid="{B8802E4D-AB27-4BF7-9E35-D41CACEBAFBE}"/>
    <cellStyle name="40% - Accent2 4 2 5" xfId="17154" xr:uid="{08B0FE60-56D5-45EF-B9F6-F6CF5FD46B1F}"/>
    <cellStyle name="40% - Accent2 4 2 5 2" xfId="18270" xr:uid="{7588B47C-29EE-419A-9BF6-733DA4B5470A}"/>
    <cellStyle name="40% - Accent2 4 2 5 2 2" xfId="6526" xr:uid="{2E38A113-EED4-4C8C-86C6-D82C35FA0D80}"/>
    <cellStyle name="40% - Accent2 4 2 5 2 2 2" xfId="22126" xr:uid="{5AAA1E7A-200F-4DC2-B32F-3BB8E358DB1D}"/>
    <cellStyle name="40% - Accent2 4 2 5 2 2 2 2" xfId="47394" xr:uid="{896E3987-BBD3-485F-B827-8D6A934256FB}"/>
    <cellStyle name="40% - Accent2 4 2 5 2 2 3" xfId="31948" xr:uid="{BBD4D6E6-68EE-421D-BD43-0B2DEFA0019E}"/>
    <cellStyle name="40% - Accent2 4 2 5 2 3" xfId="16506" xr:uid="{0C013806-3E17-45DB-95DD-506ACEF4B760}"/>
    <cellStyle name="40% - Accent2 4 2 5 2 3 2" xfId="25432" xr:uid="{235871CB-DE3E-42D3-ADBF-7C39008F417F}"/>
    <cellStyle name="40% - Accent2 4 2 5 2 3 2 2" xfId="50666" xr:uid="{8EE6D30E-3778-4255-85B0-DB6FF2F3CD78}"/>
    <cellStyle name="40% - Accent2 4 2 5 2 3 3" xfId="41822" xr:uid="{ED13EDC9-E8C6-4F06-89AD-4767FB6CDD56}"/>
    <cellStyle name="40% - Accent2 4 2 5 2 4" xfId="14570" xr:uid="{2BEA7254-7923-4D16-9BCC-42F20C6F5526}"/>
    <cellStyle name="40% - Accent2 4 2 5 2 4 2" xfId="39909" xr:uid="{5BED4BF4-617F-4B43-AC03-B15F4DF1AA11}"/>
    <cellStyle name="40% - Accent2 4 2 5 2 5" xfId="43570" xr:uid="{6E71552F-968F-4F37-B85B-19EA01F2AE54}"/>
    <cellStyle name="40% - Accent2 4 2 5 3" xfId="6793" xr:uid="{A8225DFB-A37C-4F5E-9703-675F111D1022}"/>
    <cellStyle name="40% - Accent2 4 2 5 3 2" xfId="9406" xr:uid="{28AC3183-5D55-40F4-B492-D70D8BED5DF4}"/>
    <cellStyle name="40% - Accent2 4 2 5 3 2 2" xfId="34799" xr:uid="{801E2EE0-402D-4CBC-8213-5E83863416E2}"/>
    <cellStyle name="40% - Accent2 4 2 5 3 3" xfId="32207" xr:uid="{46D0C4D2-E0D8-43C0-9353-A4B7438949F4}"/>
    <cellStyle name="40% - Accent2 4 2 5 4" xfId="17496" xr:uid="{979EBBFC-0192-4500-80E2-F4C1A4461FB4}"/>
    <cellStyle name="40% - Accent2 4 2 5 4 2" xfId="10609" xr:uid="{FFC9DD7D-B9F0-41EA-8365-168C553D5F07}"/>
    <cellStyle name="40% - Accent2 4 2 5 4 2 2" xfId="35993" xr:uid="{3ECD345E-3271-44DE-A8E0-80314AD13CFE}"/>
    <cellStyle name="40% - Accent2 4 2 5 4 3" xfId="42804" xr:uid="{350CBC59-78AC-47F9-BF66-1C71B46C1566}"/>
    <cellStyle name="40% - Accent2 4 2 5 5" xfId="11343" xr:uid="{3933623B-30D5-438D-B6DF-951A139A2DD0}"/>
    <cellStyle name="40% - Accent2 4 2 5 5 2" xfId="36714" xr:uid="{F263AA22-4C3F-47BE-9975-E8A766C54085}"/>
    <cellStyle name="40% - Accent2 4 2 5 6" xfId="42463" xr:uid="{21E8E357-4911-47ED-9371-4C54DB41D5E3}"/>
    <cellStyle name="40% - Accent2 4 2 6" xfId="1424" xr:uid="{5137E0B9-5F62-497D-9353-E3E1FD4ACEB8}"/>
    <cellStyle name="40% - Accent2 4 2 6 2" xfId="2318" xr:uid="{8E0E156C-C446-4DF2-86BA-1321EC6697BE}"/>
    <cellStyle name="40% - Accent2 4 2 6 2 2" xfId="12627" xr:uid="{21683BB7-4DD5-41C2-9331-158700E77D07}"/>
    <cellStyle name="40% - Accent2 4 2 6 2 2 2" xfId="37990" xr:uid="{16E4F28A-7F42-4948-BC08-FD9405416E80}"/>
    <cellStyle name="40% - Accent2 4 2 6 2 3" xfId="27788" xr:uid="{62300265-B3BC-4154-8F5B-8A3133E2D9BA}"/>
    <cellStyle name="40% - Accent2 4 2 6 3" xfId="7044" xr:uid="{2EE17F64-673D-40F2-8D4A-528FA77BEDBF}"/>
    <cellStyle name="40% - Accent2 4 2 6 3 2" xfId="13878" xr:uid="{88EFDDAC-CFFA-442F-94F4-B919003E6C81}"/>
    <cellStyle name="40% - Accent2 4 2 6 3 2 2" xfId="39229" xr:uid="{F8DD8F72-5A8D-43C4-8329-6F11D3B0AB0B}"/>
    <cellStyle name="40% - Accent2 4 2 6 3 3" xfId="32458" xr:uid="{88C9BD74-06D5-40BD-A18A-4ED41FE25841}"/>
    <cellStyle name="40% - Accent2 4 2 6 4" xfId="22989" xr:uid="{0AE595FE-F68E-4ACF-AF8E-98ABC2D213D8}"/>
    <cellStyle name="40% - Accent2 4 2 6 4 2" xfId="48244" xr:uid="{600D67AE-ECC9-413A-A103-0BBD58A3E6C5}"/>
    <cellStyle name="40% - Accent2 4 2 6 5" xfId="26895" xr:uid="{F14CE626-349F-425C-8106-91C386669545}"/>
    <cellStyle name="40% - Accent2 4 2 7" xfId="2584" xr:uid="{29B4A3DE-AEC9-4945-8D15-568E964DC6F2}"/>
    <cellStyle name="40% - Accent2 4 2 7 2" xfId="6229" xr:uid="{B926DB41-EE6F-41DF-9E62-9863376E3019}"/>
    <cellStyle name="40% - Accent2 4 2 7 2 2" xfId="31652" xr:uid="{8EBC56FE-536F-447D-A659-8CECD331018B}"/>
    <cellStyle name="40% - Accent2 4 2 7 3" xfId="28037" xr:uid="{C9D0B1DA-62CE-412A-855E-6B33D22BB87A}"/>
    <cellStyle name="40% - Accent2 4 2 8" xfId="14318" xr:uid="{09BF7374-0BE5-467E-99CE-17432F3C8F95}"/>
    <cellStyle name="40% - Accent2 4 2 8 2" xfId="11682" xr:uid="{42E68295-92C0-4C7C-8448-E7FB2E085A3B}"/>
    <cellStyle name="40% - Accent2 4 2 8 2 2" xfId="37053" xr:uid="{EE032ADF-F3F8-474F-8282-99F68CD477B3}"/>
    <cellStyle name="40% - Accent2 4 2 8 3" xfId="39657" xr:uid="{EF97D2D2-18F5-4EBE-812F-A76D134DAD59}"/>
    <cellStyle name="40% - Accent2 4 2 9" xfId="8167" xr:uid="{4EAF3169-D016-4F2C-B8A6-CD58E9B790E5}"/>
    <cellStyle name="40% - Accent2 4 2 9 2" xfId="33574" xr:uid="{B040472A-FB49-4146-A5D3-AB7FC268BB85}"/>
    <cellStyle name="40% - Accent2 4 3" xfId="6621" xr:uid="{5C0F0DD4-477F-419E-B5EB-5B664615F182}"/>
    <cellStyle name="40% - Accent2 4 3 2" xfId="19257" xr:uid="{116E9138-00E6-459A-860A-AFEC547C29AB}"/>
    <cellStyle name="40% - Accent2 4 3 2 2" xfId="20372" xr:uid="{6DC1C452-705E-4960-9333-53F4056DA4A5}"/>
    <cellStyle name="40% - Accent2 4 3 2 2 2" xfId="12840" xr:uid="{0FE07891-0F10-4A0C-8C78-3E07D4A91A0A}"/>
    <cellStyle name="40% - Accent2 4 3 2 2 2 2" xfId="5281" xr:uid="{041FC4B4-DB10-4902-B3E1-A9C15200289D}"/>
    <cellStyle name="40% - Accent2 4 3 2 2 2 2 2" xfId="30712" xr:uid="{B24B5B52-B0DC-420A-8CAA-5931C7228E6C}"/>
    <cellStyle name="40% - Accent2 4 3 2 2 2 3" xfId="38202" xr:uid="{BC4D70F1-7F98-4D5B-AD35-41BE95291FD6}"/>
    <cellStyle name="40% - Accent2 4 3 2 2 3" xfId="12286" xr:uid="{09CCAF88-3988-4624-8D0B-D58658E7930F}"/>
    <cellStyle name="40% - Accent2 4 3 2 2 3 2" xfId="8586" xr:uid="{392B5020-DF88-4BEA-9318-82F2BC693E1F}"/>
    <cellStyle name="40% - Accent2 4 3 2 2 3 2 2" xfId="33993" xr:uid="{CADECD4E-1C81-46CC-95A7-811BE67F37DB}"/>
    <cellStyle name="40% - Accent2 4 3 2 2 3 3" xfId="37649" xr:uid="{2314C57D-5721-406C-933A-67E2590C1D25}"/>
    <cellStyle name="40% - Accent2 4 3 2 2 4" xfId="9319" xr:uid="{BCA8DFA7-155C-478A-913B-4E55F779E06B}"/>
    <cellStyle name="40% - Accent2 4 3 2 2 4 2" xfId="34712" xr:uid="{D6041836-FD32-4540-9CA3-54EF525FD9B4}"/>
    <cellStyle name="40% - Accent2 4 3 2 2 5" xfId="45651" xr:uid="{C4D9949F-A785-4A07-AAA7-6DDF6AE1E1F1}"/>
    <cellStyle name="40% - Accent2 4 3 2 3" xfId="13115" xr:uid="{74A0B688-F080-4F4E-B970-C6D95E8615F0}"/>
    <cellStyle name="40% - Accent2 4 3 2 3 2" xfId="15730" xr:uid="{C8348213-E8BF-4D23-94C4-DDF0293204DC}"/>
    <cellStyle name="40% - Accent2 4 3 2 3 2 2" xfId="41057" xr:uid="{97235A20-571B-4C21-B6AB-9F427329A6B3}"/>
    <cellStyle name="40% - Accent2 4 3 2 3 3" xfId="38466" xr:uid="{2C648E63-2BC6-47D7-9BAE-66DECFDBB99B}"/>
    <cellStyle name="40% - Accent2 4 3 2 4" xfId="19599" xr:uid="{36EADD76-130B-41F0-96D1-3B47D0ACC996}"/>
    <cellStyle name="40% - Accent2 4 3 2 4 2" xfId="16933" xr:uid="{60B1765F-FEB9-4B2E-917D-54FD67324336}"/>
    <cellStyle name="40% - Accent2 4 3 2 4 2 2" xfId="42249" xr:uid="{712BB5F5-6F42-4AFB-ADF0-5AEE15DBF8F9}"/>
    <cellStyle name="40% - Accent2 4 3 2 4 3" xfId="44887" xr:uid="{E1E01411-B0DD-47D4-9572-BA05CCC5F573}"/>
    <cellStyle name="40% - Accent2 4 3 2 5" xfId="17668" xr:uid="{5C49D0A4-59FB-458E-A74B-ED90C322AE66}"/>
    <cellStyle name="40% - Accent2 4 3 2 5 2" xfId="42976" xr:uid="{F12F37BA-52D2-4903-A384-FCEAC87EF1E6}"/>
    <cellStyle name="40% - Accent2 4 3 2 6" xfId="44548" xr:uid="{E12A3C23-C318-484F-9CB1-06E502AC5C8C}"/>
    <cellStyle name="40% - Accent2 4 3 3" xfId="12943" xr:uid="{53995A92-E600-4208-9ACF-FC34698FFDDB}"/>
    <cellStyle name="40% - Accent2 4 3 3 2" xfId="14060" xr:uid="{37D5C33B-6038-4C82-9E8D-B7E6CF7BB445}"/>
    <cellStyle name="40% - Accent2 4 3 3 2 2" xfId="25477" xr:uid="{C6B89F6D-442E-4B95-AFE9-919F474B9975}"/>
    <cellStyle name="40% - Accent2 4 3 3 2 2 2" xfId="11594" xr:uid="{E2604A55-2E10-44BC-A635-17B2AA0BE79A}"/>
    <cellStyle name="40% - Accent2 4 3 3 2 2 2 2" xfId="36965" xr:uid="{EFFF9A11-F017-421A-94A0-C7CBD4B937C4}"/>
    <cellStyle name="40% - Accent2 4 3 3 2 2 3" xfId="50710" xr:uid="{F8076706-7D02-4414-A5C0-1A1D8E4EC976}"/>
    <cellStyle name="40% - Accent2 4 3 3 2 3" xfId="24923" xr:uid="{FEE9FAE6-4EE8-439C-9272-18FE1A898A2D}"/>
    <cellStyle name="40% - Accent2 4 3 3 2 3 2" xfId="21221" xr:uid="{61DE1C12-1E55-4E1B-80D6-2221681AE614}"/>
    <cellStyle name="40% - Accent2 4 3 3 2 3 2 2" xfId="46500" xr:uid="{A1C8EB9A-140D-430A-83DF-247E7CC2B2AA}"/>
    <cellStyle name="40% - Accent2 4 3 3 2 3 3" xfId="50157" xr:uid="{AE415486-ABC7-420F-90DB-0078F3A9300C}"/>
    <cellStyle name="40% - Accent2 4 3 3 2 4" xfId="21955" xr:uid="{4821B0C9-27A1-4908-9234-FF9794851689}"/>
    <cellStyle name="40% - Accent2 4 3 3 2 4 2" xfId="47223" xr:uid="{A3670699-56CF-47AD-8D1B-341C94E2F221}"/>
    <cellStyle name="40% - Accent2 4 3 3 2 5" xfId="39399" xr:uid="{8D01A0B6-7B9F-40C9-ADA4-3B1B867B59DD}"/>
    <cellStyle name="40% - Accent2 4 3 3 3" xfId="1510" xr:uid="{2AF6EEDA-C283-4730-A756-E3C20A13C480}"/>
    <cellStyle name="40% - Accent2 4 3 3 3 2" xfId="5197" xr:uid="{D4D15A61-D82E-4448-91C4-E47BA2EE37B0}"/>
    <cellStyle name="40% - Accent2 4 3 3 3 2 2" xfId="30628" xr:uid="{4FAFB6AD-E1DF-43B9-823B-495DCFC814CB}"/>
    <cellStyle name="40% - Accent2 4 3 3 3 3" xfId="26981" xr:uid="{94AFE296-7073-4655-9ED3-95A0D9592AEC}"/>
    <cellStyle name="40% - Accent2 4 3 3 4" xfId="13285" xr:uid="{3E15BC88-797E-4A13-85EF-0B55A0B5C39D}"/>
    <cellStyle name="40% - Accent2 4 3 3 4 2" xfId="6399" xr:uid="{0A35ABD7-C47C-4CD7-BE61-CF2371A722A7}"/>
    <cellStyle name="40% - Accent2 4 3 3 4 2 2" xfId="31822" xr:uid="{FA104C59-BEB9-4E6C-B68F-3E0EF79DC7CA}"/>
    <cellStyle name="40% - Accent2 4 3 3 4 3" xfId="38636" xr:uid="{AF4303F8-DCC7-4A63-80F4-93BE9B7020A6}"/>
    <cellStyle name="40% - Accent2 4 3 3 5" xfId="7135" xr:uid="{E30987A3-9499-41EE-834A-57186C99ED68}"/>
    <cellStyle name="40% - Accent2 4 3 3 5 2" xfId="32549" xr:uid="{2CAF9974-D859-4731-A76E-D41E43C58AA4}"/>
    <cellStyle name="40% - Accent2 4 3 3 6" xfId="38297" xr:uid="{EC53BCC0-5AC7-45BC-A28A-107EA0F09299}"/>
    <cellStyle name="40% - Accent2 4 3 4" xfId="7737" xr:uid="{389BC2A1-4636-4CF5-98A8-054C89CC105A}"/>
    <cellStyle name="40% - Accent2 4 3 4 2" xfId="19164" xr:uid="{D0B9BE6A-A1AF-49C6-9777-911C8C117C45}"/>
    <cellStyle name="40% - Accent2 4 3 4 2 2" xfId="15814" xr:uid="{CDE4CED2-6BE3-4CCE-81E8-CD73600562AF}"/>
    <cellStyle name="40% - Accent2 4 3 4 2 2 2" xfId="41141" xr:uid="{920D4376-ADD9-4893-88DA-C0F8E82F4645}"/>
    <cellStyle name="40% - Accent2 4 3 4 2 3" xfId="44463" xr:uid="{57506126-2647-4F35-B997-F1E0D0F17C6C}"/>
    <cellStyle name="40% - Accent2 4 3 4 3" xfId="5972" xr:uid="{064F4AD5-F874-4CBB-B053-35A458165DBD}"/>
    <cellStyle name="40% - Accent2 4 3 4 3 2" xfId="19119" xr:uid="{4513DF0A-94D0-435E-8EF6-38D4F933B17B}"/>
    <cellStyle name="40% - Accent2 4 3 4 3 2 2" xfId="44419" xr:uid="{BE7AC4F7-5F00-476B-B2E1-F29EF84C8965}"/>
    <cellStyle name="40% - Accent2 4 3 4 3 3" xfId="31395" xr:uid="{55754BCA-82F4-4DD6-AEEC-65EBF280F7CF}"/>
    <cellStyle name="40% - Accent2 4 3 4 4" xfId="3006" xr:uid="{7F7A42A5-68B4-486C-BD0E-CDC7AB4579CC}"/>
    <cellStyle name="40% - Accent2 4 3 4 4 2" xfId="28459" xr:uid="{40C3FB3E-7365-46F1-AD38-FD011EF88632}"/>
    <cellStyle name="40% - Accent2 4 3 4 5" xfId="33144" xr:uid="{B9A7BA7E-8EB0-4BF7-A134-CCAD03872C26}"/>
    <cellStyle name="40% - Accent2 4 3 5" xfId="19429" xr:uid="{7C870BAA-7BBB-4B8C-B7FE-607E3CFE0E9E}"/>
    <cellStyle name="40% - Accent2 4 3 5 2" xfId="22042" xr:uid="{A880173D-EBF1-46EB-BD06-E09DE0893D50}"/>
    <cellStyle name="40% - Accent2 4 3 5 2 2" xfId="47310" xr:uid="{D5BFCBB8-83C3-47B0-9153-23BE383271A3}"/>
    <cellStyle name="40% - Accent2 4 3 5 3" xfId="44717" xr:uid="{E3F08098-0020-4EE9-BEB9-9CF9B00AD7BB}"/>
    <cellStyle name="40% - Accent2 4 3 6" xfId="6963" xr:uid="{8E7784A0-4654-4356-A3DF-4D66C831D42E}"/>
    <cellStyle name="40% - Accent2 4 3 6 2" xfId="23246" xr:uid="{E6BB6A59-F76B-4654-853D-556F4885B98C}"/>
    <cellStyle name="40% - Accent2 4 3 6 2 2" xfId="48501" xr:uid="{C6FE7152-26BE-49F6-A8F8-EF55CD6735EA}"/>
    <cellStyle name="40% - Accent2 4 3 6 3" xfId="32377" xr:uid="{2EA61914-2F2A-49B0-B1A2-503584698967}"/>
    <cellStyle name="40% - Accent2 4 3 7" xfId="23980" xr:uid="{B55BFBBF-79AF-452F-AF4F-524F15882796}"/>
    <cellStyle name="40% - Accent2 4 3 7 2" xfId="49225" xr:uid="{CDD20B8C-955C-462E-AF11-1C67FFEF28C5}"/>
    <cellStyle name="40% - Accent2 4 3 8" xfId="32035" xr:uid="{CB50BE24-EC8B-4DF7-8579-CB0735588F95}"/>
    <cellStyle name="40% - Accent2 4 4" xfId="301" xr:uid="{CD603283-9F26-460E-BF75-C3120779BD4D}"/>
    <cellStyle name="40% - Accent2 4 4 2" xfId="1341" xr:uid="{F6DEE687-307B-4FC7-9169-9F6BEA77F748}"/>
    <cellStyle name="40% - Accent2 4 4 2 2" xfId="8809" xr:uid="{80C83B8C-34CE-42DE-AED8-EF10FE22FD28}"/>
    <cellStyle name="40% - Accent2 4 4 2 2 2" xfId="212" xr:uid="{1789CFE3-C083-4538-A35A-FFB752E6DD07}"/>
    <cellStyle name="40% - Accent2 4 4 2 2 2 2" xfId="17919" xr:uid="{F3523387-C1F3-4AE1-8788-863EF4A845AA}"/>
    <cellStyle name="40% - Accent2 4 4 2 2 2 2 2" xfId="43227" xr:uid="{526FE267-F26E-40B0-BB0C-E32F7ECB4E60}"/>
    <cellStyle name="40% - Accent2 4 4 2 2 2 3" xfId="25706" xr:uid="{80F0C905-D951-48B0-AF59-1A085CB45C36}"/>
    <cellStyle name="40% - Accent2 4 4 2 2 3" xfId="8077" xr:uid="{8FF454DA-47C4-48B6-A0DF-54C189E1637B}"/>
    <cellStyle name="40% - Accent2 4 4 2 2 3 2" xfId="3345" xr:uid="{60622AEE-06DA-441A-B66F-6AD416DE5218}"/>
    <cellStyle name="40% - Accent2 4 4 2 2 3 2 2" xfId="28798" xr:uid="{3BABEC73-414E-4888-A6D7-F1EE8ED5040E}"/>
    <cellStyle name="40% - Accent2 4 4 2 2 3 3" xfId="33484" xr:uid="{34F547E2-D87B-45A0-AF69-933D636C5BE1}"/>
    <cellStyle name="40% - Accent2 4 4 2 2 4" xfId="5110" xr:uid="{595326A6-5E4F-4384-B9F4-5B2A599FDC64}"/>
    <cellStyle name="40% - Accent2 4 4 2 2 4 2" xfId="30541" xr:uid="{EE41A9B8-568B-4DAD-9CDD-86CF2DC13547}"/>
    <cellStyle name="40% - Accent2 4 4 2 2 5" xfId="34202" xr:uid="{77C0725E-F938-4381-8F21-1C9DFFB9C34A}"/>
    <cellStyle name="40% - Accent2 4 4 2 3" xfId="9928" xr:uid="{3A9A67CE-FF11-4DFE-8380-686EA328FEFD}"/>
    <cellStyle name="40% - Accent2 4 4 2 3 2" xfId="24147" xr:uid="{2AEE7A6F-D6F0-4D12-9A1A-C2879207AFBA}"/>
    <cellStyle name="40% - Accent2 4 4 2 3 2 2" xfId="49392" xr:uid="{FF8BBAB2-C98A-40FC-BC3F-618334BEB3A4}"/>
    <cellStyle name="40% - Accent2 4 4 2 3 3" xfId="35312" xr:uid="{4C55DAE0-6D7C-4B67-99C3-DA01156C84C2}"/>
    <cellStyle name="40% - Accent2 4 4 2 4" xfId="3784" xr:uid="{A13E37A6-F09B-4E03-A532-C21E888D71A1}"/>
    <cellStyle name="40% - Accent2 4 4 2 4 2" xfId="25350" xr:uid="{6262E81C-F003-4ADA-86F3-558C481F8028}"/>
    <cellStyle name="40% - Accent2 4 4 2 4 2 2" xfId="50584" xr:uid="{4F54C81E-C017-4DB1-8758-8AE7200563F5}"/>
    <cellStyle name="40% - Accent2 4 4 2 4 3" xfId="29228" xr:uid="{D8942C89-83BD-425A-8C9A-01EC43DB569E}"/>
    <cellStyle name="40% - Accent2 4 4 2 5" xfId="13457" xr:uid="{11C6DBBE-D8A1-445E-95D0-282ED888ED8A}"/>
    <cellStyle name="40% - Accent2 4 4 2 5 2" xfId="38808" xr:uid="{F0F9AA69-833D-4D8E-8509-F74F5165632D}"/>
    <cellStyle name="40% - Accent2 4 4 2 6" xfId="26814" xr:uid="{464864E7-F74F-4620-BDEA-F81E39205D1E}"/>
    <cellStyle name="40% - Accent2 4 4 3" xfId="3445" xr:uid="{9D3A71FE-09C3-4E32-BA5C-A28509CB452A}"/>
    <cellStyle name="40% - Accent2 4 4 3 2" xfId="21445" xr:uid="{2162C750-95C3-4ABA-994C-5C771ED394FC}"/>
    <cellStyle name="40% - Accent2 4 4 3 2 2" xfId="2325" xr:uid="{36DDDF49-EE57-4E13-B985-91DB50B2DE45}"/>
    <cellStyle name="40% - Accent2 4 4 3 2 2 2" xfId="7386" xr:uid="{CE319EE3-35B8-4E2A-B874-18926DAF963D}"/>
    <cellStyle name="40% - Accent2 4 4 3 2 2 2 2" xfId="32800" xr:uid="{C71777C0-83D8-4B23-B70D-C9E918B46C32}"/>
    <cellStyle name="40% - Accent2 4 4 3 2 2 3" xfId="27795" xr:uid="{9E65796F-E9A3-44D0-9404-B736362AF147}"/>
    <cellStyle name="40% - Accent2 4 4 3 2 3" xfId="20712" xr:uid="{C6FF02C1-F39F-4215-8699-077731631381}"/>
    <cellStyle name="40% - Accent2 4 4 3 2 3 2" xfId="9658" xr:uid="{3DDD2852-D3C4-4D34-AAF9-441F99166FE5}"/>
    <cellStyle name="40% - Accent2 4 4 3 2 3 2 2" xfId="35051" xr:uid="{5F56F833-7C95-4B70-956E-A27872AB841F}"/>
    <cellStyle name="40% - Accent2 4 4 3 2 3 3" xfId="45991" xr:uid="{4BCAD310-FE5F-4BF1-ACAA-C6B8F34C7D42}"/>
    <cellStyle name="40% - Accent2 4 4 3 2 4" xfId="11423" xr:uid="{8474DBF2-46ED-475A-B9C8-762FD63F2ABF}"/>
    <cellStyle name="40% - Accent2 4 4 3 2 4 2" xfId="36794" xr:uid="{08B916EC-E4C1-491D-B0C8-5B6A88EF140D}"/>
    <cellStyle name="40% - Accent2 4 4 3 2 5" xfId="46713" xr:uid="{139D2622-95E5-43A1-8139-AD3BD8740F8F}"/>
    <cellStyle name="40% - Accent2 4 4 3 3" xfId="22565" xr:uid="{9305B739-0C27-4E2C-897B-67BA68AC8652}"/>
    <cellStyle name="40% - Accent2 4 4 3 3 2" xfId="17835" xr:uid="{746E51B1-218F-4987-A28B-96F1546BBA65}"/>
    <cellStyle name="40% - Accent2 4 4 3 3 2 2" xfId="43143" xr:uid="{81404044-D7B5-4333-AE57-03561433C34A}"/>
    <cellStyle name="40% - Accent2 4 4 3 3 3" xfId="47820" xr:uid="{98D7048D-CECC-4772-9A35-2296AE8D9175}"/>
    <cellStyle name="40% - Accent2 4 4 3 4" xfId="10098" xr:uid="{A44F10B7-EA0E-49D2-BF1D-B402F9A77370}"/>
    <cellStyle name="40% - Accent2 4 4 3 4 2" xfId="19037" xr:uid="{F4C823EC-B4AD-44E9-9562-F537DDFDCAF8}"/>
    <cellStyle name="40% - Accent2 4 4 3 4 2 2" xfId="44337" xr:uid="{7DFBB3D0-E337-4FC1-BCCB-CB92FF00A64C}"/>
    <cellStyle name="40% - Accent2 4 4 3 4 3" xfId="35482" xr:uid="{EF560EA7-E802-4988-8BDA-9FA133A2B0B3}"/>
    <cellStyle name="40% - Accent2 4 4 3 5" xfId="1852" xr:uid="{933D2B62-22DE-48D8-B08A-0E6C994A4587}"/>
    <cellStyle name="40% - Accent2 4 4 3 5 2" xfId="27323" xr:uid="{90C24FAC-92AA-4F47-B96C-9249D1637DD5}"/>
    <cellStyle name="40% - Accent2 4 4 3 6" xfId="28890" xr:uid="{3DE39682-ED22-477B-98B6-BE06A9DF9914}"/>
    <cellStyle name="40% - Accent2 4 4 4" xfId="2496" xr:uid="{54F1DAF5-F9FA-4DFD-B604-A6AD0A863535}"/>
    <cellStyle name="40% - Accent2 4 4 4 2" xfId="12848" xr:uid="{4E92A08A-4BED-41E7-A224-54039BE300B0}"/>
    <cellStyle name="40% - Accent2 4 4 4 2 2" xfId="24231" xr:uid="{A57F47DD-1B14-447E-8F55-A5A1315D2437}"/>
    <cellStyle name="40% - Accent2 4 4 4 2 2 2" xfId="49476" xr:uid="{977A3392-7D9D-4335-9752-43057AD5860C}"/>
    <cellStyle name="40% - Accent2 4 4 4 2 3" xfId="38210" xr:uid="{881D808F-707E-4047-BF4B-4E0E1F9AAE6F}"/>
    <cellStyle name="40% - Accent2 4 4 4 3" xfId="18610" xr:uid="{34690F0F-250C-49C7-BE65-4A8EDE948868}"/>
    <cellStyle name="40% - Accent2 4 4 4 3 2" xfId="14909" xr:uid="{A3B05D9A-D300-424E-A8C4-2CACB762D388}"/>
    <cellStyle name="40% - Accent2 4 4 4 3 2 2" xfId="40248" xr:uid="{3526290E-E2AA-4B83-95F2-D2028B4DEF49}"/>
    <cellStyle name="40% - Accent2 4 4 4 3 3" xfId="43910" xr:uid="{18193EC0-A6A7-4380-8AB8-D802C8C72EB3}"/>
    <cellStyle name="40% - Accent2 4 4 4 4" xfId="15643" xr:uid="{A4BDF7D6-D8BE-4997-BB4F-1F087A155479}"/>
    <cellStyle name="40% - Accent2 4 4 4 4 2" xfId="40970" xr:uid="{3B9FBE44-1820-4D44-85F5-1DE600E0956B}"/>
    <cellStyle name="40% - Accent2 4 4 4 5" xfId="27949" xr:uid="{2C9558C0-947E-4996-B63B-DE6E072DAAC5}"/>
    <cellStyle name="40% - Accent2 4 4 5" xfId="3614" xr:uid="{582D1CF2-AAA4-4761-A10D-71481B4190C7}"/>
    <cellStyle name="40% - Accent2 4 4 5 2" xfId="11510" xr:uid="{EA7D3030-2535-4556-9D88-675CA2CE8A54}"/>
    <cellStyle name="40% - Accent2 4 4 5 2 2" xfId="36881" xr:uid="{A76ECAD4-2C54-42DD-AD9B-DFFBCBC9EFD8}"/>
    <cellStyle name="40% - Accent2 4 4 5 3" xfId="29058" xr:uid="{9AD1325B-DDDC-4099-A4BA-286B3BF68A16}"/>
    <cellStyle name="40% - Accent2 4 4 6" xfId="1680" xr:uid="{CC6CAB36-BE67-4191-A729-6A22FB8A70A7}"/>
    <cellStyle name="40% - Accent2 4 4 6 2" xfId="12713" xr:uid="{1D768D92-C11C-4A00-83BA-BE6B477F1402}"/>
    <cellStyle name="40% - Accent2 4 4 6 2 2" xfId="38076" xr:uid="{A161DB78-7178-407B-8407-12EAC0764E3A}"/>
    <cellStyle name="40% - Accent2 4 4 6 3" xfId="27151" xr:uid="{9002463E-424C-4029-914D-1EDC9CA95255}"/>
    <cellStyle name="40% - Accent2 4 4 7" xfId="19771" xr:uid="{6F74E4C3-DAD2-4265-8883-358E73785872}"/>
    <cellStyle name="40% - Accent2 4 4 7 2" xfId="45059" xr:uid="{4DF9174A-4F81-499E-BF65-A48EC0B6356B}"/>
    <cellStyle name="40% - Accent2 4 4 8" xfId="25788" xr:uid="{189B5556-1224-4E2A-A037-F6AE82729551}"/>
    <cellStyle name="40% - Accent2 4 5" xfId="9759" xr:uid="{2FAD78B3-F9AC-400A-9C30-13FE1E527C56}"/>
    <cellStyle name="40% - Accent2 4 5 2" xfId="22396" xr:uid="{43315627-2317-4865-87A1-424E96A7A4AF}"/>
    <cellStyle name="40% - Accent2 4 5 2 2" xfId="4600" xr:uid="{60320E97-100B-4CC8-B303-1CE0B817BEB5}"/>
    <cellStyle name="40% - Accent2 4 5 2 2 2" xfId="21273" xr:uid="{B570CAC9-29B5-4492-A592-124C4A7BB4BD}"/>
    <cellStyle name="40% - Accent2 4 5 2 2 2 2" xfId="13708" xr:uid="{1C9C6079-CFC1-4367-96F4-E9216ACBF231}"/>
    <cellStyle name="40% - Accent2 4 5 2 2 2 2 2" xfId="39059" xr:uid="{F1B764AF-5F3C-4F8F-9E7A-41374E87B79B}"/>
    <cellStyle name="40% - Accent2 4 5 2 2 2 3" xfId="46551" xr:uid="{BE8DB572-63D4-42CA-9DA8-33CA9617C1C0}"/>
    <cellStyle name="40% - Accent2 4 5 2 2 3" xfId="2836" xr:uid="{655A8EBA-08E5-40CB-8656-0FD031FDCAD3}"/>
    <cellStyle name="40% - Accent2 4 5 2 2 3 2" xfId="15982" xr:uid="{847E91D1-27C3-4A30-9D0F-439DBFFFE0F4}"/>
    <cellStyle name="40% - Accent2 4 5 2 2 3 2 2" xfId="41309" xr:uid="{376A80F7-AF40-40A1-96DB-9F194001AA93}"/>
    <cellStyle name="40% - Accent2 4 5 2 2 3 3" xfId="28289" xr:uid="{B7E79A38-4E9F-4DA3-820B-CDD74F44129C}"/>
    <cellStyle name="40% - Accent2 4 5 2 2 4" xfId="17748" xr:uid="{1959747E-3AB7-47EB-92A7-47B3F6851CDE}"/>
    <cellStyle name="40% - Accent2 4 5 2 2 4 2" xfId="43056" xr:uid="{B84E9C0E-D1AE-4327-920B-175143E1FE0D}"/>
    <cellStyle name="40% - Accent2 4 5 2 2 5" xfId="30031" xr:uid="{29D13877-643C-4DED-B3E7-C2AB295D1BAD}"/>
    <cellStyle name="40% - Accent2 4 5 2 3" xfId="5718" xr:uid="{6BED9FED-667E-4934-8725-87F2889D3CCC}"/>
    <cellStyle name="40% - Accent2 4 5 2 3 2" xfId="19938" xr:uid="{22BBE3CB-B8E8-4307-96FC-63B7D97F1119}"/>
    <cellStyle name="40% - Accent2 4 5 2 3 2 2" xfId="45226" xr:uid="{8A1BE6FE-A370-4AA2-9BBA-FD60C4837DFF}"/>
    <cellStyle name="40% - Accent2 4 5 2 3 3" xfId="31141" xr:uid="{8F61685B-24D8-478B-88EA-F94D78C76966}"/>
    <cellStyle name="40% - Accent2 4 5 2 4" xfId="16422" xr:uid="{D88FE159-06D8-4E64-9A7D-451A634F6BCB}"/>
    <cellStyle name="40% - Accent2 4 5 2 4 2" xfId="21139" xr:uid="{AEA12B6F-82D2-4B2E-A248-3DD908F6F8F9}"/>
    <cellStyle name="40% - Accent2 4 5 2 4 2 2" xfId="46418" xr:uid="{1037D1C6-6EAC-4A34-8B61-4405AFA3BB9E}"/>
    <cellStyle name="40% - Accent2 4 5 2 4 3" xfId="41738" xr:uid="{DF6FDBF2-C1B6-49CC-93E0-2AAD6314C139}"/>
    <cellStyle name="40% - Accent2 4 5 2 5" xfId="10270" xr:uid="{28AC528A-8903-4D01-8018-03DB53A34F07}"/>
    <cellStyle name="40% - Accent2 4 5 2 5 2" xfId="35654" xr:uid="{E93EF2F3-813C-41E2-865D-28DC4DCBFB9E}"/>
    <cellStyle name="40% - Accent2 4 5 2 6" xfId="47653" xr:uid="{5977E892-891F-4BEA-939D-4A45957EDD55}"/>
    <cellStyle name="40% - Accent2 4 5 3" xfId="16083" xr:uid="{1D5E11EE-F5AE-42AD-844C-165045026ADD}"/>
    <cellStyle name="40% - Accent2 4 5 3 2" xfId="10913" xr:uid="{F3872828-AC68-4C7A-9769-EC9566930A04}"/>
    <cellStyle name="40% - Accent2 4 5 3 2 2" xfId="14961" xr:uid="{54185CCC-63FE-4A43-A2D1-3E974ACD47BE}"/>
    <cellStyle name="40% - Accent2 4 5 3 2 2 2" xfId="1071" xr:uid="{7B179A5A-6A2F-4571-990E-612F87A1CFA2}"/>
    <cellStyle name="40% - Accent2 4 5 3 2 2 2 2" xfId="26555" xr:uid="{F69ED7FC-69C2-4A0D-BB1A-429D7F7587B3}"/>
    <cellStyle name="40% - Accent2 4 5 3 2 2 3" xfId="40299" xr:uid="{AFB00997-DCBE-48EF-9762-5B6A14CED3E4}"/>
    <cellStyle name="40% - Accent2 4 5 3 2 3" xfId="9149" xr:uid="{1BAFAE1E-C7D3-4E95-8AA7-2FE8CF2A137F}"/>
    <cellStyle name="40% - Accent2 4 5 3 2 3 2" xfId="5449" xr:uid="{B18D6BF1-CBC5-48A8-A645-406EDC82D41C}"/>
    <cellStyle name="40% - Accent2 4 5 3 2 3 2 2" xfId="30880" xr:uid="{392FA17C-D44E-4A50-B09B-F1FA5E031182}"/>
    <cellStyle name="40% - Accent2 4 5 3 2 3 3" xfId="34542" xr:uid="{100257B8-EB08-44C6-88D9-5E3338F22EFA}"/>
    <cellStyle name="40% - Accent2 4 5 3 2 4" xfId="7215" xr:uid="{63168B0A-72A9-46E6-85B7-B31478099C45}"/>
    <cellStyle name="40% - Accent2 4 5 3 2 4 2" xfId="32629" xr:uid="{1533C878-DC9B-444C-AFEB-11BF52802689}"/>
    <cellStyle name="40% - Accent2 4 5 3 2 5" xfId="36284" xr:uid="{2636FE5F-67E3-418A-8797-A98966F8D919}"/>
    <cellStyle name="40% - Accent2 4 5 3 3" xfId="12032" xr:uid="{5086EC97-CEED-48F3-B587-0BF4A8902CA0}"/>
    <cellStyle name="40% - Accent2 4 5 3 3 2" xfId="13624" xr:uid="{718C5B36-B7A1-4F14-B02D-C878A07D4D3F}"/>
    <cellStyle name="40% - Accent2 4 5 3 3 2 2" xfId="38975" xr:uid="{45AAE2D3-CAA4-4455-948A-C352C958C9E3}"/>
    <cellStyle name="40% - Accent2 4 5 3 3 3" xfId="37395" xr:uid="{AD03D170-1CD8-461D-BF78-7205B4194677}"/>
    <cellStyle name="40% - Accent2 4 5 3 4" xfId="5888" xr:uid="{1E3601A6-595C-480A-A873-D2A0CA2E9348}"/>
    <cellStyle name="40% - Accent2 4 5 3 4 2" xfId="14827" xr:uid="{AFA18F05-8C92-4184-A4D4-45496EA001C7}"/>
    <cellStyle name="40% - Accent2 4 5 3 4 2 2" xfId="40166" xr:uid="{D7F62F97-2AC3-45D6-9007-F316F120D531}"/>
    <cellStyle name="40% - Accent2 4 5 3 4 3" xfId="31311" xr:uid="{CD376AB1-F825-4800-8F76-1E57F2828638}"/>
    <cellStyle name="40% - Accent2 4 5 3 5" xfId="22907" xr:uid="{F28591A9-8B6B-490A-BA5D-B7BE56CC3478}"/>
    <cellStyle name="40% - Accent2 4 5 3 5 2" xfId="48162" xr:uid="{53C6BDEF-E210-4B82-8597-7C61CBC883C3}"/>
    <cellStyle name="40% - Accent2 4 5 3 6" xfId="41400" xr:uid="{EF349B5D-34F1-479B-8603-0CB10EF8AED0}"/>
    <cellStyle name="40% - Accent2 4 5 4" xfId="15133" xr:uid="{8486182D-FD4A-4842-BAE1-683A319DCE75}"/>
    <cellStyle name="40% - Accent2 4 5 4 2" xfId="8638" xr:uid="{8D355BA9-579F-4B07-90F7-578CED3E5E1D}"/>
    <cellStyle name="40% - Accent2 4 5 4 2 2" xfId="20022" xr:uid="{157BC1A9-70DF-4EA0-8324-55B3A5CB5F4D}"/>
    <cellStyle name="40% - Accent2 4 5 4 2 2 2" xfId="45310" xr:uid="{BA2EAA68-1D51-4B38-8513-6E9568E9718A}"/>
    <cellStyle name="40% - Accent2 4 5 4 2 3" xfId="34044" xr:uid="{3D233D6F-065C-4F81-B460-0339FB37E140}"/>
    <cellStyle name="40% - Accent2 4 5 4 3" xfId="14400" xr:uid="{A706A0BF-4A29-463B-AF76-BED60E00012D}"/>
    <cellStyle name="40% - Accent2 4 5 4 3 2" xfId="22294" xr:uid="{B13EE9A8-A13A-46B5-A7DA-6EC253DB633B}"/>
    <cellStyle name="40% - Accent2 4 5 4 3 2 2" xfId="47562" xr:uid="{EACDFCF3-B62C-4933-8AB3-2C2CFB1092B5}"/>
    <cellStyle name="40% - Accent2 4 5 4 3 3" xfId="39739" xr:uid="{E7076372-C521-44E8-A0E4-1D6E0E54F730}"/>
    <cellStyle name="40% - Accent2 4 5 4 4" xfId="24060" xr:uid="{6CFEBC5B-7BC5-4C27-BED9-839A09DF75CE}"/>
    <cellStyle name="40% - Accent2 4 5 4 4 2" xfId="49305" xr:uid="{47BD2AED-6045-4CFC-B78B-DE495AA809A4}"/>
    <cellStyle name="40% - Accent2 4 5 4 5" xfId="40460" xr:uid="{56EC6BAF-0493-48AE-9CA2-52C49E77BDB0}"/>
    <cellStyle name="40% - Accent2 4 5 5" xfId="16252" xr:uid="{1F0EAA9C-D929-4975-93E2-97223DE7D48B}"/>
    <cellStyle name="40% - Accent2 4 5 5 2" xfId="7302" xr:uid="{0C7721C7-2336-4BE4-9A9B-80ED347291FF}"/>
    <cellStyle name="40% - Accent2 4 5 5 2 2" xfId="32716" xr:uid="{6207022F-5967-4471-AA06-F149EDEEA94B}"/>
    <cellStyle name="40% - Accent2 4 5 5 3" xfId="41568" xr:uid="{FC3817CE-6EF2-4310-990C-EF921F4C29DE}"/>
    <cellStyle name="40% - Accent2 4 5 6" xfId="22735" xr:uid="{E2FA152D-4032-42F6-B3A2-6308129F5CC0}"/>
    <cellStyle name="40% - Accent2 4 5 6 2" xfId="8504" xr:uid="{AAD55291-6988-4D39-80ED-56E08C05D2B8}"/>
    <cellStyle name="40% - Accent2 4 5 6 2 2" xfId="33911" xr:uid="{DFFA7A5C-8B70-45B2-BFAB-AFCCE39C7DE5}"/>
    <cellStyle name="40% - Accent2 4 5 6 3" xfId="47990" xr:uid="{8E0A4965-47CC-4BDA-86CE-41A5D5AC78FD}"/>
    <cellStyle name="40% - Accent2 4 5 7" xfId="3956" xr:uid="{40FB4DC7-A416-41A6-A550-407C2AC9DBD2}"/>
    <cellStyle name="40% - Accent2 4 5 7 2" xfId="29400" xr:uid="{95598190-25D9-4D8A-AF46-D8C95AEDCD5A}"/>
    <cellStyle name="40% - Accent2 4 5 8" xfId="35143" xr:uid="{3E3E0295-2AE3-40AE-BA4E-EDCC500CE09B}"/>
    <cellStyle name="40% - Accent2 4 6" xfId="5549" xr:uid="{C4015ACA-CF6D-4195-A2AD-D10159104E45}"/>
    <cellStyle name="40% - Accent2 4 6 2" xfId="23550" xr:uid="{93D0F78F-4028-48F0-B85D-9ED323830089}"/>
    <cellStyle name="40% - Accent2 4 6 2 2" xfId="4429" xr:uid="{9A5E3272-B02A-4C9A-B83E-5FAB00B6C046}"/>
    <cellStyle name="40% - Accent2 4 6 2 2 2" xfId="2106" xr:uid="{BC9F7500-091C-4D02-A775-4BAAB127F84B}"/>
    <cellStyle name="40% - Accent2 4 6 2 2 2 2" xfId="27577" xr:uid="{6D529493-A050-449A-BFAB-7C5DFC5DA710}"/>
    <cellStyle name="40% - Accent2 4 6 2 2 3" xfId="29872" xr:uid="{C47C1141-D782-4453-88A9-8731054FDFB7}"/>
    <cellStyle name="40% - Accent2 4 6 2 3" xfId="21785" xr:uid="{7179EB6A-5C77-4E37-94C7-2672E98EF662}"/>
    <cellStyle name="40% - Accent2 4 6 2 3 2" xfId="11762" xr:uid="{58886DD3-7A68-4929-91C9-945BDC311C51}"/>
    <cellStyle name="40% - Accent2 4 6 2 3 2 2" xfId="37133" xr:uid="{EF0D2EA9-BE70-4FD3-B131-F0A4AEAB2229}"/>
    <cellStyle name="40% - Accent2 4 6 2 3 3" xfId="47053" xr:uid="{635ED44B-04AA-4832-949B-DB46D50D0C47}"/>
    <cellStyle name="40% - Accent2 4 6 2 4" xfId="19851" xr:uid="{79532BE1-2F40-4336-A887-885C339BF963}"/>
    <cellStyle name="40% - Accent2 4 6 2 4 2" xfId="45139" xr:uid="{F50E9F0A-FD3D-4493-80A2-41BE50F8D4AE}"/>
    <cellStyle name="40% - Accent2 4 6 2 5" xfId="48795" xr:uid="{E8B3FF07-FEBE-42D6-BD65-2C8CF635EDA9}"/>
    <cellStyle name="40% - Accent2 4 6 3" xfId="24669" xr:uid="{7EDACDC8-CC6E-4EB6-93E7-FDBC830FD593}"/>
    <cellStyle name="40% - Accent2 4 6 3 2" xfId="989" xr:uid="{090ED40B-AE42-460C-ACE2-976DFF53D87C}"/>
    <cellStyle name="40% - Accent2 4 6 3 2 2" xfId="26473" xr:uid="{F2379E95-EBC5-41C9-A2A9-24330A152DBF}"/>
    <cellStyle name="40% - Accent2 4 6 3 3" xfId="49903" xr:uid="{8127B460-0C89-493A-AD61-7B12C3ADD487}"/>
    <cellStyle name="40% - Accent2 4 6 4" xfId="12202" xr:uid="{611054D4-7E69-4298-95E6-C94336797462}"/>
    <cellStyle name="40% - Accent2 4 6 4 2" xfId="3263" xr:uid="{727F7A8D-182A-4347-BCF5-2C89EA9B005C}"/>
    <cellStyle name="40% - Accent2 4 6 4 2 2" xfId="28716" xr:uid="{DEB86FAD-D025-421C-AA9D-7941B8108F7A}"/>
    <cellStyle name="40% - Accent2 4 6 4 3" xfId="37565" xr:uid="{DEB21771-54BA-4C81-9EEB-023E07B0FAD1}"/>
    <cellStyle name="40% - Accent2 4 6 5" xfId="16594" xr:uid="{52D6FEE4-CF33-4A7E-9310-97D12F47B7C4}"/>
    <cellStyle name="40% - Accent2 4 6 5 2" xfId="41910" xr:uid="{9A556D7A-1686-4995-83BC-2FA623A77BB6}"/>
    <cellStyle name="40% - Accent2 4 6 6" xfId="30972" xr:uid="{A7951BD1-0C28-4941-B311-D25D9B81266D}"/>
    <cellStyle name="40% - Accent2 4 7" xfId="11863" xr:uid="{81A93DE3-62E5-47E1-A6EB-95441471AB03}"/>
    <cellStyle name="40% - Accent2 4 7 2" xfId="17238" xr:uid="{940D76B3-6495-4E77-A2AE-9B3A299699B2}"/>
    <cellStyle name="40% - Accent2 4 7 2 2" xfId="10743" xr:uid="{748EBC7F-D9CC-41A1-96FC-76900DB1609D}"/>
    <cellStyle name="40% - Accent2 4 7 2 2 2" xfId="4210" xr:uid="{14913E68-4912-4C95-8F86-062B010114AB}"/>
    <cellStyle name="40% - Accent2 4 7 2 2 2 2" xfId="29654" xr:uid="{F6C74E25-645E-42BB-9DCF-81D8B901C59A}"/>
    <cellStyle name="40% - Accent2 4 7 2 2 3" xfId="36126" xr:uid="{52648FC6-611B-44A3-BBFA-C07E31D8FA0E}"/>
    <cellStyle name="40% - Accent2 4 7 2 3" xfId="15473" xr:uid="{0272DD02-0FFA-4F76-BE77-A78A90700C98}"/>
    <cellStyle name="40% - Accent2 4 7 2 3 2" xfId="24399" xr:uid="{C8FFB497-44A6-4C27-B13E-97846C16CF18}"/>
    <cellStyle name="40% - Accent2 4 7 2 3 2 2" xfId="49644" xr:uid="{441B5DA3-C718-4593-99DC-8D966B4D9853}"/>
    <cellStyle name="40% - Accent2 4 7 2 3 3" xfId="40800" xr:uid="{1F2C3F08-C24F-4998-8603-68185892E01C}"/>
    <cellStyle name="40% - Accent2 4 7 2 4" xfId="13537" xr:uid="{22908252-CB8F-4CF2-8C4B-D912EEF828EC}"/>
    <cellStyle name="40% - Accent2 4 7 2 4 2" xfId="38888" xr:uid="{8D1DDA6E-95EE-4E18-BD3B-1D33618CBCC3}"/>
    <cellStyle name="40% - Accent2 4 7 2 5" xfId="42546" xr:uid="{1C1B5891-62E3-490B-9EAF-466E76C402A0}"/>
    <cellStyle name="40% - Accent2 4 7 3" xfId="18356" xr:uid="{7F6754AA-003B-4B54-A3E9-A308482B07CC}"/>
    <cellStyle name="40% - Accent2 4 7 3 2" xfId="990" xr:uid="{8BFB750D-A61E-4BCB-B661-1F8DF1CC3912}"/>
    <cellStyle name="40% - Accent2 4 7 3 2 2" xfId="26474" xr:uid="{654B6382-8492-4251-A5C5-0B161958B7BE}"/>
    <cellStyle name="40% - Accent2 4 7 3 3" xfId="43656" xr:uid="{F1AB33AA-4A43-43DE-9BFB-E3FE664B67D2}"/>
    <cellStyle name="40% - Accent2 4 7 4" xfId="24839" xr:uid="{C1B4D12A-E116-4E7D-8E56-76E9A9901D8D}"/>
    <cellStyle name="40% - Accent2 4 7 4 2" xfId="9576" xr:uid="{90C1BDB9-5319-4692-AE3F-EBF976C8B9B2}"/>
    <cellStyle name="40% - Accent2 4 7 4 2 2" xfId="34969" xr:uid="{546F447A-B790-496A-9FD5-9415DC55DE7B}"/>
    <cellStyle name="40% - Accent2 4 7 4 3" xfId="50073" xr:uid="{E441B096-41D5-49CC-B99A-F30F110A22C9}"/>
    <cellStyle name="40% - Accent2 4 7 5" xfId="6060" xr:uid="{AB6D1835-F1D6-4ABA-A305-4C540B3CE95E}"/>
    <cellStyle name="40% - Accent2 4 7 5 2" xfId="31483" xr:uid="{71E72C34-495B-4E67-8EF5-5059EF7A0734}"/>
    <cellStyle name="40% - Accent2 4 7 6" xfId="37227" xr:uid="{1DF3506B-6548-49F2-9CDE-9D6A6F82E683}"/>
    <cellStyle name="40% - Accent2 4 8" xfId="20288" xr:uid="{267CD921-FCC0-4AEE-8521-4AEB993A54A4}"/>
    <cellStyle name="40% - Accent2 4 8 2" xfId="14148" xr:uid="{E646BB5D-5177-4CCA-B5D8-5C977057C4ED}"/>
    <cellStyle name="40% - Accent2 4 8 2 2" xfId="16763" xr:uid="{AB56CCAB-C14F-4A1A-B4F4-6197DFD1006F}"/>
    <cellStyle name="40% - Accent2 4 8 2 2 2" xfId="42079" xr:uid="{113924AC-E433-40E7-BAD3-9820D5BFABC8}"/>
    <cellStyle name="40% - Accent2 4 8 2 3" xfId="39487" xr:uid="{13AD8018-D9AA-4D21-BB25-90DD4B5F6CA1}"/>
    <cellStyle name="40% - Accent2 4 8 3" xfId="20630" xr:uid="{A1D6F889-E4EC-465B-9C56-8E224322A405}"/>
    <cellStyle name="40% - Accent2 4 8 3 2" xfId="5369" xr:uid="{9B39818E-E886-4F0B-9ADC-5AF348672108}"/>
    <cellStyle name="40% - Accent2 4 8 3 2 2" xfId="30800" xr:uid="{A12010FA-E9B7-4BED-B851-1639F6AA63BB}"/>
    <cellStyle name="40% - Accent2 4 8 3 3" xfId="45909" xr:uid="{3FB16057-6F32-4331-B0C6-D472F46D93F6}"/>
    <cellStyle name="40% - Accent2 4 8 4" xfId="18700" xr:uid="{17492F7F-66A2-4BFF-B08E-86F0DA2EF0A9}"/>
    <cellStyle name="40% - Accent2 4 8 4 2" xfId="44000" xr:uid="{9B820AC0-D7AE-4D52-9327-A0A09E0A350C}"/>
    <cellStyle name="40% - Accent2 4 8 5" xfId="45569" xr:uid="{D6895F2B-C0C7-40F2-A2FB-17CDF97BCED5}"/>
    <cellStyle name="40% - Accent2 4 9" xfId="384" xr:uid="{25F38E1D-A7AB-452C-9004-17E907ADF47E}"/>
    <cellStyle name="40% - Accent2 4 9 2" xfId="14184" xr:uid="{3B6C63A4-C257-41BD-9917-4FCA7E333DE0}"/>
    <cellStyle name="40% - Accent2 4 9 2 2" xfId="6313" xr:uid="{0F2CB492-BDC0-42FF-95B1-E0FA4D89F74E}"/>
    <cellStyle name="40% - Accent2 4 9 2 2 2" xfId="31736" xr:uid="{39E7BBDB-0B55-4452-9DD4-47DF9383EC1F}"/>
    <cellStyle name="40% - Accent2 4 9 2 3" xfId="39523" xr:uid="{D99CD2F7-253B-41FF-8BE6-177606E0E2FE}"/>
    <cellStyle name="40% - Accent2 4 9 3" xfId="17577" xr:uid="{FD0E8A98-C7F8-489D-BFFB-57480008612F}"/>
    <cellStyle name="40% - Accent2 4 9 3 2" xfId="20192" xr:uid="{9C9D909F-4441-4C31-AE83-FD2BEF50F63F}"/>
    <cellStyle name="40% - Accent2 4 9 3 2 2" xfId="45480" xr:uid="{1E8A2FB1-CDA9-4082-81D0-849993942B70}"/>
    <cellStyle name="40% - Accent2 4 9 3 3" xfId="42885" xr:uid="{92A4B1AA-5977-4D18-AB3D-C2B25E18DBB1}"/>
    <cellStyle name="40% - Accent2 4 9 4" xfId="10352" xr:uid="{55161C96-DDAB-41FF-A276-C98E31F25479}"/>
    <cellStyle name="40% - Accent2 4 9 4 2" xfId="35736" xr:uid="{BE9CD500-C325-49FD-A075-338A8DD3FD1E}"/>
    <cellStyle name="40% - Accent2 4 9 5" xfId="25868" xr:uid="{55FDBAB3-8977-401A-A116-FA89CF4526CC}"/>
    <cellStyle name="40% - Accent2 5" xfId="16037" xr:uid="{25B458AB-5622-48AB-9280-857868B1D8C5}"/>
    <cellStyle name="40% - Accent2 5 10" xfId="5677" xr:uid="{8D17FEAC-54AF-4502-B965-4AB8BEF7CB33}"/>
    <cellStyle name="40% - Accent2 5 10 2" xfId="1979" xr:uid="{9DA2DA10-209E-4C05-8D28-7623060B6464}"/>
    <cellStyle name="40% - Accent2 5 10 2 2" xfId="27450" xr:uid="{705D75A0-C161-40B1-A1C0-838110725184}"/>
    <cellStyle name="40% - Accent2 5 10 3" xfId="31100" xr:uid="{50363D00-7360-4351-BEFB-8D8970D176AD}"/>
    <cellStyle name="40% - Accent2 5 11" xfId="22692" xr:uid="{15194820-FC2D-4782-A0F3-E9ADF4C16986}"/>
    <cellStyle name="40% - Accent2 5 11 2" xfId="21098" xr:uid="{2285421E-D467-492B-8537-7BED0D284505}"/>
    <cellStyle name="40% - Accent2 5 11 2 2" xfId="46377" xr:uid="{BC6F5D7B-5CEB-4B19-83F5-56BFF48C970F}"/>
    <cellStyle name="40% - Accent2 5 11 3" xfId="47947" xr:uid="{0B31CE79-580E-43E9-8C20-0E75B17E7325}"/>
    <cellStyle name="40% - Accent2 5 12" xfId="10225" xr:uid="{ADE88552-6D95-49F1-8E25-669DA2E6EB6F}"/>
    <cellStyle name="40% - Accent2 5 12 2" xfId="35609" xr:uid="{CD77F934-79DA-4506-A66C-9AB6A8143499}"/>
    <cellStyle name="40% - Accent2 5 13" xfId="41355" xr:uid="{C8353A64-FD84-4DAD-AC59-1B372ADFCE14}"/>
    <cellStyle name="40% - Accent2 5 2" xfId="18187" xr:uid="{3BF8308F-F62D-43B1-9F2C-89653B2BB6C3}"/>
    <cellStyle name="40% - Accent2 5 2 10" xfId="43488" xr:uid="{384B9023-86E2-4874-B66C-A0A316E03CAB}"/>
    <cellStyle name="40% - Accent2 5 2 2" xfId="7654" xr:uid="{37081DC3-F8BE-4BF1-9013-7DC02BF78657}"/>
    <cellStyle name="40% - Accent2 5 2 2 2" xfId="20289" xr:uid="{6BC8D8EE-779F-4600-A8AC-018105B33B0F}"/>
    <cellStyle name="40% - Accent2 5 2 2 2 2" xfId="385" xr:uid="{09DE6D78-FB6A-449F-A392-797526A19D14}"/>
    <cellStyle name="40% - Accent2 5 2 2 2 2 2" xfId="19171" xr:uid="{0D532F99-DBAF-4839-902B-6BB0538EFF36}"/>
    <cellStyle name="40% - Accent2 5 2 2 2 2 2 2" xfId="6314" xr:uid="{BDA6A4A7-06BD-4D7A-B296-2EA75429F555}"/>
    <cellStyle name="40% - Accent2 5 2 2 2 2 2 2 2" xfId="31737" xr:uid="{87E71690-CB55-47FF-9880-6AF207C63BBC}"/>
    <cellStyle name="40% - Accent2 5 2 2 2 2 2 3" xfId="44470" xr:uid="{B25FC889-ED53-45E8-9970-5D81F00BB1D9}"/>
    <cellStyle name="40% - Accent2 5 2 2 2 2 3" xfId="17578" xr:uid="{86EF9F1F-DCCA-480D-8FD6-86DDD15AAAA4}"/>
    <cellStyle name="40% - Accent2 5 2 2 2 2 3 2" xfId="13876" xr:uid="{5E8FA4F1-EAF7-4C00-ABED-EAFDADA1E465}"/>
    <cellStyle name="40% - Accent2 5 2 2 2 2 3 2 2" xfId="39227" xr:uid="{D62FE7C8-156E-4129-BD21-1DC912A23EB2}"/>
    <cellStyle name="40% - Accent2 5 2 2 2 2 3 3" xfId="42886" xr:uid="{CD6BDFC8-286D-4F52-BC1C-05F692244310}"/>
    <cellStyle name="40% - Accent2 5 2 2 2 2 4" xfId="10353" xr:uid="{3A914540-9D12-4A09-9964-9B4019DFEB9F}"/>
    <cellStyle name="40% - Accent2 5 2 2 2 2 4 2" xfId="35737" xr:uid="{FBF4EACA-7BA1-4122-B1C1-B64849B47667}"/>
    <cellStyle name="40% - Accent2 5 2 2 2 2 5" xfId="25869" xr:uid="{F80E33E4-E4B7-4483-AB3F-CC5E1609A933}"/>
    <cellStyle name="40% - Accent2 5 2 2 2 3" xfId="2582" xr:uid="{4EDE6856-6AA7-4F25-8E97-2BC5252926F8}"/>
    <cellStyle name="40% - Accent2 5 2 2 2 3 2" xfId="23080" xr:uid="{BA983788-FE1E-4C1F-9B93-08C1F2AB2499}"/>
    <cellStyle name="40% - Accent2 5 2 2 2 3 2 2" xfId="48335" xr:uid="{2B4FA6AD-99E4-4740-9787-70C322904593}"/>
    <cellStyle name="40% - Accent2 5 2 2 2 3 3" xfId="28035" xr:uid="{6252E3C0-C504-4AE6-89D5-B1CA46CC21C6}"/>
    <cellStyle name="40% - Accent2 5 2 2 2 4" xfId="14316" xr:uid="{F955F633-AB6D-4593-8986-7BE29B433103}"/>
    <cellStyle name="40% - Accent2 5 2 2 2 4 2" xfId="11680" xr:uid="{8D062D17-5791-450A-98C8-29DEA9305A58}"/>
    <cellStyle name="40% - Accent2 5 2 2 2 4 2 2" xfId="37051" xr:uid="{88218699-A488-48DC-9EDE-9D253EA7FCF4}"/>
    <cellStyle name="40% - Accent2 5 2 2 2 4 3" xfId="39655" xr:uid="{E4AB5862-B389-41B6-964E-BDD9AD091D75}"/>
    <cellStyle name="40% - Accent2 5 2 2 2 5" xfId="8165" xr:uid="{021D6640-D1C3-4A2C-A2FA-CB13021572F9}"/>
    <cellStyle name="40% - Accent2 5 2 2 2 5 2" xfId="33572" xr:uid="{4B5E9BD5-A3BD-478F-B387-FA9FA4857E09}"/>
    <cellStyle name="40% - Accent2 5 2 2 2 6" xfId="45570" xr:uid="{9E2ADD08-3C51-4A22-9CDD-2AB5739A983C}"/>
    <cellStyle name="40% - Accent2 5 2 2 3" xfId="13977" xr:uid="{EE13A800-0D91-4B15-9009-7607CB8F9C82}"/>
    <cellStyle name="40% - Accent2 5 2 2 3 2" xfId="1425" xr:uid="{59D5A012-3CD0-4F4C-B1F9-0A6C4974DBFB}"/>
    <cellStyle name="40% - Accent2 5 2 2 3 2 2" xfId="12855" xr:uid="{25D320BF-DB84-4B56-A4F7-5A8E2C4BF82E}"/>
    <cellStyle name="40% - Accent2 5 2 2 3 2 2 2" xfId="12628" xr:uid="{40FC6067-7BE6-4954-9887-A45CDFD27A2C}"/>
    <cellStyle name="40% - Accent2 5 2 2 3 2 2 2 2" xfId="37991" xr:uid="{DA9A13C7-2074-48A3-B5D4-235795004FBE}"/>
    <cellStyle name="40% - Accent2 5 2 2 3 2 2 3" xfId="38217" xr:uid="{3814DE15-21FA-40BE-993B-A61904B51EAF}"/>
    <cellStyle name="40% - Accent2 5 2 2 3 2 3" xfId="7045" xr:uid="{CC19451A-C591-48D7-A657-E1515AB21055}"/>
    <cellStyle name="40% - Accent2 5 2 2 3 2 3 2" xfId="1243" xr:uid="{6444234E-C6CB-46BF-8DFB-F46E018D89EA}"/>
    <cellStyle name="40% - Accent2 5 2 2 3 2 3 2 2" xfId="26727" xr:uid="{7FC728E1-EC2D-4196-87C3-A4EE04AC2C9F}"/>
    <cellStyle name="40% - Accent2 5 2 2 3 2 3 3" xfId="32459" xr:uid="{0376E66F-CAAA-4D2C-AEDD-8BA08B5C1AD9}"/>
    <cellStyle name="40% - Accent2 5 2 2 3 2 4" xfId="22990" xr:uid="{77E7A1D2-3A80-4420-8BAF-55FC74BAF8F2}"/>
    <cellStyle name="40% - Accent2 5 2 2 3 2 4 2" xfId="48245" xr:uid="{4252D044-D117-4DE8-A9D0-48967AC2072B}"/>
    <cellStyle name="40% - Accent2 5 2 2 3 2 5" xfId="26896" xr:uid="{11032797-E3F6-429E-AA5D-8BAAE178F442}"/>
    <cellStyle name="40% - Accent2 5 2 2 3 3" xfId="8895" xr:uid="{1FE8B428-B509-4F9A-98E8-8FDFBDCEE06F}"/>
    <cellStyle name="40% - Accent2 5 2 2 3 3 2" xfId="16767" xr:uid="{2C9155EC-A77C-46EA-92E9-0EB88175280E}"/>
    <cellStyle name="40% - Accent2 5 2 2 3 3 2 2" xfId="42083" xr:uid="{3EBB6C2E-6AA4-462C-9527-3D9889BE92E7}"/>
    <cellStyle name="40% - Accent2 5 2 2 3 3 3" xfId="34288" xr:uid="{1F77648E-F038-47DA-B061-BDEAD4D20966}"/>
    <cellStyle name="40% - Accent2 5 2 2 3 4" xfId="2752" xr:uid="{0A657AC0-078B-44A0-834A-13D526327023}"/>
    <cellStyle name="40% - Accent2 5 2 2 3 4 2" xfId="24317" xr:uid="{180E8BED-554B-4BC6-8D91-38DC1DF71537}"/>
    <cellStyle name="40% - Accent2 5 2 2 3 4 2 2" xfId="49562" xr:uid="{260AF6B3-CB19-45B6-9F93-D85979F80AD9}"/>
    <cellStyle name="40% - Accent2 5 2 2 3 4 3" xfId="28205" xr:uid="{4CEF5947-6602-45C3-971D-7347B68A62F0}"/>
    <cellStyle name="40% - Accent2 5 2 2 3 5" xfId="20800" xr:uid="{F76BC1EF-9B5D-4185-AC6F-5DB4F520678D}"/>
    <cellStyle name="40% - Accent2 5 2 2 3 5 2" xfId="46079" xr:uid="{C4208E21-5FDF-4278-B87A-56BF53C95A29}"/>
    <cellStyle name="40% - Accent2 5 2 2 3 6" xfId="39318" xr:uid="{2E2E96C6-30E8-4F53-BC4B-226B74B423F6}"/>
    <cellStyle name="40% - Accent2 5 2 2 4" xfId="13027" xr:uid="{1B00181C-C53F-4E91-87D4-229634F8962F}"/>
    <cellStyle name="40% - Accent2 5 2 2 4 2" xfId="6533" xr:uid="{3A0068AA-46AE-4749-8751-0F4BA6614290}"/>
    <cellStyle name="40% - Accent2 5 2 2 4 2 2" xfId="16848" xr:uid="{E1BF3615-F5AA-4AEA-8531-452C8B8A4F38}"/>
    <cellStyle name="40% - Accent2 5 2 2 4 2 2 2" xfId="42164" xr:uid="{BB5A9F5E-61F0-46C3-AB8C-728BABC2405C}"/>
    <cellStyle name="40% - Accent2 5 2 2 4 2 3" xfId="31955" xr:uid="{8C4C290A-85FD-48BB-AD2D-786C0E03E3C3}"/>
    <cellStyle name="40% - Accent2 5 2 2 4 3" xfId="23890" xr:uid="{586E654D-FAF8-4F10-B513-0715F8253422}"/>
    <cellStyle name="40% - Accent2 5 2 2 4 3 2" xfId="20190" xr:uid="{1BCA3E2F-F8AC-4461-B661-D86F7E085BE3}"/>
    <cellStyle name="40% - Accent2 5 2 2 4 3 2 2" xfId="45478" xr:uid="{EABCDD29-BE8B-4E6E-9801-77AE43BB827B}"/>
    <cellStyle name="40% - Accent2 5 2 2 4 3 3" xfId="49135" xr:uid="{BE653E70-3CA2-42D4-902E-1E14271F7473}"/>
    <cellStyle name="40% - Accent2 5 2 2 4 4" xfId="4039" xr:uid="{C16EBB98-C80E-4719-8D1D-A14C242D381F}"/>
    <cellStyle name="40% - Accent2 5 2 2 4 4 2" xfId="29483" xr:uid="{0EC10257-39BF-46DD-951C-2C886099268C}"/>
    <cellStyle name="40% - Accent2 5 2 2 4 5" xfId="38378" xr:uid="{9B2883BE-63F6-4192-B535-0C2BDB98A136}"/>
    <cellStyle name="40% - Accent2 5 2 2 5" xfId="14146" xr:uid="{EF1BFCEC-EEA1-45EA-AE67-B2967133499F}"/>
    <cellStyle name="40% - Accent2 5 2 2 5 2" xfId="10443" xr:uid="{87D44E83-15E6-45A2-B915-71768F396B93}"/>
    <cellStyle name="40% - Accent2 5 2 2 5 2 2" xfId="35827" xr:uid="{754054DF-5648-4F3D-918C-10D8912A9599}"/>
    <cellStyle name="40% - Accent2 5 2 2 5 3" xfId="39485" xr:uid="{BB407514-72C2-4B6B-B513-D134EEC68933}"/>
    <cellStyle name="40% - Accent2 5 2 2 6" xfId="20628" xr:uid="{069DEA15-1367-4162-897E-296FC6409990}"/>
    <cellStyle name="40% - Accent2 5 2 2 6 2" xfId="5367" xr:uid="{9544F255-4F9E-401D-9C57-8AFCF70464A0}"/>
    <cellStyle name="40% - Accent2 5 2 2 6 2 2" xfId="30798" xr:uid="{19A3D60F-4743-4C2A-BA2E-6CB53EDBD6A3}"/>
    <cellStyle name="40% - Accent2 5 2 2 6 3" xfId="45907" xr:uid="{852C77CA-99F5-410C-9D14-A0BEA7843CE3}"/>
    <cellStyle name="40% - Accent2 5 2 2 7" xfId="18698" xr:uid="{5FA5249C-3CDF-4F8D-A98B-9EDB7ECDF261}"/>
    <cellStyle name="40% - Accent2 5 2 2 7 2" xfId="43998" xr:uid="{A4FC6F99-080E-417D-BCD9-C972D6FD76B3}"/>
    <cellStyle name="40% - Accent2 5 2 2 8" xfId="33062" xr:uid="{D59E5AFC-7F65-4B91-BCFE-14753E1A3A4C}"/>
    <cellStyle name="40% - Accent2 5 2 3" xfId="2413" xr:uid="{F8427E5D-6296-46E4-8369-58B7D03BAF7D}"/>
    <cellStyle name="40% - Accent2 5 2 3 2" xfId="8726" xr:uid="{8A913900-5C2A-40B1-B1D8-D44CD239101B}"/>
    <cellStyle name="40% - Accent2 5 2 3 2 2" xfId="9843" xr:uid="{92F89D8E-0833-4A0F-963F-8337AB733AF6}"/>
    <cellStyle name="40% - Accent2 5 2 3 2 2 2" xfId="6549" xr:uid="{CAC410DB-9A2D-40A5-99A0-FBA42287B640}"/>
    <cellStyle name="40% - Accent2 5 2 3 2 2 2 2" xfId="18952" xr:uid="{1859368C-8F19-4573-B186-CAEE7844A09B}"/>
    <cellStyle name="40% - Accent2 5 2 3 2 2 2 2 2" xfId="44252" xr:uid="{B066B951-9ECF-4EBC-9D59-7ACA47052919}"/>
    <cellStyle name="40% - Accent2 5 2 3 2 2 2 3" xfId="31971" xr:uid="{C24FE415-EFFF-4629-B9B8-9AAF76BE8F03}"/>
    <cellStyle name="40% - Accent2 5 2 3 2 2 3" xfId="13367" xr:uid="{C9E3EFBB-9FEC-4EA2-A905-A0C4ED7A3AE9}"/>
    <cellStyle name="40% - Accent2 5 2 3 2 2 3 2" xfId="4380" xr:uid="{EB2EF4AA-E7EF-4BE8-AB84-8C68FF276650}"/>
    <cellStyle name="40% - Accent2 5 2 3 2 2 3 2 2" xfId="29824" xr:uid="{7D0B6779-3E90-4F01-9A5B-C0D659019220}"/>
    <cellStyle name="40% - Accent2 5 2 3 2 2 3 3" xfId="38718" xr:uid="{5858D9AA-AC84-49B5-AF8D-65939CAC8797}"/>
    <cellStyle name="40% - Accent2 5 2 3 2 2 4" xfId="6143" xr:uid="{7C752F81-8363-4743-9238-ABD7696588FD}"/>
    <cellStyle name="40% - Accent2 5 2 3 2 2 4 2" xfId="31566" xr:uid="{E1D8485C-0830-47F2-A45C-5ED9C2BECD8D}"/>
    <cellStyle name="40% - Accent2 5 2 3 2 2 5" xfId="35227" xr:uid="{7937B4E1-AE89-4006-808B-E61458C401DD}"/>
    <cellStyle name="40% - Accent2 5 2 3 2 3" xfId="15219" xr:uid="{2A3B06F5-4AB5-4E3A-B833-3438BD8EA587}"/>
    <cellStyle name="40% - Accent2 5 2 3 2 3 2" xfId="12547" xr:uid="{9B16EAE2-23CE-4710-96AC-EC90849EE063}"/>
    <cellStyle name="40% - Accent2 5 2 3 2 3 2 2" xfId="37910" xr:uid="{FD8A952F-5DA3-4DAE-BAA3-E5473BF63514}"/>
    <cellStyle name="40% - Accent2 5 2 3 2 3 3" xfId="40546" xr:uid="{D61B79FF-7B66-4793-B07B-9C0392A1187D}"/>
    <cellStyle name="40% - Accent2 5 2 3 2 4" xfId="21701" xr:uid="{B91C3641-332B-4ABC-8D16-D0E0D1109DC4}"/>
    <cellStyle name="40% - Accent2 5 2 3 2 4 2" xfId="7472" xr:uid="{5C598B43-B4C4-424B-8125-9B06283801D0}"/>
    <cellStyle name="40% - Accent2 5 2 3 2 4 2 2" xfId="32886" xr:uid="{2063E63A-9348-4D0C-8EA2-BB578368B791}"/>
    <cellStyle name="40% - Accent2 5 2 3 2 4 3" xfId="46969" xr:uid="{672BD58B-A2AF-4D46-A638-C38029E71917}"/>
    <cellStyle name="40% - Accent2 5 2 3 2 5" xfId="2924" xr:uid="{A52D96B1-FF28-4799-A230-3FFF72636DE1}"/>
    <cellStyle name="40% - Accent2 5 2 3 2 5 2" xfId="28377" xr:uid="{94C85FF8-3645-44DC-B0C2-EB664B578469}"/>
    <cellStyle name="40% - Accent2 5 2 3 2 6" xfId="34123" xr:uid="{06AA1ADB-FE75-45C8-AC9D-87D75FCA3360}"/>
    <cellStyle name="40% - Accent2 5 2 3 3" xfId="21362" xr:uid="{988179FB-D9C2-4D50-9B07-73A8EFFA590B}"/>
    <cellStyle name="40% - Accent2 5 2 3 3 2" xfId="22480" xr:uid="{39677B98-0173-4AA8-AF30-E6E3D60CEBC1}"/>
    <cellStyle name="40% - Accent2 5 2 3 3 2 2" xfId="19187" xr:uid="{CEC1E262-ABDF-403A-9A03-9DB37547AC77}"/>
    <cellStyle name="40% - Accent2 5 2 3 3 2 2 2" xfId="8419" xr:uid="{D7461E40-47B6-41BC-9974-869154FB0CB9}"/>
    <cellStyle name="40% - Accent2 5 2 3 3 2 2 2 2" xfId="33826" xr:uid="{8D53D44A-A0F0-4C41-B798-9EE08411EDC5}"/>
    <cellStyle name="40% - Accent2 5 2 3 3 2 2 3" xfId="44486" xr:uid="{12A767D2-1900-49FD-B93D-D0130B0FF38E}"/>
    <cellStyle name="40% - Accent2 5 2 3 3 2 3" xfId="1762" xr:uid="{2E1FABAA-81BE-46B6-A999-E2FC2D12FC3A}"/>
    <cellStyle name="40% - Accent2 5 2 3 3 2 3 2" xfId="10694" xr:uid="{994DA9ED-0277-441E-B7E4-15B13FE4A1CE}"/>
    <cellStyle name="40% - Accent2 5 2 3 3 2 3 2 2" xfId="36078" xr:uid="{51DEAF24-55E3-4F0A-AF50-5E510789AC59}"/>
    <cellStyle name="40% - Accent2 5 2 3 3 2 3 3" xfId="27233" xr:uid="{51AA21CE-8CD6-4377-A316-A745B3AFB83B}"/>
    <cellStyle name="40% - Accent2 5 2 3 3 2 4" xfId="12457" xr:uid="{F057E523-10AC-4EF9-AF53-2F5EED73450C}"/>
    <cellStyle name="40% - Accent2 5 2 3 3 2 4 2" xfId="37820" xr:uid="{737D5959-7770-4200-8D02-9E7B0E7F80B8}"/>
    <cellStyle name="40% - Accent2 5 2 3 3 2 5" xfId="47736" xr:uid="{AC7ED2ED-D3DA-4D24-A814-AEBADDA90F60}"/>
    <cellStyle name="40% - Accent2 5 2 3 3 3" xfId="4686" xr:uid="{5D24DC81-AB03-4574-810C-9E2B608052A8}"/>
    <cellStyle name="40% - Accent2 5 2 3 3 3 2" xfId="25184" xr:uid="{0E7AD724-E12E-48D5-BE37-FBDDAE32C58D}"/>
    <cellStyle name="40% - Accent2 5 2 3 3 3 2 2" xfId="50418" xr:uid="{58EDECBF-78AB-48D3-8928-7960A1233A6B}"/>
    <cellStyle name="40% - Accent2 5 2 3 3 3 3" xfId="30117" xr:uid="{901B8E1C-0845-4AE7-8AFA-AC43AEC56A6F}"/>
    <cellStyle name="40% - Accent2 5 2 3 3 4" xfId="15389" xr:uid="{E3C4C0E4-CA90-480A-8A34-918C11BC4531}"/>
    <cellStyle name="40% - Accent2 5 2 3 3 4 2" xfId="20108" xr:uid="{A33F5A1B-EE9E-4A42-B396-5CB22B5E5D44}"/>
    <cellStyle name="40% - Accent2 5 2 3 3 4 2 2" xfId="45396" xr:uid="{E6BD6B0F-CA13-40C6-B55F-CD10DE84CDBC}"/>
    <cellStyle name="40% - Accent2 5 2 3 3 4 3" xfId="40716" xr:uid="{5118CF23-79F9-433A-A901-31C2A637FE24}"/>
    <cellStyle name="40% - Accent2 5 2 3 3 5" xfId="9237" xr:uid="{2A8D689A-B029-421B-8681-ADDD003F86B3}"/>
    <cellStyle name="40% - Accent2 5 2 3 3 5 2" xfId="34630" xr:uid="{17BAC28F-E137-40AA-B3FC-9512D020D304}"/>
    <cellStyle name="40% - Accent2 5 2 3 3 6" xfId="46631" xr:uid="{19B6E66D-5929-4595-B960-747D02E57752}"/>
    <cellStyle name="40% - Accent2 5 2 3 4" xfId="3529" xr:uid="{F17EB75B-F4A8-404F-A9A0-C47FCA8F37B2}"/>
    <cellStyle name="40% - Accent2 5 2 3 4 2" xfId="228" xr:uid="{125805D4-015C-4D7B-A6A9-90C767CE3C28}"/>
    <cellStyle name="40% - Accent2 5 2 3 4 2 2" xfId="25265" xr:uid="{906ABB92-E828-499A-8A78-9A591AD7AD0E}"/>
    <cellStyle name="40% - Accent2 5 2 3 4 2 2 2" xfId="50499" xr:uid="{BA0F6F35-B9F1-498D-AFFE-3C1FD054EB63}"/>
    <cellStyle name="40% - Accent2 5 2 3 4 2 3" xfId="25722" xr:uid="{F0D21862-04D3-485C-A0ED-EA8EBE938737}"/>
    <cellStyle name="40% - Accent2 5 2 3 4 3" xfId="19681" xr:uid="{862C366E-5987-486A-A9B4-019CBD1A4DF3}"/>
    <cellStyle name="40% - Accent2 5 2 3 4 3 2" xfId="2276" xr:uid="{0332AC2E-BE1A-44D2-9F3F-6863BA3E79D9}"/>
    <cellStyle name="40% - Accent2 5 2 3 4 3 2 2" xfId="27747" xr:uid="{F0797390-0CCE-44DD-AA1A-76AABEB3491B}"/>
    <cellStyle name="40% - Accent2 5 2 3 4 3 3" xfId="44969" xr:uid="{94F9977B-E6E2-4369-BFD9-C7FC79342597}"/>
    <cellStyle name="40% - Accent2 5 2 3 4 4" xfId="16677" xr:uid="{3251FFD4-39D8-4EA5-AD04-3ED584A920AC}"/>
    <cellStyle name="40% - Accent2 5 2 3 4 4 2" xfId="41993" xr:uid="{240905C7-F1E5-42AD-835F-2988630FC72D}"/>
    <cellStyle name="40% - Accent2 5 2 3 4 5" xfId="28973" xr:uid="{2F4C1BF7-F6F0-4311-BEF0-379754DEDCBB}"/>
    <cellStyle name="40% - Accent2 5 2 3 5" xfId="21531" xr:uid="{41D85944-ECC9-4BED-A42C-A00F1019A27A}"/>
    <cellStyle name="40% - Accent2 5 2 3 5 2" xfId="6233" xr:uid="{112A6538-5AFE-45E2-B937-9A29BD05EC00}"/>
    <cellStyle name="40% - Accent2 5 2 3 5 2 2" xfId="31656" xr:uid="{19C6711A-5722-4DD9-8D8D-5CAE12FC3254}"/>
    <cellStyle name="40% - Accent2 5 2 3 5 3" xfId="46799" xr:uid="{6B594C5B-3137-4A59-AFAA-3284AC0FA457}"/>
    <cellStyle name="40% - Accent2 5 2 3 6" xfId="9065" xr:uid="{DF1CE683-55D6-478D-92A1-C219471056F7}"/>
    <cellStyle name="40% - Accent2 5 2 3 6 2" xfId="18005" xr:uid="{8DA003F9-7F0E-4FAB-8437-9157F020E284}"/>
    <cellStyle name="40% - Accent2 5 2 3 6 2 2" xfId="43313" xr:uid="{7AAEAAAA-90B0-4E02-AF34-1195A1BC80DB}"/>
    <cellStyle name="40% - Accent2 5 2 3 6 3" xfId="34458" xr:uid="{4A8DAF7C-D09F-47B8-B349-7E90A50CC5B9}"/>
    <cellStyle name="40% - Accent2 5 2 3 7" xfId="14488" xr:uid="{6D98A950-D00A-4B8A-BFE6-0E70E0684246}"/>
    <cellStyle name="40% - Accent2 5 2 3 7 2" xfId="39827" xr:uid="{0379DAEA-6155-4D87-AD60-CC5010B08672}"/>
    <cellStyle name="40% - Accent2 5 2 3 8" xfId="27870" xr:uid="{29A661A7-7E06-4ED5-893A-2A74AFC38896}"/>
    <cellStyle name="40% - Accent2 5 2 4" xfId="15050" xr:uid="{D4C3AF78-913B-4D18-B9C5-BC34FBC5C002}"/>
    <cellStyle name="40% - Accent2 5 2 4 2" xfId="16167" xr:uid="{47FFA3F8-EA96-4D51-BA7D-40B4F296A239}"/>
    <cellStyle name="40% - Accent2 5 2 4 2 2" xfId="12871" xr:uid="{070EF9D6-DC29-4054-9904-05108765226B}"/>
    <cellStyle name="40% - Accent2 5 2 4 2 2 2" xfId="21054" xr:uid="{1FDD8A43-ED27-4B37-8DD2-FB58E617E8F5}"/>
    <cellStyle name="40% - Accent2 5 2 4 2 2 2 2" xfId="46333" xr:uid="{7ABADA46-379F-4A28-81C0-C1D34B47E4FD}"/>
    <cellStyle name="40% - Accent2 5 2 4 2 2 3" xfId="38233" xr:uid="{49613CA1-447F-4273-8D03-5975B9E821AE}"/>
    <cellStyle name="40% - Accent2 5 2 4 2 3" xfId="3866" xr:uid="{59AF7572-F668-419B-8397-8435680E3968}"/>
    <cellStyle name="40% - Accent2 5 2 4 2 3 2" xfId="23331" xr:uid="{7F16B72B-EB54-497D-941B-DB73CCF5CFCA}"/>
    <cellStyle name="40% - Accent2 5 2 4 2 3 2 2" xfId="48586" xr:uid="{2216E8EA-EEA8-4926-A63E-C60E1B7723A0}"/>
    <cellStyle name="40% - Accent2 5 2 4 2 3 3" xfId="29310" xr:uid="{DD92F6A3-5BB9-40C0-B042-64684474F281}"/>
    <cellStyle name="40% - Accent2 5 2 4 2 4" xfId="25094" xr:uid="{3B06C249-49AE-41F9-88FC-3BEC12397A86}"/>
    <cellStyle name="40% - Accent2 5 2 4 2 4 2" xfId="50328" xr:uid="{2DC02609-3D11-46F3-8D10-8A905AF10F7A}"/>
    <cellStyle name="40% - Accent2 5 2 4 2 5" xfId="41483" xr:uid="{1D93B024-E591-47BC-976F-4FB1796531D6}"/>
    <cellStyle name="40% - Accent2 5 2 4 3" xfId="10999" xr:uid="{1B717C2A-4E37-40CC-B5C5-C928848104EC}"/>
    <cellStyle name="40% - Accent2 5 2 4 3 2" xfId="18871" xr:uid="{90785842-16F4-4460-9B2E-E8E8AE1FEBEE}"/>
    <cellStyle name="40% - Accent2 5 2 4 3 2 2" xfId="44171" xr:uid="{8F77D992-76BC-4841-9CCD-79D00CAE92FF}"/>
    <cellStyle name="40% - Accent2 5 2 4 3 3" xfId="36370" xr:uid="{D5AD27D7-6701-4B18-BDEB-C90D44274CF6}"/>
    <cellStyle name="40% - Accent2 5 2 4 4" xfId="4856" xr:uid="{7355387F-78AE-4F6C-B858-3AB26EE61964}"/>
    <cellStyle name="40% - Accent2 5 2 4 4 2" xfId="13794" xr:uid="{A40621A9-7E49-44C9-8D9F-991B969B96BB}"/>
    <cellStyle name="40% - Accent2 5 2 4 4 2 2" xfId="39145" xr:uid="{48960758-DDC4-48B5-9026-306E7661245F}"/>
    <cellStyle name="40% - Accent2 5 2 4 4 3" xfId="30287" xr:uid="{CBBB6215-03C3-4C28-93E3-7F98FA24EDB9}"/>
    <cellStyle name="40% - Accent2 5 2 4 5" xfId="21873" xr:uid="{407E873B-1B19-42AF-B30B-9EFF52110F35}"/>
    <cellStyle name="40% - Accent2 5 2 4 5 2" xfId="47141" xr:uid="{C745938C-F126-459B-B5D5-8C374D399494}"/>
    <cellStyle name="40% - Accent2 5 2 4 6" xfId="40380" xr:uid="{81106FE2-881F-4651-A8AF-5074C86D498E}"/>
    <cellStyle name="40% - Accent2 5 2 5" xfId="4517" xr:uid="{7CB0517F-C0E0-4830-AF11-FE2CFE499C2B}"/>
    <cellStyle name="40% - Accent2 5 2 5 2" xfId="5633" xr:uid="{27905092-2E98-4FE5-8507-6904AB422627}"/>
    <cellStyle name="40% - Accent2 5 2 5 2 2" xfId="557" xr:uid="{8D3AE62B-4B94-4477-B922-B5B31D40D555}"/>
    <cellStyle name="40% - Accent2 5 2 5 2 2 2" xfId="14742" xr:uid="{F64D5EEB-A62A-4E9F-97F6-E88B238D0103}"/>
    <cellStyle name="40% - Accent2 5 2 5 2 2 2 2" xfId="40081" xr:uid="{1BF1B5E9-722B-4840-B0CE-58EF75115AE7}"/>
    <cellStyle name="40% - Accent2 5 2 5 2 2 3" xfId="26041" xr:uid="{832FE2AD-1B0E-4F87-8A25-7C482EFF1E32}"/>
    <cellStyle name="40% - Accent2 5 2 5 2 3" xfId="10180" xr:uid="{4FBD5A81-5CDF-4962-B54D-0A5F2009ECD8}"/>
    <cellStyle name="40% - Accent2 5 2 5 2 3 2" xfId="17018" xr:uid="{FF1B4A17-ACB3-4D2E-A883-7DFDC19DC6B3}"/>
    <cellStyle name="40% - Accent2 5 2 5 2 3 2 2" xfId="42334" xr:uid="{2922CC59-3CBE-4AAF-8CC2-4D08A5CBB384}"/>
    <cellStyle name="40% - Accent2 5 2 5 2 3 3" xfId="35564" xr:uid="{7761BC1A-1348-417D-81DA-72BFC7ED75FE}"/>
    <cellStyle name="40% - Accent2 5 2 5 2 4" xfId="18781" xr:uid="{DCBFE293-0828-4E79-AD9B-8B65505946FE}"/>
    <cellStyle name="40% - Accent2 5 2 5 2 4 2" xfId="44081" xr:uid="{560715A4-F71E-46E2-9BDA-A33500F0AE8A}"/>
    <cellStyle name="40% - Accent2 5 2 5 2 5" xfId="31056" xr:uid="{C8421274-1DB3-4890-B68A-5366386EBDD3}"/>
    <cellStyle name="40% - Accent2 5 2 5 3" xfId="23636" xr:uid="{D01EB3A1-223D-4C11-B09F-DA9C0BE4435C}"/>
    <cellStyle name="40% - Accent2 5 2 5 3 2" xfId="8338" xr:uid="{664DCD8F-3751-454F-9644-43B13F78A6DA}"/>
    <cellStyle name="40% - Accent2 5 2 5 3 2 2" xfId="33745" xr:uid="{3B429115-5493-42BA-967A-62563E564823}"/>
    <cellStyle name="40% - Accent2 5 2 5 3 3" xfId="48881" xr:uid="{43CEBA00-C447-4BCC-970F-086623F841C7}"/>
    <cellStyle name="40% - Accent2 5 2 5 4" xfId="11169" xr:uid="{AAF7DBB3-5439-48D4-97B9-F93433DE90F2}"/>
    <cellStyle name="40% - Accent2 5 2 5 4 2" xfId="1160" xr:uid="{1EAA5A1E-ACE5-4CB8-8F8F-AB282A58F475}"/>
    <cellStyle name="40% - Accent2 5 2 5 4 2 2" xfId="26644" xr:uid="{8AD2DAAB-5BAD-464A-BE28-F7FDC64AD07C}"/>
    <cellStyle name="40% - Accent2 5 2 5 4 3" xfId="36540" xr:uid="{EF512B3B-40B2-49B6-9863-68A481F8FAE6}"/>
    <cellStyle name="40% - Accent2 5 2 5 5" xfId="15561" xr:uid="{E34B37A8-26C9-48EC-AE3D-50F25676C969}"/>
    <cellStyle name="40% - Accent2 5 2 5 5 2" xfId="40888" xr:uid="{46D4C12F-D857-426A-BE2D-71308DE1E90B}"/>
    <cellStyle name="40% - Accent2 5 2 5 6" xfId="29950" xr:uid="{191F29FB-96E0-447B-83A8-44B288882BFC}"/>
    <cellStyle name="40% - Accent2 5 2 6" xfId="19341" xr:uid="{1E819538-F965-4B17-BAA2-1092C8AC6F45}"/>
    <cellStyle name="40% - Accent2 5 2 6 2" xfId="17067" xr:uid="{425FD6E7-AB86-411B-AD67-9F7DABA40555}"/>
    <cellStyle name="40% - Accent2 5 2 6 2 2" xfId="23161" xr:uid="{177630C5-BB34-4866-B850-81F8F38FF2DD}"/>
    <cellStyle name="40% - Accent2 5 2 6 2 2 2" xfId="48416" xr:uid="{5E7266CD-F048-48AD-9D54-D4FCA8D4A756}"/>
    <cellStyle name="40% - Accent2 5 2 6 2 3" xfId="42382" xr:uid="{1FAD1543-F6CA-4AA3-A9E6-FDC457174444}"/>
    <cellStyle name="40% - Accent2 5 2 6 3" xfId="11253" xr:uid="{1DA2D119-E4FB-4FC2-B776-8695AAD75249}"/>
    <cellStyle name="40% - Accent2 5 2 6 3 2" xfId="7554" xr:uid="{C370F3CE-B533-4B53-A472-28E96F33C02B}"/>
    <cellStyle name="40% - Accent2 5 2 6 3 2 2" xfId="32968" xr:uid="{2D1A4EC9-8FA4-4CD5-BA71-9CEEA37D3932}"/>
    <cellStyle name="40% - Accent2 5 2 6 3 3" xfId="36624" xr:uid="{2DACFDA7-D28D-42BD-A931-6E437918E2ED}"/>
    <cellStyle name="40% - Accent2 5 2 6 4" xfId="1935" xr:uid="{D92EF6EF-24DD-4A37-A617-80F57291F71E}"/>
    <cellStyle name="40% - Accent2 5 2 6 4 2" xfId="27406" xr:uid="{DB46F9E4-3B04-4DDA-8565-02519F72ED73}"/>
    <cellStyle name="40% - Accent2 5 2 6 5" xfId="44629" xr:uid="{36B8027F-C16F-439A-A314-FD8A7C1EB74C}"/>
    <cellStyle name="40% - Accent2 5 2 7" xfId="20458" xr:uid="{A848A359-D0EC-4911-84B1-2BC6EC2DDD9B}"/>
    <cellStyle name="40% - Accent2 5 2 7 2" xfId="4129" xr:uid="{0ACCA6E9-E462-41CF-B17C-1070CF35C794}"/>
    <cellStyle name="40% - Accent2 5 2 7 2 2" xfId="29573" xr:uid="{5AE1F9D3-C486-4134-A764-61219BE94F7B}"/>
    <cellStyle name="40% - Accent2 5 2 7 3" xfId="45737" xr:uid="{A6C414C2-90B4-428D-AE94-3520178CEA36}"/>
    <cellStyle name="40% - Accent2 5 2 8" xfId="7993" xr:uid="{BB2654C8-36FB-476A-B738-CB9BCB07328F}"/>
    <cellStyle name="40% - Accent2 5 2 8 2" xfId="15900" xr:uid="{1B16AF0F-D145-4ADC-9137-9580B87B7FC8}"/>
    <cellStyle name="40% - Accent2 5 2 8 2 2" xfId="41227" xr:uid="{AC5C536E-5006-4705-B9FC-BD5FCDDD0EAC}"/>
    <cellStyle name="40% - Accent2 5 2 8 3" xfId="33400" xr:uid="{53D97509-0CD7-4EED-BD20-BAC75744C1A4}"/>
    <cellStyle name="40% - Accent2 5 2 9" xfId="25011" xr:uid="{28B46ABE-A36E-4FA9-889F-F4715FDF263F}"/>
    <cellStyle name="40% - Accent2 5 2 9 2" xfId="50245" xr:uid="{1575A989-26DF-4822-BC59-19B23AA10D74}"/>
    <cellStyle name="40% - Accent2 5 3" xfId="10830" xr:uid="{77388EF6-9A23-4717-952E-CAEEEDCA3536}"/>
    <cellStyle name="40% - Accent2 5 3 2" xfId="23467" xr:uid="{BB2CFC78-72F3-4DDC-94B1-72BBF8401AF3}"/>
    <cellStyle name="40% - Accent2 5 3 2 2" xfId="24584" xr:uid="{2BF0827C-0987-43F5-86F1-E547B87979B8}"/>
    <cellStyle name="40% - Accent2 5 3 2 2 2" xfId="1596" xr:uid="{50E1342E-BA5E-4680-B976-09C892174A06}"/>
    <cellStyle name="40% - Accent2 5 3 2 2 2 2" xfId="9491" xr:uid="{A8814FB3-647E-4B28-9A43-CD9629181E82}"/>
    <cellStyle name="40% - Accent2 5 3 2 2 2 2 2" xfId="34884" xr:uid="{D4B2F01E-461C-48E8-B9FC-7B6497B02656}"/>
    <cellStyle name="40% - Accent2 5 3 2 2 2 3" xfId="27067" xr:uid="{1C46A08D-9C1F-48B9-AB15-EC98025E83D0}"/>
    <cellStyle name="40% - Accent2 5 3 2 2 3" xfId="16504" xr:uid="{8FFB6B88-CEAF-4058-87D7-82FF199CDCBA}"/>
    <cellStyle name="40% - Accent2 5 3 2 2 3 2" xfId="12798" xr:uid="{015297B9-2352-4C8F-A6BC-F1F82430FDD0}"/>
    <cellStyle name="40% - Accent2 5 3 2 2 3 2 2" xfId="38161" xr:uid="{4F9AF69C-0685-4CFD-B2EF-7DC2FAF4910C}"/>
    <cellStyle name="40% - Accent2 5 3 2 2 3 3" xfId="41820" xr:uid="{D3B83378-5C07-4194-9FB5-E084EC1FE1A7}"/>
    <cellStyle name="40% - Accent2 5 3 2 2 4" xfId="20883" xr:uid="{7EBCFC11-2CB7-4D0D-8F05-A182AE107C2F}"/>
    <cellStyle name="40% - Accent2 5 3 2 2 4 2" xfId="46162" xr:uid="{9F336022-A9E4-4E48-A49E-39A89B5C372F}"/>
    <cellStyle name="40% - Accent2 5 3 2 2 5" xfId="49818" xr:uid="{C3DA1FB1-4AAA-4F3C-902E-8670B08D245D}"/>
    <cellStyle name="40% - Accent2 5 3 2 3" xfId="6791" xr:uid="{5206792B-1321-44F6-92A2-D6B702439BDE}"/>
    <cellStyle name="40% - Accent2 5 3 2 3 2" xfId="14661" xr:uid="{3B0D8838-66FF-4558-9047-652B1E8CAE7B}"/>
    <cellStyle name="40% - Accent2 5 3 2 3 2 2" xfId="40000" xr:uid="{20031C13-D76F-4CFB-A136-C9BEAB7A5F64}"/>
    <cellStyle name="40% - Accent2 5 3 2 3 3" xfId="32205" xr:uid="{ACD361D0-C896-41E9-9645-0B16D88A4A8C}"/>
    <cellStyle name="40% - Accent2 5 3 2 4" xfId="17494" xr:uid="{F19081BA-B3F3-4B91-9B78-E5467257B142}"/>
    <cellStyle name="40% - Accent2 5 3 2 4 2" xfId="4298" xr:uid="{75CACB39-D163-47D9-8366-DEDAA556A3C4}"/>
    <cellStyle name="40% - Accent2 5 3 2 4 2 2" xfId="29742" xr:uid="{165DE213-B1F8-46B0-B179-1F3DE2C9DE68}"/>
    <cellStyle name="40% - Accent2 5 3 2 4 3" xfId="42802" xr:uid="{D10DBF28-D143-4F77-9D3D-6B7FBF28368F}"/>
    <cellStyle name="40% - Accent2 5 3 2 5" xfId="11341" xr:uid="{FFC88A77-C9AE-4FC5-B8E8-F8E9595E1CA0}"/>
    <cellStyle name="40% - Accent2 5 3 2 5 2" xfId="36712" xr:uid="{3171DEF2-9261-42C0-BC7E-60F67110268D}"/>
    <cellStyle name="40% - Accent2 5 3 2 6" xfId="48714" xr:uid="{60DF17A4-818A-42D1-BA11-23451FF4347D}"/>
    <cellStyle name="40% - Accent2 5 3 3" xfId="17155" xr:uid="{A0256E41-B2C9-403A-8EA1-7AA8FC2C3B88}"/>
    <cellStyle name="40% - Accent2 5 3 3 2" xfId="18271" xr:uid="{3BFBF4EE-ECA5-43FF-9A62-31E00FE62524}"/>
    <cellStyle name="40% - Accent2 5 3 3 2 2" xfId="3700" xr:uid="{42D40E42-2009-4A0B-8848-29F52D2AAB37}"/>
    <cellStyle name="40% - Accent2 5 3 3 2 2 2" xfId="22127" xr:uid="{4082402D-6556-40B9-B784-AFB3B1173B54}"/>
    <cellStyle name="40% - Accent2 5 3 3 2 2 2 2" xfId="47395" xr:uid="{95FC9AAB-44D7-4088-829D-B3A9EDDF4D89}"/>
    <cellStyle name="40% - Accent2 5 3 3 2 2 3" xfId="29144" xr:uid="{F14B91B6-9C81-4A9B-A1E2-344A99FBA7D0}"/>
    <cellStyle name="40% - Accent2 5 3 3 2 3" xfId="5970" xr:uid="{C6C16226-D31A-41EB-A43C-E3D9168001F3}"/>
    <cellStyle name="40% - Accent2 5 3 3 2 3 2" xfId="25435" xr:uid="{0DFBEC83-D032-4ED5-B904-40CFE5C94ED6}"/>
    <cellStyle name="40% - Accent2 5 3 3 2 3 2 2" xfId="50669" xr:uid="{D484E3A8-8D56-414D-83A8-191A49978939}"/>
    <cellStyle name="40% - Accent2 5 3 3 2 3 3" xfId="31393" xr:uid="{824EF4E9-8FD9-4B8F-9892-D20C95532E09}"/>
    <cellStyle name="40% - Accent2 5 3 3 2 4" xfId="14571" xr:uid="{9E6D5668-1D8E-4BAA-8C02-802EAF13FD07}"/>
    <cellStyle name="40% - Accent2 5 3 3 2 4 2" xfId="39910" xr:uid="{3BC1EB5F-9EA9-402D-A6BB-16931C6A7DB7}"/>
    <cellStyle name="40% - Accent2 5 3 3 2 5" xfId="43571" xr:uid="{2BD29C90-28C4-4E97-A234-CFD9CF297FD8}"/>
    <cellStyle name="40% - Accent2 5 3 3 3" xfId="19427" xr:uid="{954ADE6F-9741-4FF1-A05A-C18C4A61F37C}"/>
    <cellStyle name="40% - Accent2 5 3 3 3 2" xfId="3097" xr:uid="{513C0184-B31D-478E-BCCC-3C6782861AA4}"/>
    <cellStyle name="40% - Accent2 5 3 3 3 2 2" xfId="28550" xr:uid="{9D7EC3CE-34A6-4BC9-B454-F2461CB74A82}"/>
    <cellStyle name="40% - Accent2 5 3 3 3 3" xfId="44715" xr:uid="{909EACC8-ABEE-4E2F-B617-931C7BD4A308}"/>
    <cellStyle name="40% - Accent2 5 3 3 4" xfId="6961" xr:uid="{4F2D65D9-A559-4614-9655-F7A32A9113AC}"/>
    <cellStyle name="40% - Accent2 5 3 3 4 2" xfId="10612" xr:uid="{0DBC30CA-FF83-41B5-AE77-B576EB267144}"/>
    <cellStyle name="40% - Accent2 5 3 3 4 2 2" xfId="35996" xr:uid="{6099619B-3B75-43CE-8CB5-28464C833805}"/>
    <cellStyle name="40% - Accent2 5 3 3 4 3" xfId="32375" xr:uid="{D328D7BA-4937-49AD-A301-E29A5BB134B4}"/>
    <cellStyle name="40% - Accent2 5 3 3 5" xfId="23978" xr:uid="{D25494AE-63DC-4A73-832D-E2C2BD69A38B}"/>
    <cellStyle name="40% - Accent2 5 3 3 5 2" xfId="49223" xr:uid="{6923EDB8-405B-4E54-AF6B-4638B282AA3D}"/>
    <cellStyle name="40% - Accent2 5 3 3 6" xfId="42464" xr:uid="{1D8EC009-6852-4C57-969D-703A47879879}"/>
    <cellStyle name="40% - Accent2 5 3 4" xfId="11947" xr:uid="{198C965D-82C4-429A-9C44-F1101F9ECA72}"/>
    <cellStyle name="40% - Accent2 5 3 4 2" xfId="558" xr:uid="{9CF285BE-8C01-4D58-9C94-4ECF79825D57}"/>
    <cellStyle name="40% - Accent2 5 3 4 2 2" xfId="3178" xr:uid="{E8FAE3BC-A75C-4B53-B787-2B023CA441C1}"/>
    <cellStyle name="40% - Accent2 5 3 4 2 2 2" xfId="28631" xr:uid="{2EA5FFF3-8729-42C5-9C5B-FFB82625D53D}"/>
    <cellStyle name="40% - Accent2 5 3 4 2 3" xfId="26042" xr:uid="{CD3D1EBB-00F2-4A64-B802-7390D157B92B}"/>
    <cellStyle name="40% - Accent2 5 3 4 3" xfId="22817" xr:uid="{D16D3FEA-1082-4A24-8F94-438459FDF88F}"/>
    <cellStyle name="40% - Accent2 5 3 4 3 2" xfId="6484" xr:uid="{6DEFF120-4DA8-482D-9CEF-25DA5A70067B}"/>
    <cellStyle name="40% - Accent2 5 3 4 3 2 2" xfId="31907" xr:uid="{C9511568-46F0-4C0C-8503-3BADBB74B136}"/>
    <cellStyle name="40% - Accent2 5 3 4 3 3" xfId="48072" xr:uid="{71D9E30F-8F75-45C0-B8E6-2A2F8AD5E10B}"/>
    <cellStyle name="40% - Accent2 5 3 4 4" xfId="8248" xr:uid="{474631CC-F7FA-4E09-A898-07188082D062}"/>
    <cellStyle name="40% - Accent2 5 3 4 4 2" xfId="33655" xr:uid="{A9457499-F071-49CB-80E9-E171E062748A}"/>
    <cellStyle name="40% - Accent2 5 3 4 5" xfId="37310" xr:uid="{EFE2BD81-0AAE-4613-8787-A4B17BE0081B}"/>
    <cellStyle name="40% - Accent2 5 3 5" xfId="17324" xr:uid="{A80DA867-7AD0-4FED-9607-6C5D66239FAF}"/>
    <cellStyle name="40% - Accent2 5 3 5 2" xfId="20973" xr:uid="{C6A88A0E-B6F3-470A-8B8C-710611D161FC}"/>
    <cellStyle name="40% - Accent2 5 3 5 2 2" xfId="46252" xr:uid="{5EAFBA30-ECD4-46FB-B8B7-39574BD8427B}"/>
    <cellStyle name="40% - Accent2 5 3 5 3" xfId="42632" xr:uid="{70540217-6F86-4183-BC2E-F8FCF38ACF93}"/>
    <cellStyle name="40% - Accent2 5 3 6" xfId="23806" xr:uid="{855FA803-3DC1-4DBE-94F1-A00A705F7493}"/>
    <cellStyle name="40% - Accent2 5 3 6 2" xfId="2194" xr:uid="{534563D2-F2BA-4406-B42D-787704BFFA4A}"/>
    <cellStyle name="40% - Accent2 5 3 6 2 2" xfId="27665" xr:uid="{5331A508-B7C3-408C-8838-2CC01983F461}"/>
    <cellStyle name="40% - Accent2 5 3 6 3" xfId="49051" xr:uid="{4DC5256D-1ADB-4A60-98D9-1DBC0DE62824}"/>
    <cellStyle name="40% - Accent2 5 3 7" xfId="5028" xr:uid="{5DA07B1B-E96E-4002-AF97-8A314C8542F0}"/>
    <cellStyle name="40% - Accent2 5 3 7 2" xfId="30459" xr:uid="{7BC21E90-9B53-4135-98A4-12A7EC48F017}"/>
    <cellStyle name="40% - Accent2 5 3 8" xfId="36204" xr:uid="{CD75CF33-2D68-478E-BDF1-0F3D5C975357}"/>
    <cellStyle name="40% - Accent2 5 4" xfId="6622" xr:uid="{C1EA0991-AA81-4850-93E0-96DB1760C22A}"/>
    <cellStyle name="40% - Accent2 5 4 2" xfId="19258" xr:uid="{328B8F45-5610-4CD2-9735-094EC5C90FB1}"/>
    <cellStyle name="40% - Accent2 5 4 2 2" xfId="20373" xr:uid="{18BF7B6C-A123-4613-B551-2A0859DF0894}"/>
    <cellStyle name="40% - Accent2 5 4 2 2 2" xfId="22651" xr:uid="{669A5D78-5139-42F8-95A7-E25D52EA51C2}"/>
    <cellStyle name="40% - Accent2 5 4 2 2 2 2" xfId="5282" xr:uid="{DEBB0874-468B-4FCC-83F8-D53C85A8509B}"/>
    <cellStyle name="40% - Accent2 5 4 2 2 2 2 2" xfId="30713" xr:uid="{094931C5-F983-493A-96EA-AB80EB0D82D3}"/>
    <cellStyle name="40% - Accent2 5 4 2 2 2 3" xfId="47906" xr:uid="{58EF3E30-E772-42DC-A114-8F929E8A7098}"/>
    <cellStyle name="40% - Accent2 5 4 2 2 3" xfId="24921" xr:uid="{2E3A7CE2-18C8-45E0-B637-7788EE8428F2}"/>
    <cellStyle name="40% - Accent2 5 4 2 2 3 2" xfId="8589" xr:uid="{B7D64386-811E-4287-A6A2-0DC9F8B82A0F}"/>
    <cellStyle name="40% - Accent2 5 4 2 2 3 2 2" xfId="33996" xr:uid="{BBA04239-A09F-4BB0-B3C7-8931239D35A2}"/>
    <cellStyle name="40% - Accent2 5 4 2 2 3 3" xfId="50155" xr:uid="{03C287EF-82EC-4CB6-A55C-B2CFA1A28BAF}"/>
    <cellStyle name="40% - Accent2 5 4 2 2 4" xfId="9320" xr:uid="{B94A17E7-F593-4441-A162-13BD07D747D9}"/>
    <cellStyle name="40% - Accent2 5 4 2 2 4 2" xfId="34713" xr:uid="{3EB20A74-2FAB-4181-88E7-C3E9A66B5531}"/>
    <cellStyle name="40% - Accent2 5 4 2 2 5" xfId="45652" xr:uid="{2025F5F7-63FC-43FF-A150-FA7DFB222917}"/>
    <cellStyle name="40% - Accent2 5 4 2 3" xfId="474" xr:uid="{B8E33C2E-1E98-4092-80EF-7809426A38A3}"/>
    <cellStyle name="40% - Accent2 5 4 2 3 2" xfId="22046" xr:uid="{9C412D3B-5537-4CDC-B814-7742FBFD5FDB}"/>
    <cellStyle name="40% - Accent2 5 4 2 3 2 2" xfId="47314" xr:uid="{2E401EF1-0F88-4B38-BEB2-E261A90E2381}"/>
    <cellStyle name="40% - Accent2 5 4 2 3 3" xfId="25958" xr:uid="{17026ED4-EAA2-4E08-9098-856412936A9D}"/>
    <cellStyle name="40% - Accent2 5 4 2 4" xfId="13283" xr:uid="{E8FC32CE-13F2-476C-A39B-BA141182B704}"/>
    <cellStyle name="40% - Accent2 5 4 2 4 2" xfId="16936" xr:uid="{4D5D5989-0083-403D-8248-3C64DEBFBB86}"/>
    <cellStyle name="40% - Accent2 5 4 2 4 2 2" xfId="42252" xr:uid="{5BFD14DA-14AA-4DC3-B751-A24A7036C0D2}"/>
    <cellStyle name="40% - Accent2 5 4 2 4 3" xfId="38634" xr:uid="{A018306E-6CC4-4F4F-BAA4-70C4C98DEE11}"/>
    <cellStyle name="40% - Accent2 5 4 2 5" xfId="7133" xr:uid="{EC15F07C-FCAD-4A4E-892B-C50A34A58D21}"/>
    <cellStyle name="40% - Accent2 5 4 2 5 2" xfId="32547" xr:uid="{EB600BE1-AD2E-4756-8881-8E21B9675562}"/>
    <cellStyle name="40% - Accent2 5 4 2 6" xfId="44549" xr:uid="{B3C58EBB-50FF-4695-A298-467D4E7E0387}"/>
    <cellStyle name="40% - Accent2 5 4 3" xfId="12944" xr:uid="{DA133164-D08B-450E-B35A-12A3AA43C328}"/>
    <cellStyle name="40% - Accent2 5 4 3 2" xfId="14061" xr:uid="{1D1F3B3D-8670-4FAF-A67F-476540073C0E}"/>
    <cellStyle name="40% - Accent2 5 4 3 2 2" xfId="16338" xr:uid="{26A49E18-11D8-4495-95D3-4F782FC33DF6}"/>
    <cellStyle name="40% - Accent2 5 4 3 2 2 2" xfId="11595" xr:uid="{3461ADBC-65F3-4832-8107-7B343DD56CCB}"/>
    <cellStyle name="40% - Accent2 5 4 3 2 2 2 2" xfId="36966" xr:uid="{047434FD-4BBD-464D-8B82-03D2CD93EC6F}"/>
    <cellStyle name="40% - Accent2 5 4 3 2 2 3" xfId="41654" xr:uid="{C1A78400-23CD-46DD-8741-1590701328E5}"/>
    <cellStyle name="40% - Accent2 5 4 3 2 3" xfId="18608" xr:uid="{BA0CD4B8-96A5-48DC-AD1B-4114225B6C95}"/>
    <cellStyle name="40% - Accent2 5 4 3 2 3 2" xfId="21224" xr:uid="{493D5447-3F57-4043-AB7A-E10F491C404B}"/>
    <cellStyle name="40% - Accent2 5 4 3 2 3 2 2" xfId="46503" xr:uid="{DA546798-0E6B-409A-8A2C-A3929E406E16}"/>
    <cellStyle name="40% - Accent2 5 4 3 2 3 3" xfId="43908" xr:uid="{5E17AD8B-1591-4F09-AE8C-203AA6F3FD00}"/>
    <cellStyle name="40% - Accent2 5 4 3 2 4" xfId="21956" xr:uid="{EFE305D7-80B6-4B40-B1D0-A6017620DEA0}"/>
    <cellStyle name="40% - Accent2 5 4 3 2 4 2" xfId="47224" xr:uid="{352E5A66-A4B5-4CE1-A9A4-E98729471561}"/>
    <cellStyle name="40% - Accent2 5 4 3 2 5" xfId="39400" xr:uid="{AA2FAA28-F50B-4980-8E50-4DF6817DD203}"/>
    <cellStyle name="40% - Accent2 5 4 3 3" xfId="475" xr:uid="{C88F2BFB-6323-434D-A27F-CD34AC9053F7}"/>
    <cellStyle name="40% - Accent2 5 4 3 3 2" xfId="15734" xr:uid="{01BFB672-A93B-439F-A27B-15EF966BE9A0}"/>
    <cellStyle name="40% - Accent2 5 4 3 3 2 2" xfId="41061" xr:uid="{151CD889-33FD-4CBE-BD91-5FB8252862F7}"/>
    <cellStyle name="40% - Accent2 5 4 3 3 3" xfId="25959" xr:uid="{0D6ADA49-69C2-4C2F-8D41-BD6C97076298}"/>
    <cellStyle name="40% - Accent2 5 4 3 4" xfId="646" xr:uid="{7F3F1184-C02C-440F-AA6B-D723838F125F}"/>
    <cellStyle name="40% - Accent2 5 4 3 4 2" xfId="6402" xr:uid="{1DFE8D4F-9742-40EF-BD39-C0040DEEDAA2}"/>
    <cellStyle name="40% - Accent2 5 4 3 4 2 2" xfId="31825" xr:uid="{F4DFDABE-7A5C-4A24-8B1F-E08E495FCF1A}"/>
    <cellStyle name="40% - Accent2 5 4 3 4 3" xfId="26130" xr:uid="{B8D95883-C9B6-4890-994F-13F22FEEB99D}"/>
    <cellStyle name="40% - Accent2 5 4 3 5" xfId="19769" xr:uid="{751DA555-07D8-49B4-A3C1-8CDC461DDEB4}"/>
    <cellStyle name="40% - Accent2 5 4 3 5 2" xfId="45057" xr:uid="{4018189F-CEFF-4E32-A389-4F23D08A90AA}"/>
    <cellStyle name="40% - Accent2 5 4 3 6" xfId="38298" xr:uid="{72F02253-6F5A-401E-9495-62A0B91D9F0D}"/>
    <cellStyle name="40% - Accent2 5 4 4" xfId="7738" xr:uid="{FEF60707-5407-4BC5-8153-A8A3312EDAE9}"/>
    <cellStyle name="40% - Accent2 5 4 4 2" xfId="10014" xr:uid="{76808839-5372-40FC-B71C-43EE2CF84BD5}"/>
    <cellStyle name="40% - Accent2 5 4 4 2 2" xfId="15815" xr:uid="{F5D6D124-1BD2-4947-B12E-1F3CC9E2A4D9}"/>
    <cellStyle name="40% - Accent2 5 4 4 2 2 2" xfId="41142" xr:uid="{F62F9BFC-E11C-4A7C-8733-72CA7E143821}"/>
    <cellStyle name="40% - Accent2 5 4 4 2 3" xfId="35398" xr:uid="{B3A13890-3409-4CD7-A71B-9C5F74341CD7}"/>
    <cellStyle name="40% - Accent2 5 4 4 3" xfId="12284" xr:uid="{0B2060D0-CE06-4456-9659-D4C6D1BEAAE0}"/>
    <cellStyle name="40% - Accent2 5 4 4 3 2" xfId="19122" xr:uid="{E600A3C9-27CE-4B32-8A3E-71C0CEA14D09}"/>
    <cellStyle name="40% - Accent2 5 4 4 3 2 2" xfId="44422" xr:uid="{0E314D35-3E7D-44B3-85BD-E4DB5A286F2A}"/>
    <cellStyle name="40% - Accent2 5 4 4 3 3" xfId="37647" xr:uid="{1E29AFF7-3181-404E-9CA4-BA26AC9B1031}"/>
    <cellStyle name="40% - Accent2 5 4 4 4" xfId="3007" xr:uid="{2AE6B1F7-7B1C-42C9-B295-4F218F8A21DD}"/>
    <cellStyle name="40% - Accent2 5 4 4 4 2" xfId="28460" xr:uid="{8030CA33-26D7-46A1-8A53-F1407D7EAEDD}"/>
    <cellStyle name="40% - Accent2 5 4 4 5" xfId="33145" xr:uid="{9103254D-F607-42D6-B3E6-945EBBEF4189}"/>
    <cellStyle name="40% - Accent2 5 4 5" xfId="13113" xr:uid="{6BA83E0D-4624-4784-86CB-CCA90F5B9F19}"/>
    <cellStyle name="40% - Accent2 5 4 5 2" xfId="9410" xr:uid="{D60E572A-AE3A-42E8-B52B-0C48E143EC02}"/>
    <cellStyle name="40% - Accent2 5 4 5 2 2" xfId="34803" xr:uid="{F29F71FC-B5B0-4021-8E2E-A0975D5721EE}"/>
    <cellStyle name="40% - Accent2 5 4 5 3" xfId="38464" xr:uid="{3C86BEA7-F27B-4B8A-B9DC-FC532AD7585A}"/>
    <cellStyle name="40% - Accent2 5 4 6" xfId="19597" xr:uid="{B30B52D9-1A05-4BC8-980C-64A1E75863CF}"/>
    <cellStyle name="40% - Accent2 5 4 6 2" xfId="23249" xr:uid="{0ED52FBB-7A74-46A1-97A8-B2045A2CA33E}"/>
    <cellStyle name="40% - Accent2 5 4 6 2 2" xfId="48504" xr:uid="{E3CFBB19-63B5-46A5-880F-9FCD16EA31F1}"/>
    <cellStyle name="40% - Accent2 5 4 6 3" xfId="44885" xr:uid="{D70A610F-B6FB-4312-A089-A9E5759AC7BD}"/>
    <cellStyle name="40% - Accent2 5 4 7" xfId="17666" xr:uid="{2E542402-9817-4D0B-9B90-0334FFFE5CA4}"/>
    <cellStyle name="40% - Accent2 5 4 7 2" xfId="42974" xr:uid="{F2D88B78-CD46-47D5-ADB9-6578602F4B6F}"/>
    <cellStyle name="40% - Accent2 5 4 8" xfId="32036" xr:uid="{A647B328-1D53-4A1A-971A-217B1B8A210C}"/>
    <cellStyle name="40% - Accent2 5 5" xfId="1339" xr:uid="{9CB6AD15-0218-4629-BEF4-3E1E6DB70DAE}"/>
    <cellStyle name="40% - Accent2 5 5 2" xfId="3443" xr:uid="{DF6281B8-E200-4F9F-A6B7-09CC855757A4}"/>
    <cellStyle name="40% - Accent2 5 5 2 2" xfId="8810" xr:uid="{6BC86230-BE44-4F8B-8892-F717B4B0CF25}"/>
    <cellStyle name="40% - Accent2 5 5 2 2 2" xfId="12118" xr:uid="{62BAFEDF-D1F6-408E-B1D7-93BB00C1F4A0}"/>
    <cellStyle name="40% - Accent2 5 5 2 2 2 2" xfId="17920" xr:uid="{500487CB-FF35-4998-8F89-FB82DFF8042F}"/>
    <cellStyle name="40% - Accent2 5 5 2 2 2 2 2" xfId="43228" xr:uid="{A0DEADD5-1B42-4F0B-BC31-4AB6AB5748A9}"/>
    <cellStyle name="40% - Accent2 5 5 2 2 2 3" xfId="37481" xr:uid="{DF0FF40E-9AB9-4E4F-B451-8784A04467F7}"/>
    <cellStyle name="40% - Accent2 5 5 2 2 3" xfId="20710" xr:uid="{0E4BE0BA-B8B9-45FA-9D19-4697B665C87D}"/>
    <cellStyle name="40% - Accent2 5 5 2 2 3 2" xfId="3348" xr:uid="{06EDA215-5D2E-49D4-BA2E-18FAEBDD54B6}"/>
    <cellStyle name="40% - Accent2 5 5 2 2 3 2 2" xfId="28801" xr:uid="{4C1C96F2-612E-4DA0-8D6C-784E86140816}"/>
    <cellStyle name="40% - Accent2 5 5 2 2 3 3" xfId="45989" xr:uid="{4881ECF1-B943-4019-9CCC-AC6FF90EBD71}"/>
    <cellStyle name="40% - Accent2 5 5 2 2 4" xfId="5111" xr:uid="{A27A931E-A131-4834-8262-BC7EB28A7AEB}"/>
    <cellStyle name="40% - Accent2 5 5 2 2 4 2" xfId="30542" xr:uid="{B617E0EF-3A35-416E-B8D3-251E14550498}"/>
    <cellStyle name="40% - Accent2 5 5 2 2 5" xfId="34203" xr:uid="{89A0E39D-C53A-41AB-A47F-22D093C3EADD}"/>
    <cellStyle name="40% - Accent2 5 5 2 3" xfId="3618" xr:uid="{581D4CAE-C709-457D-A435-1FF3663D361A}"/>
    <cellStyle name="40% - Accent2 5 5 2 3 2" xfId="11514" xr:uid="{9DA7C1FB-FC11-4566-9DF5-251A16BFE121}"/>
    <cellStyle name="40% - Accent2 5 5 2 3 2 2" xfId="36885" xr:uid="{C161F6BE-CB9C-40D3-A1F6-CF4F241B0681}"/>
    <cellStyle name="40% - Accent2 5 5 2 3 3" xfId="29062" xr:uid="{633686A6-7E6A-4133-BECF-14CB38379843}"/>
    <cellStyle name="40% - Accent2 5 5 2 4" xfId="1685" xr:uid="{EC6B5D31-EFB1-41F9-9FD0-64235F557B25}"/>
    <cellStyle name="40% - Accent2 5 5 2 4 2" xfId="25353" xr:uid="{938ACB3D-D603-4D72-8F15-7CD385859B1B}"/>
    <cellStyle name="40% - Accent2 5 5 2 4 2 2" xfId="50587" xr:uid="{DC3D0032-F70F-4AB8-BCD2-1ECF0A21458B}"/>
    <cellStyle name="40% - Accent2 5 5 2 4 3" xfId="27156" xr:uid="{A82244A8-C542-4714-A103-F55581993E8C}"/>
    <cellStyle name="40% - Accent2 5 5 2 5" xfId="818" xr:uid="{AB795029-908C-4657-B258-3608912EC6D4}"/>
    <cellStyle name="40% - Accent2 5 5 2 5 2" xfId="26302" xr:uid="{EFEDD77C-3335-43E2-8A89-F04A899414CD}"/>
    <cellStyle name="40% - Accent2 5 5 2 6" xfId="28888" xr:uid="{B3BA15AF-0F7C-4AE1-B6BD-D335BCBB48E8}"/>
    <cellStyle name="40% - Accent2 5 5 3" xfId="9757" xr:uid="{58174248-FEC4-4423-B8AC-0968CB841F78}"/>
    <cellStyle name="40% - Accent2 5 5 3 2" xfId="21446" xr:uid="{E6D6D9EF-438E-42AE-9753-6A8B2FE49904}"/>
    <cellStyle name="40% - Accent2 5 5 3 2 2" xfId="24755" xr:uid="{8529259E-B335-4953-B2DC-BEC31291132B}"/>
    <cellStyle name="40% - Accent2 5 5 3 2 2 2" xfId="7387" xr:uid="{AFD79986-FA5A-45E5-92DB-8977DFB63A09}"/>
    <cellStyle name="40% - Accent2 5 5 3 2 2 2 2" xfId="32801" xr:uid="{869F1E6B-3BB6-4CC7-BFC9-CC0C2A851E87}"/>
    <cellStyle name="40% - Accent2 5 5 3 2 2 3" xfId="49989" xr:uid="{A2172E33-802B-43EF-80C9-779D6D684F2B}"/>
    <cellStyle name="40% - Accent2 5 5 3 2 3" xfId="14398" xr:uid="{5C132B6D-3968-4BA9-977E-A0F04DE39578}"/>
    <cellStyle name="40% - Accent2 5 5 3 2 3 2" xfId="9661" xr:uid="{705CF2B0-B2FE-47EE-82EF-3FA1B1587033}"/>
    <cellStyle name="40% - Accent2 5 5 3 2 3 2 2" xfId="35054" xr:uid="{D18084E1-13D1-4D71-9113-5AF930DF07DC}"/>
    <cellStyle name="40% - Accent2 5 5 3 2 3 3" xfId="39737" xr:uid="{3AB7DCB2-BE00-4D65-91E6-ABBF5194E9CD}"/>
    <cellStyle name="40% - Accent2 5 5 3 2 4" xfId="11424" xr:uid="{49E92CA9-B3DB-4D61-9EA1-11CB3152AFCB}"/>
    <cellStyle name="40% - Accent2 5 5 3 2 4 2" xfId="36795" xr:uid="{23213C3D-FF67-43D9-B887-BD49E183EC33}"/>
    <cellStyle name="40% - Accent2 5 5 3 2 5" xfId="46714" xr:uid="{62F96204-B7CE-4007-A548-E440887ADA25}"/>
    <cellStyle name="40% - Accent2 5 5 3 3" xfId="9932" xr:uid="{F86EFC03-2707-4652-877B-81DAECF80677}"/>
    <cellStyle name="40% - Accent2 5 5 3 3 2" xfId="24151" xr:uid="{43834135-13E1-49B3-8C80-61911498B569}"/>
    <cellStyle name="40% - Accent2 5 5 3 3 2 2" xfId="49396" xr:uid="{66AFADB5-20D0-4E4C-AB07-C220A239C70C}"/>
    <cellStyle name="40% - Accent2 5 5 3 3 3" xfId="35316" xr:uid="{194F94DC-9EB9-4F28-8330-26EDA4DFFD5C}"/>
    <cellStyle name="40% - Accent2 5 5 3 4" xfId="3789" xr:uid="{00244569-C066-4D8D-B4D8-D4A8073BFA29}"/>
    <cellStyle name="40% - Accent2 5 5 3 4 2" xfId="19040" xr:uid="{C846112B-2547-43F0-8728-2EEF2EB6BB49}"/>
    <cellStyle name="40% - Accent2 5 5 3 4 2 2" xfId="44340" xr:uid="{E1815DDB-3B7E-4E22-B877-929F1B398800}"/>
    <cellStyle name="40% - Accent2 5 5 3 4 3" xfId="29233" xr:uid="{46D80267-392C-4FFE-B2DE-A9568FB38CC3}"/>
    <cellStyle name="40% - Accent2 5 5 3 5" xfId="819" xr:uid="{C78BDA5A-A300-4970-8C23-7DDACC09F710}"/>
    <cellStyle name="40% - Accent2 5 5 3 5 2" xfId="26303" xr:uid="{93700F32-CB09-4F19-983F-62449CCC8379}"/>
    <cellStyle name="40% - Accent2 5 5 3 6" xfId="35141" xr:uid="{B0F2216E-F9BF-41FE-A5AC-67674D02DCFE}"/>
    <cellStyle name="40% - Accent2 5 5 4" xfId="2497" xr:uid="{6E73C8CA-375E-446E-BBEB-B101D7C16411}"/>
    <cellStyle name="40% - Accent2 5 5 4 2" xfId="5804" xr:uid="{C2DD3ED5-C746-4558-84D4-E18692602135}"/>
    <cellStyle name="40% - Accent2 5 5 4 2 2" xfId="24232" xr:uid="{618EC8CA-15DD-4073-9C14-17D1B3C6DAC4}"/>
    <cellStyle name="40% - Accent2 5 5 4 2 2 2" xfId="49477" xr:uid="{920D6D59-B2CA-4B81-9D5C-C26BE31C9C70}"/>
    <cellStyle name="40% - Accent2 5 5 4 2 3" xfId="31227" xr:uid="{C8FA6FF2-1B8B-4B72-994F-629B012C3560}"/>
    <cellStyle name="40% - Accent2 5 5 4 3" xfId="8075" xr:uid="{9FAB814D-CE53-493A-88CF-971FDE7E3A90}"/>
    <cellStyle name="40% - Accent2 5 5 4 3 2" xfId="14912" xr:uid="{46C7BD4B-1B83-4B57-B8F9-0CEFA8C81648}"/>
    <cellStyle name="40% - Accent2 5 5 4 3 2 2" xfId="40251" xr:uid="{02832A47-BADB-453A-A1CA-22D14D2CD1F7}"/>
    <cellStyle name="40% - Accent2 5 5 4 3 3" xfId="33482" xr:uid="{63E2F8B5-1C56-417F-94FD-1FF6F35816C8}"/>
    <cellStyle name="40% - Accent2 5 5 4 4" xfId="15644" xr:uid="{98A3E2BC-8BBE-47C1-ACAF-58588784D334}"/>
    <cellStyle name="40% - Accent2 5 5 4 4 2" xfId="40971" xr:uid="{5CB37ADC-EA86-420C-9B8F-611F828893DA}"/>
    <cellStyle name="40% - Accent2 5 5 4 5" xfId="27950" xr:uid="{04D28140-E70B-45DB-A91B-2BC32ED157BE}"/>
    <cellStyle name="40% - Accent2 5 5 5" xfId="1514" xr:uid="{C6B42020-D77C-4AA5-8CE6-B36DD47188B3}"/>
    <cellStyle name="40% - Accent2 5 5 5 2" xfId="5201" xr:uid="{55D882C7-4D67-4301-B3C9-D8116B8791E4}"/>
    <cellStyle name="40% - Accent2 5 5 5 2 2" xfId="30632" xr:uid="{F42ED6D2-1FB2-4614-854E-C17B8162212C}"/>
    <cellStyle name="40% - Accent2 5 5 5 3" xfId="26985" xr:uid="{09860EC2-35FC-4F69-A35F-40167FB12EE3}"/>
    <cellStyle name="40% - Accent2 5 5 6" xfId="647" xr:uid="{A2AE97A1-53A7-4889-AB24-BA3BC9DD4373}"/>
    <cellStyle name="40% - Accent2 5 5 6 2" xfId="12716" xr:uid="{79BF598A-4EB1-4481-AD22-B2510095AB50}"/>
    <cellStyle name="40% - Accent2 5 5 6 2 2" xfId="38079" xr:uid="{DC90E56C-B025-45F6-A84F-5EF5D88E58F9}"/>
    <cellStyle name="40% - Accent2 5 5 6 3" xfId="26131" xr:uid="{3950489C-E0D1-4323-AEBD-F069C3EA26B2}"/>
    <cellStyle name="40% - Accent2 5 5 7" xfId="13455" xr:uid="{74BD2C03-EE22-4B41-AC50-D56D159AD70F}"/>
    <cellStyle name="40% - Accent2 5 5 7 2" xfId="38806" xr:uid="{6C875BCD-0B63-4EE2-8875-C3818ED32CAD}"/>
    <cellStyle name="40% - Accent2 5 5 8" xfId="26812" xr:uid="{8960D313-D9BB-4847-9B51-DCC7D40FD4FF}"/>
    <cellStyle name="40% - Accent2 5 6" xfId="22394" xr:uid="{0DBE7F53-56A0-4041-9152-E6C67FD9596A}"/>
    <cellStyle name="40% - Accent2 5 6 2" xfId="15134" xr:uid="{C3BF9BB8-88EF-484B-9BFE-B2F23574E194}"/>
    <cellStyle name="40% - Accent2 5 6 2 2" xfId="18442" xr:uid="{52303299-4666-49AE-A16A-02A96F80A9E3}"/>
    <cellStyle name="40% - Accent2 5 6 2 2 2" xfId="20023" xr:uid="{142B6797-A858-4B9A-8F4F-845ADE8AFD95}"/>
    <cellStyle name="40% - Accent2 5 6 2 2 2 2" xfId="45311" xr:uid="{C8723D40-E87B-4AE0-87A1-2DB7DD23A301}"/>
    <cellStyle name="40% - Accent2 5 6 2 2 3" xfId="43742" xr:uid="{D04FAE4C-77A2-4A58-AEF4-984923742488}"/>
    <cellStyle name="40% - Accent2 5 6 2 3" xfId="2834" xr:uid="{D315DB4E-07D3-49A8-BDEA-69BD91F2D114}"/>
    <cellStyle name="40% - Accent2 5 6 2 3 2" xfId="22297" xr:uid="{A8E98328-D22F-4EFB-AB54-A78F0BDF804C}"/>
    <cellStyle name="40% - Accent2 5 6 2 3 2 2" xfId="47565" xr:uid="{5B28EE5F-2D22-4DC4-B3ED-B232340C3EF6}"/>
    <cellStyle name="40% - Accent2 5 6 2 3 3" xfId="28287" xr:uid="{6AFCA4B8-A554-4213-8EA7-C1F10A7EA927}"/>
    <cellStyle name="40% - Accent2 5 6 2 4" xfId="24061" xr:uid="{8A41CB5E-3063-4576-9970-6857CB6D29E2}"/>
    <cellStyle name="40% - Accent2 5 6 2 4 2" xfId="49306" xr:uid="{64625284-A7EE-4BE4-9FA1-3E12AB2B8725}"/>
    <cellStyle name="40% - Accent2 5 6 2 5" xfId="40461" xr:uid="{781D0C7D-4FF3-406B-92AE-0CA415C6A79F}"/>
    <cellStyle name="40% - Accent2 5 6 3" xfId="22569" xr:uid="{152CE51B-A925-497C-A2FD-0D75471A81D4}"/>
    <cellStyle name="40% - Accent2 5 6 3 2" xfId="17839" xr:uid="{14F100EF-7CC9-43DE-8C31-01F2A0D7C132}"/>
    <cellStyle name="40% - Accent2 5 6 3 2 2" xfId="43147" xr:uid="{D2FF7187-006D-4BD7-A5DF-FFD9386331ED}"/>
    <cellStyle name="40% - Accent2 5 6 3 3" xfId="47824" xr:uid="{73599BF3-462C-466A-8E51-E06242DA309B}"/>
    <cellStyle name="40% - Accent2 5 6 4" xfId="10103" xr:uid="{330095DE-14BC-4878-8237-139B446740D1}"/>
    <cellStyle name="40% - Accent2 5 6 4 2" xfId="8507" xr:uid="{90EF36E9-4481-476D-9684-3E09D20DB13B}"/>
    <cellStyle name="40% - Accent2 5 6 4 2 2" xfId="33914" xr:uid="{73C91D9C-2773-4854-BA16-761459C51EA6}"/>
    <cellStyle name="40% - Accent2 5 6 4 3" xfId="35487" xr:uid="{C6FE8EB4-BCCF-4C37-809C-1188D10685D1}"/>
    <cellStyle name="40% - Accent2 5 6 5" xfId="1856" xr:uid="{3B20BBF4-A328-40B6-82AA-9506A9B9FB8C}"/>
    <cellStyle name="40% - Accent2 5 6 5 2" xfId="27327" xr:uid="{53F44941-388B-4049-B4C1-9F3DE42DC86E}"/>
    <cellStyle name="40% - Accent2 5 6 6" xfId="47651" xr:uid="{BE1658B0-3563-4AE1-B368-8DDAD681746A}"/>
    <cellStyle name="40% - Accent2 5 7" xfId="16081" xr:uid="{6C7037DC-C4D0-4C1A-9185-32E41C3F53F0}"/>
    <cellStyle name="40% - Accent2 5 7 2" xfId="4601" xr:uid="{567F76A0-23BC-43D3-B881-AD3B00002A06}"/>
    <cellStyle name="40% - Accent2 5 7 2 2" xfId="7909" xr:uid="{CFC2936E-B3FC-4A12-8D66-7DDB37F5FD2E}"/>
    <cellStyle name="40% - Accent2 5 7 2 2 2" xfId="13709" xr:uid="{A5F8F50C-7ABB-47A5-8A42-440FE36513A0}"/>
    <cellStyle name="40% - Accent2 5 7 2 2 2 2" xfId="39060" xr:uid="{F004AE5D-0D93-442C-83E5-2F91F99A3321}"/>
    <cellStyle name="40% - Accent2 5 7 2 2 3" xfId="33316" xr:uid="{1EB0F125-CDFE-4A24-B388-CD97681BFEFA}"/>
    <cellStyle name="40% - Accent2 5 7 2 3" xfId="9147" xr:uid="{003692EE-7B99-4126-ACDB-06F55125D00B}"/>
    <cellStyle name="40% - Accent2 5 7 2 3 2" xfId="15985" xr:uid="{5981750F-3E44-480A-9F06-C25057BA8404}"/>
    <cellStyle name="40% - Accent2 5 7 2 3 2 2" xfId="41312" xr:uid="{7F5C2BA9-D443-4F7D-AD8A-1DF1F1328229}"/>
    <cellStyle name="40% - Accent2 5 7 2 3 3" xfId="34540" xr:uid="{155C0380-2068-43F4-BD1E-F7C3916D690A}"/>
    <cellStyle name="40% - Accent2 5 7 2 4" xfId="17749" xr:uid="{9686F311-8912-4B6D-AA83-CC43A3F8FBCB}"/>
    <cellStyle name="40% - Accent2 5 7 2 4 2" xfId="43057" xr:uid="{4856CF02-2714-4605-81F4-26ED9CFF0E61}"/>
    <cellStyle name="40% - Accent2 5 7 2 5" xfId="30032" xr:uid="{C4ECB234-911F-4A1E-B500-3D80235900B4}"/>
    <cellStyle name="40% - Accent2 5 7 3" xfId="16256" xr:uid="{596B07AB-5608-4203-B4C6-60F5D51E6E17}"/>
    <cellStyle name="40% - Accent2 5 7 3 2" xfId="7306" xr:uid="{AAFBD49A-8B33-47B5-82FA-BEB30C3EB3FB}"/>
    <cellStyle name="40% - Accent2 5 7 3 2 2" xfId="32720" xr:uid="{2F13DC80-6C90-4EF5-A7B4-ACED5A02B0A2}"/>
    <cellStyle name="40% - Accent2 5 7 3 3" xfId="41572" xr:uid="{9B4BC61A-B933-4AD1-885F-4B48E9625DA0}"/>
    <cellStyle name="40% - Accent2 5 7 4" xfId="22740" xr:uid="{EED70AA4-BD91-4482-950F-7DE3D5A8CD28}"/>
    <cellStyle name="40% - Accent2 5 7 4 2" xfId="21142" xr:uid="{32E9597A-0BF2-4FEE-9B0A-A99F4AEDDF7F}"/>
    <cellStyle name="40% - Accent2 5 7 4 2 2" xfId="46421" xr:uid="{D452A6ED-BAD1-41FB-A379-0C8E32A6C943}"/>
    <cellStyle name="40% - Accent2 5 7 4 3" xfId="47995" xr:uid="{884567BC-9943-47C2-A0C6-3C3A278FA8A6}"/>
    <cellStyle name="40% - Accent2 5 7 5" xfId="3960" xr:uid="{1DB035FD-6997-40AB-BDEB-32335F538B04}"/>
    <cellStyle name="40% - Accent2 5 7 5 2" xfId="29404" xr:uid="{F1E8973D-3704-4E6B-9C8C-4C41FDCB1678}"/>
    <cellStyle name="40% - Accent2 5 7 6" xfId="41398" xr:uid="{7E811435-8DB9-45F5-A34B-2086ACA3F2FE}"/>
    <cellStyle name="40% - Accent2 5 8" xfId="24500" xr:uid="{6A8C7C61-1F67-40D9-BED2-051A1D05C3AA}"/>
    <cellStyle name="40% - Accent2 5 8 2" xfId="7823" xr:uid="{28251B2E-5121-4416-AD3A-CCB134F307BD}"/>
    <cellStyle name="40% - Accent2 5 8 2 2" xfId="2025" xr:uid="{716F3ECE-BB58-4244-A65C-5F77A5A0F4A3}"/>
    <cellStyle name="40% - Accent2 5 8 2 2 2" xfId="27496" xr:uid="{E14368FF-2D79-48A3-A5F4-0AE08B2863FF}"/>
    <cellStyle name="40% - Accent2 5 8 2 3" xfId="33230" xr:uid="{70EC9C07-03E2-41CA-BF96-F22FBDC6274C}"/>
    <cellStyle name="40% - Accent2 5 8 3" xfId="18526" xr:uid="{D5AC4F05-CAB7-435D-9E12-B4EBF8C576E1}"/>
    <cellStyle name="40% - Accent2 5 8 3 2" xfId="22212" xr:uid="{9EA8C5A6-5833-4C63-87A8-736AAA8B3110}"/>
    <cellStyle name="40% - Accent2 5 8 3 2 2" xfId="47480" xr:uid="{C22A0CAD-92D1-4428-8FBE-752C4835DA3D}"/>
    <cellStyle name="40% - Accent2 5 8 3 3" xfId="43826" xr:uid="{A60C7FD5-467B-48EF-A783-5CB0DA3187D2}"/>
    <cellStyle name="40% - Accent2 5 8 4" xfId="12374" xr:uid="{0758ED60-B151-4957-B037-38771D86237F}"/>
    <cellStyle name="40% - Accent2 5 8 4 2" xfId="37737" xr:uid="{B6387C78-1F20-48A5-8B0C-CF78D524FC57}"/>
    <cellStyle name="40% - Accent2 5 8 5" xfId="49736" xr:uid="{3F9F996F-89C5-4F66-9B67-442EDDC36F88}"/>
    <cellStyle name="40% - Accent2 5 9" xfId="6705" xr:uid="{139D0394-4CD7-4019-B418-7CFD3EDD8817}"/>
    <cellStyle name="40% - Accent2 5 9 2" xfId="23379" xr:uid="{4D8B323F-056C-4AD2-A45E-FC42C5C0DDC8}"/>
    <cellStyle name="40% - Accent2 5 9 2 2" xfId="10524" xr:uid="{0FB0712C-BEE7-4CA0-9F8B-16C70EA174AD}"/>
    <cellStyle name="40% - Accent2 5 9 2 2 2" xfId="35908" xr:uid="{0A0D51C9-3161-4FC8-AE82-1C595EB5AEE3}"/>
    <cellStyle name="40% - Accent2 5 9 2 3" xfId="48634" xr:uid="{6AB96B98-3B3D-47C2-9EB5-F169BFE1CE0F}"/>
    <cellStyle name="40% - Accent2 5 9 3" xfId="4940" xr:uid="{E5776501-DB8A-4F71-B884-C8BBD495B8FD}"/>
    <cellStyle name="40% - Accent2 5 9 3 2" xfId="18087" xr:uid="{7EEC59D2-F115-4EB6-88F2-3EF63CF730B7}"/>
    <cellStyle name="40% - Accent2 5 9 3 2 2" xfId="43395" xr:uid="{CC06A2E0-B6A6-498D-9D9A-BA0BA7BC8EC7}"/>
    <cellStyle name="40% - Accent2 5 9 3 3" xfId="30371" xr:uid="{88082876-6522-4F2E-9C33-D271BFBFEFDF}"/>
    <cellStyle name="40% - Accent2 5 9 4" xfId="899" xr:uid="{8E5A1ABE-5B76-4458-8B02-4A42D56D64E7}"/>
    <cellStyle name="40% - Accent2 5 9 4 2" xfId="26383" xr:uid="{883D3FE0-FB37-4BEC-9BBB-A2DD27A0D6B7}"/>
    <cellStyle name="40% - Accent2 5 9 5" xfId="32119" xr:uid="{A748D327-6AF9-44A0-BBBB-665BE949E081}"/>
    <cellStyle name="40% - Accent2 6" xfId="5547" xr:uid="{B05FDF2A-ED80-4410-AEA2-579D5430A784}"/>
    <cellStyle name="40% - Accent2 6 10" xfId="10274" xr:uid="{C2959DD1-0EED-4ABD-B06C-43635261CF9D}"/>
    <cellStyle name="40% - Accent2 6 10 2" xfId="35658" xr:uid="{B977EDFA-4BD4-497B-A096-F7B637AC8E7F}"/>
    <cellStyle name="40% - Accent2 6 11" xfId="30970" xr:uid="{11666D5D-0F36-44E7-9D5F-CB36FEF2B11A}"/>
    <cellStyle name="40% - Accent2 6 2" xfId="11861" xr:uid="{5B6A0F25-A807-45B1-B1F1-0DC2810D9E38}"/>
    <cellStyle name="40% - Accent2 6 2 2" xfId="24498" xr:uid="{6D6CDF9A-3AA0-4F9D-A298-DECC90F683FB}"/>
    <cellStyle name="40% - Accent2 6 2 2 2" xfId="17239" xr:uid="{F9C1D399-01BA-427E-BAC4-8CA3AFD968F9}"/>
    <cellStyle name="40% - Accent2 6 2 2 2 2" xfId="2668" xr:uid="{E8C70EAC-94B8-4BBF-A40C-BE8077E7A870}"/>
    <cellStyle name="40% - Accent2 6 2 2 2 2 2" xfId="10522" xr:uid="{583ECA98-664B-4011-9812-3E44FE9A89A4}"/>
    <cellStyle name="40% - Accent2 6 2 2 2 2 2 2" xfId="35906" xr:uid="{C68BBAA2-F6D0-48CF-AF7A-01F8B2D4847E}"/>
    <cellStyle name="40% - Accent2 6 2 2 2 2 3" xfId="28121" xr:uid="{FE1D5BC4-44A2-456E-8C52-7EB036E45D48}"/>
    <cellStyle name="40% - Accent2 6 2 2 2 3" xfId="4938" xr:uid="{7B37EA9C-1762-458D-AA2D-8D642C194FCF}"/>
    <cellStyle name="40% - Accent2 6 2 2 2 3 2" xfId="24402" xr:uid="{D3868043-45B2-441C-9E9B-FCB839537549}"/>
    <cellStyle name="40% - Accent2 6 2 2 2 3 2 2" xfId="49647" xr:uid="{9BC5C0D9-9A64-40D8-B6DA-EA2B63D37E6C}"/>
    <cellStyle name="40% - Accent2 6 2 2 2 3 3" xfId="30369" xr:uid="{87179FA8-7125-4E2F-831C-DF3B73B52DA1}"/>
    <cellStyle name="40% - Accent2 6 2 2 2 4" xfId="13538" xr:uid="{24D2BD0D-0F49-468C-9561-BA7246DAB57E}"/>
    <cellStyle name="40% - Accent2 6 2 2 2 4 2" xfId="38889" xr:uid="{77C1780E-3D0A-4752-AC31-BD202D1D573C}"/>
    <cellStyle name="40% - Accent2 6 2 2 2 5" xfId="42547" xr:uid="{0CD3A73B-BA43-4875-9723-5293EB5B54C5}"/>
    <cellStyle name="40% - Accent2 6 2 2 3" xfId="24673" xr:uid="{3CE5AE2A-21D2-4B62-A825-DA2FB0594E04}"/>
    <cellStyle name="40% - Accent2 6 2 2 3 2" xfId="991" xr:uid="{EBC84C70-1D04-4D7E-839F-73A18084FBA5}"/>
    <cellStyle name="40% - Accent2 6 2 2 3 2 2" xfId="26475" xr:uid="{27D9AC62-4552-43A7-AAB8-10F94C458BD6}"/>
    <cellStyle name="40% - Accent2 6 2 2 3 3" xfId="49907" xr:uid="{EE476FF8-E878-4B83-B4CE-164EEA590A6A}"/>
    <cellStyle name="40% - Accent2 6 2 2 4" xfId="12207" xr:uid="{D6BEBFB3-E426-4F80-8776-E1A9A845D569}"/>
    <cellStyle name="40% - Accent2 6 2 2 4 2" xfId="9579" xr:uid="{4D05BFA8-9E2D-4461-BACE-2A9324DF4038}"/>
    <cellStyle name="40% - Accent2 6 2 2 4 2 2" xfId="34972" xr:uid="{7E6EF4DB-72BE-46FF-A027-FED16CFBF0D3}"/>
    <cellStyle name="40% - Accent2 6 2 2 4 3" xfId="37570" xr:uid="{BC386147-54B5-47DB-81CA-87452F8A9ACF}"/>
    <cellStyle name="40% - Accent2 6 2 2 5" xfId="16598" xr:uid="{E3C1AA6F-3BD8-4601-840E-293DE95407F9}"/>
    <cellStyle name="40% - Accent2 6 2 2 5 2" xfId="41914" xr:uid="{21E4A7F8-EB28-4D09-AE93-80BCC8C8B1D8}"/>
    <cellStyle name="40% - Accent2 6 2 2 6" xfId="49734" xr:uid="{031D6552-F590-40DE-96F5-2425448E9B9E}"/>
    <cellStyle name="40% - Accent2 6 2 3" xfId="18185" xr:uid="{30F598ED-91F9-4F44-BAD2-440CB6C2A233}"/>
    <cellStyle name="40% - Accent2 6 2 3 2" xfId="6706" xr:uid="{1453954B-DF91-42B2-BF15-27D8703F0B31}"/>
    <cellStyle name="40% - Accent2 6 2 3 2 2" xfId="8981" xr:uid="{A4975732-7BBC-434E-949B-D65A5C53CE32}"/>
    <cellStyle name="40% - Accent2 6 2 3 2 2 2" xfId="23159" xr:uid="{07A7E0A7-40E7-4B27-AE46-9C287F7BB229}"/>
    <cellStyle name="40% - Accent2 6 2 3 2 2 2 2" xfId="48414" xr:uid="{85D81210-126F-442A-BCA2-DD3C76AA03A4}"/>
    <cellStyle name="40% - Accent2 6 2 3 2 2 3" xfId="34374" xr:uid="{28B58160-8B44-4CCD-AF23-6D85F0039498}"/>
    <cellStyle name="40% - Accent2 6 2 3 2 3" xfId="11251" xr:uid="{FABB14D0-B1CB-45BC-9101-B3D5E2E6D745}"/>
    <cellStyle name="40% - Accent2 6 2 3 2 3 2" xfId="18090" xr:uid="{98BBCF51-3A91-4877-BC7B-E7EF2194E039}"/>
    <cellStyle name="40% - Accent2 6 2 3 2 3 2 2" xfId="43398" xr:uid="{901333EB-3DE3-4D79-B102-000FBB5FA305}"/>
    <cellStyle name="40% - Accent2 6 2 3 2 3 3" xfId="36622" xr:uid="{FD698A46-14A5-4943-B3F4-15895922FE0F}"/>
    <cellStyle name="40% - Accent2 6 2 3 2 4" xfId="1933" xr:uid="{B2077DB1-B74A-4049-9B84-AB865FA4C7AC}"/>
    <cellStyle name="40% - Accent2 6 2 3 2 4 2" xfId="27404" xr:uid="{E813B2BA-702C-4197-A667-39FFFB6EF43E}"/>
    <cellStyle name="40% - Accent2 6 2 3 2 5" xfId="32120" xr:uid="{4CC0DF8C-237B-472B-9B10-7351F76F8720}"/>
    <cellStyle name="40% - Accent2 6 2 3 3" xfId="18360" xr:uid="{B5F1E26E-29C5-4778-A648-14BAA23E3E3F}"/>
    <cellStyle name="40% - Accent2 6 2 3 3 2" xfId="2026" xr:uid="{0F875CCD-8E22-44E7-B5F8-0D61B753EB9A}"/>
    <cellStyle name="40% - Accent2 6 2 3 3 2 2" xfId="27497" xr:uid="{82A28BA4-149D-4A41-9FCC-56F4B2A19B12}"/>
    <cellStyle name="40% - Accent2 6 2 3 3 3" xfId="43660" xr:uid="{49D4FD55-EE2D-4E3B-B1F0-4D4C1DB18DE1}"/>
    <cellStyle name="40% - Accent2 6 2 3 4" xfId="24844" xr:uid="{965D911B-E65E-4DCF-B24A-3474F8F4CA26}"/>
    <cellStyle name="40% - Accent2 6 2 3 4 2" xfId="22215" xr:uid="{772C7D7C-C202-43A7-8F69-8BFAED6CB2B4}"/>
    <cellStyle name="40% - Accent2 6 2 3 4 2 2" xfId="47483" xr:uid="{A014EE11-4648-4012-9794-D89A5FFB05EE}"/>
    <cellStyle name="40% - Accent2 6 2 3 4 3" xfId="50078" xr:uid="{0277740D-AA48-4E45-965D-762DDF3C684F}"/>
    <cellStyle name="40% - Accent2 6 2 3 5" xfId="6064" xr:uid="{2E38F98E-B449-411F-BCEA-67BBFFB62816}"/>
    <cellStyle name="40% - Accent2 6 2 3 5 2" xfId="31487" xr:uid="{FB983136-91F5-4FDD-A372-CE3269FC8FB8}"/>
    <cellStyle name="40% - Accent2 6 2 3 6" xfId="43486" xr:uid="{8E39B48B-CF6C-49DA-96BB-513906CD3492}"/>
    <cellStyle name="40% - Accent2 6 2 4" xfId="23551" xr:uid="{B6FF2F97-B09D-47EA-BA06-39C6E5C0A89D}"/>
    <cellStyle name="40% - Accent2 6 2 4 2" xfId="14232" xr:uid="{1055DCB8-C0A9-4E51-9A84-63100C0091B3}"/>
    <cellStyle name="40% - Accent2 6 2 4 2 2" xfId="4208" xr:uid="{A9D66E94-AA57-4F73-AF0B-80C14D1830B2}"/>
    <cellStyle name="40% - Accent2 6 2 4 2 2 2" xfId="29652" xr:uid="{DAEC54D5-BBBA-4514-BC97-BB6212ADA97C}"/>
    <cellStyle name="40% - Accent2 6 2 4 2 3" xfId="39571" xr:uid="{698D3B63-6EBA-403A-9C54-109E2ABF7305}"/>
    <cellStyle name="40% - Accent2 6 2 4 3" xfId="15471" xr:uid="{8341CCC3-EF58-45FD-BDF8-C25647BD3ED4}"/>
    <cellStyle name="40% - Accent2 6 2 4 3 2" xfId="11765" xr:uid="{D981F9B1-E90D-4BF3-952A-1D2CD4CD3365}"/>
    <cellStyle name="40% - Accent2 6 2 4 3 2 2" xfId="37136" xr:uid="{585F8F53-6B0F-4D7E-80AE-295B7C9939BB}"/>
    <cellStyle name="40% - Accent2 6 2 4 3 3" xfId="40798" xr:uid="{D1842DD6-42DD-4262-A375-F825CD6B6199}"/>
    <cellStyle name="40% - Accent2 6 2 4 4" xfId="19852" xr:uid="{703B72F9-9452-40EA-8011-7B42FF86B176}"/>
    <cellStyle name="40% - Accent2 6 2 4 4 2" xfId="45140" xr:uid="{0CE8B463-3978-46B6-973A-4D3D6132655C}"/>
    <cellStyle name="40% - Accent2 6 2 4 5" xfId="48796" xr:uid="{F48375DA-6FF9-4F00-B9D3-1FF3E1B8CEE6}"/>
    <cellStyle name="40% - Accent2 6 2 5" xfId="12036" xr:uid="{5AAEC99D-F003-4FED-B33A-215272FACCB5}"/>
    <cellStyle name="40% - Accent2 6 2 5 2" xfId="13628" xr:uid="{43C9EA97-1ED0-4407-8A0D-8E4DE1263030}"/>
    <cellStyle name="40% - Accent2 6 2 5 2 2" xfId="38979" xr:uid="{97A1F45E-0373-4281-BCD3-AEC342BDAF45}"/>
    <cellStyle name="40% - Accent2 6 2 5 3" xfId="37399" xr:uid="{B57C8286-2759-4A4B-B1BB-50D0F09AB5B3}"/>
    <cellStyle name="40% - Accent2 6 2 6" xfId="5893" xr:uid="{14E089C0-85CE-414C-BE11-A9BFCBC70DBF}"/>
    <cellStyle name="40% - Accent2 6 2 6 2" xfId="3266" xr:uid="{9136867F-A334-49C7-8E0D-0C20216B3166}"/>
    <cellStyle name="40% - Accent2 6 2 6 2 2" xfId="28719" xr:uid="{2891CADD-6A62-4AB6-B644-3A1C83D99191}"/>
    <cellStyle name="40% - Accent2 6 2 6 3" xfId="31316" xr:uid="{87203C5F-6285-4F23-8F58-AB21944639FB}"/>
    <cellStyle name="40% - Accent2 6 2 7" xfId="22911" xr:uid="{7BBD88AE-F8A6-4E31-9CCB-1BBC0DAF69F4}"/>
    <cellStyle name="40% - Accent2 6 2 7 2" xfId="48166" xr:uid="{19E3B531-2A62-48CB-BA25-B03DD2B480E6}"/>
    <cellStyle name="40% - Accent2 6 2 8" xfId="37225" xr:uid="{34AA5D7F-7B2A-45AD-910B-766DBF1A1C4E}"/>
    <cellStyle name="40% - Accent2 6 3" xfId="7652" xr:uid="{FB258175-0900-4F84-8285-8B3F586A6F1E}"/>
    <cellStyle name="40% - Accent2 6 3 2" xfId="20287" xr:uid="{AF544433-9FA3-43DD-A90D-BA675491310D}"/>
    <cellStyle name="40% - Accent2 6 3 2 2" xfId="13028" xr:uid="{0BF173B3-2288-4F26-8CA9-48E49FA5CCD5}"/>
    <cellStyle name="40% - Accent2 6 3 2 2 2" xfId="15305" xr:uid="{0D6454CA-34B7-4AF0-B983-1BCA06299FE1}"/>
    <cellStyle name="40% - Accent2 6 3 2 2 2 2" xfId="6312" xr:uid="{75181DE4-F3BC-40D2-BA36-F09E6D3E5D79}"/>
    <cellStyle name="40% - Accent2 6 3 2 2 2 2 2" xfId="31735" xr:uid="{D05CB914-6E2F-4B6A-85C3-EEA8F190ADCD}"/>
    <cellStyle name="40% - Accent2 6 3 2 2 2 3" xfId="40632" xr:uid="{5C8A7F59-6368-44C2-970C-38CCE3D09A66}"/>
    <cellStyle name="40% - Accent2 6 3 2 2 3" xfId="17576" xr:uid="{2A3118E2-8E23-4349-A32A-CAEDCA7DE7F3}"/>
    <cellStyle name="40% - Accent2 6 3 2 2 3 2" xfId="20193" xr:uid="{E6EA2CAC-FE20-457E-BA8D-A46D64F17290}"/>
    <cellStyle name="40% - Accent2 6 3 2 2 3 2 2" xfId="45481" xr:uid="{E163F2BA-3D72-4D93-89AB-6D9C4F5A51DC}"/>
    <cellStyle name="40% - Accent2 6 3 2 2 3 3" xfId="42884" xr:uid="{CC5A68BC-1958-47FC-BF74-1CE34406BD28}"/>
    <cellStyle name="40% - Accent2 6 3 2 2 4" xfId="10351" xr:uid="{0BD547A5-4930-4407-BDBE-408402897763}"/>
    <cellStyle name="40% - Accent2 6 3 2 2 4 2" xfId="35735" xr:uid="{1406D1B6-5B20-4F4E-81B9-51D88E104142}"/>
    <cellStyle name="40% - Accent2 6 3 2 2 5" xfId="38379" xr:uid="{F794AC80-E94E-4B88-B73C-4A13B32E0D29}"/>
    <cellStyle name="40% - Accent2 6 3 2 3" xfId="20462" xr:uid="{189EC676-91DA-4BF7-BA67-B1BB39B17902}"/>
    <cellStyle name="40% - Accent2 6 3 2 3 2" xfId="10444" xr:uid="{5EBE2DEE-C3A6-472C-AB22-B00EA45D5EEB}"/>
    <cellStyle name="40% - Accent2 6 3 2 3 2 2" xfId="35828" xr:uid="{9394C937-F2DB-47C4-9C3B-CAC9653AB01B}"/>
    <cellStyle name="40% - Accent2 6 3 2 3 3" xfId="45741" xr:uid="{F3ECE292-EA4B-4546-8C47-049315B5EA90}"/>
    <cellStyle name="40% - Accent2 6 3 2 4" xfId="7998" xr:uid="{CAB54720-6F87-4F93-812C-89D81FB39006}"/>
    <cellStyle name="40% - Accent2 6 3 2 4 2" xfId="5370" xr:uid="{87311A35-571F-4C6D-A5DC-0666CA449606}"/>
    <cellStyle name="40% - Accent2 6 3 2 4 2 2" xfId="30801" xr:uid="{A787806B-7FF7-4AB9-9A17-8F860CFA0B22}"/>
    <cellStyle name="40% - Accent2 6 3 2 4 3" xfId="33405" xr:uid="{3A9285BC-A47E-4D58-AF7C-D62FDD2A79ED}"/>
    <cellStyle name="40% - Accent2 6 3 2 5" xfId="25015" xr:uid="{95D5C814-583C-4BB9-8E7B-94552B014802}"/>
    <cellStyle name="40% - Accent2 6 3 2 5 2" xfId="50249" xr:uid="{7E0DE102-FBBD-421E-89B1-D01C11C2F4F9}"/>
    <cellStyle name="40% - Accent2 6 3 2 6" xfId="45568" xr:uid="{0526B877-8E93-49F8-9B18-06FF2EE2693E}"/>
    <cellStyle name="40% - Accent2 6 3 3" xfId="13975" xr:uid="{4B909FBF-7CA5-43FB-B0B9-B802D9E3B458}"/>
    <cellStyle name="40% - Accent2 6 3 3 2" xfId="1423" xr:uid="{9746EDFE-DD5E-4A56-9BC4-EA73059D38B5}"/>
    <cellStyle name="40% - Accent2 6 3 3 2 2" xfId="4772" xr:uid="{0A9DA46B-5EEB-4330-8CF8-9F42A457A9BF}"/>
    <cellStyle name="40% - Accent2 6 3 3 2 2 2" xfId="12626" xr:uid="{3CF4F2B3-187F-4A8D-9DEE-2A6402B32B29}"/>
    <cellStyle name="40% - Accent2 6 3 3 2 2 2 2" xfId="37989" xr:uid="{2EEBB5DB-B9A9-49A4-9A2C-DDF0F9721B27}"/>
    <cellStyle name="40% - Accent2 6 3 3 2 2 3" xfId="30203" xr:uid="{3C432930-B7B1-49FD-8BD9-0EE5DFC892E5}"/>
    <cellStyle name="40% - Accent2 6 3 3 2 3" xfId="7043" xr:uid="{B9A0DD72-1FAE-41B2-9CB3-F6C265839DEC}"/>
    <cellStyle name="40% - Accent2 6 3 3 2 3 2" xfId="13879" xr:uid="{2D219099-4E17-434D-9FD8-F22D3270C837}"/>
    <cellStyle name="40% - Accent2 6 3 3 2 3 2 2" xfId="39230" xr:uid="{D568DC3A-661A-4F98-B183-E1312159E55C}"/>
    <cellStyle name="40% - Accent2 6 3 3 2 3 3" xfId="32457" xr:uid="{C3A70B8C-0EB4-49C6-BDB6-3F84989BC781}"/>
    <cellStyle name="40% - Accent2 6 3 3 2 4" xfId="22988" xr:uid="{A8135B4A-392C-4D05-8C4C-295A06AC377D}"/>
    <cellStyle name="40% - Accent2 6 3 3 2 4 2" xfId="48243" xr:uid="{7BEBD474-CA0E-4B03-A913-1F247AB931D1}"/>
    <cellStyle name="40% - Accent2 6 3 3 2 5" xfId="26894" xr:uid="{978E9A39-F707-4C1B-8732-4ED436248BBA}"/>
    <cellStyle name="40% - Accent2 6 3 3 3" xfId="14150" xr:uid="{DABAD99F-53B1-40EF-A922-9F9923AD3B32}"/>
    <cellStyle name="40% - Accent2 6 3 3 3 2" xfId="23081" xr:uid="{9866849C-65F7-4675-9215-E3A811B0B819}"/>
    <cellStyle name="40% - Accent2 6 3 3 3 2 2" xfId="48336" xr:uid="{D06C6B86-1871-47E3-8590-C6C19EE3282D}"/>
    <cellStyle name="40% - Accent2 6 3 3 3 3" xfId="39489" xr:uid="{7117F476-FB75-489C-BD0C-14FCF885FEE0}"/>
    <cellStyle name="40% - Accent2 6 3 3 4" xfId="20633" xr:uid="{A6DCBED6-1168-48C8-A428-78A926550346}"/>
    <cellStyle name="40% - Accent2 6 3 3 4 2" xfId="11683" xr:uid="{18DB055A-DC30-490F-9B44-BA5C788C6686}"/>
    <cellStyle name="40% - Accent2 6 3 3 4 2 2" xfId="37054" xr:uid="{8E97880B-A347-4257-8B77-142A1DE051B8}"/>
    <cellStyle name="40% - Accent2 6 3 3 4 3" xfId="45912" xr:uid="{0E4973C9-264C-483E-927B-F2603CF25EC0}"/>
    <cellStyle name="40% - Accent2 6 3 3 5" xfId="18702" xr:uid="{CC019F0B-3B0F-4DD7-AAED-47FBCAE60780}"/>
    <cellStyle name="40% - Accent2 6 3 3 5 2" xfId="44002" xr:uid="{C971C791-49CA-4649-9C58-568CA51D8ECA}"/>
    <cellStyle name="40% - Accent2 6 3 3 6" xfId="39316" xr:uid="{8C2ECA3C-0B7B-41A3-8734-EB2DDFB4F23B}"/>
    <cellStyle name="40% - Accent2 6 3 4" xfId="19342" xr:uid="{42640A76-BB06-4450-ABB9-2FF9EDAF0010}"/>
    <cellStyle name="40% - Accent2 6 3 4 2" xfId="21617" xr:uid="{71481FBA-5CC6-479C-811C-F76408877040}"/>
    <cellStyle name="40% - Accent2 6 3 4 2 2" xfId="16846" xr:uid="{FED6C770-48BE-461A-BAB0-0CF9FEDFC35B}"/>
    <cellStyle name="40% - Accent2 6 3 4 2 2 2" xfId="42162" xr:uid="{5E800ED1-1106-4549-8B57-106FD313712B}"/>
    <cellStyle name="40% - Accent2 6 3 4 2 3" xfId="46885" xr:uid="{6E683EB7-D081-4AFA-B18C-1E75933E3E74}"/>
    <cellStyle name="40% - Accent2 6 3 4 3" xfId="23888" xr:uid="{BC604B11-E3B1-4946-AD08-DC238BC3AD86}"/>
    <cellStyle name="40% - Accent2 6 3 4 3 2" xfId="7557" xr:uid="{2FA9954F-383E-4697-8678-FD5F56CD7C10}"/>
    <cellStyle name="40% - Accent2 6 3 4 3 2 2" xfId="32971" xr:uid="{F6C5A2E7-91FC-4BBE-9294-BCF81CB16F34}"/>
    <cellStyle name="40% - Accent2 6 3 4 3 3" xfId="49133" xr:uid="{4ED9A8EC-5313-40D5-A7AE-5BBA7C7548E6}"/>
    <cellStyle name="40% - Accent2 6 3 4 4" xfId="4037" xr:uid="{B35818CE-BA90-41BE-A87B-39741D396A5B}"/>
    <cellStyle name="40% - Accent2 6 3 4 4 2" xfId="29481" xr:uid="{B32F9421-57A9-4E00-BF33-E48EC3E6D099}"/>
    <cellStyle name="40% - Accent2 6 3 4 5" xfId="44630" xr:uid="{B7D0F0D6-D6B4-4E02-A553-B3543B22A884}"/>
    <cellStyle name="40% - Accent2 6 3 5" xfId="7827" xr:uid="{C9BDA0A3-5FDF-4D01-8717-0387D164E335}"/>
    <cellStyle name="40% - Accent2 6 3 5 2" xfId="4130" xr:uid="{1A02FA17-CDAE-4C01-8638-A00D9C4BB49E}"/>
    <cellStyle name="40% - Accent2 6 3 5 2 2" xfId="29574" xr:uid="{4E2113A6-C98C-42C7-9E3F-F49DB7D9E1EE}"/>
    <cellStyle name="40% - Accent2 6 3 5 3" xfId="33234" xr:uid="{0E99CA95-CBA6-4456-8850-E015CD961AA6}"/>
    <cellStyle name="40% - Accent2 6 3 6" xfId="18531" xr:uid="{CCDF7077-3B1E-4B8E-8103-826121660731}"/>
    <cellStyle name="40% - Accent2 6 3 6 2" xfId="15903" xr:uid="{23B7B027-C1CA-4EDB-BF1A-B93D5B790B15}"/>
    <cellStyle name="40% - Accent2 6 3 6 2 2" xfId="41230" xr:uid="{9D201159-E0A5-441A-B54F-59F5BC88915D}"/>
    <cellStyle name="40% - Accent2 6 3 6 3" xfId="43831" xr:uid="{1AD64EFF-A9B0-409A-BD1B-BAE53DA43FC6}"/>
    <cellStyle name="40% - Accent2 6 3 7" xfId="12378" xr:uid="{F76CC490-8BA0-4FD1-A501-D991CDBDADF3}"/>
    <cellStyle name="40% - Accent2 6 3 7 2" xfId="37741" xr:uid="{55E95EAE-D585-4E31-B3B6-DDD5269C2E68}"/>
    <cellStyle name="40% - Accent2 6 3 8" xfId="33060" xr:uid="{BE757F89-133B-4E26-AD4B-E5B50FF5BD04}"/>
    <cellStyle name="40% - Accent2 6 4" xfId="2411" xr:uid="{C7AF54E3-367F-418E-857E-A6256ABD2295}"/>
    <cellStyle name="40% - Accent2 6 4 2" xfId="8724" xr:uid="{F63B64D1-EDD4-4896-9063-8D9A6105C546}"/>
    <cellStyle name="40% - Accent2 6 4 2 2" xfId="9841" xr:uid="{D1FC88D0-42B2-436F-AEBE-C0FD14244981}"/>
    <cellStyle name="40% - Accent2 6 4 2 2 2" xfId="23722" xr:uid="{0B599875-1669-4682-93E8-59F7240798B4}"/>
    <cellStyle name="40% - Accent2 6 4 2 2 2 2" xfId="18950" xr:uid="{42563EF2-0DFD-49E6-8710-3026AFB77DF7}"/>
    <cellStyle name="40% - Accent2 6 4 2 2 2 2 2" xfId="44250" xr:uid="{FFFD79E7-DC60-45DD-8FD7-A886EEFCEB0A}"/>
    <cellStyle name="40% - Accent2 6 4 2 2 2 3" xfId="48967" xr:uid="{C97D2A2F-E462-4791-BB4E-5817DFB94EFD}"/>
    <cellStyle name="40% - Accent2 6 4 2 2 3" xfId="13365" xr:uid="{6ACCFE81-5985-4072-9195-E6FBF86CC887}"/>
    <cellStyle name="40% - Accent2 6 4 2 2 3 2" xfId="2277" xr:uid="{E90058CE-364E-4746-B06F-8E9DC4FE156A}"/>
    <cellStyle name="40% - Accent2 6 4 2 2 3 2 2" xfId="27748" xr:uid="{50EA7C86-EBC0-4D78-8ADF-50FD4F17F611}"/>
    <cellStyle name="40% - Accent2 6 4 2 2 3 3" xfId="38716" xr:uid="{9CF90A23-7412-4C6C-80EF-220314AADFA8}"/>
    <cellStyle name="40% - Accent2 6 4 2 2 4" xfId="6141" xr:uid="{81A81607-AD5E-432E-B6DF-2078E3DA275C}"/>
    <cellStyle name="40% - Accent2 6 4 2 2 4 2" xfId="31564" xr:uid="{5EA9BE09-A16E-4249-A6A4-7C3A85BB95B8}"/>
    <cellStyle name="40% - Accent2 6 4 2 2 5" xfId="35225" xr:uid="{B1D00778-27F6-4063-9792-69A81039FE45}"/>
    <cellStyle name="40% - Accent2 6 4 2 3" xfId="8899" xr:uid="{C7632D61-B823-44EA-81F5-6B24ACED28E2}"/>
    <cellStyle name="40% - Accent2 6 4 2 3 2" xfId="6234" xr:uid="{4347027D-F75E-45B7-A63A-DD08E1C1FDB9}"/>
    <cellStyle name="40% - Accent2 6 4 2 3 2 2" xfId="31657" xr:uid="{352876D1-BACE-4CB2-B160-0783BFD84DA6}"/>
    <cellStyle name="40% - Accent2 6 4 2 3 3" xfId="34292" xr:uid="{85F8B3AC-6B0F-40E9-8222-C4AA6F7420B5}"/>
    <cellStyle name="40% - Accent2 6 4 2 4" xfId="2757" xr:uid="{C6A5A58D-F8A5-4107-994D-824E438981F8}"/>
    <cellStyle name="40% - Accent2 6 4 2 4 2" xfId="18008" xr:uid="{240CF5F5-25C6-4C6E-8E97-C809030C663C}"/>
    <cellStyle name="40% - Accent2 6 4 2 4 2 2" xfId="43316" xr:uid="{F7B556A5-0748-4EA6-B290-46F7000AB9C7}"/>
    <cellStyle name="40% - Accent2 6 4 2 4 3" xfId="28210" xr:uid="{D54DA834-F6B4-4ABC-847E-E264E4B8B05B}"/>
    <cellStyle name="40% - Accent2 6 4 2 5" xfId="20804" xr:uid="{C6CF7083-E47E-40F1-9B47-3BF4CEE3EB98}"/>
    <cellStyle name="40% - Accent2 6 4 2 5 2" xfId="46083" xr:uid="{7A84EB0E-AFE6-4A98-9143-9EBBCC7383D7}"/>
    <cellStyle name="40% - Accent2 6 4 2 6" xfId="34121" xr:uid="{FCEA48A2-0758-4CA3-AB37-2A2CB7F2A3C3}"/>
    <cellStyle name="40% - Accent2 6 4 3" xfId="21360" xr:uid="{DC165B3E-48D1-4B09-B2C3-F44348C36048}"/>
    <cellStyle name="40% - Accent2 6 4 3 2" xfId="22478" xr:uid="{303B7D01-E132-4C51-9AE1-72F7E6345FC3}"/>
    <cellStyle name="40% - Accent2 6 4 3 2 2" xfId="17410" xr:uid="{1D8AC263-F7A4-4528-B6BD-CB745F0FC967}"/>
    <cellStyle name="40% - Accent2 6 4 3 2 2 2" xfId="8417" xr:uid="{531910E4-54F2-4709-8228-E18FDB629D5F}"/>
    <cellStyle name="40% - Accent2 6 4 3 2 2 2 2" xfId="33824" xr:uid="{99FC55FD-5BE7-4752-9AC2-F8380EE48E5A}"/>
    <cellStyle name="40% - Accent2 6 4 3 2 2 3" xfId="42718" xr:uid="{8317A7E2-7BC3-4F12-BC71-1A1255D260A1}"/>
    <cellStyle name="40% - Accent2 6 4 3 2 3" xfId="728" xr:uid="{3115C2A0-5CFD-4535-A4D9-47283FCB6DC5}"/>
    <cellStyle name="40% - Accent2 6 4 3 2 3 2" xfId="4381" xr:uid="{E2B8058C-62AA-4331-927E-4E41B091285E}"/>
    <cellStyle name="40% - Accent2 6 4 3 2 3 2 2" xfId="29825" xr:uid="{AB871D2E-8686-42E6-87C2-E8F681B25601}"/>
    <cellStyle name="40% - Accent2 6 4 3 2 3 3" xfId="26212" xr:uid="{66927574-530C-4AA6-9BFB-5C7B0411FBC3}"/>
    <cellStyle name="40% - Accent2 6 4 3 2 4" xfId="12455" xr:uid="{C37B7E32-FF2A-4AB7-8CE0-895006898D3F}"/>
    <cellStyle name="40% - Accent2 6 4 3 2 4 2" xfId="37818" xr:uid="{683D4C87-E558-460A-B89B-E944F92894FE}"/>
    <cellStyle name="40% - Accent2 6 4 3 2 5" xfId="47734" xr:uid="{F0116354-99B8-4A1E-AF15-9283B7A583EA}"/>
    <cellStyle name="40% - Accent2 6 4 3 3" xfId="21535" xr:uid="{C9CD6477-7A01-4448-A9C1-95BCFA0A8DA4}"/>
    <cellStyle name="40% - Accent2 6 4 3 3 2" xfId="12548" xr:uid="{79DA2006-2239-4C8E-AB27-8FFB7F6BBD65}"/>
    <cellStyle name="40% - Accent2 6 4 3 3 2 2" xfId="37911" xr:uid="{B81784DF-6DFD-43EB-B6DC-7396376AAB8B}"/>
    <cellStyle name="40% - Accent2 6 4 3 3 3" xfId="46803" xr:uid="{E7DB073C-3531-4289-966B-9992E66E705C}"/>
    <cellStyle name="40% - Accent2 6 4 3 4" xfId="9070" xr:uid="{E2B8C381-4F4C-4838-80B9-B6E34D603513}"/>
    <cellStyle name="40% - Accent2 6 4 3 4 2" xfId="7475" xr:uid="{055A4B17-6AB0-460C-A3FE-C77619E6B915}"/>
    <cellStyle name="40% - Accent2 6 4 3 4 2 2" xfId="32889" xr:uid="{F3ACB5B9-4A1C-4A77-9539-C2B8AAC78F7D}"/>
    <cellStyle name="40% - Accent2 6 4 3 4 3" xfId="34463" xr:uid="{2FC11B83-207D-4AF1-9D84-B989BCC56B9D}"/>
    <cellStyle name="40% - Accent2 6 4 3 5" xfId="14492" xr:uid="{981FC297-C04F-4629-AF24-B9F474B060D5}"/>
    <cellStyle name="40% - Accent2 6 4 3 5 2" xfId="39831" xr:uid="{B6A630B8-D2FA-4F89-A2CE-6465518EED40}"/>
    <cellStyle name="40% - Accent2 6 4 3 6" xfId="46629" xr:uid="{44789086-BE21-43D0-9CFD-4356F305CB83}"/>
    <cellStyle name="40% - Accent2 6 4 4" xfId="3527" xr:uid="{6623211F-14D3-4A6F-A713-C0342A3C8472}"/>
    <cellStyle name="40% - Accent2 6 4 4 2" xfId="11085" xr:uid="{AE0254E7-F82A-43D2-BECC-104D29F20B62}"/>
    <cellStyle name="40% - Accent2 6 4 4 2 2" xfId="25263" xr:uid="{0B4959D7-DBF5-49F3-ADED-DC3FFD9A0879}"/>
    <cellStyle name="40% - Accent2 6 4 4 2 2 2" xfId="50497" xr:uid="{EDC5EFA8-84A2-413B-95AB-97C7756AE058}"/>
    <cellStyle name="40% - Accent2 6 4 4 2 3" xfId="36456" xr:uid="{F30B07F6-CC28-44CC-B663-502731136790}"/>
    <cellStyle name="40% - Accent2 6 4 4 3" xfId="19679" xr:uid="{5BE2E1C8-6387-48B7-8374-CCCDAD1E52A8}"/>
    <cellStyle name="40% - Accent2 6 4 4 3 2" xfId="1244" xr:uid="{D3DB4519-9DDF-483F-B3B4-E794F4B6F95E}"/>
    <cellStyle name="40% - Accent2 6 4 4 3 2 2" xfId="26728" xr:uid="{D2B0AF38-A559-48F7-931B-01A92C6A9674}"/>
    <cellStyle name="40% - Accent2 6 4 4 3 3" xfId="44967" xr:uid="{E0960431-D049-4FBE-9B9F-6BFFF99FC0CB}"/>
    <cellStyle name="40% - Accent2 6 4 4 4" xfId="16675" xr:uid="{CED05344-2045-4EDA-900A-F8A370BEE9B4}"/>
    <cellStyle name="40% - Accent2 6 4 4 4 2" xfId="41991" xr:uid="{E642AA78-9249-450E-B54A-09A1E2342F17}"/>
    <cellStyle name="40% - Accent2 6 4 4 5" xfId="28971" xr:uid="{2AEDBC97-AA4F-4DC5-8801-BDD78357295A}"/>
    <cellStyle name="40% - Accent2 6 4 5" xfId="2586" xr:uid="{E3099348-B7EA-497A-83DF-D80DA26F9994}"/>
    <cellStyle name="40% - Accent2 6 4 5 2" xfId="16768" xr:uid="{8CE66E2A-CBB8-430A-8154-D9EE3902560F}"/>
    <cellStyle name="40% - Accent2 6 4 5 2 2" xfId="42084" xr:uid="{4FC9661A-005A-4825-B836-3F857D9C4565}"/>
    <cellStyle name="40% - Accent2 6 4 5 3" xfId="28039" xr:uid="{D2E08728-D31A-489A-82F0-DE36D003E7CA}"/>
    <cellStyle name="40% - Accent2 6 4 6" xfId="14321" xr:uid="{4094D14E-F14C-4983-8CDF-7E48CF1E4CF5}"/>
    <cellStyle name="40% - Accent2 6 4 6 2" xfId="24320" xr:uid="{DC2D3EFD-27E6-40C7-81E6-0D496A94AF54}"/>
    <cellStyle name="40% - Accent2 6 4 6 2 2" xfId="49565" xr:uid="{E4DC8ABE-0838-4B97-8CEF-0FB4DAD75380}"/>
    <cellStyle name="40% - Accent2 6 4 6 3" xfId="39660" xr:uid="{042B7F2C-E0EC-4A42-B2C1-C8B28BA37641}"/>
    <cellStyle name="40% - Accent2 6 4 7" xfId="8169" xr:uid="{545798EC-9CF7-47A8-8776-0DC177AF4365}"/>
    <cellStyle name="40% - Accent2 6 4 7 2" xfId="33576" xr:uid="{F641771D-AC76-4BF5-916F-7B435E475107}"/>
    <cellStyle name="40% - Accent2 6 4 8" xfId="27868" xr:uid="{7FD1AE88-4612-44B9-A106-74F4C627ACEF}"/>
    <cellStyle name="40% - Accent2 6 5" xfId="15048" xr:uid="{2932F288-214E-4C33-B68A-55114C638703}"/>
    <cellStyle name="40% - Accent2 6 5 2" xfId="16165" xr:uid="{C9FE6B82-FF7D-4A35-B71A-5A3AE6FC2CC8}"/>
    <cellStyle name="40% - Accent2 6 5 2 2" xfId="6877" xr:uid="{6294892F-5168-4875-862B-716184D540DF}"/>
    <cellStyle name="40% - Accent2 6 5 2 2 2" xfId="21052" xr:uid="{EBC17D64-3E26-4F33-B443-C829F3468BB9}"/>
    <cellStyle name="40% - Accent2 6 5 2 2 2 2" xfId="46331" xr:uid="{665B2A0F-FF54-4002-AC0C-98F85CA7959B}"/>
    <cellStyle name="40% - Accent2 6 5 2 2 3" xfId="32291" xr:uid="{23E66D34-EA47-43DC-AE7D-4AC3AE3353A7}"/>
    <cellStyle name="40% - Accent2 6 5 2 3" xfId="729" xr:uid="{F3B200CA-232D-43F4-8D13-10BEE2EC703F}"/>
    <cellStyle name="40% - Accent2 6 5 2 3 2" xfId="10695" xr:uid="{4C1C67C8-E969-4A79-9591-6759FE08E3B2}"/>
    <cellStyle name="40% - Accent2 6 5 2 3 2 2" xfId="36079" xr:uid="{5C6D268D-5034-4748-8C27-E161A60CBB12}"/>
    <cellStyle name="40% - Accent2 6 5 2 3 3" xfId="26213" xr:uid="{5B469DA1-44ED-4DCC-BAD2-DF784F893722}"/>
    <cellStyle name="40% - Accent2 6 5 2 4" xfId="25092" xr:uid="{07695732-4230-40E1-B20D-0D44B0ED47A2}"/>
    <cellStyle name="40% - Accent2 6 5 2 4 2" xfId="50326" xr:uid="{6CF8057B-F203-4BB9-A5ED-2836A1CBE6A2}"/>
    <cellStyle name="40% - Accent2 6 5 2 5" xfId="41481" xr:uid="{E7501711-92E7-40C5-9CCA-ADD4E3CD5854}"/>
    <cellStyle name="40% - Accent2 6 5 3" xfId="15223" xr:uid="{8AE0893D-C59E-41AA-AA20-2AB440286C0E}"/>
    <cellStyle name="40% - Accent2 6 5 3 2" xfId="25185" xr:uid="{D6A8B37F-97B9-4187-BFE2-BA738507FD93}"/>
    <cellStyle name="40% - Accent2 6 5 3 2 2" xfId="50419" xr:uid="{C438880E-31F9-4706-BE33-C083A9670653}"/>
    <cellStyle name="40% - Accent2 6 5 3 3" xfId="40550" xr:uid="{C9248475-AC4C-4997-973B-F56ECA4C2A4D}"/>
    <cellStyle name="40% - Accent2 6 5 4" xfId="21706" xr:uid="{F65A5225-95EE-4419-8EF4-40BDD7C2DCA2}"/>
    <cellStyle name="40% - Accent2 6 5 4 2" xfId="20111" xr:uid="{92064483-AE6A-458B-828B-131D79D9C40D}"/>
    <cellStyle name="40% - Accent2 6 5 4 2 2" xfId="45399" xr:uid="{95F78EE3-8CB5-4C45-87F2-4BF4C2119A00}"/>
    <cellStyle name="40% - Accent2 6 5 4 3" xfId="46974" xr:uid="{549FBB3A-B548-49E4-ABDF-2239D994A8E8}"/>
    <cellStyle name="40% - Accent2 6 5 5" xfId="2928" xr:uid="{915A8BAC-3ADD-433C-9EAF-2DC1B4BE4620}"/>
    <cellStyle name="40% - Accent2 6 5 5 2" xfId="28381" xr:uid="{660BE7FD-BC69-4303-A96D-903AE42FB2D9}"/>
    <cellStyle name="40% - Accent2 6 5 6" xfId="40378" xr:uid="{E47D1D0A-7DDE-4D7E-94F0-39F517A2C3EB}"/>
    <cellStyle name="40% - Accent2 6 6" xfId="4515" xr:uid="{40D8714F-04E3-4243-9203-055CA05575BF}"/>
    <cellStyle name="40% - Accent2 6 6 2" xfId="5631" xr:uid="{744DDCC5-799F-4FAC-9FED-ABE64C9D33A3}"/>
    <cellStyle name="40% - Accent2 6 6 2 2" xfId="19513" xr:uid="{A7CFEEE2-EE59-4BB2-899A-E4A6F39E2516}"/>
    <cellStyle name="40% - Accent2 6 6 2 2 2" xfId="14740" xr:uid="{E1933B80-532A-4838-AF34-505621F56E65}"/>
    <cellStyle name="40% - Accent2 6 6 2 2 2 2" xfId="40079" xr:uid="{34826FCE-8ACD-4FA8-B906-8F963F93065B}"/>
    <cellStyle name="40% - Accent2 6 6 2 2 3" xfId="44801" xr:uid="{E8E29D8A-F3EF-43F6-8D44-8BBDA46DE096}"/>
    <cellStyle name="40% - Accent2 6 6 2 3" xfId="1766" xr:uid="{CBEF6146-A1F8-45CD-9F3C-4F7E0B042303}"/>
    <cellStyle name="40% - Accent2 6 6 2 3 2" xfId="23332" xr:uid="{261ED2DF-FF24-4645-931C-5FA8DBB1324A}"/>
    <cellStyle name="40% - Accent2 6 6 2 3 2 2" xfId="48587" xr:uid="{D7EB3DAD-55AF-4D6D-96BF-4C9BFED3BBD5}"/>
    <cellStyle name="40% - Accent2 6 6 2 3 3" xfId="27237" xr:uid="{F4FB0518-9B48-44AA-96CD-D06CB1E6240C}"/>
    <cellStyle name="40% - Accent2 6 6 2 4" xfId="18779" xr:uid="{D890D6C0-6C79-4848-8865-DDC2F67A9601}"/>
    <cellStyle name="40% - Accent2 6 6 2 4 2" xfId="44079" xr:uid="{444A9EB2-36EA-4A1D-B129-BDA21AE197D5}"/>
    <cellStyle name="40% - Accent2 6 6 2 5" xfId="31054" xr:uid="{D900FD42-5810-460F-8E2A-4CE3E5E916DD}"/>
    <cellStyle name="40% - Accent2 6 6 3" xfId="4690" xr:uid="{7AC303FB-4D2F-4A9A-B919-00DABE5CEA3B}"/>
    <cellStyle name="40% - Accent2 6 6 3 2" xfId="18872" xr:uid="{F0D346B2-9A69-48A8-BA2F-A92A82932649}"/>
    <cellStyle name="40% - Accent2 6 6 3 2 2" xfId="44172" xr:uid="{E9B20C84-978C-4DBF-B398-DA206FB1DE1D}"/>
    <cellStyle name="40% - Accent2 6 6 3 3" xfId="30121" xr:uid="{8D7B9A87-29BD-42E0-808E-E54A8EB98B38}"/>
    <cellStyle name="40% - Accent2 6 6 4" xfId="15394" xr:uid="{97323373-18EA-473E-B498-F37ADD64BB5C}"/>
    <cellStyle name="40% - Accent2 6 6 4 2" xfId="13797" xr:uid="{8BF151B9-D702-4836-90CA-2D3C6E7AB220}"/>
    <cellStyle name="40% - Accent2 6 6 4 2 2" xfId="39148" xr:uid="{6D4EDC1A-85A0-4E14-B872-1C21B2EBE490}"/>
    <cellStyle name="40% - Accent2 6 6 4 3" xfId="40721" xr:uid="{52C30165-5FD7-4AAC-AA82-52A25C7EA47E}"/>
    <cellStyle name="40% - Accent2 6 6 5" xfId="9241" xr:uid="{354B7362-CC21-4E44-A7D7-24DD71CEB8F1}"/>
    <cellStyle name="40% - Accent2 6 6 5 2" xfId="34634" xr:uid="{A759AE6E-6BF2-4202-8385-8C8483F73FAD}"/>
    <cellStyle name="40% - Accent2 6 6 6" xfId="29948" xr:uid="{5D6C7228-ABB9-4C5D-93F7-0F4B51C528E8}"/>
    <cellStyle name="40% - Accent2 6 7" xfId="10914" xr:uid="{C6A54A79-DBF0-4775-9D41-B86519570E1E}"/>
    <cellStyle name="40% - Accent2 6 7 2" xfId="20544" xr:uid="{E63A7EBD-673F-45A0-A5D1-57B36D4F3083}"/>
    <cellStyle name="40% - Accent2 6 7 2 2" xfId="2104" xr:uid="{C49B8102-9E6F-43EE-ADFD-81485DFCB759}"/>
    <cellStyle name="40% - Accent2 6 7 2 2 2" xfId="27575" xr:uid="{3BF4F368-EEBE-46EA-BFDF-9EBB0D286686}"/>
    <cellStyle name="40% - Accent2 6 7 2 3" xfId="45823" xr:uid="{3A62ED4E-0F22-4C4E-8A8E-9058E82022D8}"/>
    <cellStyle name="40% - Accent2 6 7 3" xfId="21783" xr:uid="{CAF47E09-B17E-48D6-A1B0-3E13D3050C67}"/>
    <cellStyle name="40% - Accent2 6 7 3 2" xfId="5452" xr:uid="{1A62CE8D-2122-4435-96F7-B7CFE9D60CCC}"/>
    <cellStyle name="40% - Accent2 6 7 3 2 2" xfId="30883" xr:uid="{CADC0CA0-131C-4CEA-B926-EB49C76994D3}"/>
    <cellStyle name="40% - Accent2 6 7 3 3" xfId="47051" xr:uid="{8D97C3EB-089B-4C7B-9843-D48E4A4A3EC9}"/>
    <cellStyle name="40% - Accent2 6 7 4" xfId="7216" xr:uid="{363B8500-4FE1-4DCE-B0DE-7B3F150EAA5F}"/>
    <cellStyle name="40% - Accent2 6 7 4 2" xfId="32630" xr:uid="{10D922B8-472E-484C-B214-1EF51BB7D1E4}"/>
    <cellStyle name="40% - Accent2 6 7 5" xfId="36285" xr:uid="{019D4278-2D2F-4585-B709-56A0C2364D60}"/>
    <cellStyle name="40% - Accent2 6 8" xfId="5722" xr:uid="{52614888-E965-4C5A-B8FF-41BD020C252C}"/>
    <cellStyle name="40% - Accent2 6 8 2" xfId="19942" xr:uid="{9A941338-EC4B-48BB-A19E-4EA3C18E4646}"/>
    <cellStyle name="40% - Accent2 6 8 2 2" xfId="45230" xr:uid="{63D16D5C-6D7D-4E6C-B06F-E780A284E901}"/>
    <cellStyle name="40% - Accent2 6 8 3" xfId="31145" xr:uid="{B7FB638C-6BDE-460C-BD04-D3EA56EE0C7A}"/>
    <cellStyle name="40% - Accent2 6 9" xfId="16427" xr:uid="{39FC287D-89D8-4083-AFDD-8F3FAF7C948C}"/>
    <cellStyle name="40% - Accent2 6 9 2" xfId="14830" xr:uid="{3DC27684-3673-4276-B2D8-A3E2EC400229}"/>
    <cellStyle name="40% - Accent2 6 9 2 2" xfId="40169" xr:uid="{1240412F-E58E-42BB-8A01-EEE89085AD22}"/>
    <cellStyle name="40% - Accent2 6 9 3" xfId="41743" xr:uid="{A66779FF-77D7-4F45-9F0F-281C0B17CDC4}"/>
    <cellStyle name="40% - Accent2 7" xfId="10828" xr:uid="{B2C1333D-6E1C-4974-8255-7AA87379F00C}"/>
    <cellStyle name="40% - Accent2 7 10" xfId="36202" xr:uid="{23EC41A1-77CA-4133-8D93-554C7FABB0A2}"/>
    <cellStyle name="40% - Accent2 7 2" xfId="23465" xr:uid="{FB8C07A6-36A4-4FC2-9746-1B6525E212F9}"/>
    <cellStyle name="40% - Accent2 7 2 2" xfId="17153" xr:uid="{387D88B5-C613-472B-9074-F2CC80D7BDEF}"/>
    <cellStyle name="40% - Accent2 7 2 2 2" xfId="18269" xr:uid="{189C7EAD-6CA4-464B-A956-0DE981FB7A71}"/>
    <cellStyle name="40% - Accent2 7 2 2 2 2" xfId="1597" xr:uid="{BA04332B-D5BE-42EB-AFB8-324B6F60184F}"/>
    <cellStyle name="40% - Accent2 7 2 2 2 2 2" xfId="22125" xr:uid="{B7502754-69B5-414D-9318-5B69473A30CE}"/>
    <cellStyle name="40% - Accent2 7 2 2 2 2 2 2" xfId="47393" xr:uid="{571BD724-1A10-4CED-8CE2-BCD9F1D9C02C}"/>
    <cellStyle name="40% - Accent2 7 2 2 2 2 3" xfId="27068" xr:uid="{2AF2E7E2-F179-4F98-86CA-841AC66E33AF}"/>
    <cellStyle name="40% - Accent2 7 2 2 2 3" xfId="22821" xr:uid="{C2515469-2286-465D-B722-31EE6E530E10}"/>
    <cellStyle name="40% - Accent2 7 2 2 2 3 2" xfId="12799" xr:uid="{94ABAA00-EB53-4A24-9DD8-CBB37613E381}"/>
    <cellStyle name="40% - Accent2 7 2 2 2 3 2 2" xfId="38162" xr:uid="{0C252123-5A2A-41A9-AA53-9B87FDF206DC}"/>
    <cellStyle name="40% - Accent2 7 2 2 2 3 3" xfId="48076" xr:uid="{2C5A79D2-3C65-4B94-80BF-FE0614BC3CA2}"/>
    <cellStyle name="40% - Accent2 7 2 2 2 4" xfId="14569" xr:uid="{AB746139-506A-4E3E-9118-A300EA70F576}"/>
    <cellStyle name="40% - Accent2 7 2 2 2 4 2" xfId="39908" xr:uid="{EC5E890A-C683-425B-94E1-877A4534D817}"/>
    <cellStyle name="40% - Accent2 7 2 2 2 5" xfId="43569" xr:uid="{C8AE1585-B614-435E-90C4-BBE2499002B7}"/>
    <cellStyle name="40% - Accent2 7 2 2 3" xfId="17328" xr:uid="{E86F967F-2C91-479E-819C-19E5722FB65F}"/>
    <cellStyle name="40% - Accent2 7 2 2 3 2" xfId="14662" xr:uid="{A71BA4AE-A5BB-4793-9A76-E78E6B4E1753}"/>
    <cellStyle name="40% - Accent2 7 2 2 3 2 2" xfId="40001" xr:uid="{132A5111-CBCE-414F-AC1C-E621AEFCCD1F}"/>
    <cellStyle name="40% - Accent2 7 2 2 3 3" xfId="42636" xr:uid="{8AAE9D4C-AD1E-4E5E-A798-FBB553D75F64}"/>
    <cellStyle name="40% - Accent2 7 2 2 4" xfId="23811" xr:uid="{BE1F9A5C-056B-41E2-8D63-6CADDC3F518D}"/>
    <cellStyle name="40% - Accent2 7 2 2 4 2" xfId="4299" xr:uid="{00C9CCB8-2EA4-403E-B887-431312296092}"/>
    <cellStyle name="40% - Accent2 7 2 2 4 2 2" xfId="29743" xr:uid="{A9FE4396-AE0B-4BFB-BE9B-C3CAB1A1BC33}"/>
    <cellStyle name="40% - Accent2 7 2 2 4 3" xfId="49056" xr:uid="{360ED51D-DCAD-4B8D-9760-32F351A2444D}"/>
    <cellStyle name="40% - Accent2 7 2 2 5" xfId="5032" xr:uid="{BA34BA20-76E6-4FA6-8FCD-7DF11B516144}"/>
    <cellStyle name="40% - Accent2 7 2 2 5 2" xfId="30463" xr:uid="{85FC7DA5-8C3E-4B1E-87F5-FB877C17108B}"/>
    <cellStyle name="40% - Accent2 7 2 2 6" xfId="42462" xr:uid="{3FA42293-CBD6-4DE2-B56A-497CCFA9FB78}"/>
    <cellStyle name="40% - Accent2 7 2 3" xfId="6620" xr:uid="{F682F544-4A0B-46FE-9AFB-596BAD2BA09C}"/>
    <cellStyle name="40% - Accent2 7 2 3 2" xfId="7736" xr:uid="{26270CFA-A640-4773-8424-E0145F0ED382}"/>
    <cellStyle name="40% - Accent2 7 2 3 2 2" xfId="3701" xr:uid="{4062F58D-3AEB-4FA5-9C39-8DFC898002B2}"/>
    <cellStyle name="40% - Accent2 7 2 3 2 2 2" xfId="15813" xr:uid="{89263551-909B-42BE-8967-B9CE1DF720D5}"/>
    <cellStyle name="40% - Accent2 7 2 3 2 2 2 2" xfId="41140" xr:uid="{F9C90186-0ADE-4FA7-9202-49EB07B25FAD}"/>
    <cellStyle name="40% - Accent2 7 2 3 2 2 3" xfId="29145" xr:uid="{CD4E040E-19E2-4812-A422-642F488B77A9}"/>
    <cellStyle name="40% - Accent2 7 2 3 2 3" xfId="16508" xr:uid="{AA148022-2334-4632-AE0F-BC8C638F6022}"/>
    <cellStyle name="40% - Accent2 7 2 3 2 3 2" xfId="25436" xr:uid="{53EC4353-3FAE-408A-96C2-904B9EE455FF}"/>
    <cellStyle name="40% - Accent2 7 2 3 2 3 2 2" xfId="50670" xr:uid="{4FD13BCE-BC28-443D-BC23-2357DE0E1F60}"/>
    <cellStyle name="40% - Accent2 7 2 3 2 3 3" xfId="41824" xr:uid="{411F4646-2615-4E9C-904F-5839296CF635}"/>
    <cellStyle name="40% - Accent2 7 2 3 2 4" xfId="3005" xr:uid="{E471C9FA-F719-4B53-89B9-4A130D3AB316}"/>
    <cellStyle name="40% - Accent2 7 2 3 2 4 2" xfId="28458" xr:uid="{C719440C-6906-4B14-A7AD-D1C051D6C9FC}"/>
    <cellStyle name="40% - Accent2 7 2 3 2 5" xfId="33143" xr:uid="{77223B72-0439-458F-B0DF-7E03DD745FD4}"/>
    <cellStyle name="40% - Accent2 7 2 3 3" xfId="6795" xr:uid="{C27DC32F-431F-4E91-A894-C38270E43E01}"/>
    <cellStyle name="40% - Accent2 7 2 3 3 2" xfId="3098" xr:uid="{6B14760B-FF15-45C6-BBDF-343CDEA2A3BB}"/>
    <cellStyle name="40% - Accent2 7 2 3 3 2 2" xfId="28551" xr:uid="{79E89CA5-DEED-4AA0-A19D-419429EB3FCF}"/>
    <cellStyle name="40% - Accent2 7 2 3 3 3" xfId="32209" xr:uid="{267D8978-3C0A-4D4B-A7B1-C80878E60052}"/>
    <cellStyle name="40% - Accent2 7 2 3 4" xfId="17499" xr:uid="{7F82E6DE-AA7B-4711-BB51-78DF91042B8D}"/>
    <cellStyle name="40% - Accent2 7 2 3 4 2" xfId="10613" xr:uid="{6B12F0A3-45F2-45E7-98A6-FB17EE9F060A}"/>
    <cellStyle name="40% - Accent2 7 2 3 4 2 2" xfId="35997" xr:uid="{ECADE3EB-EB80-434A-977A-3A2B495F4142}"/>
    <cellStyle name="40% - Accent2 7 2 3 4 3" xfId="42807" xr:uid="{F9B7BBDD-B6C2-4CE0-BE4D-C1921E45D089}"/>
    <cellStyle name="40% - Accent2 7 2 3 5" xfId="11345" xr:uid="{6E1F0CF8-6702-4302-B3BF-5C362976C2AC}"/>
    <cellStyle name="40% - Accent2 7 2 3 5 2" xfId="36716" xr:uid="{80660C24-7AF8-4A22-8342-4099FE5B6ADE}"/>
    <cellStyle name="40% - Accent2 7 2 3 6" xfId="32034" xr:uid="{98D6479C-3D2F-413D-8492-72076DEBE71A}"/>
    <cellStyle name="40% - Accent2 7 2 4" xfId="24582" xr:uid="{DE6B3C5A-7E83-44DB-A2A7-E806CF5A2F2E}"/>
    <cellStyle name="40% - Accent2 7 2 4 2" xfId="559" xr:uid="{34F18B77-4C65-405E-A412-B297C687FA19}"/>
    <cellStyle name="40% - Accent2 7 2 4 2 2" xfId="9489" xr:uid="{778AB2FD-996B-4E9F-A3A5-403AC77A0F44}"/>
    <cellStyle name="40% - Accent2 7 2 4 2 2 2" xfId="34882" xr:uid="{61244050-3624-4D76-9E91-E47AD27B5E02}"/>
    <cellStyle name="40% - Accent2 7 2 4 2 3" xfId="26043" xr:uid="{000FCBFC-BB1C-48C8-B627-84839A8C0880}"/>
    <cellStyle name="40% - Accent2 7 2 4 3" xfId="10184" xr:uid="{0CB0590B-496E-4E81-95F8-8FDEB90C36F3}"/>
    <cellStyle name="40% - Accent2 7 2 4 3 2" xfId="6485" xr:uid="{BCF4AD00-CA76-412E-93CC-7EC8411E035E}"/>
    <cellStyle name="40% - Accent2 7 2 4 3 2 2" xfId="31908" xr:uid="{010F7CC4-1A69-4477-A58E-879A20DA8598}"/>
    <cellStyle name="40% - Accent2 7 2 4 3 3" xfId="35568" xr:uid="{F0325D35-639D-4300-948F-C851971F9028}"/>
    <cellStyle name="40% - Accent2 7 2 4 4" xfId="20881" xr:uid="{98A2F8FB-FA81-453E-A3FA-A122BCF7031E}"/>
    <cellStyle name="40% - Accent2 7 2 4 4 2" xfId="46160" xr:uid="{810EDE94-CC3D-4611-BAA4-6C21AD8574F1}"/>
    <cellStyle name="40% - Accent2 7 2 4 5" xfId="49816" xr:uid="{2693B7C7-1E8D-4805-A23A-04BBFF472BB8}"/>
    <cellStyle name="40% - Accent2 7 2 5" xfId="23640" xr:uid="{8BCDCBF8-E0C0-413C-93EF-C17C4612F1A7}"/>
    <cellStyle name="40% - Accent2 7 2 5 2" xfId="20974" xr:uid="{E3CAC27F-3FDE-43CC-8B63-07337B8952CA}"/>
    <cellStyle name="40% - Accent2 7 2 5 2 2" xfId="46253" xr:uid="{7517F5A2-38FD-42D7-BA36-C12D474F99C1}"/>
    <cellStyle name="40% - Accent2 7 2 5 3" xfId="48885" xr:uid="{9850C177-A568-44BF-9258-954B23A4B597}"/>
    <cellStyle name="40% - Accent2 7 2 6" xfId="11174" xr:uid="{345456D2-FF61-4C5E-8D59-EFC31B5D67B2}"/>
    <cellStyle name="40% - Accent2 7 2 6 2" xfId="2195" xr:uid="{7168C071-22DE-4E1E-8C15-3A12009DD7B2}"/>
    <cellStyle name="40% - Accent2 7 2 6 2 2" xfId="27666" xr:uid="{7473DC2C-8C55-4B76-976F-342123B66533}"/>
    <cellStyle name="40% - Accent2 7 2 6 3" xfId="36545" xr:uid="{7021CFAB-9151-4B8E-8F76-43204A149044}"/>
    <cellStyle name="40% - Accent2 7 2 7" xfId="15565" xr:uid="{D2BB739A-8A9E-429C-9023-D9F7839D7E9E}"/>
    <cellStyle name="40% - Accent2 7 2 7 2" xfId="40892" xr:uid="{9230224A-1468-4946-8D1B-FE7694839CCC}"/>
    <cellStyle name="40% - Accent2 7 2 8" xfId="48712" xr:uid="{2AD42C51-2842-4622-A1D7-3B793984604A}"/>
    <cellStyle name="40% - Accent2 7 3" xfId="19256" xr:uid="{B6D6BA67-58B7-4922-9610-C5719D84CDCE}"/>
    <cellStyle name="40% - Accent2 7 3 2" xfId="12942" xr:uid="{CC2AD992-C3A0-466C-B61B-DA83911422FD}"/>
    <cellStyle name="40% - Accent2 7 3 2 2" xfId="14059" xr:uid="{5535BBAC-546F-4056-A002-9F3C450D2E65}"/>
    <cellStyle name="40% - Accent2 7 3 2 2 2" xfId="22652" xr:uid="{DBECF065-487C-44C4-81F2-56C8658AE049}"/>
    <cellStyle name="40% - Accent2 7 3 2 2 2 2" xfId="11593" xr:uid="{BB70F42A-F40D-41FC-B46C-641B136D3F39}"/>
    <cellStyle name="40% - Accent2 7 3 2 2 2 2 2" xfId="36964" xr:uid="{2B0D41C4-643F-4E5E-A51A-F4E55614B603}"/>
    <cellStyle name="40% - Accent2 7 3 2 2 2 3" xfId="47907" xr:uid="{6CAEB2AD-D77D-4DE7-A8D8-AE8ABED4A9A1}"/>
    <cellStyle name="40% - Accent2 7 3 2 2 3" xfId="12288" xr:uid="{DDFF0A5D-440A-4136-A4F9-3BD628DA0A92}"/>
    <cellStyle name="40% - Accent2 7 3 2 2 3 2" xfId="8590" xr:uid="{4B897216-FE4E-4A50-8797-41B886CB698E}"/>
    <cellStyle name="40% - Accent2 7 3 2 2 3 2 2" xfId="33997" xr:uid="{7B2198B8-C7E5-414B-AED5-01964CFDEC76}"/>
    <cellStyle name="40% - Accent2 7 3 2 2 3 3" xfId="37651" xr:uid="{ED69AB16-19D6-4EC9-92C2-CB26E654DFB1}"/>
    <cellStyle name="40% - Accent2 7 3 2 2 4" xfId="21954" xr:uid="{AB275992-3742-440F-A1A7-D2D2676C7E8B}"/>
    <cellStyle name="40% - Accent2 7 3 2 2 4 2" xfId="47222" xr:uid="{757B8939-3CFE-468E-8A6C-9933ED8D4E89}"/>
    <cellStyle name="40% - Accent2 7 3 2 2 5" xfId="39398" xr:uid="{ECDB3B57-0CD6-407E-BF19-4112B4385F8A}"/>
    <cellStyle name="40% - Accent2 7 3 2 3" xfId="13117" xr:uid="{BDB8FBC1-116A-47F2-A10D-4FA9F9C55896}"/>
    <cellStyle name="40% - Accent2 7 3 2 3 2" xfId="22047" xr:uid="{0E4E7C9E-011A-43C2-8D89-E329F5E05023}"/>
    <cellStyle name="40% - Accent2 7 3 2 3 2 2" xfId="47315" xr:uid="{97526F2F-FEF5-4C6C-9253-D9F5E8537273}"/>
    <cellStyle name="40% - Accent2 7 3 2 3 3" xfId="38468" xr:uid="{04118462-0F4A-4800-8BC1-0EFDB8191692}"/>
    <cellStyle name="40% - Accent2 7 3 2 4" xfId="19602" xr:uid="{658A3EC4-8E98-4DAA-A1B0-5CA6411269D5}"/>
    <cellStyle name="40% - Accent2 7 3 2 4 2" xfId="16937" xr:uid="{0F57EF92-18C8-465F-9F17-4A44892AE193}"/>
    <cellStyle name="40% - Accent2 7 3 2 4 2 2" xfId="42253" xr:uid="{B22285DB-C6CA-4082-A149-4EDCBDD3C407}"/>
    <cellStyle name="40% - Accent2 7 3 2 4 3" xfId="44890" xr:uid="{B40CEB42-3407-4D37-97B5-C482FFBE7278}"/>
    <cellStyle name="40% - Accent2 7 3 2 5" xfId="17670" xr:uid="{B0A5B780-D9D4-483B-B5B9-8C843ECC7140}"/>
    <cellStyle name="40% - Accent2 7 3 2 5 2" xfId="42978" xr:uid="{055EA081-12F9-4701-A081-6045872315CF}"/>
    <cellStyle name="40% - Accent2 7 3 2 6" xfId="38296" xr:uid="{A1E497B0-6BEC-42D6-82D3-6C8835CB316B}"/>
    <cellStyle name="40% - Accent2 7 3 3" xfId="302" xr:uid="{E2F18C5C-8403-4874-82C8-F4045C408B72}"/>
    <cellStyle name="40% - Accent2 7 3 3 2" xfId="2495" xr:uid="{04FB47FF-4721-4BD9-BD40-551E956FE4AB}"/>
    <cellStyle name="40% - Accent2 7 3 3 2 2" xfId="16339" xr:uid="{E022A1F7-3976-48CB-9A9B-6A7AFCC45604}"/>
    <cellStyle name="40% - Accent2 7 3 3 2 2 2" xfId="24230" xr:uid="{FB762412-9A9C-4EDD-93A8-C88B7331924F}"/>
    <cellStyle name="40% - Accent2 7 3 3 2 2 2 2" xfId="49475" xr:uid="{3EA6BFC6-1DB6-43DA-B698-394B0B96767F}"/>
    <cellStyle name="40% - Accent2 7 3 3 2 2 3" xfId="41655" xr:uid="{936A7093-5594-4B3D-A730-0DE3EB2662F4}"/>
    <cellStyle name="40% - Accent2 7 3 3 2 3" xfId="24925" xr:uid="{C79A32CB-2222-4FE4-A9A2-763F97E064FD}"/>
    <cellStyle name="40% - Accent2 7 3 3 2 3 2" xfId="21225" xr:uid="{FF00416A-66F6-4743-8413-1DB1E03A69B0}"/>
    <cellStyle name="40% - Accent2 7 3 3 2 3 2 2" xfId="46504" xr:uid="{AAADDD91-221D-4554-8C57-35AEA6F0EB32}"/>
    <cellStyle name="40% - Accent2 7 3 3 2 3 3" xfId="50159" xr:uid="{ACA74100-DB9C-4225-B2E3-20D4D66B1E12}"/>
    <cellStyle name="40% - Accent2 7 3 3 2 4" xfId="15642" xr:uid="{2A7A041C-4C3B-4BC7-8958-6B345006DD10}"/>
    <cellStyle name="40% - Accent2 7 3 3 2 4 2" xfId="40969" xr:uid="{BA8F8D37-DDDF-4B57-91FB-AAF299B74404}"/>
    <cellStyle name="40% - Accent2 7 3 3 2 5" xfId="27948" xr:uid="{798EA0A2-B74F-4392-835C-4CEE743FCBAB}"/>
    <cellStyle name="40% - Accent2 7 3 3 3" xfId="476" xr:uid="{CD03E3D8-01EF-459B-B9FF-9E876134EE87}"/>
    <cellStyle name="40% - Accent2 7 3 3 3 2" xfId="15735" xr:uid="{4AACCFD7-2725-4E70-9664-23A4507CECE0}"/>
    <cellStyle name="40% - Accent2 7 3 3 3 2 2" xfId="41062" xr:uid="{790B460F-E200-48DC-868C-9849488F9FDE}"/>
    <cellStyle name="40% - Accent2 7 3 3 3 3" xfId="25960" xr:uid="{76D742B1-CC8E-4A9D-A382-5BBC34110A90}"/>
    <cellStyle name="40% - Accent2 7 3 3 4" xfId="13288" xr:uid="{7878ACA5-7FCB-4B19-892D-26E9E1CF97E7}"/>
    <cellStyle name="40% - Accent2 7 3 3 4 2" xfId="6403" xr:uid="{6042FE99-2BEB-42C2-8FA2-A1679E81A403}"/>
    <cellStyle name="40% - Accent2 7 3 3 4 2 2" xfId="31826" xr:uid="{93296FBD-34B1-4047-BFA1-9B221270691B}"/>
    <cellStyle name="40% - Accent2 7 3 3 4 3" xfId="38639" xr:uid="{8D5C1BA2-12E3-4BBD-B46D-7AC64F4FD12A}"/>
    <cellStyle name="40% - Accent2 7 3 3 5" xfId="7137" xr:uid="{176E4EF5-1AEF-437F-A5D3-4006BF0483E9}"/>
    <cellStyle name="40% - Accent2 7 3 3 5 2" xfId="32551" xr:uid="{A448688A-34B3-431A-9674-C09C88D8CDFA}"/>
    <cellStyle name="40% - Accent2 7 3 3 6" xfId="25789" xr:uid="{0698A089-9E50-4913-9765-D4E82A275669}"/>
    <cellStyle name="40% - Accent2 7 3 4" xfId="20371" xr:uid="{A9FB5EDD-04BB-418A-96C6-C5479E1F4477}"/>
    <cellStyle name="40% - Accent2 7 3 4 2" xfId="10015" xr:uid="{BA23D0B7-3D67-4A09-B5E1-349A5195D3D5}"/>
    <cellStyle name="40% - Accent2 7 3 4 2 2" xfId="5280" xr:uid="{EA7E4C4C-3CD5-4C90-AAD2-267D8B3552DF}"/>
    <cellStyle name="40% - Accent2 7 3 4 2 2 2" xfId="30711" xr:uid="{1DE52C32-637D-4339-90A6-2E380ADDA1AC}"/>
    <cellStyle name="40% - Accent2 7 3 4 2 3" xfId="35399" xr:uid="{FEAD9701-35E7-4350-A034-667D70742D27}"/>
    <cellStyle name="40% - Accent2 7 3 4 3" xfId="5974" xr:uid="{CB46432E-F26B-4E2F-9EC6-B4C5ADF8BC55}"/>
    <cellStyle name="40% - Accent2 7 3 4 3 2" xfId="19123" xr:uid="{A1372A6E-2FA9-4776-9AC2-C19E47DC8426}"/>
    <cellStyle name="40% - Accent2 7 3 4 3 2 2" xfId="44423" xr:uid="{AC5BCA0A-A7A5-44CD-9732-1E650B72C868}"/>
    <cellStyle name="40% - Accent2 7 3 4 3 3" xfId="31397" xr:uid="{2E41C134-A303-423F-AFB5-A4A342FD3DA1}"/>
    <cellStyle name="40% - Accent2 7 3 4 4" xfId="9318" xr:uid="{6692F016-0A32-4D07-84AA-EB7A84848725}"/>
    <cellStyle name="40% - Accent2 7 3 4 4 2" xfId="34711" xr:uid="{3FF6EEB4-1749-4F35-8B84-E8E55B29A308}"/>
    <cellStyle name="40% - Accent2 7 3 4 5" xfId="45650" xr:uid="{2BE88C24-ED1A-437A-9E46-9437DA00B223}"/>
    <cellStyle name="40% - Accent2 7 3 5" xfId="19431" xr:uid="{94D38E3B-8234-4BFA-BCF9-ACC9B86229B1}"/>
    <cellStyle name="40% - Accent2 7 3 5 2" xfId="9411" xr:uid="{1974C5BB-3B99-4588-BCFC-05917A47943D}"/>
    <cellStyle name="40% - Accent2 7 3 5 2 2" xfId="34804" xr:uid="{235EB51B-8D56-4C88-9FEF-103FB350450E}"/>
    <cellStyle name="40% - Accent2 7 3 5 3" xfId="44719" xr:uid="{4832F6D7-3A67-40D9-B955-49EA8E33C56E}"/>
    <cellStyle name="40% - Accent2 7 3 6" xfId="6966" xr:uid="{7476E03B-F69D-42A9-9F06-AA81473399EA}"/>
    <cellStyle name="40% - Accent2 7 3 6 2" xfId="23250" xr:uid="{150DC7DF-DAFB-422D-8642-74E9D8CC112F}"/>
    <cellStyle name="40% - Accent2 7 3 6 2 2" xfId="48505" xr:uid="{98BA457A-A304-469A-8AD4-FD032300EA52}"/>
    <cellStyle name="40% - Accent2 7 3 6 3" xfId="32380" xr:uid="{693F454B-17D1-405C-808C-54F03549BE1E}"/>
    <cellStyle name="40% - Accent2 7 3 7" xfId="23982" xr:uid="{37B2AFCD-98E5-41D5-96E6-D61509D90913}"/>
    <cellStyle name="40% - Accent2 7 3 7 2" xfId="49227" xr:uid="{48C6503B-F63F-4DAB-B512-690AD05CF609}"/>
    <cellStyle name="40% - Accent2 7 3 8" xfId="44547" xr:uid="{940DD303-0120-49B2-889A-A07008C6B70F}"/>
    <cellStyle name="40% - Accent2 7 4" xfId="1342" xr:uid="{89E944DD-DB9F-45ED-95FF-9E87C01F8ECB}"/>
    <cellStyle name="40% - Accent2 7 4 2" xfId="8808" xr:uid="{78A45FDA-2B14-441D-9D69-BF86681E8CE3}"/>
    <cellStyle name="40% - Accent2 7 4 2 2" xfId="5805" xr:uid="{988F8FC5-7FB6-47EA-A464-8FD2FC087696}"/>
    <cellStyle name="40% - Accent2 7 4 2 2 2" xfId="17918" xr:uid="{F1EE6B22-767B-414A-BDC3-24BF05D1BFCA}"/>
    <cellStyle name="40% - Accent2 7 4 2 2 2 2" xfId="43226" xr:uid="{0DC7F30F-B6F4-4BD2-A28A-FDEAAA1AB78A}"/>
    <cellStyle name="40% - Accent2 7 4 2 2 3" xfId="31228" xr:uid="{8309C459-7E32-41BD-A078-97E36870700D}"/>
    <cellStyle name="40% - Accent2 7 4 2 3" xfId="18612" xr:uid="{F08C9F61-84A7-403D-A7A3-8EF2E0F8E09A}"/>
    <cellStyle name="40% - Accent2 7 4 2 3 2" xfId="14913" xr:uid="{9627698F-EADA-4BEB-8C6C-5C7DAD023A83}"/>
    <cellStyle name="40% - Accent2 7 4 2 3 2 2" xfId="40252" xr:uid="{EF043619-3216-4C39-AFC9-015AEDE34F56}"/>
    <cellStyle name="40% - Accent2 7 4 2 3 3" xfId="43912" xr:uid="{DFBD8D91-00F3-418B-9BF4-3CC115B384FD}"/>
    <cellStyle name="40% - Accent2 7 4 2 4" xfId="5109" xr:uid="{443ACD20-A0FB-480F-873C-3CB83C567C95}"/>
    <cellStyle name="40% - Accent2 7 4 2 4 2" xfId="30540" xr:uid="{471941D6-49FA-4041-B25A-3FB52B4357BF}"/>
    <cellStyle name="40% - Accent2 7 4 2 5" xfId="34201" xr:uid="{C6DEAAC0-3DF6-4A00-A696-67BDA6BED6CD}"/>
    <cellStyle name="40% - Accent2 7 4 3" xfId="1515" xr:uid="{A438FE04-7BF6-46C4-AD31-26842272A93B}"/>
    <cellStyle name="40% - Accent2 7 4 3 2" xfId="5202" xr:uid="{E8A33D3D-1FAE-4450-94B8-AF20FCB90B38}"/>
    <cellStyle name="40% - Accent2 7 4 3 2 2" xfId="30633" xr:uid="{EB2A20B2-CA14-4D4D-9003-D9546CDE8A93}"/>
    <cellStyle name="40% - Accent2 7 4 3 3" xfId="26986" xr:uid="{C0E8C1D4-F57C-457A-AA33-22DAB16A695F}"/>
    <cellStyle name="40% - Accent2 7 4 4" xfId="648" xr:uid="{91BBDC11-D6AF-43EE-B110-299B4975B73C}"/>
    <cellStyle name="40% - Accent2 7 4 4 2" xfId="12717" xr:uid="{CB074268-E50A-4D53-902F-465601B6DC42}"/>
    <cellStyle name="40% - Accent2 7 4 4 2 2" xfId="38080" xr:uid="{DD3CE039-6D3A-4C57-B9B5-B06D1A2F16FB}"/>
    <cellStyle name="40% - Accent2 7 4 4 3" xfId="26132" xr:uid="{7FF159BC-3552-4891-9436-83DB73B5816F}"/>
    <cellStyle name="40% - Accent2 7 4 5" xfId="19773" xr:uid="{BEB196F7-3B45-4522-961A-E5C69DBCA87F}"/>
    <cellStyle name="40% - Accent2 7 4 5 2" xfId="45061" xr:uid="{0C0AB023-8D4D-4784-9E63-9BF04354626E}"/>
    <cellStyle name="40% - Accent2 7 4 6" xfId="26815" xr:uid="{10416BAE-E3A4-4E52-A9C2-D19376EE56A4}"/>
    <cellStyle name="40% - Accent2 7 5" xfId="3446" xr:uid="{C07DB80D-086C-47E1-B44B-F3ABFCB5438C}"/>
    <cellStyle name="40% - Accent2 7 5 2" xfId="21444" xr:uid="{8462A549-D57C-413E-9650-9BE158A86E57}"/>
    <cellStyle name="40% - Accent2 7 5 2 2" xfId="12119" xr:uid="{78B07DBB-A750-44E9-92D4-C2ECE98DDD6E}"/>
    <cellStyle name="40% - Accent2 7 5 2 2 2" xfId="7385" xr:uid="{866AF791-8EBC-497E-AF9F-0AFF4559A60B}"/>
    <cellStyle name="40% - Accent2 7 5 2 2 2 2" xfId="32799" xr:uid="{49DEA426-48F2-4051-88D4-41E1FD1EE38D}"/>
    <cellStyle name="40% - Accent2 7 5 2 2 3" xfId="37482" xr:uid="{902A6317-669B-4218-B7FB-D5DA340DA1C2}"/>
    <cellStyle name="40% - Accent2 7 5 2 3" xfId="8079" xr:uid="{CA880D67-1D42-4919-A9A1-98EE5FB0F6C9}"/>
    <cellStyle name="40% - Accent2 7 5 2 3 2" xfId="3349" xr:uid="{DC25437A-E0EC-4665-95F7-BEC9315D4565}"/>
    <cellStyle name="40% - Accent2 7 5 2 3 2 2" xfId="28802" xr:uid="{E232ECD9-E683-4617-A90E-5EB71A8253CB}"/>
    <cellStyle name="40% - Accent2 7 5 2 3 3" xfId="33486" xr:uid="{EFA852AE-7C4D-4581-A965-BC7338C35E04}"/>
    <cellStyle name="40% - Accent2 7 5 2 4" xfId="11422" xr:uid="{504C112D-443A-4BA5-8330-E42E8DB97875}"/>
    <cellStyle name="40% - Accent2 7 5 2 4 2" xfId="36793" xr:uid="{6AEC9777-6867-4BA0-A52C-E658EECE01A1}"/>
    <cellStyle name="40% - Accent2 7 5 2 5" xfId="46712" xr:uid="{EBDBC0A2-D284-45EE-8980-4478F0B98BC8}"/>
    <cellStyle name="40% - Accent2 7 5 3" xfId="3619" xr:uid="{06DE431C-A686-402B-9EAB-AD33DB44AD52}"/>
    <cellStyle name="40% - Accent2 7 5 3 2" xfId="11515" xr:uid="{B46C1CD3-13D9-4D70-AE24-2961A6ED411F}"/>
    <cellStyle name="40% - Accent2 7 5 3 2 2" xfId="36886" xr:uid="{0D03D145-34D3-4FFB-A773-1E0C5E03841F}"/>
    <cellStyle name="40% - Accent2 7 5 3 3" xfId="29063" xr:uid="{E0181544-77F6-465F-B320-428A7B0036AD}"/>
    <cellStyle name="40% - Accent2 7 5 4" xfId="1686" xr:uid="{6304605A-8E17-4003-BF39-5763E003A444}"/>
    <cellStyle name="40% - Accent2 7 5 4 2" xfId="25354" xr:uid="{77F5AF0D-304E-4310-ADCD-36F03F00149F}"/>
    <cellStyle name="40% - Accent2 7 5 4 2 2" xfId="50588" xr:uid="{858E2BE6-1E6A-455E-A8C6-4C944EC49572}"/>
    <cellStyle name="40% - Accent2 7 5 4 3" xfId="27157" xr:uid="{73D57EB4-8FFC-445F-94F8-88B41EFB0533}"/>
    <cellStyle name="40% - Accent2 7 5 5" xfId="13459" xr:uid="{FBD8B7D5-4367-4A95-88E0-9698E753353A}"/>
    <cellStyle name="40% - Accent2 7 5 5 2" xfId="38810" xr:uid="{B8EEF4CA-51C1-44E4-8CE7-DABD39CC63B8}"/>
    <cellStyle name="40% - Accent2 7 5 6" xfId="28891" xr:uid="{86346EA2-3893-4A8B-879F-842ADA17E186}"/>
    <cellStyle name="40% - Accent2 7 6" xfId="11945" xr:uid="{BD9112AC-5C20-4AF9-846B-FDBADD10D229}"/>
    <cellStyle name="40% - Accent2 7 6 2" xfId="13199" xr:uid="{2A6040CD-BF9C-4160-8B7F-66014F01BAEA}"/>
    <cellStyle name="40% - Accent2 7 6 2 2" xfId="3176" xr:uid="{2D3A784C-1703-4A83-ACF2-B95BD26B3DE2}"/>
    <cellStyle name="40% - Accent2 7 6 2 2 2" xfId="28629" xr:uid="{C484682C-2335-4CFD-9F10-2A53FFC7154F}"/>
    <cellStyle name="40% - Accent2 7 6 2 3" xfId="38550" xr:uid="{53F51214-A8D5-4987-9AED-996362EDFD8A}"/>
    <cellStyle name="40% - Accent2 7 6 3" xfId="3870" xr:uid="{1314DC16-4335-4437-AD53-B28B241EC64D}"/>
    <cellStyle name="40% - Accent2 7 6 3 2" xfId="17019" xr:uid="{09973C08-3FBC-48D9-A992-DE01A5F6D17C}"/>
    <cellStyle name="40% - Accent2 7 6 3 2 2" xfId="42335" xr:uid="{D0035809-B37F-4187-A931-D85291E5ADE5}"/>
    <cellStyle name="40% - Accent2 7 6 3 3" xfId="29314" xr:uid="{2AF3D2B7-F101-4722-884E-FA7211F35469}"/>
    <cellStyle name="40% - Accent2 7 6 4" xfId="8246" xr:uid="{E663BC8E-F671-43C5-95C2-0F8234A3D628}"/>
    <cellStyle name="40% - Accent2 7 6 4 2" xfId="33653" xr:uid="{2C8047ED-A435-46C6-AB2C-7BB75E7EF794}"/>
    <cellStyle name="40% - Accent2 7 6 5" xfId="37308" xr:uid="{A86626DD-10AD-43D5-A547-38C911AC94B1}"/>
    <cellStyle name="40% - Accent2 7 7" xfId="11003" xr:uid="{DBCEFCAE-F42A-4DC4-88F8-402A1CDE48CF}"/>
    <cellStyle name="40% - Accent2 7 7 2" xfId="8339" xr:uid="{C7412621-6FA6-40CE-AEAA-8E838EE22365}"/>
    <cellStyle name="40% - Accent2 7 7 2 2" xfId="33746" xr:uid="{935F04DE-D843-4F24-8BF5-744B24E05BED}"/>
    <cellStyle name="40% - Accent2 7 7 3" xfId="36374" xr:uid="{47EA7254-C8CC-47C6-AC5E-FBFF6A088033}"/>
    <cellStyle name="40% - Accent2 7 8" xfId="4861" xr:uid="{019DFB60-4BE9-4717-8FBA-916FF88A01DB}"/>
    <cellStyle name="40% - Accent2 7 8 2" xfId="1161" xr:uid="{9883B474-3CE9-412E-9538-994F2970FB41}"/>
    <cellStyle name="40% - Accent2 7 8 2 2" xfId="26645" xr:uid="{1AEF457B-274F-4430-941A-13F4EB7274C7}"/>
    <cellStyle name="40% - Accent2 7 8 3" xfId="30292" xr:uid="{59BE06F2-1CDB-4E5A-9987-AA6ECA9757D2}"/>
    <cellStyle name="40% - Accent2 7 9" xfId="21877" xr:uid="{33D7AFFB-85A6-4273-B938-80DFE94CC7C9}"/>
    <cellStyle name="40% - Accent2 7 9 2" xfId="47145" xr:uid="{9B821460-34F5-40E4-8DAD-1816A03AADF1}"/>
    <cellStyle name="40% - Accent2 8" xfId="9760" xr:uid="{4A946B8F-2703-4BB6-B8EB-CEF2DEE1528D}"/>
    <cellStyle name="40% - Accent2 8 2" xfId="22397" xr:uid="{E58E7F63-D404-4757-8FA5-DA80B801469D}"/>
    <cellStyle name="40% - Accent2 8 2 2" xfId="4599" xr:uid="{083B3E8F-B2F8-4745-AD9C-9A5D619CC840}"/>
    <cellStyle name="40% - Accent2 8 2 2 2" xfId="18443" xr:uid="{B45F9143-7BD3-463F-9A55-2C37BB21C8FE}"/>
    <cellStyle name="40% - Accent2 8 2 2 2 2" xfId="13707" xr:uid="{035CBD76-618D-4CC1-9B34-5D9728BB0513}"/>
    <cellStyle name="40% - Accent2 8 2 2 2 2 2" xfId="39058" xr:uid="{23E5DBE7-FE92-40BE-B7D9-42A71FFDFBA0}"/>
    <cellStyle name="40% - Accent2 8 2 2 2 3" xfId="43743" xr:uid="{063B4819-6ED3-4A98-A7CC-67407233C6C5}"/>
    <cellStyle name="40% - Accent2 8 2 2 3" xfId="14402" xr:uid="{E1B40466-90A0-4AAA-BA70-352A9A236DEE}"/>
    <cellStyle name="40% - Accent2 8 2 2 3 2" xfId="22298" xr:uid="{F67D4441-7714-422E-B99B-D5E7BB3C0821}"/>
    <cellStyle name="40% - Accent2 8 2 2 3 2 2" xfId="47566" xr:uid="{EA83EAE0-30B7-42FD-9024-2398B1446735}"/>
    <cellStyle name="40% - Accent2 8 2 2 3 3" xfId="39741" xr:uid="{3F358598-60D9-4FF8-B731-5A150A9E4FCD}"/>
    <cellStyle name="40% - Accent2 8 2 2 4" xfId="17747" xr:uid="{25DC7D38-E8DA-4F27-BEDB-04B67E509CD4}"/>
    <cellStyle name="40% - Accent2 8 2 2 4 2" xfId="43055" xr:uid="{BF6CC857-8B31-420E-AB64-F814872DE8BB}"/>
    <cellStyle name="40% - Accent2 8 2 2 5" xfId="30030" xr:uid="{016960C2-E1A4-49E1-A1A3-8E1B00243BFD}"/>
    <cellStyle name="40% - Accent2 8 2 3" xfId="22570" xr:uid="{4374DEBC-4976-4D98-AB51-9B26E004CF89}"/>
    <cellStyle name="40% - Accent2 8 2 3 2" xfId="17840" xr:uid="{C918D3AA-9BFD-45FD-BCA7-30FC7562747A}"/>
    <cellStyle name="40% - Accent2 8 2 3 2 2" xfId="43148" xr:uid="{57F5C4EA-BF74-4641-9520-47597EB16EE5}"/>
    <cellStyle name="40% - Accent2 8 2 3 3" xfId="47825" xr:uid="{E9D34289-DBA0-444C-BE48-E64DA586FBF0}"/>
    <cellStyle name="40% - Accent2 8 2 4" xfId="10104" xr:uid="{4734C888-D3AE-4D6F-89C2-3100E831098B}"/>
    <cellStyle name="40% - Accent2 8 2 4 2" xfId="8508" xr:uid="{4645076B-0A9E-43F2-8602-52BD5502E086}"/>
    <cellStyle name="40% - Accent2 8 2 4 2 2" xfId="33915" xr:uid="{B895189C-E548-4A28-B33D-70EE55564692}"/>
    <cellStyle name="40% - Accent2 8 2 4 3" xfId="35488" xr:uid="{3D5A2AA2-C746-4E3C-9080-9F8345663FF5}"/>
    <cellStyle name="40% - Accent2 8 2 5" xfId="1857" xr:uid="{77BCAFE7-9533-47F3-B842-A14DB40FE0A7}"/>
    <cellStyle name="40% - Accent2 8 2 5 2" xfId="27328" xr:uid="{CF05AED4-46C6-455B-92E3-2FB51617288F}"/>
    <cellStyle name="40% - Accent2 8 2 6" xfId="47654" xr:uid="{1520F145-8601-42C9-B2FD-F194DB5E2108}"/>
    <cellStyle name="40% - Accent2 8 3" xfId="16084" xr:uid="{5544C882-A711-45D7-B17F-1394ACCAC703}"/>
    <cellStyle name="40% - Accent2 8 3 2" xfId="10912" xr:uid="{69243951-4703-4D16-972B-7E13B00C981F}"/>
    <cellStyle name="40% - Accent2 8 3 2 2" xfId="7910" xr:uid="{BEADA65C-4225-42AF-9675-174D0870BDE9}"/>
    <cellStyle name="40% - Accent2 8 3 2 2 2" xfId="1072" xr:uid="{DA9B1185-4D3F-49B6-9AE0-EAC14C79CBBF}"/>
    <cellStyle name="40% - Accent2 8 3 2 2 2 2" xfId="26556" xr:uid="{0ECA5F89-1CD2-41E5-9181-ED4C328132B1}"/>
    <cellStyle name="40% - Accent2 8 3 2 2 3" xfId="33317" xr:uid="{2AC4DEA8-5286-4770-9C42-C4AF5023B2DF}"/>
    <cellStyle name="40% - Accent2 8 3 2 3" xfId="2838" xr:uid="{59CF35E2-23AD-4EBD-918D-81CE3074EA6C}"/>
    <cellStyle name="40% - Accent2 8 3 2 3 2" xfId="15986" xr:uid="{C43DADDE-C221-4952-B9A0-76BF1B1994D0}"/>
    <cellStyle name="40% - Accent2 8 3 2 3 2 2" xfId="41313" xr:uid="{81D4DE62-201A-4F98-B2FE-6E8D11579D10}"/>
    <cellStyle name="40% - Accent2 8 3 2 3 3" xfId="28291" xr:uid="{5ACC0DE9-9A54-43D2-AC7D-BDC50E0241D4}"/>
    <cellStyle name="40% - Accent2 8 3 2 4" xfId="7214" xr:uid="{F8737776-1196-4696-A3C6-0C8B62AD8DFB}"/>
    <cellStyle name="40% - Accent2 8 3 2 4 2" xfId="32628" xr:uid="{B0784613-FDD9-40E3-8BBB-F2AF14263370}"/>
    <cellStyle name="40% - Accent2 8 3 2 5" xfId="36283" xr:uid="{4E107D10-5B02-4C10-B209-5CCC751D5532}"/>
    <cellStyle name="40% - Accent2 8 3 3" xfId="16257" xr:uid="{A5F1B5F9-873C-4B3E-867A-07368636F630}"/>
    <cellStyle name="40% - Accent2 8 3 3 2" xfId="7307" xr:uid="{4899A92F-2507-4243-B18D-3A71DC122BB1}"/>
    <cellStyle name="40% - Accent2 8 3 3 2 2" xfId="32721" xr:uid="{197337B8-59F6-404D-BEE2-6A70F6A2D386}"/>
    <cellStyle name="40% - Accent2 8 3 3 3" xfId="41573" xr:uid="{30CD57C7-D500-45CE-B601-B67295202F64}"/>
    <cellStyle name="40% - Accent2 8 3 4" xfId="22741" xr:uid="{32ED8699-C346-4329-BF66-DE3BCA77FAEB}"/>
    <cellStyle name="40% - Accent2 8 3 4 2" xfId="21143" xr:uid="{2E947514-C86B-413A-B56F-59F07C695034}"/>
    <cellStyle name="40% - Accent2 8 3 4 2 2" xfId="46422" xr:uid="{E5446A75-7259-4A71-8EE5-7F5760A252DA}"/>
    <cellStyle name="40% - Accent2 8 3 4 3" xfId="47996" xr:uid="{7121AA3D-7622-4698-9541-429DDA9647D8}"/>
    <cellStyle name="40% - Accent2 8 3 5" xfId="3961" xr:uid="{0A426317-F72D-4A7B-8CE0-B916EE0F47F8}"/>
    <cellStyle name="40% - Accent2 8 3 5 2" xfId="29405" xr:uid="{26AAF1C9-CA18-416A-A74F-DE9EFD123C8C}"/>
    <cellStyle name="40% - Accent2 8 3 6" xfId="41401" xr:uid="{D3B8B49A-61BE-440C-85A7-28A362078A7F}"/>
    <cellStyle name="40% - Accent2 8 4" xfId="15132" xr:uid="{D19E9844-C66A-437D-B080-49C2B14F4AD0}"/>
    <cellStyle name="40% - Accent2 8 4 2" xfId="24756" xr:uid="{08D82800-1661-4D0F-B6D4-0B0DA7B920FF}"/>
    <cellStyle name="40% - Accent2 8 4 2 2" xfId="20021" xr:uid="{5C4E4159-8480-4F3C-A0C1-74D6CF6BF922}"/>
    <cellStyle name="40% - Accent2 8 4 2 2 2" xfId="45309" xr:uid="{9655FC24-1166-4ADC-A19A-443B5900E19B}"/>
    <cellStyle name="40% - Accent2 8 4 2 3" xfId="49990" xr:uid="{355BA5F9-CBC5-4EC0-B72B-D329037CCABC}"/>
    <cellStyle name="40% - Accent2 8 4 3" xfId="20714" xr:uid="{27ECD71C-A610-438D-9EB6-97EE6EE7A0E0}"/>
    <cellStyle name="40% - Accent2 8 4 3 2" xfId="9662" xr:uid="{E4F933D2-EDB5-43D5-AB33-EAE76027C18B}"/>
    <cellStyle name="40% - Accent2 8 4 3 2 2" xfId="35055" xr:uid="{8C17E3B7-5825-4A1D-AF5C-A4F5049C05E0}"/>
    <cellStyle name="40% - Accent2 8 4 3 3" xfId="45993" xr:uid="{702C1ED8-8C2C-4539-B97E-AA89D69DC3A7}"/>
    <cellStyle name="40% - Accent2 8 4 4" xfId="24059" xr:uid="{BCC44881-3091-4E21-BAA1-953657B76F7B}"/>
    <cellStyle name="40% - Accent2 8 4 4 2" xfId="49304" xr:uid="{ADE603DD-F5EF-43F9-B033-27FD4C17CBF9}"/>
    <cellStyle name="40% - Accent2 8 4 5" xfId="40459" xr:uid="{5D095F72-49EC-4A62-9111-89ECBEA65C7C}"/>
    <cellStyle name="40% - Accent2 8 5" xfId="9933" xr:uid="{6CAE9970-E817-4F8D-9555-95807C910259}"/>
    <cellStyle name="40% - Accent2 8 5 2" xfId="24152" xr:uid="{502F8022-E09A-406E-976D-F27814C7B248}"/>
    <cellStyle name="40% - Accent2 8 5 2 2" xfId="49397" xr:uid="{6CBCC575-3215-4B23-97EC-CF4ED9B2AAA8}"/>
    <cellStyle name="40% - Accent2 8 5 3" xfId="35317" xr:uid="{4DA22FBF-6F30-478E-B3B7-D8FE3B79961D}"/>
    <cellStyle name="40% - Accent2 8 6" xfId="3790" xr:uid="{BB195956-35B2-484F-BEE1-910A32B97CF9}"/>
    <cellStyle name="40% - Accent2 8 6 2" xfId="19041" xr:uid="{F5F930A7-9072-49BF-B70A-2D2F5455066A}"/>
    <cellStyle name="40% - Accent2 8 6 2 2" xfId="44341" xr:uid="{7FC94936-D522-432B-95DB-877922115151}"/>
    <cellStyle name="40% - Accent2 8 6 3" xfId="29234" xr:uid="{594006D7-A631-44B4-9A2F-7CD9CFB03149}"/>
    <cellStyle name="40% - Accent2 8 7" xfId="820" xr:uid="{8070EB3E-2F96-41C9-B909-7D0BC96B1780}"/>
    <cellStyle name="40% - Accent2 8 7 2" xfId="26304" xr:uid="{3EB801E6-15CE-4796-BFB1-A0FE80C5615A}"/>
    <cellStyle name="40% - Accent2 8 8" xfId="35144" xr:uid="{071C81F0-14D3-4A8B-9315-27012DA4F076}"/>
    <cellStyle name="40% - Accent2 9" xfId="5550" xr:uid="{81480764-809B-472A-A200-580243CFFC3E}"/>
    <cellStyle name="40% - Accent2 9 2" xfId="11864" xr:uid="{2204F556-49E2-4DD3-A532-201A51CD7015}"/>
    <cellStyle name="40% - Accent2 9 2 2" xfId="17237" xr:uid="{ED663CB9-21FD-4286-8C4B-681E3DBC3B0B}"/>
    <cellStyle name="40% - Accent2 9 2 2 2" xfId="14233" xr:uid="{DA6AE991-C363-4774-A6A6-0CA78C1F4EFE}"/>
    <cellStyle name="40% - Accent2 9 2 2 2 2" xfId="2108" xr:uid="{8E263C5E-DE48-47A1-B744-86C4BFE6350E}"/>
    <cellStyle name="40% - Accent2 9 2 2 2 2 2" xfId="27579" xr:uid="{C9C79280-44C2-4012-8829-C418C67563BC}"/>
    <cellStyle name="40% - Accent2 9 2 2 2 3" xfId="39572" xr:uid="{DA562059-4E19-42CB-B4E6-C052B3BE4090}"/>
    <cellStyle name="40% - Accent2 9 2 2 3" xfId="21787" xr:uid="{7B087EBD-41DC-41D4-BE4B-2B7677CFDFB5}"/>
    <cellStyle name="40% - Accent2 9 2 2 3 2" xfId="11766" xr:uid="{2D3ACE46-08AB-4705-9544-13ABC02ECA62}"/>
    <cellStyle name="40% - Accent2 9 2 2 3 2 2" xfId="37137" xr:uid="{E0953A61-876B-4583-A3DA-DE0755722593}"/>
    <cellStyle name="40% - Accent2 9 2 2 3 3" xfId="47055" xr:uid="{709C258A-9459-457A-BABF-557658B18EF4}"/>
    <cellStyle name="40% - Accent2 9 2 2 4" xfId="13536" xr:uid="{FFC7E2C5-C7DD-4A92-A151-6C1F02D80626}"/>
    <cellStyle name="40% - Accent2 9 2 2 4 2" xfId="38887" xr:uid="{B28234AB-D140-4798-935D-8369C89A686C}"/>
    <cellStyle name="40% - Accent2 9 2 2 5" xfId="42545" xr:uid="{2A4BEAEB-5A1F-42C2-92FF-772508D81B45}"/>
    <cellStyle name="40% - Accent2 9 2 3" xfId="12037" xr:uid="{93082699-BBC3-4D16-B0A7-F792674F2069}"/>
    <cellStyle name="40% - Accent2 9 2 3 2" xfId="13629" xr:uid="{444901B1-CB99-4422-A5E2-4ECFC42326C6}"/>
    <cellStyle name="40% - Accent2 9 2 3 2 2" xfId="38980" xr:uid="{07CED177-B944-4AA6-93D3-763308E08879}"/>
    <cellStyle name="40% - Accent2 9 2 3 3" xfId="37400" xr:uid="{684F2647-4E1F-40B9-A4FC-D10769A118A9}"/>
    <cellStyle name="40% - Accent2 9 2 4" xfId="5894" xr:uid="{3D92069D-84D0-45FA-9EE3-7710A32C39E2}"/>
    <cellStyle name="40% - Accent2 9 2 4 2" xfId="3267" xr:uid="{99ABFD07-EE7A-4F18-A84C-4A3CDAE178C7}"/>
    <cellStyle name="40% - Accent2 9 2 4 2 2" xfId="28720" xr:uid="{D22A288A-43A8-4E1D-92C7-2ABE1496912C}"/>
    <cellStyle name="40% - Accent2 9 2 4 3" xfId="31317" xr:uid="{1E54F308-D752-4599-B8AD-796F147333FF}"/>
    <cellStyle name="40% - Accent2 9 2 5" xfId="22912" xr:uid="{D027939F-032F-4E5B-9E6D-D963F487C7A5}"/>
    <cellStyle name="40% - Accent2 9 2 5 2" xfId="48167" xr:uid="{918A99A1-4D8C-4FF0-B950-E91F0022C783}"/>
    <cellStyle name="40% - Accent2 9 2 6" xfId="37228" xr:uid="{5F1C19DE-E790-48E9-A9C2-EB752193A28E}"/>
    <cellStyle name="40% - Accent2 9 3" xfId="24501" xr:uid="{A0AD3771-7C22-4481-9C11-E19E5E41573D}"/>
    <cellStyle name="40% - Accent2 9 3 2" xfId="6704" xr:uid="{859A24D0-C8EC-4CBF-B05A-02EECD031E41}"/>
    <cellStyle name="40% - Accent2 9 3 2 2" xfId="2669" xr:uid="{56A73AEF-5901-4C15-8924-7A8FFB0633E8}"/>
    <cellStyle name="40% - Accent2 9 3 2 2 2" xfId="4212" xr:uid="{BEDC322D-5E81-4F93-849B-44021E3F0105}"/>
    <cellStyle name="40% - Accent2 9 3 2 2 2 2" xfId="29656" xr:uid="{66AFF2DA-036C-412F-A978-1F5B85C57270}"/>
    <cellStyle name="40% - Accent2 9 3 2 2 3" xfId="28122" xr:uid="{37C78688-A5CA-4BEA-AB0D-5983BF17F484}"/>
    <cellStyle name="40% - Accent2 9 3 2 3" xfId="15475" xr:uid="{F7EA24C7-3ED5-452A-B201-17EEB69D367D}"/>
    <cellStyle name="40% - Accent2 9 3 2 3 2" xfId="24403" xr:uid="{E3ED01D9-0247-4FCD-8433-77D941EA578C}"/>
    <cellStyle name="40% - Accent2 9 3 2 3 2 2" xfId="49648" xr:uid="{9A53F39A-CC5B-461A-BAFA-2760C364EEEA}"/>
    <cellStyle name="40% - Accent2 9 3 2 3 3" xfId="40802" xr:uid="{C94D42A2-C282-433A-B8E3-92299740FB2E}"/>
    <cellStyle name="40% - Accent2 9 3 2 4" xfId="900" xr:uid="{232FFFFD-CF12-4C00-A765-2D78A7D79AE7}"/>
    <cellStyle name="40% - Accent2 9 3 2 4 2" xfId="26384" xr:uid="{5179915F-1D80-48D7-B28C-652C508E11D0}"/>
    <cellStyle name="40% - Accent2 9 3 2 5" xfId="32118" xr:uid="{67AB069D-B380-409A-B11B-1E05BA132C73}"/>
    <cellStyle name="40% - Accent2 9 3 3" xfId="24674" xr:uid="{0B39D60E-B5A1-453D-909A-107F6A37A6C1}"/>
    <cellStyle name="40% - Accent2 9 3 3 2" xfId="2024" xr:uid="{E081E926-B2CA-494B-83EE-B2A03EB678FC}"/>
    <cellStyle name="40% - Accent2 9 3 3 2 2" xfId="27495" xr:uid="{E84E2104-9E44-4BED-83B8-B75BA7B116D8}"/>
    <cellStyle name="40% - Accent2 9 3 3 3" xfId="49908" xr:uid="{F28FC446-B712-4551-8D43-93A4BE3CFABD}"/>
    <cellStyle name="40% - Accent2 9 3 4" xfId="12208" xr:uid="{B5406B73-D849-4752-A554-6FFA6CC96A4D}"/>
    <cellStyle name="40% - Accent2 9 3 4 2" xfId="9580" xr:uid="{DB7B02FA-C414-476B-81C5-A20696477364}"/>
    <cellStyle name="40% - Accent2 9 3 4 2 2" xfId="34973" xr:uid="{8DB5D544-AE77-45BF-ACBB-EBA2D0DC511C}"/>
    <cellStyle name="40% - Accent2 9 3 4 3" xfId="37571" xr:uid="{39846CE3-0D1F-40E2-8539-BC75517F3507}"/>
    <cellStyle name="40% - Accent2 9 3 5" xfId="16599" xr:uid="{383158E5-95A8-4A04-9BE0-853A6C1A5318}"/>
    <cellStyle name="40% - Accent2 9 3 5 2" xfId="41915" xr:uid="{32A513C4-A96A-4F2B-B769-04CC4A586143}"/>
    <cellStyle name="40% - Accent2 9 3 6" xfId="49737" xr:uid="{23662C36-B7E7-4465-A788-0EB6A30D823B}"/>
    <cellStyle name="40% - Accent2 9 4" xfId="23549" xr:uid="{3AB86267-4407-4472-9C64-D07703EE5690}"/>
    <cellStyle name="40% - Accent2 9 4 2" xfId="20545" xr:uid="{54380B63-BC51-4464-AEB1-7A629BE4ED2F}"/>
    <cellStyle name="40% - Accent2 9 4 2 2" xfId="1073" xr:uid="{30FE2F96-82B1-4D8F-9162-14AAC759DF7D}"/>
    <cellStyle name="40% - Accent2 9 4 2 2 2" xfId="26557" xr:uid="{FE5D6538-BEB6-4451-8A65-3E1D114BEDD1}"/>
    <cellStyle name="40% - Accent2 9 4 2 3" xfId="45824" xr:uid="{D55A9185-F426-4482-ACF1-2F45E9217584}"/>
    <cellStyle name="40% - Accent2 9 4 3" xfId="9151" xr:uid="{DF574D73-38BF-45EF-A2BE-35A7BAD399CF}"/>
    <cellStyle name="40% - Accent2 9 4 3 2" xfId="5453" xr:uid="{CC7EF2A4-83E5-4101-A22A-194AC154E838}"/>
    <cellStyle name="40% - Accent2 9 4 3 2 2" xfId="30884" xr:uid="{D8B6D355-E461-410D-8460-A7BD05C0F537}"/>
    <cellStyle name="40% - Accent2 9 4 3 3" xfId="34544" xr:uid="{1DA83E02-64D4-42B7-9819-75194F2A77D9}"/>
    <cellStyle name="40% - Accent2 9 4 4" xfId="19850" xr:uid="{4FD5E3D3-8287-412E-9A33-A895660B71E1}"/>
    <cellStyle name="40% - Accent2 9 4 4 2" xfId="45138" xr:uid="{FE59D4A4-C1FD-4913-8391-3AA638E9818E}"/>
    <cellStyle name="40% - Accent2 9 4 5" xfId="48794" xr:uid="{4071FB72-F653-4CB6-B760-421A3D0B48E9}"/>
    <cellStyle name="40% - Accent2 9 5" xfId="5723" xr:uid="{596786B0-7857-436C-8346-ACC5D830A699}"/>
    <cellStyle name="40% - Accent2 9 5 2" xfId="19943" xr:uid="{CF26D5C5-1CEB-4435-B19F-C158746BF849}"/>
    <cellStyle name="40% - Accent2 9 5 2 2" xfId="45231" xr:uid="{346FD075-4E76-43DD-8978-BDE3181C7080}"/>
    <cellStyle name="40% - Accent2 9 5 3" xfId="31146" xr:uid="{8673F996-1A0F-4C21-9836-CB9712287B08}"/>
    <cellStyle name="40% - Accent2 9 6" xfId="16428" xr:uid="{0DDDA170-DBBF-4EDD-93BD-5361B497F041}"/>
    <cellStyle name="40% - Accent2 9 6 2" xfId="14831" xr:uid="{3D06F6B8-F2BF-44E0-A49A-317398760695}"/>
    <cellStyle name="40% - Accent2 9 6 2 2" xfId="40170" xr:uid="{11F74FDF-5F7A-4272-B692-811F4A66EA24}"/>
    <cellStyle name="40% - Accent2 9 6 3" xfId="41744" xr:uid="{BE6B4702-B73A-424E-8426-4A8D566ABF14}"/>
    <cellStyle name="40% - Accent2 9 7" xfId="10275" xr:uid="{8795183A-BCD1-4353-99D9-549ABD275786}"/>
    <cellStyle name="40% - Accent2 9 7 2" xfId="35659" xr:uid="{0F77F674-A818-4AC0-BE37-447F7B950035}"/>
    <cellStyle name="40% - Accent2 9 8" xfId="30973" xr:uid="{CE04CC27-B50B-4193-BBEB-B0DBB8DE1FA9}"/>
    <cellStyle name="40% - Accent3" xfId="27" builtinId="39" customBuiltin="1"/>
    <cellStyle name="40% - Accent3 10" xfId="7655" xr:uid="{6FCF9917-EE73-49E4-BDA9-7B46623EE967}"/>
    <cellStyle name="40% - Accent3 10 2" xfId="20290" xr:uid="{7AEFDC6E-E9DD-4E28-8C86-8A5341A0699B}"/>
    <cellStyle name="40% - Accent3 10 2 2" xfId="386" xr:uid="{440F2A08-07B8-4737-9752-4989FC679133}"/>
    <cellStyle name="40% - Accent3 10 2 2 2" xfId="15306" xr:uid="{4320B4CF-7715-4297-B08D-2995046E301C}"/>
    <cellStyle name="40% - Accent3 10 2 2 2 2" xfId="16850" xr:uid="{D779ED07-571E-453A-A9EB-04E4EE1CBB88}"/>
    <cellStyle name="40% - Accent3 10 2 2 2 2 2" xfId="42166" xr:uid="{739F9920-AEF2-4955-905D-984FA648DBF8}"/>
    <cellStyle name="40% - Accent3 10 2 2 2 3" xfId="40633" xr:uid="{F737D627-0488-4830-AABB-AD7285420194}"/>
    <cellStyle name="40% - Accent3 10 2 2 3" xfId="23892" xr:uid="{7677540E-EF6A-4A06-86BE-ED7DE6991D11}"/>
    <cellStyle name="40% - Accent3 10 2 2 3 2" xfId="20194" xr:uid="{EC3638F4-A5E7-48FB-AD23-9524EEA41297}"/>
    <cellStyle name="40% - Accent3 10 2 2 3 2 2" xfId="45482" xr:uid="{AB120DE7-B373-457D-9180-CF1F8AD9FA4B}"/>
    <cellStyle name="40% - Accent3 10 2 2 3 3" xfId="49137" xr:uid="{D0DB8608-439A-422D-A8FE-98E17F964840}"/>
    <cellStyle name="40% - Accent3 10 2 2 4" xfId="10354" xr:uid="{BC9A3858-2B32-49A5-9897-F7228FACE0E8}"/>
    <cellStyle name="40% - Accent3 10 2 2 4 2" xfId="35738" xr:uid="{03268F2E-98BB-4C1E-AE1E-83AF2805268F}"/>
    <cellStyle name="40% - Accent3 10 2 2 5" xfId="25870" xr:uid="{CD0D3AC9-5E93-4C4A-8C5F-2B31A5D5B5BD}"/>
    <cellStyle name="40% - Accent3 10 2 3" xfId="20463" xr:uid="{45523C51-2689-43F1-A7AD-7647FE947E68}"/>
    <cellStyle name="40% - Accent3 10 2 3 2" xfId="23079" xr:uid="{CC5C5D2A-6F3F-4FB7-BD0B-05C7A94D43E6}"/>
    <cellStyle name="40% - Accent3 10 2 3 2 2" xfId="48334" xr:uid="{1DCAED90-7487-42BB-AFAD-9B45FBA9ED93}"/>
    <cellStyle name="40% - Accent3 10 2 3 3" xfId="45742" xr:uid="{92463F79-5F32-45A5-9B3F-A9F898DC6145}"/>
    <cellStyle name="40% - Accent3 10 2 4" xfId="7999" xr:uid="{2E9A8F7B-DBF5-46A6-ACEE-F6E35C2EA25B}"/>
    <cellStyle name="40% - Accent3 10 2 4 2" xfId="5371" xr:uid="{C8600EF1-E3A4-466A-8566-AD71DC775025}"/>
    <cellStyle name="40% - Accent3 10 2 4 2 2" xfId="30802" xr:uid="{1C43777E-3835-4993-A1DF-DC2ED181F53D}"/>
    <cellStyle name="40% - Accent3 10 2 4 3" xfId="33406" xr:uid="{9384BBBC-C9E7-4039-8159-1142678752E5}"/>
    <cellStyle name="40% - Accent3 10 2 5" xfId="25016" xr:uid="{6C474E7D-9D58-48A7-9469-CA38B85FE2EA}"/>
    <cellStyle name="40% - Accent3 10 2 5 2" xfId="50250" xr:uid="{80BA030D-C7CE-45E2-91B9-50B4508A3228}"/>
    <cellStyle name="40% - Accent3 10 2 6" xfId="45571" xr:uid="{B1883353-F179-4EE1-A6FB-526B2E65C273}"/>
    <cellStyle name="40% - Accent3 10 3" xfId="13978" xr:uid="{03052491-F647-4069-9380-41016C5FA957}"/>
    <cellStyle name="40% - Accent3 10 3 2" xfId="387" xr:uid="{8F5F64A2-4202-415D-B8A4-9D9AC07798C8}"/>
    <cellStyle name="40% - Accent3 10 3 2 2" xfId="4773" xr:uid="{3F40CA5C-322C-47E1-AF27-111A91DF412E}"/>
    <cellStyle name="40% - Accent3 10 3 2 2 2" xfId="6316" xr:uid="{A1BCCF8B-0FD9-4100-9E9F-0DCA2C8ACB07}"/>
    <cellStyle name="40% - Accent3 10 3 2 2 2 2" xfId="31739" xr:uid="{9E9B4B80-225B-4F4F-AB6D-63D89A449907}"/>
    <cellStyle name="40% - Accent3 10 3 2 2 3" xfId="30204" xr:uid="{32B8B2EC-536D-477E-AAAD-13E97B8890B9}"/>
    <cellStyle name="40% - Accent3 10 3 2 3" xfId="17580" xr:uid="{9A008187-A7F1-4B8E-BB29-E2BC0C02536A}"/>
    <cellStyle name="40% - Accent3 10 3 2 3 2" xfId="13880" xr:uid="{6A3D4717-E0DA-4A27-8EC2-A1E33E631A48}"/>
    <cellStyle name="40% - Accent3 10 3 2 3 2 2" xfId="39231" xr:uid="{8943CF8C-B692-4CC2-88E6-F7457AAC9621}"/>
    <cellStyle name="40% - Accent3 10 3 2 3 3" xfId="42888" xr:uid="{5EAA83AF-D5DF-4D4A-88C6-15DCE68166F1}"/>
    <cellStyle name="40% - Accent3 10 3 2 4" xfId="22991" xr:uid="{E8E240B2-4954-4800-AAE4-D919FAFC9D8E}"/>
    <cellStyle name="40% - Accent3 10 3 2 4 2" xfId="48246" xr:uid="{43037698-CD59-4646-B79D-EF23B9A1D082}"/>
    <cellStyle name="40% - Accent3 10 3 2 5" xfId="25871" xr:uid="{69FFD18B-75DD-4DE8-9720-CE2E7F39BF33}"/>
    <cellStyle name="40% - Accent3 10 3 3" xfId="14151" xr:uid="{FEEE04BD-75B5-4676-994C-B90BF817BF4B}"/>
    <cellStyle name="40% - Accent3 10 3 3 2" xfId="16766" xr:uid="{8E5BA5D2-BCFE-47FD-9532-FC7B3319BBF8}"/>
    <cellStyle name="40% - Accent3 10 3 3 2 2" xfId="42082" xr:uid="{D45A4BCD-277A-4FFB-B374-E8F90032F293}"/>
    <cellStyle name="40% - Accent3 10 3 3 3" xfId="39490" xr:uid="{7F020F12-D4CE-4828-BAEF-C2C47A1D21F7}"/>
    <cellStyle name="40% - Accent3 10 3 4" xfId="20634" xr:uid="{0AE278E8-E24C-440D-8C93-A293A19D989F}"/>
    <cellStyle name="40% - Accent3 10 3 4 2" xfId="11684" xr:uid="{634835DD-FD9F-4109-A0A2-3ECC5D7BB895}"/>
    <cellStyle name="40% - Accent3 10 3 4 2 2" xfId="37055" xr:uid="{7A3DD131-B63E-4F83-9166-8095800DAA03}"/>
    <cellStyle name="40% - Accent3 10 3 4 3" xfId="45913" xr:uid="{CE1A37E9-5B04-4CCE-861F-8B883DC01CFD}"/>
    <cellStyle name="40% - Accent3 10 3 5" xfId="18703" xr:uid="{CC89C7FB-A64B-4A47-8F57-D9F5CCDE70AB}"/>
    <cellStyle name="40% - Accent3 10 3 5 2" xfId="44003" xr:uid="{26C3C8CF-98EE-4C50-8460-72BA82791357}"/>
    <cellStyle name="40% - Accent3 10 3 6" xfId="39319" xr:uid="{66E52615-BA49-4F94-9F22-5E4B8167C628}"/>
    <cellStyle name="40% - Accent3 10 4" xfId="13026" xr:uid="{50AD384B-92D3-4215-8535-B7A954FB9272}"/>
    <cellStyle name="40% - Accent3 10 4 2" xfId="21618" xr:uid="{5C0445F2-EEF8-4A78-8734-C107676E0D26}"/>
    <cellStyle name="40% - Accent3 10 4 2 2" xfId="23163" xr:uid="{CC9BE909-4A2C-4D12-B6C8-D45DDB50B2D7}"/>
    <cellStyle name="40% - Accent3 10 4 2 2 2" xfId="48418" xr:uid="{C43B8072-15F2-435D-8DB3-34CCF0E041B2}"/>
    <cellStyle name="40% - Accent3 10 4 2 3" xfId="46886" xr:uid="{65489A20-C3C8-4396-A10A-D97662D3D95C}"/>
    <cellStyle name="40% - Accent3 10 4 3" xfId="11255" xr:uid="{DFF3F6CE-2AB7-4A02-BE47-06D95A0256BA}"/>
    <cellStyle name="40% - Accent3 10 4 3 2" xfId="7558" xr:uid="{F1CCCCF1-6789-438B-8BE4-B68D5D9567B5}"/>
    <cellStyle name="40% - Accent3 10 4 3 2 2" xfId="32972" xr:uid="{C1778565-E974-47D5-9B7D-7C0DC4F94592}"/>
    <cellStyle name="40% - Accent3 10 4 3 3" xfId="36626" xr:uid="{9262FF4B-C042-4E69-A331-A58C1665076B}"/>
    <cellStyle name="40% - Accent3 10 4 4" xfId="4040" xr:uid="{905C95B1-0872-4616-BBC6-03352638A155}"/>
    <cellStyle name="40% - Accent3 10 4 4 2" xfId="29484" xr:uid="{90FDF8B9-5C2D-4871-A67D-D83D54D3C703}"/>
    <cellStyle name="40% - Accent3 10 4 5" xfId="38377" xr:uid="{DCAAB1FC-9A99-4052-BC37-2C8C73E4166D}"/>
    <cellStyle name="40% - Accent3 10 5" xfId="7828" xr:uid="{E97888E9-C016-42A8-963B-C567B9154F16}"/>
    <cellStyle name="40% - Accent3 10 5 2" xfId="10442" xr:uid="{1211D319-E606-4ACD-8913-1E0F9E94BC19}"/>
    <cellStyle name="40% - Accent3 10 5 2 2" xfId="35826" xr:uid="{E42699A5-7124-46A9-9ACC-99D3BEA087E3}"/>
    <cellStyle name="40% - Accent3 10 5 3" xfId="33235" xr:uid="{9DDE6D53-BD6D-4BE4-B4E5-EE3865B6317E}"/>
    <cellStyle name="40% - Accent3 10 6" xfId="18532" xr:uid="{F5160B41-7BDC-49EA-8489-983708470AA2}"/>
    <cellStyle name="40% - Accent3 10 6 2" xfId="15904" xr:uid="{39D915BD-6711-4FDE-8922-8581F2AAB3B3}"/>
    <cellStyle name="40% - Accent3 10 6 2 2" xfId="41231" xr:uid="{F6AF78DC-253B-468C-B391-AD8A2C455B04}"/>
    <cellStyle name="40% - Accent3 10 6 3" xfId="43832" xr:uid="{911F112F-A6FB-4748-A594-11F566A840BC}"/>
    <cellStyle name="40% - Accent3 10 7" xfId="12379" xr:uid="{73A79E96-3734-4AC2-89AE-E379B37BF1EA}"/>
    <cellStyle name="40% - Accent3 10 7 2" xfId="37742" xr:uid="{9972CDBB-A366-4A25-B66C-6774F0B5F82E}"/>
    <cellStyle name="40% - Accent3 10 8" xfId="33063" xr:uid="{534C2A0C-97FB-4459-947E-AECF6D10DD3A}"/>
    <cellStyle name="40% - Accent3 11" xfId="2414" xr:uid="{8205CC29-EA76-4C9D-B9DD-33B33F421002}"/>
    <cellStyle name="40% - Accent3 11 2" xfId="8727" xr:uid="{3B4F3815-65F5-41F6-ADBB-FECB341134F4}"/>
    <cellStyle name="40% - Accent3 11 2 2" xfId="3531" xr:uid="{94ACC810-2D87-4016-9B19-64FD55839ACF}"/>
    <cellStyle name="40% - Accent3 11 2 2 2" xfId="23723" xr:uid="{49C8FF1C-EE04-4A86-A1C2-1AD10C1A6CD1}"/>
    <cellStyle name="40% - Accent3 11 2 2 2 2" xfId="25267" xr:uid="{6FF5AFF4-5F64-433E-9DFE-8D5F4EF2DACD}"/>
    <cellStyle name="40% - Accent3 11 2 2 2 2 2" xfId="50501" xr:uid="{58BCEF2A-4078-4D97-B448-9FE29CD47600}"/>
    <cellStyle name="40% - Accent3 11 2 2 2 3" xfId="48968" xr:uid="{AE7B8C90-B881-40A3-8C52-41AA3D3B4D1F}"/>
    <cellStyle name="40% - Accent3 11 2 2 3" xfId="19683" xr:uid="{FD532D07-8342-494B-A8C1-33FED2E48F30}"/>
    <cellStyle name="40% - Accent3 11 2 2 3 2" xfId="3341" xr:uid="{40FC8226-79C8-4222-89B2-DC3C93E980BE}"/>
    <cellStyle name="40% - Accent3 11 2 2 3 2 2" xfId="28794" xr:uid="{C0419494-494F-4EEC-95A2-A6B3FC3D8EF1}"/>
    <cellStyle name="40% - Accent3 11 2 2 3 3" xfId="44971" xr:uid="{36C96541-0E59-45C5-91E5-D9456EA51519}"/>
    <cellStyle name="40% - Accent3 11 2 2 4" xfId="6144" xr:uid="{3EEBE5E0-0441-4CBC-8D6E-7E4F17A58FF8}"/>
    <cellStyle name="40% - Accent3 11 2 2 4 2" xfId="31567" xr:uid="{337C7714-2B1D-4AF6-98FE-9E1FB3182383}"/>
    <cellStyle name="40% - Accent3 11 2 2 5" xfId="28975" xr:uid="{1A008DA4-14F4-460C-BFBF-A5518BF89F3B}"/>
    <cellStyle name="40% - Accent3 11 2 3" xfId="8900" xr:uid="{60963BDA-9B08-4E54-BC41-C23BCF30666C}"/>
    <cellStyle name="40% - Accent3 11 2 3 2" xfId="12546" xr:uid="{484A65AC-46FE-4CEE-8703-95D4BA147887}"/>
    <cellStyle name="40% - Accent3 11 2 3 2 2" xfId="37909" xr:uid="{D2A73E0A-94C0-4E17-8E74-8E474A799A72}"/>
    <cellStyle name="40% - Accent3 11 2 3 3" xfId="34293" xr:uid="{F59C9AF2-565C-4369-AB0F-1E5E62206ABE}"/>
    <cellStyle name="40% - Accent3 11 2 4" xfId="2758" xr:uid="{8009EAD2-10CC-48CC-9717-A34006257BFF}"/>
    <cellStyle name="40% - Accent3 11 2 4 2" xfId="18009" xr:uid="{9D3BEB3C-60E8-4EF0-B81B-F77328494FC5}"/>
    <cellStyle name="40% - Accent3 11 2 4 2 2" xfId="43317" xr:uid="{FF38EE61-F8C2-4CC2-A813-DEEBD0D1BC2F}"/>
    <cellStyle name="40% - Accent3 11 2 4 3" xfId="28211" xr:uid="{0F33D20C-E662-4A3A-80E5-13631396B743}"/>
    <cellStyle name="40% - Accent3 11 2 5" xfId="20805" xr:uid="{3B665E19-5859-4148-ADE8-2F351F90842C}"/>
    <cellStyle name="40% - Accent3 11 2 5 2" xfId="46084" xr:uid="{B9933660-A2FF-44B1-A556-E6B87E2EEC34}"/>
    <cellStyle name="40% - Accent3 11 2 6" xfId="34124" xr:uid="{A8E4EFF2-D514-4CA7-9ADF-7CD8708C4838}"/>
    <cellStyle name="40% - Accent3 11 3" xfId="21363" xr:uid="{E7FCD8A5-BC50-4705-955E-C17809F5446D}"/>
    <cellStyle name="40% - Accent3 11 3 2" xfId="9845" xr:uid="{F4AD1DC2-26AD-49D1-8185-347FC5838AC6}"/>
    <cellStyle name="40% - Accent3 11 3 2 2" xfId="17411" xr:uid="{F1FF82D1-9A89-47A5-8D3B-3EBA5FAA08A1}"/>
    <cellStyle name="40% - Accent3 11 3 2 2 2" xfId="18954" xr:uid="{25F4AD51-6A61-4FD9-BC3F-9AA0B6EFF379}"/>
    <cellStyle name="40% - Accent3 11 3 2 2 2 2" xfId="44254" xr:uid="{78E03EE6-B55E-4BA2-B338-2DBE770A1528}"/>
    <cellStyle name="40% - Accent3 11 3 2 2 3" xfId="42719" xr:uid="{05796333-82EC-4FC7-8947-412EAB2765B0}"/>
    <cellStyle name="40% - Accent3 11 3 2 3" xfId="13369" xr:uid="{2653F1B8-49A4-4EA6-932D-A59E3E0FBFF4}"/>
    <cellStyle name="40% - Accent3 11 3 2 3 2" xfId="9654" xr:uid="{F7F38035-9F27-4DD6-B21A-BFEBBCC0969F}"/>
    <cellStyle name="40% - Accent3 11 3 2 3 2 2" xfId="35047" xr:uid="{69AD7875-77B0-4B39-8C7F-881D042D99B1}"/>
    <cellStyle name="40% - Accent3 11 3 2 3 3" xfId="38720" xr:uid="{559C77BC-9EDF-4E5E-954A-0D787E600789}"/>
    <cellStyle name="40% - Accent3 11 3 2 4" xfId="12458" xr:uid="{6EE788E3-B076-441E-B2E9-9B262D6F4AA7}"/>
    <cellStyle name="40% - Accent3 11 3 2 4 2" xfId="37821" xr:uid="{63CF2CFB-7A1A-4110-A486-9536C6FDA8CB}"/>
    <cellStyle name="40% - Accent3 11 3 2 5" xfId="35229" xr:uid="{5D06CEEF-A70F-4B62-9067-8C8BD0F925CC}"/>
    <cellStyle name="40% - Accent3 11 3 3" xfId="21536" xr:uid="{487BCAAE-8425-4036-BD8C-0FFA77CB2B33}"/>
    <cellStyle name="40% - Accent3 11 3 3 2" xfId="25183" xr:uid="{A9D5FA4A-BA5C-4516-BFF1-3769CBAB394E}"/>
    <cellStyle name="40% - Accent3 11 3 3 2 2" xfId="50417" xr:uid="{A5AE1F58-2968-40ED-8E65-F589386BB75A}"/>
    <cellStyle name="40% - Accent3 11 3 3 3" xfId="46804" xr:uid="{403AB4EF-B182-4487-B0DA-C1BC4B24CF18}"/>
    <cellStyle name="40% - Accent3 11 3 4" xfId="9071" xr:uid="{9341C7FC-8339-4013-A466-B5A48ECD5932}"/>
    <cellStyle name="40% - Accent3 11 3 4 2" xfId="7476" xr:uid="{8DB9BCC6-31DA-4218-A312-532945765921}"/>
    <cellStyle name="40% - Accent3 11 3 4 2 2" xfId="32890" xr:uid="{3DAC03A2-D490-46CA-B4D2-C369E4A842C9}"/>
    <cellStyle name="40% - Accent3 11 3 4 3" xfId="34464" xr:uid="{EAD16DFC-72CF-49AF-9BE2-098B203C4D54}"/>
    <cellStyle name="40% - Accent3 11 3 5" xfId="14493" xr:uid="{31FADF5A-2300-4F4E-B450-72C922798C25}"/>
    <cellStyle name="40% - Accent3 11 3 5 2" xfId="39832" xr:uid="{5254AE08-A336-4260-A060-F857BC323B6F}"/>
    <cellStyle name="40% - Accent3 11 3 6" xfId="46632" xr:uid="{54CB86B9-70B1-4CCE-81C8-FF37D2A677CD}"/>
    <cellStyle name="40% - Accent3 11 4" xfId="1427" xr:uid="{C78F7BAE-2ED6-40AD-8889-315F6EF943BD}"/>
    <cellStyle name="40% - Accent3 11 4 2" xfId="11086" xr:uid="{A0236840-31A7-496B-9B77-8AE72885EFE3}"/>
    <cellStyle name="40% - Accent3 11 4 2 2" xfId="12630" xr:uid="{5F6A523C-6050-4D30-A49B-DE4E1F0FB83E}"/>
    <cellStyle name="40% - Accent3 11 4 2 2 2" xfId="37993" xr:uid="{B9132849-2E96-4A7C-8745-FA54937C13B6}"/>
    <cellStyle name="40% - Accent3 11 4 2 3" xfId="36457" xr:uid="{DE16B7A6-C397-4172-BD4C-A5E79FC5C44A}"/>
    <cellStyle name="40% - Accent3 11 4 3" xfId="7047" xr:uid="{C233C0D1-4747-45A3-8288-4D360FFAA13C}"/>
    <cellStyle name="40% - Accent3 11 4 3 2" xfId="1236" xr:uid="{3BCC1D37-046A-40E8-AA5F-6F226A3593CE}"/>
    <cellStyle name="40% - Accent3 11 4 3 2 2" xfId="26720" xr:uid="{6C07F277-4C53-4BE7-A023-1F2F4E8897FE}"/>
    <cellStyle name="40% - Accent3 11 4 3 3" xfId="32461" xr:uid="{B0943369-7AEE-472B-865E-A14543C0066F}"/>
    <cellStyle name="40% - Accent3 11 4 4" xfId="16678" xr:uid="{5F4EAE43-3120-4ED0-B71B-E4C9C1448A0B}"/>
    <cellStyle name="40% - Accent3 11 4 4 2" xfId="41994" xr:uid="{F8459B11-23B1-4D13-BC52-C6784E75B914}"/>
    <cellStyle name="40% - Accent3 11 4 5" xfId="26898" xr:uid="{571BB310-86CA-4D1E-A301-6BB32CD13389}"/>
    <cellStyle name="40% - Accent3 11 5" xfId="2587" xr:uid="{1E9A3FAE-5F33-4824-AD23-68EAA684DFA6}"/>
    <cellStyle name="40% - Accent3 11 5 2" xfId="6232" xr:uid="{DBA36C03-7170-4E4E-B844-CFE9A82886B9}"/>
    <cellStyle name="40% - Accent3 11 5 2 2" xfId="31655" xr:uid="{E1DAD483-CBDC-4A44-ADB2-5A3D07C31B05}"/>
    <cellStyle name="40% - Accent3 11 5 3" xfId="28040" xr:uid="{D9663D52-6B8F-42B9-B80D-5D9914FA158D}"/>
    <cellStyle name="40% - Accent3 11 6" xfId="14322" xr:uid="{7F61BA39-9FF2-48BF-8CE2-5C7D04A110DB}"/>
    <cellStyle name="40% - Accent3 11 6 2" xfId="24321" xr:uid="{3403B016-76A5-4919-8A2A-1F014479A91E}"/>
    <cellStyle name="40% - Accent3 11 6 2 2" xfId="49566" xr:uid="{EA27F002-C08C-423E-9FEA-072445E935AB}"/>
    <cellStyle name="40% - Accent3 11 6 3" xfId="39661" xr:uid="{015CF47D-409B-4893-8BA2-F33320321013}"/>
    <cellStyle name="40% - Accent3 11 7" xfId="8170" xr:uid="{7C3909F0-FD2B-4BEA-A683-F2403FEB0250}"/>
    <cellStyle name="40% - Accent3 11 7 2" xfId="33577" xr:uid="{9725545B-8BF2-4E0E-ADD7-4252A2446C3F}"/>
    <cellStyle name="40% - Accent3 11 8" xfId="27871" xr:uid="{30007D8B-A608-4841-BCA0-9B02A35DB720}"/>
    <cellStyle name="40% - Accent3 12" xfId="15051" xr:uid="{A6C1964E-5A74-43BE-AEC8-160FB4052B27}"/>
    <cellStyle name="40% - Accent3 12 2" xfId="4518" xr:uid="{1378CF5E-F380-49F9-A383-85A1D45A4674}"/>
    <cellStyle name="40% - Accent3 12 2 2" xfId="16169" xr:uid="{3BF3C225-5069-48EA-AF6E-644438DFC095}"/>
    <cellStyle name="40% - Accent3 12 2 2 2" xfId="19514" xr:uid="{42630836-E851-4CC7-A2CD-4B27DC360555}"/>
    <cellStyle name="40% - Accent3 12 2 2 2 2" xfId="21056" xr:uid="{BB23B25E-37A0-41B0-B674-B6394EA7F7DA}"/>
    <cellStyle name="40% - Accent3 12 2 2 2 2 2" xfId="46335" xr:uid="{2F0AEDED-6D95-4B65-BCAA-F256D833E71E}"/>
    <cellStyle name="40% - Accent3 12 2 2 2 3" xfId="44802" xr:uid="{6AA9E1EA-BE17-4BD9-80FD-87194D4E1575}"/>
    <cellStyle name="40% - Accent3 12 2 2 3" xfId="1767" xr:uid="{4854EAD7-62DD-44F5-AC27-1907D77F6E00}"/>
    <cellStyle name="40% - Accent3 12 2 2 3 2" xfId="15978" xr:uid="{261BB974-A6E7-4F75-89B9-E42D99906CF6}"/>
    <cellStyle name="40% - Accent3 12 2 2 3 2 2" xfId="41305" xr:uid="{8C243C4B-7C4A-40F7-BBB1-8F0B2A6F7EB1}"/>
    <cellStyle name="40% - Accent3 12 2 2 3 3" xfId="27238" xr:uid="{97B0FAD2-CDE7-4E14-8DA9-6E84E2C3E928}"/>
    <cellStyle name="40% - Accent3 12 2 2 4" xfId="18782" xr:uid="{95F3316C-AF05-48DA-AD4C-7F1965DDE7FF}"/>
    <cellStyle name="40% - Accent3 12 2 2 4 2" xfId="44082" xr:uid="{B36EDEE6-9FDC-4281-948B-9A3767B9118F}"/>
    <cellStyle name="40% - Accent3 12 2 2 5" xfId="41485" xr:uid="{0B7A1D2E-3A1F-444A-A28A-558607BF4DD0}"/>
    <cellStyle name="40% - Accent3 12 2 3" xfId="4691" xr:uid="{7324234B-F8E9-484C-BBEE-1FA1039530F4}"/>
    <cellStyle name="40% - Accent3 12 2 3 2" xfId="8337" xr:uid="{D3E2BF7E-A6A3-4DE7-8DA8-79B454489F8B}"/>
    <cellStyle name="40% - Accent3 12 2 3 2 2" xfId="33744" xr:uid="{52697810-3B78-445D-9F84-50E0C81BEA79}"/>
    <cellStyle name="40% - Accent3 12 2 3 3" xfId="30122" xr:uid="{3FC64ACA-349A-43F0-B695-367F3ABDD838}"/>
    <cellStyle name="40% - Accent3 12 2 4" xfId="15395" xr:uid="{92E4CC07-7193-4ABB-B8DC-5AA672041701}"/>
    <cellStyle name="40% - Accent3 12 2 4 2" xfId="13798" xr:uid="{14D50471-0DBB-4367-B96A-90505E53249D}"/>
    <cellStyle name="40% - Accent3 12 2 4 2 2" xfId="39149" xr:uid="{9133EB5C-EF4E-4B93-801B-A3F74C4E0032}"/>
    <cellStyle name="40% - Accent3 12 2 4 3" xfId="40722" xr:uid="{D55EFFC5-CF2D-4E66-B34C-8B508433950E}"/>
    <cellStyle name="40% - Accent3 12 2 5" xfId="9242" xr:uid="{A9BF4C60-75BC-4FDC-953E-526C38365D80}"/>
    <cellStyle name="40% - Accent3 12 2 5 2" xfId="34635" xr:uid="{D408A915-8A57-4AE2-85D5-A27BC7B04169}"/>
    <cellStyle name="40% - Accent3 12 2 6" xfId="29951" xr:uid="{E2BD6CD5-C9C7-4052-9D6C-8E9BD749282D}"/>
    <cellStyle name="40% - Accent3 12 3" xfId="10831" xr:uid="{D006BFA1-182D-4462-BD29-4040614C6759}"/>
    <cellStyle name="40% - Accent3 12 3 2" xfId="5635" xr:uid="{99828147-015B-41C7-B3EC-37733959244C}"/>
    <cellStyle name="40% - Accent3 12 3 2 2" xfId="13200" xr:uid="{97540AA9-A43E-467D-8DFB-56951C6771AE}"/>
    <cellStyle name="40% - Accent3 12 3 2 2 2" xfId="14744" xr:uid="{587DB8A8-A450-41D6-BB11-52B5F99BC834}"/>
    <cellStyle name="40% - Accent3 12 3 2 2 2 2" xfId="40083" xr:uid="{3A9422D7-3A5F-4AF7-A944-9C8A8CA0DFD6}"/>
    <cellStyle name="40% - Accent3 12 3 2 2 3" xfId="38551" xr:uid="{9A6375EB-5DBC-4594-8A66-A8584E6FA79D}"/>
    <cellStyle name="40% - Accent3 12 3 2 3" xfId="3871" xr:uid="{87681DD1-C31A-4CB2-B080-91B795C814A6}"/>
    <cellStyle name="40% - Accent3 12 3 2 3 2" xfId="5445" xr:uid="{17F12239-EB61-4EAD-A95F-0E08920AC90B}"/>
    <cellStyle name="40% - Accent3 12 3 2 3 2 2" xfId="30876" xr:uid="{B5EDF702-6BC0-406F-8CC3-183E6631ADD0}"/>
    <cellStyle name="40% - Accent3 12 3 2 3 3" xfId="29315" xr:uid="{17E2C0DF-050F-48F5-8789-96E131708FB3}"/>
    <cellStyle name="40% - Accent3 12 3 2 4" xfId="8249" xr:uid="{C87BEED7-8702-47F6-9AE0-65A5073B8D85}"/>
    <cellStyle name="40% - Accent3 12 3 2 4 2" xfId="33656" xr:uid="{77CAF657-E0FE-4F7B-9B37-303A16C1C5D0}"/>
    <cellStyle name="40% - Accent3 12 3 2 5" xfId="31058" xr:uid="{A0202F88-8F69-4468-9093-626B242DAE3B}"/>
    <cellStyle name="40% - Accent3 12 3 3" xfId="11004" xr:uid="{8BB4E9F2-B796-4473-80A1-6BA1B4D0B451}"/>
    <cellStyle name="40% - Accent3 12 3 3 2" xfId="20972" xr:uid="{37A9AFB3-139E-4155-BB70-D6976F96C234}"/>
    <cellStyle name="40% - Accent3 12 3 3 2 2" xfId="46251" xr:uid="{7DFBB826-54AF-4CDF-B6AA-34C9D9166A94}"/>
    <cellStyle name="40% - Accent3 12 3 3 3" xfId="36375" xr:uid="{909944C4-D11F-41B7-AB76-CBCE1504C620}"/>
    <cellStyle name="40% - Accent3 12 3 4" xfId="4862" xr:uid="{0484A66A-3C18-4541-86BD-C65E4465584D}"/>
    <cellStyle name="40% - Accent3 12 3 4 2" xfId="1141" xr:uid="{60C6123D-001A-4770-9DDA-73D87AC14F15}"/>
    <cellStyle name="40% - Accent3 12 3 4 2 2" xfId="26625" xr:uid="{61A2E39A-4E88-424F-8EC8-0E5B2048AC9F}"/>
    <cellStyle name="40% - Accent3 12 3 4 3" xfId="30293" xr:uid="{08869D99-0E50-4954-BFD1-EA3636E9D923}"/>
    <cellStyle name="40% - Accent3 12 3 5" xfId="21878" xr:uid="{8620D0AE-D714-4631-A9C9-99B1BE056C32}"/>
    <cellStyle name="40% - Accent3 12 3 5 2" xfId="47146" xr:uid="{A0DCBB9A-4384-4219-82FF-6CB7520E4945}"/>
    <cellStyle name="40% - Accent3 12 3 6" xfId="36205" xr:uid="{E29B17E6-482E-451D-A6EF-169B29551346}"/>
    <cellStyle name="40% - Accent3 12 4" xfId="22482" xr:uid="{3E57C931-ED92-4F74-AB0F-7448639AE1E4}"/>
    <cellStyle name="40% - Accent3 12 4 2" xfId="6878" xr:uid="{91CEB0A5-257B-46B7-949B-59652E104202}"/>
    <cellStyle name="40% - Accent3 12 4 2 2" xfId="8421" xr:uid="{F7567B0B-FC6F-4CC7-92A9-9DC6B077B655}"/>
    <cellStyle name="40% - Accent3 12 4 2 2 2" xfId="33828" xr:uid="{B074892E-AAEE-4777-AFEE-B04BB4D41718}"/>
    <cellStyle name="40% - Accent3 12 4 2 3" xfId="32292" xr:uid="{2FFEAF0A-CCF3-42C0-9668-16F499697FD9}"/>
    <cellStyle name="40% - Accent3 12 4 3" xfId="730" xr:uid="{EE7F804B-E17C-4B04-BDBE-73C63C373D34}"/>
    <cellStyle name="40% - Accent3 12 4 3 2" xfId="22290" xr:uid="{F7B1B64B-B486-4D41-A6A6-3A0968991FA1}"/>
    <cellStyle name="40% - Accent3 12 4 3 2 2" xfId="47558" xr:uid="{6DAA007B-5DC0-4E1B-82E8-4C56A2425279}"/>
    <cellStyle name="40% - Accent3 12 4 3 3" xfId="26214" xr:uid="{25F33C2B-CFA1-47C3-8359-64F9BA69467E}"/>
    <cellStyle name="40% - Accent3 12 4 4" xfId="25095" xr:uid="{7DD6CADC-CE49-41A1-9514-98D7588D9AB6}"/>
    <cellStyle name="40% - Accent3 12 4 4 2" xfId="50329" xr:uid="{4163F395-56F7-4444-B5F3-6BA276D4AB9C}"/>
    <cellStyle name="40% - Accent3 12 4 5" xfId="47738" xr:uid="{6F46ADEA-142B-4A44-8844-1303CB22853D}"/>
    <cellStyle name="40% - Accent3 12 5" xfId="15224" xr:uid="{1E015911-A27C-4559-84F6-AA63607A01E9}"/>
    <cellStyle name="40% - Accent3 12 5 2" xfId="18870" xr:uid="{19E490F0-6390-44CC-B1CA-C3C396C3C833}"/>
    <cellStyle name="40% - Accent3 12 5 2 2" xfId="44170" xr:uid="{8AC0F810-B8F6-4407-8FDE-C2828231ACE8}"/>
    <cellStyle name="40% - Accent3 12 5 3" xfId="40551" xr:uid="{19591482-709B-448F-8FFA-05AB3D3B9DA5}"/>
    <cellStyle name="40% - Accent3 12 6" xfId="21707" xr:uid="{37E34570-E388-4618-89D0-03CD2FADBCE4}"/>
    <cellStyle name="40% - Accent3 12 6 2" xfId="20112" xr:uid="{76A7A51C-7A17-4883-B017-6BD2D0F4607A}"/>
    <cellStyle name="40% - Accent3 12 6 2 2" xfId="45400" xr:uid="{33856D59-42E2-47D9-83A6-0641912B3334}"/>
    <cellStyle name="40% - Accent3 12 6 3" xfId="46975" xr:uid="{499BDFF5-FF18-4B2E-8924-63A23A9210F2}"/>
    <cellStyle name="40% - Accent3 12 7" xfId="2929" xr:uid="{FB6381F1-34CF-42DD-854E-B7ECA1B56917}"/>
    <cellStyle name="40% - Accent3 12 7 2" xfId="28382" xr:uid="{4BB308AD-0C6F-4838-92F8-B08F68CDDAB5}"/>
    <cellStyle name="40% - Accent3 12 8" xfId="40381" xr:uid="{C76B8D08-11B6-4CE0-AE2D-342E765A7A05}"/>
    <cellStyle name="40% - Accent3 13" xfId="23468" xr:uid="{583CB869-87D3-4E0A-9D0A-7C7E82D0BBC2}"/>
    <cellStyle name="40% - Accent3 13 2" xfId="17156" xr:uid="{851381DC-B9BC-4AEC-B8A9-EE369CA3BC36}"/>
    <cellStyle name="40% - Accent3 13 2 2" xfId="24586" xr:uid="{F36C6E4E-2992-44CF-89BC-9EFF25AC0F06}"/>
    <cellStyle name="40% - Accent3 13 2 2 2" xfId="3699" xr:uid="{E07FCC2D-22B2-4B02-B668-A83AE14A328D}"/>
    <cellStyle name="40% - Accent3 13 2 2 2 2" xfId="9493" xr:uid="{49E57926-9F85-456C-BD45-F5CB9947857F}"/>
    <cellStyle name="40% - Accent3 13 2 2 2 2 2" xfId="34886" xr:uid="{C4F5AD3C-D957-47A7-BB08-7725E74300CC}"/>
    <cellStyle name="40% - Accent3 13 2 2 2 3" xfId="29143" xr:uid="{C4994F51-C397-435A-B902-D99970C7CD67}"/>
    <cellStyle name="40% - Accent3 13 2 2 3" xfId="22822" xr:uid="{5093AAE8-48FC-40EF-AE92-C03DD8F93460}"/>
    <cellStyle name="40% - Accent3 13 2 2 3 2" xfId="24395" xr:uid="{2D299313-D1CD-4295-AD95-FB806E5FF044}"/>
    <cellStyle name="40% - Accent3 13 2 2 3 2 2" xfId="49640" xr:uid="{29A7614E-E845-43BF-BD0E-C5BBEEC3084C}"/>
    <cellStyle name="40% - Accent3 13 2 2 3 3" xfId="48077" xr:uid="{7B2F3EC2-E42C-499D-AB96-67019277BD95}"/>
    <cellStyle name="40% - Accent3 13 2 2 4" xfId="14572" xr:uid="{976D0DF3-006B-4119-8B57-5FAF01CA2716}"/>
    <cellStyle name="40% - Accent3 13 2 2 4 2" xfId="39911" xr:uid="{5BA35182-6F57-4956-953D-65DA66A9B9C1}"/>
    <cellStyle name="40% - Accent3 13 2 2 5" xfId="49820" xr:uid="{52CAE7CC-A685-4CEA-8900-549F266B09EE}"/>
    <cellStyle name="40% - Accent3 13 2 3" xfId="17329" xr:uid="{DDBE0023-FF9F-4DA2-BA0F-D626EA0A80B3}"/>
    <cellStyle name="40% - Accent3 13 2 3 2" xfId="3096" xr:uid="{E954FE13-036C-477E-B683-2786C7D89DED}"/>
    <cellStyle name="40% - Accent3 13 2 3 2 2" xfId="28549" xr:uid="{4E8F52EC-C291-4E1E-A4D0-0A2B41CF2F63}"/>
    <cellStyle name="40% - Accent3 13 2 3 3" xfId="42637" xr:uid="{2AC0B5B6-6165-45BF-A94D-C2EBE8409BEB}"/>
    <cellStyle name="40% - Accent3 13 2 4" xfId="23812" xr:uid="{731270D8-FC44-4186-9B0E-6F4B2AF63574}"/>
    <cellStyle name="40% - Accent3 13 2 4 2" xfId="9560" xr:uid="{9EE7D3C1-C199-464E-A3C4-05307B9466EC}"/>
    <cellStyle name="40% - Accent3 13 2 4 2 2" xfId="34953" xr:uid="{4D8179C0-DBA5-4DF9-B1CD-1E1775FC5CE3}"/>
    <cellStyle name="40% - Accent3 13 2 4 3" xfId="49057" xr:uid="{4C60357E-F42C-427A-9426-04DB54618D00}"/>
    <cellStyle name="40% - Accent3 13 2 5" xfId="5033" xr:uid="{8A76C8A3-9C31-49DD-BB0B-5BCF9F5BC4AF}"/>
    <cellStyle name="40% - Accent3 13 2 5 2" xfId="30464" xr:uid="{A103FB90-64B8-4ED7-B241-3C6389ED2DA6}"/>
    <cellStyle name="40% - Accent3 13 2 6" xfId="42465" xr:uid="{96877679-F0EC-4BAE-8437-70A2161969F4}"/>
    <cellStyle name="40% - Accent3 13 3" xfId="6623" xr:uid="{A3793A1D-8883-470B-9618-BA84FE7AAE53}"/>
    <cellStyle name="40% - Accent3 13 3 2" xfId="18273" xr:uid="{FB58AF4F-B603-46E5-88D8-D13BC1852375}"/>
    <cellStyle name="40% - Accent3 13 3 2 2" xfId="10013" xr:uid="{D5EB6F00-A692-4601-A1DC-4B12345948E3}"/>
    <cellStyle name="40% - Accent3 13 3 2 2 2" xfId="22129" xr:uid="{D48247B5-D7FB-4883-9CAC-A421D7A648B6}"/>
    <cellStyle name="40% - Accent3 13 3 2 2 2 2" xfId="47397" xr:uid="{6D434D57-0E38-4F24-AF07-518726F88701}"/>
    <cellStyle name="40% - Accent3 13 3 2 2 3" xfId="35397" xr:uid="{9A076D2C-06A7-4166-B041-6E19A97645FA}"/>
    <cellStyle name="40% - Accent3 13 3 2 3" xfId="16509" xr:uid="{D00E8CD6-CC71-456B-92CD-9E131477521E}"/>
    <cellStyle name="40% - Accent3 13 3 2 3 2" xfId="18083" xr:uid="{0C3A5C20-C9B0-4A3D-A692-3B313EA51F2F}"/>
    <cellStyle name="40% - Accent3 13 3 2 3 2 2" xfId="43391" xr:uid="{B73264EF-CA6B-4B2C-94BC-2CB6BF684034}"/>
    <cellStyle name="40% - Accent3 13 3 2 3 3" xfId="41825" xr:uid="{B419E07A-8C8E-45BB-9ADA-C89E0EB9C2EA}"/>
    <cellStyle name="40% - Accent3 13 3 2 4" xfId="3008" xr:uid="{FD61829E-B546-4245-8B1D-CE82C1E109B7}"/>
    <cellStyle name="40% - Accent3 13 3 2 4 2" xfId="28461" xr:uid="{D7C79BE8-59F1-4788-B168-7846D77813B6}"/>
    <cellStyle name="40% - Accent3 13 3 2 5" xfId="43573" xr:uid="{062BDE91-6E42-49F0-95DF-458F5BB5A8E3}"/>
    <cellStyle name="40% - Accent3 13 3 3" xfId="6796" xr:uid="{AE3A7DA9-8E74-4E44-935E-4A9158CA35A4}"/>
    <cellStyle name="40% - Accent3 13 3 3 2" xfId="9409" xr:uid="{B23AB52E-E987-4052-8BD3-92885F8400D8}"/>
    <cellStyle name="40% - Accent3 13 3 3 2 2" xfId="34802" xr:uid="{93988686-8079-4D71-99EF-CD7F66E9C924}"/>
    <cellStyle name="40% - Accent3 13 3 3 3" xfId="32210" xr:uid="{C8F1E87E-E1B9-4D06-B146-C463E0177688}"/>
    <cellStyle name="40% - Accent3 13 3 4" xfId="17500" xr:uid="{9CE12F0E-F530-4E3B-988C-A52EF8367F5A}"/>
    <cellStyle name="40% - Accent3 13 3 4 2" xfId="22196" xr:uid="{A0B2AB59-8DD9-450E-B86D-04615CAA2A0C}"/>
    <cellStyle name="40% - Accent3 13 3 4 2 2" xfId="47464" xr:uid="{3852DB36-1FDE-4FE4-9234-BD7473C958CB}"/>
    <cellStyle name="40% - Accent3 13 3 4 3" xfId="42808" xr:uid="{2F76DE4C-530C-4734-88CE-75B8BED2EC7E}"/>
    <cellStyle name="40% - Accent3 13 3 5" xfId="11346" xr:uid="{ED2E33F3-2A7B-4825-B6A1-853A5A6B3FCD}"/>
    <cellStyle name="40% - Accent3 13 3 5 2" xfId="36717" xr:uid="{1734E28B-F9F4-4277-9A62-2B9A29DBF681}"/>
    <cellStyle name="40% - Accent3 13 3 6" xfId="32037" xr:uid="{3E480B56-1447-4BC4-8009-B908016D851B}"/>
    <cellStyle name="40% - Accent3 13 4" xfId="11949" xr:uid="{C69C0875-6644-4C53-98BC-170C7AAE9797}"/>
    <cellStyle name="40% - Accent3 13 4 2" xfId="1595" xr:uid="{49B7CDBC-03CA-4603-9DA2-698DC3610929}"/>
    <cellStyle name="40% - Accent3 13 4 2 2" xfId="3180" xr:uid="{47BC5586-3615-4465-B5E1-E544198AE187}"/>
    <cellStyle name="40% - Accent3 13 4 2 2 2" xfId="28633" xr:uid="{12BCAC5E-1AD3-4775-AE62-AE9E5F15C71E}"/>
    <cellStyle name="40% - Accent3 13 4 2 3" xfId="27066" xr:uid="{5F86B804-A92F-412D-A837-99267E53A8FE}"/>
    <cellStyle name="40% - Accent3 13 4 3" xfId="10185" xr:uid="{7DEAFE86-A6B7-4645-9220-C2E8FCDAAA35}"/>
    <cellStyle name="40% - Accent3 13 4 3 2" xfId="11758" xr:uid="{08EBBE1A-B19E-4A60-A3DB-AEF1487C164B}"/>
    <cellStyle name="40% - Accent3 13 4 3 2 2" xfId="37129" xr:uid="{B1B13E54-F9EE-420D-9F8D-B5077F229E07}"/>
    <cellStyle name="40% - Accent3 13 4 3 3" xfId="35569" xr:uid="{3FE2B79B-7E2C-49D1-8F14-1C30ABA0E67F}"/>
    <cellStyle name="40% - Accent3 13 4 4" xfId="20884" xr:uid="{180FCC32-101E-4840-BE66-B3ED62FFA9C2}"/>
    <cellStyle name="40% - Accent3 13 4 4 2" xfId="46163" xr:uid="{6E15096B-EB82-4B23-B1BD-98907D005419}"/>
    <cellStyle name="40% - Accent3 13 4 5" xfId="37312" xr:uid="{B89AA333-6FA3-442D-A566-0F434005908F}"/>
    <cellStyle name="40% - Accent3 13 5" xfId="23641" xr:uid="{E9EC04B1-93D8-44E2-B901-129D8B10E566}"/>
    <cellStyle name="40% - Accent3 13 5 2" xfId="14660" xr:uid="{C1896EE8-B018-4095-A610-E0979FF63D81}"/>
    <cellStyle name="40% - Accent3 13 5 2 2" xfId="39999" xr:uid="{327AD71B-4A82-4B58-A603-C9FE69555D14}"/>
    <cellStyle name="40% - Accent3 13 5 3" xfId="48886" xr:uid="{CF0C9ABE-AFF9-4C2B-BD8B-1552B4F1F0E4}"/>
    <cellStyle name="40% - Accent3 13 6" xfId="11175" xr:uid="{A6C54F4F-250C-47D4-AFBE-6A00C63C68A9}"/>
    <cellStyle name="40% - Accent3 13 6 2" xfId="3247" xr:uid="{3C4A4669-D8E8-453B-B238-0F70C0C2B76B}"/>
    <cellStyle name="40% - Accent3 13 6 2 2" xfId="28700" xr:uid="{9C8CF665-3A4C-4AA6-802B-34E61CF3F5A3}"/>
    <cellStyle name="40% - Accent3 13 6 3" xfId="36546" xr:uid="{6456AD6D-F651-474F-9373-C26D5D4D622F}"/>
    <cellStyle name="40% - Accent3 13 7" xfId="15566" xr:uid="{B7B3E7EE-3123-40AE-8696-414FD7717E14}"/>
    <cellStyle name="40% - Accent3 13 7 2" xfId="40893" xr:uid="{4344AD7D-7975-4F42-B1E5-EF3F576808DF}"/>
    <cellStyle name="40% - Accent3 13 8" xfId="48715" xr:uid="{045C8468-E5F0-4F4E-A81C-201B9FC940BB}"/>
    <cellStyle name="40% - Accent3 14" xfId="19259" xr:uid="{492A9A10-BECD-4708-9EC4-EDEFD2C78286}"/>
    <cellStyle name="40% - Accent3 14 2" xfId="12945" xr:uid="{DA5638AE-F7FD-485A-8356-F25189BAD5D3}"/>
    <cellStyle name="40% - Accent3 14 2 2" xfId="20375" xr:uid="{0B511919-7EF6-47D3-BA71-D25DCA427F83}"/>
    <cellStyle name="40% - Accent3 14 2 2 2" xfId="16337" xr:uid="{315E119C-A2B1-430B-A1E0-FD60BC6B3421}"/>
    <cellStyle name="40% - Accent3 14 2 2 2 2" xfId="5284" xr:uid="{37D4F3D8-18DD-4CA4-91C8-DED333EEF3A1}"/>
    <cellStyle name="40% - Accent3 14 2 2 2 2 2" xfId="30715" xr:uid="{D88FA03C-9AEF-4FEB-AB4A-EB5E924DEE47}"/>
    <cellStyle name="40% - Accent3 14 2 2 2 3" xfId="41653" xr:uid="{C169FA96-B070-454E-BC36-9F3A5AF4C1C9}"/>
    <cellStyle name="40% - Accent3 14 2 2 3" xfId="12289" xr:uid="{B1B65C2E-60D9-4027-9F84-284DD5F41DAC}"/>
    <cellStyle name="40% - Accent3 14 2 2 3 2" xfId="20186" xr:uid="{8F3AE80C-3EF7-4878-B511-6AFE842D81DB}"/>
    <cellStyle name="40% - Accent3 14 2 2 3 2 2" xfId="45474" xr:uid="{9D5343F8-6AAE-40B2-B8C6-C41ADEB9C112}"/>
    <cellStyle name="40% - Accent3 14 2 2 3 3" xfId="37652" xr:uid="{A45377D0-5801-4A7B-8327-BA72847B229E}"/>
    <cellStyle name="40% - Accent3 14 2 2 4" xfId="21957" xr:uid="{2FCFFFAA-896D-4266-9074-2AB2E2B0DB47}"/>
    <cellStyle name="40% - Accent3 14 2 2 4 2" xfId="47225" xr:uid="{455E9187-9A9F-4AA9-80D8-3A554DF60A31}"/>
    <cellStyle name="40% - Accent3 14 2 2 5" xfId="45654" xr:uid="{C6E0E83A-BD3D-4656-947C-73577C8F257F}"/>
    <cellStyle name="40% - Accent3 14 2 3" xfId="13118" xr:uid="{04B416DE-3668-49FE-8312-DC51037090E4}"/>
    <cellStyle name="40% - Accent3 14 2 3 2" xfId="15733" xr:uid="{6E635CF2-F84B-4B96-9C35-5A394D512F31}"/>
    <cellStyle name="40% - Accent3 14 2 3 2 2" xfId="41060" xr:uid="{2576D384-12B2-4065-BE60-CB742DCB5246}"/>
    <cellStyle name="40% - Accent3 14 2 3 3" xfId="38469" xr:uid="{06F29D5B-A40E-4CB1-BB08-19CCF6EA94F5}"/>
    <cellStyle name="40% - Accent3 14 2 4" xfId="19603" xr:uid="{A5314D11-FF2C-4335-A6B9-3A81A11C603A}"/>
    <cellStyle name="40% - Accent3 14 2 4 2" xfId="5351" xr:uid="{276B4270-0DE7-4AA3-8978-81768F4AC883}"/>
    <cellStyle name="40% - Accent3 14 2 4 2 2" xfId="30782" xr:uid="{18087D5F-EC79-4ADB-AE98-902E7D8E0A8F}"/>
    <cellStyle name="40% - Accent3 14 2 4 3" xfId="44891" xr:uid="{5B26F0AA-7640-4A2B-AB37-23C2FB240E42}"/>
    <cellStyle name="40% - Accent3 14 2 5" xfId="17671" xr:uid="{84E5F7A7-7D8C-4711-BF3B-7F2915AEAF30}"/>
    <cellStyle name="40% - Accent3 14 2 5 2" xfId="42979" xr:uid="{24D6CDB4-6A9B-4D68-BC63-E18372C62301}"/>
    <cellStyle name="40% - Accent3 14 2 6" xfId="38299" xr:uid="{8BE0B975-B6EF-4DD0-8D95-E6B39D1413C8}"/>
    <cellStyle name="40% - Accent3 14 3" xfId="303" xr:uid="{EDD896C8-5A72-4FCD-8665-81A1A61F5DCE}"/>
    <cellStyle name="40% - Accent3 14 3 2" xfId="14063" xr:uid="{0C32ABD9-0F9D-40FA-8B6C-DA2882E43E51}"/>
    <cellStyle name="40% - Accent3 14 3 2 2" xfId="5803" xr:uid="{B4AC5D6A-8DB2-419E-A873-F350ABB3B227}"/>
    <cellStyle name="40% - Accent3 14 3 2 2 2" xfId="11597" xr:uid="{89417F70-BD72-4FCF-93D9-03DA8E6C1CB9}"/>
    <cellStyle name="40% - Accent3 14 3 2 2 2 2" xfId="36968" xr:uid="{B1A29E3A-87CB-43F9-99F9-8C707DEC89D9}"/>
    <cellStyle name="40% - Accent3 14 3 2 2 3" xfId="31226" xr:uid="{7B038502-4ADE-42D4-9C9B-608C4734177F}"/>
    <cellStyle name="40% - Accent3 14 3 2 3" xfId="24926" xr:uid="{9506E282-DE23-46DE-AB6D-828EF2EB5B85}"/>
    <cellStyle name="40% - Accent3 14 3 2 3 2" xfId="13872" xr:uid="{A1E1C5A0-BB92-4EE3-979E-922C64DFF985}"/>
    <cellStyle name="40% - Accent3 14 3 2 3 2 2" xfId="39223" xr:uid="{3C80934C-43D9-4BD0-AA72-5B931A6D21B3}"/>
    <cellStyle name="40% - Accent3 14 3 2 3 3" xfId="50160" xr:uid="{32A37A91-D226-44D4-B64C-539CEC3CA9A2}"/>
    <cellStyle name="40% - Accent3 14 3 2 4" xfId="15645" xr:uid="{0F40AC95-40CE-478C-934F-49C59433ACE1}"/>
    <cellStyle name="40% - Accent3 14 3 2 4 2" xfId="40972" xr:uid="{D15E9E90-13BA-4E4D-A557-156F5BDDC141}"/>
    <cellStyle name="40% - Accent3 14 3 2 5" xfId="39402" xr:uid="{49780EF0-215F-437C-A8BD-54D11F1DF329}"/>
    <cellStyle name="40% - Accent3 14 3 3" xfId="1513" xr:uid="{641FE52B-46FF-42EF-AE4D-7FD8D8C33039}"/>
    <cellStyle name="40% - Accent3 14 3 3 2" xfId="5200" xr:uid="{ECAAD3D9-D49E-4536-B144-BA2AC8177623}"/>
    <cellStyle name="40% - Accent3 14 3 3 2 2" xfId="30631" xr:uid="{88178011-F9AF-4959-9259-3FBAEB7CF283}"/>
    <cellStyle name="40% - Accent3 14 3 3 3" xfId="26984" xr:uid="{4FFE5BC2-2C44-4A88-94CD-723B10AC70D8}"/>
    <cellStyle name="40% - Accent3 14 3 4" xfId="13289" xr:uid="{0CCEEB66-F6E0-4558-8768-EF1FC8881935}"/>
    <cellStyle name="40% - Accent3 14 3 4 2" xfId="11664" xr:uid="{63CC7BB1-DF37-4862-98E6-34A115E5E9E4}"/>
    <cellStyle name="40% - Accent3 14 3 4 2 2" xfId="37035" xr:uid="{DB799FFC-559F-474E-A0EC-B8754C9C09F4}"/>
    <cellStyle name="40% - Accent3 14 3 4 3" xfId="38640" xr:uid="{BC4B84F1-7C6E-45C8-A757-0E8BE18C0474}"/>
    <cellStyle name="40% - Accent3 14 3 5" xfId="7138" xr:uid="{26E46DD0-9330-4160-8E5D-2A9B0CD3B8D9}"/>
    <cellStyle name="40% - Accent3 14 3 5 2" xfId="32552" xr:uid="{95519A0D-6798-4BA2-9D08-00FD1233F3C7}"/>
    <cellStyle name="40% - Accent3 14 3 6" xfId="25790" xr:uid="{2765BBFB-72DE-4ECF-9B26-13D396DB376F}"/>
    <cellStyle name="40% - Accent3 14 4" xfId="7740" xr:uid="{2981CE13-49D2-412D-B45C-753417D2555D}"/>
    <cellStyle name="40% - Accent3 14 4 2" xfId="22650" xr:uid="{1FF150D9-E4EC-4F8D-AF97-C33C86DEB8AE}"/>
    <cellStyle name="40% - Accent3 14 4 2 2" xfId="15817" xr:uid="{06311121-8FBD-4CDD-A8AE-085B7AEFD1C2}"/>
    <cellStyle name="40% - Accent3 14 4 2 2 2" xfId="41144" xr:uid="{2031F0E2-21E5-4A56-B8DA-2524142D2EEF}"/>
    <cellStyle name="40% - Accent3 14 4 2 3" xfId="47905" xr:uid="{3CC0E1C9-C77C-4B8E-A8EA-3F02A14BAF76}"/>
    <cellStyle name="40% - Accent3 14 4 3" xfId="5975" xr:uid="{9CB77D65-A980-4D0C-96C6-CE6B4A6EA088}"/>
    <cellStyle name="40% - Accent3 14 4 3 2" xfId="7550" xr:uid="{122273AB-7CBD-49A5-8295-CDA94B1519A5}"/>
    <cellStyle name="40% - Accent3 14 4 3 2 2" xfId="32964" xr:uid="{121089DB-9F94-44E7-A117-2303A9F20F7B}"/>
    <cellStyle name="40% - Accent3 14 4 3 3" xfId="31398" xr:uid="{5BDA5EEB-A014-4905-AD1B-7DF53A96303C}"/>
    <cellStyle name="40% - Accent3 14 4 4" xfId="9321" xr:uid="{8E20E2B5-98ED-4B27-8073-9A827D167701}"/>
    <cellStyle name="40% - Accent3 14 4 4 2" xfId="34714" xr:uid="{7C4694D4-CAAC-4E79-B213-333957535841}"/>
    <cellStyle name="40% - Accent3 14 4 5" xfId="33147" xr:uid="{E025879D-99E9-407C-8C43-2B3F2DF3A108}"/>
    <cellStyle name="40% - Accent3 14 5" xfId="19432" xr:uid="{9BF0B2D7-4079-46E9-A414-071FFFC929A2}"/>
    <cellStyle name="40% - Accent3 14 5 2" xfId="22045" xr:uid="{16796848-9DBA-4174-8D33-BD4E4DCA773F}"/>
    <cellStyle name="40% - Accent3 14 5 2 2" xfId="47313" xr:uid="{A1582254-4838-4736-AED0-014F556B1AA5}"/>
    <cellStyle name="40% - Accent3 14 5 3" xfId="44720" xr:uid="{E769E6BA-6F10-45B1-BBC0-082367C3E258}"/>
    <cellStyle name="40% - Accent3 14 6" xfId="6967" xr:uid="{AF4FF140-4077-4C0D-80D3-EF54ADD8529E}"/>
    <cellStyle name="40% - Accent3 14 6 2" xfId="15884" xr:uid="{F85554DC-C44B-48D3-A3CF-54F93FE3F1D5}"/>
    <cellStyle name="40% - Accent3 14 6 2 2" xfId="41211" xr:uid="{C6DFE464-FC0D-438F-A7B2-C80D50C3F5BD}"/>
    <cellStyle name="40% - Accent3 14 6 3" xfId="32381" xr:uid="{AD336959-D04D-48F1-9E3C-447680821EB8}"/>
    <cellStyle name="40% - Accent3 14 7" xfId="23983" xr:uid="{ADCA729E-FE92-4491-99A5-05E14432E88A}"/>
    <cellStyle name="40% - Accent3 14 7 2" xfId="49228" xr:uid="{CB9799AD-C703-4C9C-92A8-3E7D3AE46788}"/>
    <cellStyle name="40% - Accent3 14 8" xfId="44550" xr:uid="{59E1E62C-A536-4FC9-BFC6-3A8E4EB611A6}"/>
    <cellStyle name="40% - Accent3 15" xfId="1343" xr:uid="{C23F44E2-FBE6-4814-BFA9-221F9382E360}"/>
    <cellStyle name="40% - Accent3 15 2" xfId="3447" xr:uid="{3483051A-9E23-4729-A408-03DA3BB128AB}"/>
    <cellStyle name="40% - Accent3 15 2 2" xfId="8812" xr:uid="{969A0150-23CB-41D9-BE5E-DF34FA81ABD9}"/>
    <cellStyle name="40% - Accent3 15 2 2 2" xfId="24754" xr:uid="{052F14C5-5D9E-41C7-989E-B972B9888898}"/>
    <cellStyle name="40% - Accent3 15 2 2 2 2" xfId="17922" xr:uid="{F56D08B4-5269-4B0F-B704-29015A836B78}"/>
    <cellStyle name="40% - Accent3 15 2 2 2 2 2" xfId="43230" xr:uid="{E7723A29-7CFB-4EBA-832D-974AD8739261}"/>
    <cellStyle name="40% - Accent3 15 2 2 2 3" xfId="49988" xr:uid="{F89B4AC1-215A-4983-BD6E-B9C0C23F5A16}"/>
    <cellStyle name="40% - Accent3 15 2 2 3" xfId="8080" xr:uid="{643B4F33-347E-4976-B4E7-3C4F1697671B}"/>
    <cellStyle name="40% - Accent3 15 2 2 3 2" xfId="4373" xr:uid="{567DA5ED-034F-425D-B43F-84B90359836B}"/>
    <cellStyle name="40% - Accent3 15 2 2 3 2 2" xfId="29817" xr:uid="{CDF97DEE-7AC3-4B51-8FAD-EBF93E70F170}"/>
    <cellStyle name="40% - Accent3 15 2 2 3 3" xfId="33487" xr:uid="{F46811EF-2FC8-4939-8676-8BA0EAD0BCE4}"/>
    <cellStyle name="40% - Accent3 15 2 2 4" xfId="11425" xr:uid="{E653640F-AC3A-4803-9B14-37EC4AA1A24F}"/>
    <cellStyle name="40% - Accent3 15 2 2 4 2" xfId="36796" xr:uid="{187B162F-FD4A-473A-A635-429993CF88E5}"/>
    <cellStyle name="40% - Accent3 15 2 2 5" xfId="34205" xr:uid="{A0043F61-C5BE-4D07-B298-AFC9299D12AA}"/>
    <cellStyle name="40% - Accent3 15 2 3" xfId="9931" xr:uid="{5EF8135C-9336-42EA-AC16-763336DD86C3}"/>
    <cellStyle name="40% - Accent3 15 2 3 2" xfId="24150" xr:uid="{C372FE20-89F5-4F5B-AE8F-19CC853E02E7}"/>
    <cellStyle name="40% - Accent3 15 2 3 2 2" xfId="49395" xr:uid="{00FAC1E7-0E7A-48D5-83AD-A6C084F34727}"/>
    <cellStyle name="40% - Accent3 15 2 3 3" xfId="35315" xr:uid="{3E302776-049B-467A-9894-8C34AF2C1B52}"/>
    <cellStyle name="40% - Accent3 15 2 4" xfId="3788" xr:uid="{BB0F90AD-50C4-447E-9384-A7D16D998324}"/>
    <cellStyle name="40% - Accent3 15 2 4 2" xfId="17989" xr:uid="{7C7C1A40-4636-4624-A3D8-17607AE03ECB}"/>
    <cellStyle name="40% - Accent3 15 2 4 2 2" xfId="43297" xr:uid="{A2D08BA1-66E4-4CB9-A11C-61C0DA0B417C}"/>
    <cellStyle name="40% - Accent3 15 2 4 3" xfId="29232" xr:uid="{A745957B-5FA1-48A8-B0EE-040F681FFFE9}"/>
    <cellStyle name="40% - Accent3 15 2 5" xfId="13460" xr:uid="{6D73FE7F-9C55-4F98-9293-EA209ED62091}"/>
    <cellStyle name="40% - Accent3 15 2 5 2" xfId="38811" xr:uid="{0042DFC8-0362-4995-8F9A-FA351735D03B}"/>
    <cellStyle name="40% - Accent3 15 2 6" xfId="28892" xr:uid="{805CC526-2F25-4E28-BBC6-839FF0B9E873}"/>
    <cellStyle name="40% - Accent3 15 3" xfId="9761" xr:uid="{ECAF066B-968F-42CC-840B-7B6D724C5CB1}"/>
    <cellStyle name="40% - Accent3 15 3 2" xfId="21448" xr:uid="{C511B13C-FB82-4159-A374-5D667CA0C9F2}"/>
    <cellStyle name="40% - Accent3 15 3 2 2" xfId="18441" xr:uid="{CBFECD5E-9637-44B6-BCFC-9153CDFAD079}"/>
    <cellStyle name="40% - Accent3 15 3 2 2 2" xfId="7389" xr:uid="{E3636326-0439-44FF-A6F4-B2BDBBC619DE}"/>
    <cellStyle name="40% - Accent3 15 3 2 2 2 2" xfId="32803" xr:uid="{83AB63A2-32DC-4E54-B5CE-08DBA68F031B}"/>
    <cellStyle name="40% - Accent3 15 3 2 2 3" xfId="43741" xr:uid="{C0D8683B-A2E8-446D-8B39-82DBA1C6C635}"/>
    <cellStyle name="40% - Accent3 15 3 2 3" xfId="20715" xr:uid="{3D4AFF63-46A3-443D-9FF5-13AFD24A49EE}"/>
    <cellStyle name="40% - Accent3 15 3 2 3 2" xfId="10687" xr:uid="{F027205E-2D91-43F0-901B-3788FCBCF96B}"/>
    <cellStyle name="40% - Accent3 15 3 2 3 2 2" xfId="36071" xr:uid="{79483BA8-C334-4550-9E5B-3CE653EA11FB}"/>
    <cellStyle name="40% - Accent3 15 3 2 3 3" xfId="45994" xr:uid="{E9E6564D-BA41-41C5-85C1-69C966C89655}"/>
    <cellStyle name="40% - Accent3 15 3 2 4" xfId="24062" xr:uid="{7F59D4E0-AF3D-4AF3-BF46-C38BB5EA1430}"/>
    <cellStyle name="40% - Accent3 15 3 2 4 2" xfId="49307" xr:uid="{2056714D-9A5B-4996-B9E1-556A2CB472B5}"/>
    <cellStyle name="40% - Accent3 15 3 2 5" xfId="46716" xr:uid="{E39C2AC8-EDB4-4894-B081-47303EDB3076}"/>
    <cellStyle name="40% - Accent3 15 3 3" xfId="22568" xr:uid="{5E96C8E4-EC40-423C-8CC0-A73C321341E1}"/>
    <cellStyle name="40% - Accent3 15 3 3 2" xfId="17838" xr:uid="{640822F8-7DCC-4E6C-9625-28488A176932}"/>
    <cellStyle name="40% - Accent3 15 3 3 2 2" xfId="43146" xr:uid="{004FEBDB-3458-436B-88DE-B3B56FD7E789}"/>
    <cellStyle name="40% - Accent3 15 3 3 3" xfId="47823" xr:uid="{FC73E60F-001A-4E49-B55A-28FFCE9E36F4}"/>
    <cellStyle name="40% - Accent3 15 3 4" xfId="10102" xr:uid="{BC66FCF4-23AB-4C81-82B8-F1D55E989117}"/>
    <cellStyle name="40% - Accent3 15 3 4 2" xfId="7456" xr:uid="{3D3662AC-0D5B-4593-B1C1-7EB3A904F5C8}"/>
    <cellStyle name="40% - Accent3 15 3 4 2 2" xfId="32870" xr:uid="{B7404E2D-F894-4B35-A042-9F4F02D29F12}"/>
    <cellStyle name="40% - Accent3 15 3 4 3" xfId="35486" xr:uid="{08F15D40-47F4-4340-81AC-592DCA61BD02}"/>
    <cellStyle name="40% - Accent3 15 3 5" xfId="1855" xr:uid="{BF96A5AB-EB84-4F33-94FC-2DC41972C264}"/>
    <cellStyle name="40% - Accent3 15 3 5 2" xfId="27326" xr:uid="{C4E327AA-791B-4A7E-9326-2F4B7ABE21FA}"/>
    <cellStyle name="40% - Accent3 15 3 6" xfId="35145" xr:uid="{1566FB8E-34A6-4FA3-B3C8-6085C7AC8887}"/>
    <cellStyle name="40% - Accent3 15 4" xfId="2499" xr:uid="{6768F9AC-B233-4419-AFB6-C4D2596DA397}"/>
    <cellStyle name="40% - Accent3 15 4 2" xfId="12117" xr:uid="{C65A34F2-2976-470E-9D6A-6E16CECAD417}"/>
    <cellStyle name="40% - Accent3 15 4 2 2" xfId="24234" xr:uid="{D73DA242-97C3-4849-9768-718A2153C2D4}"/>
    <cellStyle name="40% - Accent3 15 4 2 2 2" xfId="49479" xr:uid="{CACA164A-6163-4A1D-A1BE-9BA9C698D2D7}"/>
    <cellStyle name="40% - Accent3 15 4 2 3" xfId="37480" xr:uid="{B247F670-119E-49AA-9B54-1D45CDE13C64}"/>
    <cellStyle name="40% - Accent3 15 4 3" xfId="18613" xr:uid="{6AA394EB-59C4-4949-9DF0-1F0D86A4F6CC}"/>
    <cellStyle name="40% - Accent3 15 4 3 2" xfId="2269" xr:uid="{F8C78C5B-0F52-4202-952E-15F3D9C8ED6F}"/>
    <cellStyle name="40% - Accent3 15 4 3 2 2" xfId="27740" xr:uid="{04F86DD8-681B-42C0-B327-C885ADC4A5AD}"/>
    <cellStyle name="40% - Accent3 15 4 3 3" xfId="43913" xr:uid="{96965706-9E14-4153-8EF6-30C414BC5D6D}"/>
    <cellStyle name="40% - Accent3 15 4 4" xfId="5112" xr:uid="{A4FEDE91-430F-470D-8E33-E1E40A827F7B}"/>
    <cellStyle name="40% - Accent3 15 4 4 2" xfId="30543" xr:uid="{E09D366A-261F-46BF-AFA1-F7D34E28D611}"/>
    <cellStyle name="40% - Accent3 15 4 5" xfId="27952" xr:uid="{35A12BD2-C004-42D9-BD5A-5A901E0FC74F}"/>
    <cellStyle name="40% - Accent3 15 5" xfId="3617" xr:uid="{5B91721D-2B38-4BDD-839C-9C4165E0A64F}"/>
    <cellStyle name="40% - Accent3 15 5 2" xfId="11513" xr:uid="{63E1FA7F-B3D4-4ACB-B44B-69FFC7FF0A6B}"/>
    <cellStyle name="40% - Accent3 15 5 2 2" xfId="36884" xr:uid="{6570E99F-8B22-46A8-A7E3-B9059983A90E}"/>
    <cellStyle name="40% - Accent3 15 5 3" xfId="29061" xr:uid="{69DE255C-6EC2-4F14-8410-D2889F01952D}"/>
    <cellStyle name="40% - Accent3 15 6" xfId="1684" xr:uid="{8AAB8F84-E816-42C9-9A75-9996D113DF7E}"/>
    <cellStyle name="40% - Accent3 15 6 2" xfId="24301" xr:uid="{563022D2-A9D9-45D1-B689-A9947C99BC39}"/>
    <cellStyle name="40% - Accent3 15 6 2 2" xfId="49546" xr:uid="{5CFB4421-9817-4E49-BCA7-2FBBB5A16C4B}"/>
    <cellStyle name="40% - Accent3 15 6 3" xfId="27155" xr:uid="{A76B3010-CB00-4A44-8280-D179AAD482B5}"/>
    <cellStyle name="40% - Accent3 15 7" xfId="19774" xr:uid="{BE56313A-01ED-4AF0-B98C-6D9BF7C37E19}"/>
    <cellStyle name="40% - Accent3 15 7 2" xfId="45062" xr:uid="{40D4DCA8-3CF6-489E-9F13-44E5C9F4671A}"/>
    <cellStyle name="40% - Accent3 15 8" xfId="26816" xr:uid="{1D824E9D-C428-4E4C-9923-04D2798A2630}"/>
    <cellStyle name="40% - Accent3 16" xfId="22398" xr:uid="{60BE93F4-53E5-4A94-A94C-70398029BA6A}"/>
    <cellStyle name="40% - Accent3 16 2" xfId="16085" xr:uid="{6E1C0AC5-88EC-45D4-857E-DC2FBA9EE422}"/>
    <cellStyle name="40% - Accent3 16 2 2" xfId="4603" xr:uid="{84B40F86-191E-4175-A7C7-730F475E9186}"/>
    <cellStyle name="40% - Accent3 16 2 2 2" xfId="20543" xr:uid="{B821E0F3-38F6-410D-A168-15F34D38F5E9}"/>
    <cellStyle name="40% - Accent3 16 2 2 2 2" xfId="13711" xr:uid="{4C13BAA5-75A5-4BE8-AF3B-D48531D68E66}"/>
    <cellStyle name="40% - Accent3 16 2 2 2 2 2" xfId="39062" xr:uid="{8612485C-9760-4B95-B71C-3B950FA22A90}"/>
    <cellStyle name="40% - Accent3 16 2 2 2 3" xfId="45822" xr:uid="{AB6CA69B-0D34-4EEF-A2E1-A885314F012F}"/>
    <cellStyle name="40% - Accent3 16 2 2 3" xfId="2839" xr:uid="{5D12DACA-40B2-48A3-B72F-A13FEB4B6EAF}"/>
    <cellStyle name="40% - Accent3 16 2 2 3 2" xfId="17011" xr:uid="{DAF6057B-221C-436A-AAB9-8F479A8BF95C}"/>
    <cellStyle name="40% - Accent3 16 2 2 3 2 2" xfId="42327" xr:uid="{8F5507EE-6587-4C51-9940-7BE1CCB8D50E}"/>
    <cellStyle name="40% - Accent3 16 2 2 3 3" xfId="28292" xr:uid="{3CEE7653-03ED-4C16-851A-73EDB721C782}"/>
    <cellStyle name="40% - Accent3 16 2 2 4" xfId="7217" xr:uid="{13203DB9-3338-457E-AB90-7940E7CEF1BD}"/>
    <cellStyle name="40% - Accent3 16 2 2 4 2" xfId="32631" xr:uid="{FEB7F02D-898C-461A-80B5-4BA84EE59E35}"/>
    <cellStyle name="40% - Accent3 16 2 2 5" xfId="30034" xr:uid="{D2C3D7EA-1255-426C-B485-BAD2ECE86053}"/>
    <cellStyle name="40% - Accent3 16 2 3" xfId="5721" xr:uid="{75506C51-78E5-4367-8CCC-3DA2C5A44B76}"/>
    <cellStyle name="40% - Accent3 16 2 3 2" xfId="19941" xr:uid="{39AC19AE-ED23-4BB8-8707-A9492F920F4A}"/>
    <cellStyle name="40% - Accent3 16 2 3 2 2" xfId="45229" xr:uid="{415D1E77-46B4-4626-8ED0-00A0ACF69BC5}"/>
    <cellStyle name="40% - Accent3 16 2 3 3" xfId="31144" xr:uid="{328185BB-E264-4251-8590-566649243AEE}"/>
    <cellStyle name="40% - Accent3 16 2 4" xfId="16426" xr:uid="{A6E73C39-8AC2-437F-B521-3E09BC185F8E}"/>
    <cellStyle name="40% - Accent3 16 2 4 2" xfId="13778" xr:uid="{990AA872-5508-48E7-A1C5-B9042CD54E45}"/>
    <cellStyle name="40% - Accent3 16 2 4 2 2" xfId="39129" xr:uid="{31C745C2-8DDA-4EC5-8F3D-B698BF01B7BF}"/>
    <cellStyle name="40% - Accent3 16 2 4 3" xfId="41742" xr:uid="{35077D94-31BF-487E-B8EB-BA0B3F27F4C2}"/>
    <cellStyle name="40% - Accent3 16 2 5" xfId="10273" xr:uid="{9F4FFD37-0809-480C-85DA-23214A1F8F98}"/>
    <cellStyle name="40% - Accent3 16 2 5 2" xfId="35657" xr:uid="{597BDF92-098A-4A59-94FC-5A73B10B972D}"/>
    <cellStyle name="40% - Accent3 16 2 6" xfId="41402" xr:uid="{6F4E93C7-6A88-441D-A267-38E209AE625B}"/>
    <cellStyle name="40% - Accent3 16 3" xfId="5551" xr:uid="{41D4FE33-4C59-4E2B-8A6D-DC5A7B059019}"/>
    <cellStyle name="40% - Accent3 16 3 2" xfId="10916" xr:uid="{4DE81B77-2F3F-40E7-811D-7F1BD8ACD86F}"/>
    <cellStyle name="40% - Accent3 16 3 2 2" xfId="14231" xr:uid="{9E3D6565-D01C-4C4C-9FEE-FA684782421E}"/>
    <cellStyle name="40% - Accent3 16 3 2 2 2" xfId="1074" xr:uid="{7CFD5A26-005F-41EE-BF2E-513F53DCF6B9}"/>
    <cellStyle name="40% - Accent3 16 3 2 2 2 2" xfId="26558" xr:uid="{E2DAFAD2-6541-4C87-AE93-FEB331E7E51B}"/>
    <cellStyle name="40% - Accent3 16 3 2 2 3" xfId="39570" xr:uid="{A2A49921-1D91-49B0-AD29-CD7C9989EB26}"/>
    <cellStyle name="40% - Accent3 16 3 2 3" xfId="9152" xr:uid="{82D503A9-E39C-4121-A7BD-3B8FD495CD63}"/>
    <cellStyle name="40% - Accent3 16 3 2 3 2" xfId="6477" xr:uid="{7855D385-A17D-438D-90B5-A73E9718D1D0}"/>
    <cellStyle name="40% - Accent3 16 3 2 3 2 2" xfId="31900" xr:uid="{E6AFEBCD-FA13-41FA-9F90-C54DDE014270}"/>
    <cellStyle name="40% - Accent3 16 3 2 3 3" xfId="34545" xr:uid="{08A16B21-616A-49C5-A13F-5833095202A8}"/>
    <cellStyle name="40% - Accent3 16 3 2 4" xfId="19853" xr:uid="{30EF9C3C-C08B-4020-BDD0-31553FEF721C}"/>
    <cellStyle name="40% - Accent3 16 3 2 4 2" xfId="45141" xr:uid="{4A4A50B5-C6D6-446B-BA35-1B6ABD063986}"/>
    <cellStyle name="40% - Accent3 16 3 2 5" xfId="36287" xr:uid="{C6390C11-EDD6-484D-83F0-6B780BFFDAE0}"/>
    <cellStyle name="40% - Accent3 16 3 3" xfId="12035" xr:uid="{5E23CF68-F16B-471B-8BB5-E11E673B9656}"/>
    <cellStyle name="40% - Accent3 16 3 3 2" xfId="13627" xr:uid="{35C604F8-29AB-453A-B8BA-4FF067C18DF6}"/>
    <cellStyle name="40% - Accent3 16 3 3 2 2" xfId="38978" xr:uid="{22F738FD-4E1C-4853-BAB3-5CCAB27CE8D2}"/>
    <cellStyle name="40% - Accent3 16 3 3 3" xfId="37398" xr:uid="{8017EFAD-5952-4519-A860-1416D015108F}"/>
    <cellStyle name="40% - Accent3 16 3 4" xfId="5892" xr:uid="{DDD1EEC9-1E09-4F71-BB7F-5E2DBC23B93C}"/>
    <cellStyle name="40% - Accent3 16 3 4 2" xfId="2175" xr:uid="{0BB9700D-AB2B-4044-AAFB-27D213AF8EF6}"/>
    <cellStyle name="40% - Accent3 16 3 4 2 2" xfId="27646" xr:uid="{4FECA1CF-2FA1-446A-BEF7-F1D679C2478A}"/>
    <cellStyle name="40% - Accent3 16 3 4 3" xfId="31315" xr:uid="{20D081AC-5DCE-4FD0-AA78-9D8B0865BF6D}"/>
    <cellStyle name="40% - Accent3 16 3 5" xfId="22910" xr:uid="{3667404B-23A9-425A-AED9-D2CA694E7D4A}"/>
    <cellStyle name="40% - Accent3 16 3 5 2" xfId="48165" xr:uid="{4B5F7F27-8394-42A3-A9DC-8E5D1E248E2D}"/>
    <cellStyle name="40% - Accent3 16 3 6" xfId="30974" xr:uid="{1FD09184-225D-41BB-B4E1-01D2BC754694}"/>
    <cellStyle name="40% - Accent3 16 4" xfId="15136" xr:uid="{C3FF4465-71AD-4B11-9B12-10F0742ADB24}"/>
    <cellStyle name="40% - Accent3 16 4 2" xfId="7908" xr:uid="{FF5516BD-B2AE-4D4C-806B-476B371B6704}"/>
    <cellStyle name="40% - Accent3 16 4 2 2" xfId="20025" xr:uid="{7AE5FA0C-DA31-4D8D-827C-5C8883C1656C}"/>
    <cellStyle name="40% - Accent3 16 4 2 2 2" xfId="45313" xr:uid="{3E981398-5050-4877-AB0D-41A05E76D5F9}"/>
    <cellStyle name="40% - Accent3 16 4 2 3" xfId="33315" xr:uid="{FC74319D-2E7A-49C8-8A46-616729F97CCA}"/>
    <cellStyle name="40% - Accent3 16 4 3" xfId="14403" xr:uid="{F9551EFF-5727-4248-94D6-4224FB8D6841}"/>
    <cellStyle name="40% - Accent3 16 4 3 2" xfId="23324" xr:uid="{387C43AF-0F51-49CD-8F9F-5A4551CE553B}"/>
    <cellStyle name="40% - Accent3 16 4 3 2 2" xfId="48579" xr:uid="{D1E196C6-4662-4566-A86B-2C3C83E7373A}"/>
    <cellStyle name="40% - Accent3 16 4 3 3" xfId="39742" xr:uid="{8E86E36E-4491-464D-A78A-E027FC2BDDA4}"/>
    <cellStyle name="40% - Accent3 16 4 4" xfId="17750" xr:uid="{B16E667E-2A24-422F-A24F-C411116372B5}"/>
    <cellStyle name="40% - Accent3 16 4 4 2" xfId="43058" xr:uid="{212674A1-EBAA-40A4-A84A-93B710099F8B}"/>
    <cellStyle name="40% - Accent3 16 4 5" xfId="40463" xr:uid="{86C49223-2891-4DDC-B0EF-A4EB5F109743}"/>
    <cellStyle name="40% - Accent3 16 5" xfId="16255" xr:uid="{AD118522-08F1-4A1D-96F4-AC6AB55551C1}"/>
    <cellStyle name="40% - Accent3 16 5 2" xfId="7305" xr:uid="{684BD590-1E74-41F6-A004-A0AE2C885183}"/>
    <cellStyle name="40% - Accent3 16 5 2 2" xfId="32719" xr:uid="{11CFECBE-01C5-480D-A455-F9D08EBF0660}"/>
    <cellStyle name="40% - Accent3 16 5 3" xfId="41571" xr:uid="{160C46E0-C382-432D-B3A0-2D697319BA06}"/>
    <cellStyle name="40% - Accent3 16 6" xfId="22739" xr:uid="{516EBDD0-C380-4FE7-855A-208D28690C75}"/>
    <cellStyle name="40% - Accent3 16 6 2" xfId="20092" xr:uid="{1785CF77-515A-48E0-8B59-89A0C3B4E02B}"/>
    <cellStyle name="40% - Accent3 16 6 2 2" xfId="45380" xr:uid="{21D1EEE4-6358-4A3E-A714-3B52418C4917}"/>
    <cellStyle name="40% - Accent3 16 6 3" xfId="47994" xr:uid="{0513723D-5F94-4D42-A9BB-FD605053AFA3}"/>
    <cellStyle name="40% - Accent3 16 7" xfId="3959" xr:uid="{873CAAB0-1582-4CA1-AA46-E8C50EA0D5EE}"/>
    <cellStyle name="40% - Accent3 16 7 2" xfId="29403" xr:uid="{18E6FC88-E1F7-41A0-BDB2-021CA1206F67}"/>
    <cellStyle name="40% - Accent3 16 8" xfId="47655" xr:uid="{6C754C80-5F1F-43AA-9ECC-38F3BA40CED0}"/>
    <cellStyle name="40% - Accent3 17" xfId="11865" xr:uid="{4DA05A56-1BA5-4F9D-B2A3-1AE92F695163}"/>
    <cellStyle name="40% - Accent3 17 2" xfId="23553" xr:uid="{5F71F794-AB64-4392-B948-56B8544BF575}"/>
    <cellStyle name="40% - Accent3 17 2 2" xfId="2667" xr:uid="{6BE7DC68-17CC-420C-AED0-D865D1EBFC1E}"/>
    <cellStyle name="40% - Accent3 17 2 2 2" xfId="2109" xr:uid="{F456D9A3-7419-4C22-A670-DF0F578291DD}"/>
    <cellStyle name="40% - Accent3 17 2 2 2 2" xfId="27580" xr:uid="{8179FEBC-FF52-4EAF-B830-DF3F518CA617}"/>
    <cellStyle name="40% - Accent3 17 2 2 3" xfId="28120" xr:uid="{27CDF529-CBDD-43CA-A914-6074624AD427}"/>
    <cellStyle name="40% - Accent3 17 2 3" xfId="21788" xr:uid="{FCBD388D-1569-46BF-A1B8-E7B333639B00}"/>
    <cellStyle name="40% - Accent3 17 2 3 2" xfId="12791" xr:uid="{E39918D2-0FD0-422F-A3C5-23F3EE9F098C}"/>
    <cellStyle name="40% - Accent3 17 2 3 2 2" xfId="38154" xr:uid="{3DBA12AE-9ADC-42C2-A808-087DDAF53CFA}"/>
    <cellStyle name="40% - Accent3 17 2 3 3" xfId="47056" xr:uid="{D71C44F3-24A9-428A-A454-7B54ACED5F35}"/>
    <cellStyle name="40% - Accent3 17 2 4" xfId="13539" xr:uid="{FBD68364-3C3A-4D6F-B799-C723C326C09E}"/>
    <cellStyle name="40% - Accent3 17 2 4 2" xfId="38890" xr:uid="{1CF7F56E-91F5-4934-AA42-A411C67C61C0}"/>
    <cellStyle name="40% - Accent3 17 2 5" xfId="48798" xr:uid="{C0C07FD7-10BC-42A8-ADA4-6F5646B4D851}"/>
    <cellStyle name="40% - Accent3 17 3" xfId="24672" xr:uid="{CE0C9F25-FB48-4D2E-8E9A-B9EFAF43F8C0}"/>
    <cellStyle name="40% - Accent3 17 3 2" xfId="992" xr:uid="{7F0770D1-0B8D-4569-A55C-C1CFEFC65C81}"/>
    <cellStyle name="40% - Accent3 17 3 2 2" xfId="26476" xr:uid="{95A7D19C-F1DA-45DF-B3B5-02184A8D2BBF}"/>
    <cellStyle name="40% - Accent3 17 3 3" xfId="49906" xr:uid="{4544AC5E-A690-40CD-9672-FBFA9C71BAD6}"/>
    <cellStyle name="40% - Accent3 17 4" xfId="12206" xr:uid="{9B0DADAA-F252-46A5-AE00-83BB45F7F6B4}"/>
    <cellStyle name="40% - Accent3 17 4 2" xfId="4279" xr:uid="{C060740C-B400-492B-8A92-7331FCDEE09F}"/>
    <cellStyle name="40% - Accent3 17 4 2 2" xfId="29723" xr:uid="{EAFCAB2D-F431-4B50-ACCC-24B772C42F58}"/>
    <cellStyle name="40% - Accent3 17 4 3" xfId="37569" xr:uid="{651D71F0-438D-4E35-A2EF-5B15E726A512}"/>
    <cellStyle name="40% - Accent3 17 5" xfId="16597" xr:uid="{CB7139EA-767F-483E-BAA9-294BD612A96B}"/>
    <cellStyle name="40% - Accent3 17 5 2" xfId="41913" xr:uid="{5F635B2F-6334-4C77-820E-7D52AC9D3BBD}"/>
    <cellStyle name="40% - Accent3 17 6" xfId="37229" xr:uid="{9214539E-D4BB-4132-BFA1-A978BD8A4F4E}"/>
    <cellStyle name="40% - Accent3 18" xfId="24502" xr:uid="{659FBFCA-E22F-4FA1-B578-E330D580132C}"/>
    <cellStyle name="40% - Accent3 18 2" xfId="17241" xr:uid="{3D31CE82-C1D5-479F-A325-41391C11FA4B}"/>
    <cellStyle name="40% - Accent3 18 2 2" xfId="8980" xr:uid="{57DE2EFC-B6E9-4411-B34F-CEF84934B7DF}"/>
    <cellStyle name="40% - Accent3 18 2 2 2" xfId="4213" xr:uid="{2823ACB2-08CB-4576-952C-16ED8D749644}"/>
    <cellStyle name="40% - Accent3 18 2 2 2 2" xfId="29657" xr:uid="{1B5FE619-C972-4068-BC5E-859BD0EF4F77}"/>
    <cellStyle name="40% - Accent3 18 2 2 3" xfId="34373" xr:uid="{37CC4470-5105-4275-B383-00683A12FEDB}"/>
    <cellStyle name="40% - Accent3 18 2 3" xfId="15476" xr:uid="{B8F2A7AC-DEF5-467E-8A5E-5D7C83146F5B}"/>
    <cellStyle name="40% - Accent3 18 2 3 2" xfId="25428" xr:uid="{3FE86EBC-DB12-43EA-B7F7-76130B2C591A}"/>
    <cellStyle name="40% - Accent3 18 2 3 2 2" xfId="50662" xr:uid="{54D96524-2FA1-409C-AFDD-10B73A5023E5}"/>
    <cellStyle name="40% - Accent3 18 2 3 3" xfId="40803" xr:uid="{7EEE730B-0330-469E-B175-CAC4E694398F}"/>
    <cellStyle name="40% - Accent3 18 2 4" xfId="901" xr:uid="{B088F2D4-86E2-4A80-AEC1-B2EF0810E702}"/>
    <cellStyle name="40% - Accent3 18 2 4 2" xfId="26385" xr:uid="{EDF66F45-68AF-4D6A-B6C8-BDA6F8F22EA4}"/>
    <cellStyle name="40% - Accent3 18 2 5" xfId="42549" xr:uid="{80E682A6-5B4A-40EC-979B-679A903D4119}"/>
    <cellStyle name="40% - Accent3 18 3" xfId="18359" xr:uid="{1EB14082-C9F8-441B-8294-8B4555421684}"/>
    <cellStyle name="40% - Accent3 18 3 2" xfId="2027" xr:uid="{856CFFD1-81F1-4946-A5BD-B2B23DAACE90}"/>
    <cellStyle name="40% - Accent3 18 3 2 2" xfId="27498" xr:uid="{6779CA87-B140-483A-8E22-D2D1EFBFBF91}"/>
    <cellStyle name="40% - Accent3 18 3 3" xfId="43659" xr:uid="{9C354E0F-CAF2-4D34-8716-C9135FA10477}"/>
    <cellStyle name="40% - Accent3 18 4" xfId="24843" xr:uid="{A733C7CF-968E-40B1-9392-036D2C361702}"/>
    <cellStyle name="40% - Accent3 18 4 2" xfId="10593" xr:uid="{8C047573-3387-433C-BED0-2A356C31BEC5}"/>
    <cellStyle name="40% - Accent3 18 4 2 2" xfId="35977" xr:uid="{7B138F41-D4B5-4CF0-A17A-BFAABD9B8C16}"/>
    <cellStyle name="40% - Accent3 18 4 3" xfId="50077" xr:uid="{784BEE22-6EFA-4130-B805-7DA04BA4F6E1}"/>
    <cellStyle name="40% - Accent3 18 5" xfId="6063" xr:uid="{E7487470-AB9C-4D9B-AC08-D16696D74233}"/>
    <cellStyle name="40% - Accent3 18 5 2" xfId="31486" xr:uid="{F1222709-E59F-45B2-BECA-F7C0D3342719}"/>
    <cellStyle name="40% - Accent3 18 6" xfId="49738" xr:uid="{CC4F124E-228F-4603-A4B8-189E249BD8BC}"/>
    <cellStyle name="40% - Accent3 19" xfId="18188" xr:uid="{5E57F32B-8E40-4B83-8221-968E2E9E4589}"/>
    <cellStyle name="40% - Accent3 19 2" xfId="18361" xr:uid="{0B41004D-64F1-41AC-B873-66CC537A2F1E}"/>
    <cellStyle name="40% - Accent3 19 2 2" xfId="4128" xr:uid="{FC68E90F-4E3F-4099-80DE-222E8C15E928}"/>
    <cellStyle name="40% - Accent3 19 2 2 2" xfId="29572" xr:uid="{BC8447BD-17DB-42E5-A850-E762E820C3B9}"/>
    <cellStyle name="40% - Accent3 19 2 3" xfId="43661" xr:uid="{96EAD037-D9CB-4A06-93BF-25689C8F6525}"/>
    <cellStyle name="40% - Accent3 19 3" xfId="24845" xr:uid="{344438A0-EFDF-42C2-9296-CDEF62531FE6}"/>
    <cellStyle name="40% - Accent3 19 3 2" xfId="22216" xr:uid="{5C1FE5F8-8A1D-426D-9A1B-3E4057D87FE1}"/>
    <cellStyle name="40% - Accent3 19 3 2 2" xfId="47484" xr:uid="{9F176387-785C-4FC7-BB9D-E86CF7771A7D}"/>
    <cellStyle name="40% - Accent3 19 3 3" xfId="50079" xr:uid="{AE56614E-D0D9-4BB4-A241-EB5208ABB3B6}"/>
    <cellStyle name="40% - Accent3 19 4" xfId="6065" xr:uid="{4AF951AD-EE17-4FF1-B3F9-84003734C9E7}"/>
    <cellStyle name="40% - Accent3 19 4 2" xfId="31488" xr:uid="{0BC5AEF0-F2BE-4555-A008-F78CA6C90A0F}"/>
    <cellStyle name="40% - Accent3 19 5" xfId="43489" xr:uid="{0072B0CB-1CB5-4A65-B015-D12381002568}"/>
    <cellStyle name="40% - Accent3 2" xfId="142" xr:uid="{E8FB5B0B-FF95-435F-92AB-434BBB25BED9}"/>
    <cellStyle name="40% - Accent3 2 10" xfId="6708" xr:uid="{D9BF8517-2056-4341-B696-ECF04F848BF0}"/>
    <cellStyle name="40% - Accent3 2 10 2" xfId="21616" xr:uid="{D0F9653B-76AF-4A04-A258-9321A2440103}"/>
    <cellStyle name="40% - Accent3 2 10 2 2" xfId="10527" xr:uid="{E271E6A2-1655-4113-A11F-8B98ED95E993}"/>
    <cellStyle name="40% - Accent3 2 10 2 2 2" xfId="35911" xr:uid="{E6C384FD-032E-42B9-9C98-214AAA35AF62}"/>
    <cellStyle name="40% - Accent3 2 10 2 3" xfId="46884" xr:uid="{4A75C808-1240-4E5D-8280-898712040995}"/>
    <cellStyle name="40% - Accent3 2 10 3" xfId="4943" xr:uid="{77832C85-6B05-4B6A-A56E-5FBBD893ACF1}"/>
    <cellStyle name="40% - Accent3 2 10 3 2" xfId="19115" xr:uid="{82ACDB2F-FBFA-45BA-B9B0-B562F407ACF6}"/>
    <cellStyle name="40% - Accent3 2 10 3 2 2" xfId="44415" xr:uid="{46207F01-D3B8-4B56-8D32-CCF2EBC71FEE}"/>
    <cellStyle name="40% - Accent3 2 10 3 3" xfId="30374" xr:uid="{D6DC3154-F7E0-4560-8A49-DA5FEA3C1CBB}"/>
    <cellStyle name="40% - Accent3 2 10 4" xfId="1937" xr:uid="{5C9AE2A0-B122-41F4-90D6-2505025ADCBF}"/>
    <cellStyle name="40% - Accent3 2 10 4 2" xfId="27408" xr:uid="{4310E642-BDD7-4C2A-8E74-58CB4B12CCD7}"/>
    <cellStyle name="40% - Accent3 2 10 5" xfId="32122" xr:uid="{79F92400-1679-4958-82B0-147B889AD402}"/>
    <cellStyle name="40% - Accent3 2 11" xfId="4459" xr:uid="{90155A46-D46B-4B19-8A4D-EEF55976100B}"/>
    <cellStyle name="40% - Accent3 2 12" xfId="25542" xr:uid="{D157B242-7B23-4B5A-A3F4-5E2D94907B76}"/>
    <cellStyle name="40% - Accent3 2 12 2" xfId="50765" xr:uid="{FD656264-E737-4322-B58F-C7CE825BA282}"/>
    <cellStyle name="40% - Accent3 2 13" xfId="25637" xr:uid="{10EA68B4-4E47-463D-84DE-813F81684680}"/>
    <cellStyle name="40% - Accent3 2 2" xfId="7656" xr:uid="{42E18033-B5C1-4A2E-98A8-115E485E08AD}"/>
    <cellStyle name="40% - Accent3 2 2 10" xfId="33064" xr:uid="{6FF27F46-78D1-4D11-B073-03D857E98F04}"/>
    <cellStyle name="40% - Accent3 2 2 2" xfId="20291" xr:uid="{8225EB3F-4FC6-45AE-B61C-A1A8E5BDC591}"/>
    <cellStyle name="40% - Accent3 2 2 2 2" xfId="13979" xr:uid="{D47CFF4E-CE43-4047-AB94-7B5E9E203EFE}"/>
    <cellStyle name="40% - Accent3 2 2 2 2 2" xfId="388" xr:uid="{E75A2DD7-5B54-4826-868D-7A4CB4B48469}"/>
    <cellStyle name="40% - Accent3 2 2 2 2 2 2" xfId="11084" xr:uid="{58E3A9AE-DBFA-4C63-8350-6EA0077DCDD5}"/>
    <cellStyle name="40% - Accent3 2 2 2 2 2 2 2" xfId="6317" xr:uid="{61FD439F-5334-4CF1-B92B-86C1B979BF9C}"/>
    <cellStyle name="40% - Accent3 2 2 2 2 2 2 2 2" xfId="31740" xr:uid="{B66F5B41-1AA0-4982-8FAD-5415BC83108B}"/>
    <cellStyle name="40% - Accent3 2 2 2 2 2 2 3" xfId="36455" xr:uid="{96F71506-0D32-4910-9A86-DC205B0BAF75}"/>
    <cellStyle name="40% - Accent3 2 2 2 2 2 3" xfId="17581" xr:uid="{354B735A-F4B3-4F06-A554-8D0A64AF77DB}"/>
    <cellStyle name="40% - Accent3 2 2 2 2 2 3 2" xfId="14905" xr:uid="{FCE67AEE-D7D6-49F4-B907-E6BFAA0C762C}"/>
    <cellStyle name="40% - Accent3 2 2 2 2 2 3 2 2" xfId="40244" xr:uid="{DB40D17F-B9F4-430F-946B-70ABE201979D}"/>
    <cellStyle name="40% - Accent3 2 2 2 2 2 3 3" xfId="42889" xr:uid="{935974E3-C230-4D76-9FF8-60C94AEA45AD}"/>
    <cellStyle name="40% - Accent3 2 2 2 2 2 4" xfId="22992" xr:uid="{3588A437-B1F7-4102-9854-3A99402E69E0}"/>
    <cellStyle name="40% - Accent3 2 2 2 2 2 4 2" xfId="48247" xr:uid="{3AA32BED-457F-46F9-B1D6-339C16C0861B}"/>
    <cellStyle name="40% - Accent3 2 2 2 2 2 5" xfId="25872" xr:uid="{A1C2AA97-3B0E-4ED5-9A17-44F32B1D423C}"/>
    <cellStyle name="40% - Accent3 2 2 2 2 3" xfId="2585" xr:uid="{F57CF285-546F-4E16-9679-E7AF76101147}"/>
    <cellStyle name="40% - Accent3 2 2 2 2 3 2" xfId="16769" xr:uid="{3E224027-7E2C-43D0-A36E-3E45B3B61965}"/>
    <cellStyle name="40% - Accent3 2 2 2 2 3 2 2" xfId="42085" xr:uid="{9F23CD19-E6F4-4B75-8639-82364D251E49}"/>
    <cellStyle name="40% - Accent3 2 2 2 2 3 3" xfId="28038" xr:uid="{91B364AE-62A0-4DD6-8B68-92C18E8ECA2E}"/>
    <cellStyle name="40% - Accent3 2 2 2 2 4" xfId="14320" xr:uid="{9CF69FEB-17BE-4DC6-983A-15713EBA5B92}"/>
    <cellStyle name="40% - Accent3 2 2 2 2 4 2" xfId="12697" xr:uid="{699064D1-486B-414B-8D69-12E25E114FDF}"/>
    <cellStyle name="40% - Accent3 2 2 2 2 4 2 2" xfId="38060" xr:uid="{08A3A942-8D64-428E-83AD-AFDDA34D9980}"/>
    <cellStyle name="40% - Accent3 2 2 2 2 4 3" xfId="39659" xr:uid="{884B3CD2-65C2-4776-8013-6AE1630F838A}"/>
    <cellStyle name="40% - Accent3 2 2 2 2 5" xfId="8168" xr:uid="{93A6BFBF-C6E5-4AED-A8B8-C1298F4A56E0}"/>
    <cellStyle name="40% - Accent3 2 2 2 2 5 2" xfId="33575" xr:uid="{2A775DF5-515D-4C15-BA6B-99E18F41D088}"/>
    <cellStyle name="40% - Accent3 2 2 2 2 6" xfId="39320" xr:uid="{2A8ABD8E-36F7-47D4-BD82-B130D94118A7}"/>
    <cellStyle name="40% - Accent3 2 2 2 3" xfId="2415" xr:uid="{27C252B6-DC76-481D-9346-D9F3ABEB4A0F}"/>
    <cellStyle name="40% - Accent3 2 2 2 3 2" xfId="1428" xr:uid="{19CDD2D1-4AAF-4234-87AA-5EC7050B0048}"/>
    <cellStyle name="40% - Accent3 2 2 2 3 2 2" xfId="23721" xr:uid="{3BB31008-E447-48B2-AB50-E47F309FE15C}"/>
    <cellStyle name="40% - Accent3 2 2 2 3 2 2 2" xfId="12631" xr:uid="{CB415E2A-0129-4F27-91C3-73301B00B482}"/>
    <cellStyle name="40% - Accent3 2 2 2 3 2 2 2 2" xfId="37994" xr:uid="{85582746-4211-48E8-A966-EEBE45B7DBA6}"/>
    <cellStyle name="40% - Accent3 2 2 2 3 2 2 3" xfId="48966" xr:uid="{CCA82315-3CF4-4810-921F-8043646699B3}"/>
    <cellStyle name="40% - Accent3 2 2 2 3 2 3" xfId="7048" xr:uid="{BAD5B162-ECF2-4EC2-A04A-D1E5EAC8AE08}"/>
    <cellStyle name="40% - Accent3 2 2 2 3 2 3 2" xfId="2343" xr:uid="{4B5BA795-6187-4D60-A51E-A70CF1EB1558}"/>
    <cellStyle name="40% - Accent3 2 2 2 3 2 3 2 2" xfId="27813" xr:uid="{D40A96F6-DC72-4FF8-A8AB-7F11D29711F2}"/>
    <cellStyle name="40% - Accent3 2 2 2 3 2 3 3" xfId="32462" xr:uid="{04580406-EE84-4B5E-AB48-8FFE4F111085}"/>
    <cellStyle name="40% - Accent3 2 2 2 3 2 4" xfId="16679" xr:uid="{B22A31D4-FF60-423A-8F02-2B9944F45E3B}"/>
    <cellStyle name="40% - Accent3 2 2 2 3 2 4 2" xfId="41995" xr:uid="{C49035CF-C456-4792-A8B3-3ACF35CF49C3}"/>
    <cellStyle name="40% - Accent3 2 2 2 3 2 5" xfId="26899" xr:uid="{47DEB8A5-884E-4EAB-99FC-0DAD37197178}"/>
    <cellStyle name="40% - Accent3 2 2 2 3 3" xfId="8898" xr:uid="{4E5F85D2-D614-4A9C-A863-B77ABC198D5B}"/>
    <cellStyle name="40% - Accent3 2 2 2 3 3 2" xfId="6235" xr:uid="{0A14045B-9123-494D-9F93-00D436239C98}"/>
    <cellStyle name="40% - Accent3 2 2 2 3 3 2 2" xfId="31658" xr:uid="{D515988D-E20B-4C61-883B-5178631181C3}"/>
    <cellStyle name="40% - Accent3 2 2 2 3 3 3" xfId="34291" xr:uid="{F70DB420-9412-4FCF-AFBF-E229E10926BE}"/>
    <cellStyle name="40% - Accent3 2 2 2 3 4" xfId="2756" xr:uid="{793B7241-3364-42EC-8CFC-83DB437F2133}"/>
    <cellStyle name="40% - Accent3 2 2 2 3 4 2" xfId="25334" xr:uid="{0D062A70-3C96-4288-B81F-87AA58BEDA9C}"/>
    <cellStyle name="40% - Accent3 2 2 2 3 4 2 2" xfId="50568" xr:uid="{71CBDF86-437B-4DC0-A158-2AD90FB268F7}"/>
    <cellStyle name="40% - Accent3 2 2 2 3 4 3" xfId="28209" xr:uid="{B9E1C925-1B08-47DF-AC68-756ADBC665A6}"/>
    <cellStyle name="40% - Accent3 2 2 2 3 5" xfId="20803" xr:uid="{7319248A-4ADD-4742-BCFF-45FFA85387EB}"/>
    <cellStyle name="40% - Accent3 2 2 2 3 5 2" xfId="46082" xr:uid="{F274ED84-DDB9-4FB9-81BA-2985D73B31E8}"/>
    <cellStyle name="40% - Accent3 2 2 2 3 6" xfId="27872" xr:uid="{4400C901-A544-45BF-8AD5-AC1F095777F2}"/>
    <cellStyle name="40% - Accent3 2 2 2 4" xfId="13030" xr:uid="{17755E23-DE20-4A72-86F6-D822060C15FF}"/>
    <cellStyle name="40% - Accent3 2 2 2 4 2" xfId="4771" xr:uid="{F888A582-013F-4226-8F5A-3122B7F4F651}"/>
    <cellStyle name="40% - Accent3 2 2 2 4 2 2" xfId="16851" xr:uid="{BD6B5FF3-2696-4BA6-B643-9C1915B6C929}"/>
    <cellStyle name="40% - Accent3 2 2 2 4 2 2 2" xfId="42167" xr:uid="{B605DBA0-05E8-4491-9053-F25D06579BB8}"/>
    <cellStyle name="40% - Accent3 2 2 2 4 2 3" xfId="30202" xr:uid="{96A7FE3A-D09C-4232-8DD3-9F3F3B0A8933}"/>
    <cellStyle name="40% - Accent3 2 2 2 4 3" xfId="23893" xr:uid="{D73704C7-2896-49E6-A4BC-E9E7847F7314}"/>
    <cellStyle name="40% - Accent3 2 2 2 4 3 2" xfId="21217" xr:uid="{7FB957A6-AF0C-4B85-A573-E9A16214AAC4}"/>
    <cellStyle name="40% - Accent3 2 2 2 4 3 2 2" xfId="46496" xr:uid="{CA173BBF-C773-43F7-A695-A42C1E919E93}"/>
    <cellStyle name="40% - Accent3 2 2 2 4 3 3" xfId="49138" xr:uid="{71E0295A-B962-4D41-95C8-8967916B19AE}"/>
    <cellStyle name="40% - Accent3 2 2 2 4 4" xfId="10355" xr:uid="{D73A3569-43F0-4858-954E-2739A5063D75}"/>
    <cellStyle name="40% - Accent3 2 2 2 4 4 2" xfId="35739" xr:uid="{2E28DB8C-EC04-410F-A202-EE01AEBA7903}"/>
    <cellStyle name="40% - Accent3 2 2 2 4 5" xfId="38381" xr:uid="{D6671700-F18A-434C-8257-F07821E87A38}"/>
    <cellStyle name="40% - Accent3 2 2 2 5" xfId="14149" xr:uid="{62B608E8-B3DB-41F4-953B-51498E3E85D5}"/>
    <cellStyle name="40% - Accent3 2 2 2 5 2" xfId="23082" xr:uid="{0753B437-BBFF-4156-A130-3BCB0ADB8E8D}"/>
    <cellStyle name="40% - Accent3 2 2 2 5 2 2" xfId="48337" xr:uid="{341FEF0B-0CFE-43C8-BAC5-4AD455C88F5F}"/>
    <cellStyle name="40% - Accent3 2 2 2 5 3" xfId="39488" xr:uid="{DDD445B9-C8CE-44F0-9CDC-9402A37E0467}"/>
    <cellStyle name="40% - Accent3 2 2 2 6" xfId="20632" xr:uid="{E7FAABA1-B93A-4E79-8CF9-61224A55A5E8}"/>
    <cellStyle name="40% - Accent3 2 2 2 6 2" xfId="6383" xr:uid="{AEDEE3D1-F28B-4420-A9A6-8B42408F1141}"/>
    <cellStyle name="40% - Accent3 2 2 2 6 2 2" xfId="31806" xr:uid="{ACB02AE1-4852-446E-B4DF-1B639F064A1B}"/>
    <cellStyle name="40% - Accent3 2 2 2 6 3" xfId="45911" xr:uid="{88388797-7493-4AFC-9493-DBE831CB1B2B}"/>
    <cellStyle name="40% - Accent3 2 2 2 7" xfId="18701" xr:uid="{9BE7684C-FC37-4AA8-A19A-EB40F083C3B6}"/>
    <cellStyle name="40% - Accent3 2 2 2 7 2" xfId="44001" xr:uid="{EF5774A2-B16F-4189-B5F8-A2E29BE50851}"/>
    <cellStyle name="40% - Accent3 2 2 2 8" xfId="45572" xr:uid="{DFFD6AAD-DD56-493F-A25C-4801145C030B}"/>
    <cellStyle name="40% - Accent3 2 2 3" xfId="8728" xr:uid="{D996860F-77B1-474B-9E8F-0DA1FC552CA5}"/>
    <cellStyle name="40% - Accent3 2 2 3 2" xfId="21364" xr:uid="{B659A06D-6A62-4E05-84D2-EA0007011BB9}"/>
    <cellStyle name="40% - Accent3 2 2 3 2 2" xfId="9846" xr:uid="{C134DAB8-DFCA-40D5-85BE-2A9B01F92AD3}"/>
    <cellStyle name="40% - Accent3 2 2 3 2 2 2" xfId="6876" xr:uid="{D12D5009-BA3C-4B31-B937-D588ACAA3709}"/>
    <cellStyle name="40% - Accent3 2 2 3 2 2 2 2" xfId="18955" xr:uid="{A240408D-085A-4B2E-9873-B8D5B90CA6AB}"/>
    <cellStyle name="40% - Accent3 2 2 3 2 2 2 2 2" xfId="44255" xr:uid="{50485773-39FD-429C-92D4-4A03BD7AF77C}"/>
    <cellStyle name="40% - Accent3 2 2 3 2 2 2 3" xfId="32290" xr:uid="{4631E354-B691-4BF1-B9F7-D6D416BB1384}"/>
    <cellStyle name="40% - Accent3 2 2 3 2 2 3" xfId="13370" xr:uid="{9BC046FA-57B9-46DE-B79A-5343B7F14C0C}"/>
    <cellStyle name="40% - Accent3 2 2 3 2 2 3 2" xfId="21291" xr:uid="{678D9307-D141-4A28-814B-244FC569D968}"/>
    <cellStyle name="40% - Accent3 2 2 3 2 2 3 2 2" xfId="46569" xr:uid="{FFFF0A4D-1953-4E3B-897D-9892854203A3}"/>
    <cellStyle name="40% - Accent3 2 2 3 2 2 3 3" xfId="38721" xr:uid="{E5595F3B-31E8-4AA5-9392-06B0749E02E4}"/>
    <cellStyle name="40% - Accent3 2 2 3 2 2 4" xfId="12459" xr:uid="{BCAA8987-98AD-4053-8A1D-E9954793A86B}"/>
    <cellStyle name="40% - Accent3 2 2 3 2 2 4 2" xfId="37822" xr:uid="{BEE3FA5B-076E-41CB-A14B-CDFCD57800B0}"/>
    <cellStyle name="40% - Accent3 2 2 3 2 2 5" xfId="35230" xr:uid="{7D4F5C37-DADB-4AD9-AC22-47F035466B62}"/>
    <cellStyle name="40% - Accent3 2 2 3 2 3" xfId="15222" xr:uid="{51E82E1C-07E1-453E-96C7-7DF87D7CDE19}"/>
    <cellStyle name="40% - Accent3 2 2 3 2 3 2" xfId="25186" xr:uid="{7C74D80A-8960-44B0-AE59-C16DCB1A97C3}"/>
    <cellStyle name="40% - Accent3 2 2 3 2 3 2 2" xfId="50420" xr:uid="{608EC5C1-8791-4FBA-BD02-59EF655F462B}"/>
    <cellStyle name="40% - Accent3 2 2 3 2 3 3" xfId="40549" xr:uid="{31050D64-E14A-409B-AA4F-6C4E3FC9D5E5}"/>
    <cellStyle name="40% - Accent3 2 2 3 2 4" xfId="21705" xr:uid="{FC957D7D-9A6B-454C-82E7-F20387A779D3}"/>
    <cellStyle name="40% - Accent3 2 2 3 2 4 2" xfId="8488" xr:uid="{2C90BD60-326D-4AF1-8431-13A288D5673B}"/>
    <cellStyle name="40% - Accent3 2 2 3 2 4 2 2" xfId="33895" xr:uid="{04DFF5C6-E55F-4FCE-9166-8520A36ABA84}"/>
    <cellStyle name="40% - Accent3 2 2 3 2 4 3" xfId="46973" xr:uid="{1DEC25F9-9FB9-4177-BCDF-CC71941A601A}"/>
    <cellStyle name="40% - Accent3 2 2 3 2 5" xfId="2927" xr:uid="{406ECE98-C4A4-4AE8-AA56-A2F31C350241}"/>
    <cellStyle name="40% - Accent3 2 2 3 2 5 2" xfId="28380" xr:uid="{8F8A8FB5-30E7-4136-9BE9-AE32DD273EEA}"/>
    <cellStyle name="40% - Accent3 2 2 3 2 6" xfId="46633" xr:uid="{9E101C92-C9F4-4528-AD60-8B41FE0EAA09}"/>
    <cellStyle name="40% - Accent3 2 2 3 3" xfId="15052" xr:uid="{D71B077C-3B8F-4EDA-8B57-DC5D48E5C556}"/>
    <cellStyle name="40% - Accent3 2 2 3 3 2" xfId="22483" xr:uid="{0DF27A5A-FD57-4082-BD18-DDA8AF2FB10E}"/>
    <cellStyle name="40% - Accent3 2 2 3 3 2 2" xfId="19512" xr:uid="{B1C7D5ED-6282-4DA7-BDA7-1938AB9672DA}"/>
    <cellStyle name="40% - Accent3 2 2 3 3 2 2 2" xfId="8422" xr:uid="{4067D1DD-C118-4F1F-8205-61A3E42DC091}"/>
    <cellStyle name="40% - Accent3 2 2 3 3 2 2 2 2" xfId="33829" xr:uid="{875F5292-A447-40A7-87D9-9769D47A3DE9}"/>
    <cellStyle name="40% - Accent3 2 2 3 3 2 2 3" xfId="44800" xr:uid="{2E0B2EAB-7344-4209-989A-EB961EF3AF7B}"/>
    <cellStyle name="40% - Accent3 2 2 3 3 2 3" xfId="1765" xr:uid="{DAA4597A-0743-4E0B-ADFF-E4E60A762C44}"/>
    <cellStyle name="40% - Accent3 2 2 3 3 2 3 2" xfId="14979" xr:uid="{B4E95534-162E-4B25-86AB-989CD31019AC}"/>
    <cellStyle name="40% - Accent3 2 2 3 3 2 3 2 2" xfId="40317" xr:uid="{94D20D28-DD41-46C8-837A-ECA0B2102082}"/>
    <cellStyle name="40% - Accent3 2 2 3 3 2 3 3" xfId="27236" xr:uid="{E2431838-0477-432A-B6AC-AC650817B043}"/>
    <cellStyle name="40% - Accent3 2 2 3 3 2 4" xfId="25096" xr:uid="{1E5A27B1-10FE-4CAA-9760-82763FBCBFED}"/>
    <cellStyle name="40% - Accent3 2 2 3 3 2 4 2" xfId="50330" xr:uid="{968A2571-F8A3-4D72-BE1D-3F0B810BFD07}"/>
    <cellStyle name="40% - Accent3 2 2 3 3 2 5" xfId="47739" xr:uid="{B60A5FA0-6765-41C3-85E2-709FD2DB24AC}"/>
    <cellStyle name="40% - Accent3 2 2 3 3 3" xfId="4689" xr:uid="{6F32D370-1B3B-42F4-831A-79D9D30D535A}"/>
    <cellStyle name="40% - Accent3 2 2 3 3 3 2" xfId="18873" xr:uid="{5DEF49A8-3CBE-41C7-9991-2B7472F6CBE6}"/>
    <cellStyle name="40% - Accent3 2 2 3 3 3 2 2" xfId="44173" xr:uid="{7F31A97D-C11E-4694-B826-CA9F9A1FB8C4}"/>
    <cellStyle name="40% - Accent3 2 2 3 3 3 3" xfId="30120" xr:uid="{C5DE921D-0B5D-486C-9E16-437A3236B8F5}"/>
    <cellStyle name="40% - Accent3 2 2 3 3 4" xfId="15393" xr:uid="{F487ED0D-8ADC-4A49-A9FF-EFABEC0441EF}"/>
    <cellStyle name="40% - Accent3 2 2 3 3 4 2" xfId="21123" xr:uid="{64E7828F-2B1B-473B-A2B7-62A4827553D7}"/>
    <cellStyle name="40% - Accent3 2 2 3 3 4 2 2" xfId="46402" xr:uid="{89F1E2BF-8F8B-4BD6-ACB4-BB4E5E5D8674}"/>
    <cellStyle name="40% - Accent3 2 2 3 3 4 3" xfId="40720" xr:uid="{8D5ECB9D-A012-4E16-B01C-6FC73CD8F152}"/>
    <cellStyle name="40% - Accent3 2 2 3 3 5" xfId="9240" xr:uid="{E5FDB0BB-3491-4E62-ACAD-9FDFDEAEBFA1}"/>
    <cellStyle name="40% - Accent3 2 2 3 3 5 2" xfId="34633" xr:uid="{19EF7F85-0AE9-4EB6-86E8-F1FDBBCF4AC4}"/>
    <cellStyle name="40% - Accent3 2 2 3 3 6" xfId="40382" xr:uid="{5EB7530F-7956-46BA-8942-F03481F1FEE7}"/>
    <cellStyle name="40% - Accent3 2 2 3 4" xfId="3532" xr:uid="{BE32451B-2E8E-4F39-BA43-DC1B208F01CC}"/>
    <cellStyle name="40% - Accent3 2 2 3 4 2" xfId="17409" xr:uid="{B03E9420-8601-4120-A5CD-347311BCF9FD}"/>
    <cellStyle name="40% - Accent3 2 2 3 4 2 2" xfId="25268" xr:uid="{9D27659F-F560-4FCB-BB80-DD8AA5E97E10}"/>
    <cellStyle name="40% - Accent3 2 2 3 4 2 2 2" xfId="50502" xr:uid="{16C9537E-FCC8-43CE-9937-31FC0F2077BA}"/>
    <cellStyle name="40% - Accent3 2 2 3 4 2 3" xfId="42717" xr:uid="{24E03712-3DA3-4D23-8F33-50DE6B065DC4}"/>
    <cellStyle name="40% - Accent3 2 2 3 4 3" xfId="19684" xr:uid="{6A7BBBCA-5EF0-4764-8C85-17EA2E093789}"/>
    <cellStyle name="40% - Accent3 2 2 3 4 3 2" xfId="8656" xr:uid="{D062AE42-A958-4AA2-AEF2-221315A3A370}"/>
    <cellStyle name="40% - Accent3 2 2 3 4 3 2 2" xfId="34062" xr:uid="{4150781A-147E-4B50-A318-0C8104E3D6FB}"/>
    <cellStyle name="40% - Accent3 2 2 3 4 3 3" xfId="44972" xr:uid="{80D674B6-5EA0-4B33-9774-BF925302B176}"/>
    <cellStyle name="40% - Accent3 2 2 3 4 4" xfId="6145" xr:uid="{5395B26B-5327-4C08-B130-A63566F5E2C5}"/>
    <cellStyle name="40% - Accent3 2 2 3 4 4 2" xfId="31568" xr:uid="{DFF088FB-326A-4280-9683-A979F5394898}"/>
    <cellStyle name="40% - Accent3 2 2 3 4 5" xfId="28976" xr:uid="{BDE5D794-0A4F-4C2F-B59D-CC4977A5ED44}"/>
    <cellStyle name="40% - Accent3 2 2 3 5" xfId="21534" xr:uid="{5C915DBB-8903-48B7-9B42-69A82B5B1BA6}"/>
    <cellStyle name="40% - Accent3 2 2 3 5 2" xfId="12549" xr:uid="{80B8A8A5-E772-446D-B681-C863A893D94E}"/>
    <cellStyle name="40% - Accent3 2 2 3 5 2 2" xfId="37912" xr:uid="{5ECE0C81-E31F-4D52-97AF-5B4A856CF12E}"/>
    <cellStyle name="40% - Accent3 2 2 3 5 3" xfId="46802" xr:uid="{9F70F20D-008F-4339-A844-7FA116E99EAE}"/>
    <cellStyle name="40% - Accent3 2 2 3 6" xfId="9069" xr:uid="{619E50C0-6232-43FD-95C0-F0E2B82417BD}"/>
    <cellStyle name="40% - Accent3 2 2 3 6 2" xfId="19021" xr:uid="{128D0B36-AE34-4540-A05F-297145463217}"/>
    <cellStyle name="40% - Accent3 2 2 3 6 2 2" xfId="44321" xr:uid="{6E6ACAD9-95CD-4FF6-ADBC-3AEBF1767961}"/>
    <cellStyle name="40% - Accent3 2 2 3 6 3" xfId="34462" xr:uid="{A2234A98-8B43-4F9B-B9DA-4BB071363D3F}"/>
    <cellStyle name="40% - Accent3 2 2 3 7" xfId="14491" xr:uid="{722B296C-C649-44C9-8509-E7DCF6B1C21C}"/>
    <cellStyle name="40% - Accent3 2 2 3 7 2" xfId="39830" xr:uid="{34FBA13F-862B-4B16-B7D8-11588D299C3C}"/>
    <cellStyle name="40% - Accent3 2 2 3 8" xfId="34125" xr:uid="{C33FCD41-5AA5-4169-AB80-06B2ADDB6326}"/>
    <cellStyle name="40% - Accent3 2 2 4" xfId="4519" xr:uid="{0D5BFE0D-C4FA-4404-AB78-68FEBAE113DF}"/>
    <cellStyle name="40% - Accent3 2 2 4 2" xfId="16170" xr:uid="{9EE0FBB0-CA3E-4DFD-BDCB-B8DC344DCB35}"/>
    <cellStyle name="40% - Accent3 2 2 4 2 2" xfId="13198" xr:uid="{EBF60AF7-32E8-4936-8C93-F6F730EA5104}"/>
    <cellStyle name="40% - Accent3 2 2 4 2 2 2" xfId="21057" xr:uid="{D25780AB-E0E4-4722-A793-D57CE4DC0DB3}"/>
    <cellStyle name="40% - Accent3 2 2 4 2 2 2 2" xfId="46336" xr:uid="{81D42333-6628-42C9-9778-3181BCBDD4A4}"/>
    <cellStyle name="40% - Accent3 2 2 4 2 2 3" xfId="38549" xr:uid="{D0E621C4-8485-4600-9710-80A48D33AEFD}"/>
    <cellStyle name="40% - Accent3 2 2 4 2 3" xfId="3869" xr:uid="{E9794798-7E4C-4ED1-99D3-90563F0B1642}"/>
    <cellStyle name="40% - Accent3 2 2 4 2 3 2" xfId="4447" xr:uid="{B6D2AF63-243A-4B2A-BF48-27DFEE777BC3}"/>
    <cellStyle name="40% - Accent3 2 2 4 2 3 2 2" xfId="29890" xr:uid="{7FCA5B15-347E-49C6-9EE8-51E518F67A12}"/>
    <cellStyle name="40% - Accent3 2 2 4 2 3 3" xfId="29313" xr:uid="{88D78B60-8B12-422E-A571-6D8989641932}"/>
    <cellStyle name="40% - Accent3 2 2 4 2 4" xfId="18783" xr:uid="{80A15677-1D1D-4096-8B26-D391ECC402FF}"/>
    <cellStyle name="40% - Accent3 2 2 4 2 4 2" xfId="44083" xr:uid="{8B58FDB9-CF78-4D8D-B735-070EADCCF265}"/>
    <cellStyle name="40% - Accent3 2 2 4 2 5" xfId="41486" xr:uid="{B1C49353-6179-43B1-A937-2E8F28244187}"/>
    <cellStyle name="40% - Accent3 2 2 4 3" xfId="11002" xr:uid="{E34E96F6-8C8D-435C-8FA5-7F4B194E693C}"/>
    <cellStyle name="40% - Accent3 2 2 4 3 2" xfId="8340" xr:uid="{EA1CE7E1-3FD1-467B-A5DB-6E63EE23DDDD}"/>
    <cellStyle name="40% - Accent3 2 2 4 3 2 2" xfId="33747" xr:uid="{5232527C-FA39-4C2E-A738-AAD325BDBBB2}"/>
    <cellStyle name="40% - Accent3 2 2 4 3 3" xfId="36373" xr:uid="{C8D7383C-115B-457C-B57D-9D5D650B3AE5}"/>
    <cellStyle name="40% - Accent3 2 2 4 4" xfId="4860" xr:uid="{707E00E0-43AD-4ADB-9074-11E159EF3912}"/>
    <cellStyle name="40% - Accent3 2 2 4 4 2" xfId="14811" xr:uid="{8E4DA0B4-77BF-4F4F-9311-F6B7F37FCA77}"/>
    <cellStyle name="40% - Accent3 2 2 4 4 2 2" xfId="40150" xr:uid="{D0E3EA84-4B0B-4A75-90B8-111E36811B01}"/>
    <cellStyle name="40% - Accent3 2 2 4 4 3" xfId="30291" xr:uid="{69A88167-820A-4726-B445-933FA0EC0C06}"/>
    <cellStyle name="40% - Accent3 2 2 4 5" xfId="21876" xr:uid="{2C0A816E-0D2C-46FE-B187-8EC1593BC0DD}"/>
    <cellStyle name="40% - Accent3 2 2 4 5 2" xfId="47144" xr:uid="{BBAC89E8-6185-40F5-A9FD-ADC3D27CE151}"/>
    <cellStyle name="40% - Accent3 2 2 4 6" xfId="29952" xr:uid="{5805E5F1-4B1E-4220-B0C8-4B1C207E553A}"/>
    <cellStyle name="40% - Accent3 2 2 5" xfId="10832" xr:uid="{C55C2C28-14F9-44B7-A54B-23BDE393CE93}"/>
    <cellStyle name="40% - Accent3 2 2 5 2" xfId="5636" xr:uid="{B93C2C05-F630-4B85-8321-C36F252049DE}"/>
    <cellStyle name="40% - Accent3 2 2 5 2 2" xfId="560" xr:uid="{4B1CE105-F306-40CD-88EF-BC03621302D3}"/>
    <cellStyle name="40% - Accent3 2 2 5 2 2 2" xfId="14745" xr:uid="{442BFF2E-8FEE-4F70-BC53-FB8AF2D8FEE9}"/>
    <cellStyle name="40% - Accent3 2 2 5 2 2 2 2" xfId="40084" xr:uid="{93AF49CB-7E32-44A3-9A2F-A357FB9E4363}"/>
    <cellStyle name="40% - Accent3 2 2 5 2 2 3" xfId="26044" xr:uid="{F5FF0D1E-6933-4C9A-992F-C7A1C4070CC3}"/>
    <cellStyle name="40% - Accent3 2 2 5 2 3" xfId="10183" xr:uid="{F6A66F8C-2A3C-4612-941E-C52D62526853}"/>
    <cellStyle name="40% - Accent3 2 2 5 2 3 2" xfId="10761" xr:uid="{6037A587-E58E-49D7-953B-D3DAE9AD882B}"/>
    <cellStyle name="40% - Accent3 2 2 5 2 3 2 2" xfId="36144" xr:uid="{275EB59D-D50D-4CB3-851D-A70FA496BC5C}"/>
    <cellStyle name="40% - Accent3 2 2 5 2 3 3" xfId="35567" xr:uid="{999F6769-C03E-48A0-A9FE-D4E2760573B3}"/>
    <cellStyle name="40% - Accent3 2 2 5 2 4" xfId="8250" xr:uid="{CE409491-0803-4E9D-B0B8-8073B8E0AD35}"/>
    <cellStyle name="40% - Accent3 2 2 5 2 4 2" xfId="33657" xr:uid="{83656F86-B847-4681-BE24-2B015DF530CA}"/>
    <cellStyle name="40% - Accent3 2 2 5 2 5" xfId="31059" xr:uid="{487C1165-B239-46C0-88FF-A547E9CE597D}"/>
    <cellStyle name="40% - Accent3 2 2 5 3" xfId="23639" xr:uid="{F3D87A39-B759-4596-B313-8544868FD858}"/>
    <cellStyle name="40% - Accent3 2 2 5 3 2" xfId="20975" xr:uid="{517398AA-3073-4DAA-BF4C-6F27FB46C7D3}"/>
    <cellStyle name="40% - Accent3 2 2 5 3 2 2" xfId="46254" xr:uid="{3E350E15-BAA6-4162-BD98-4665595E043C}"/>
    <cellStyle name="40% - Accent3 2 2 5 3 3" xfId="48884" xr:uid="{BC606B3A-62FF-40C0-B459-8C6AB4822618}"/>
    <cellStyle name="40% - Accent3 2 2 5 4" xfId="11173" xr:uid="{96B9E43E-F6DB-4715-BDD0-42841601DD03}"/>
    <cellStyle name="40% - Accent3 2 2 5 4 2" xfId="1162" xr:uid="{3D624ABE-68A1-4BBD-828D-FBA1DA8472A7}"/>
    <cellStyle name="40% - Accent3 2 2 5 4 2 2" xfId="26646" xr:uid="{A8806269-018B-4748-8C39-3A81E45E9A37}"/>
    <cellStyle name="40% - Accent3 2 2 5 4 3" xfId="36544" xr:uid="{293DF1E0-A128-46C5-8637-4CDDF0496632}"/>
    <cellStyle name="40% - Accent3 2 2 5 5" xfId="15564" xr:uid="{47C5E5FA-6EEE-465C-AE66-4E9283812242}"/>
    <cellStyle name="40% - Accent3 2 2 5 5 2" xfId="40891" xr:uid="{73B1F1D7-F3B9-45BB-889F-396348BE3472}"/>
    <cellStyle name="40% - Accent3 2 2 5 6" xfId="36206" xr:uid="{FDF0C37B-441E-4799-9D03-A90E5C753CC6}"/>
    <cellStyle name="40% - Accent3 2 2 6" xfId="19344" xr:uid="{01DB545D-6EFA-4643-8564-814F0E17B994}"/>
    <cellStyle name="40% - Accent3 2 2 6 2" xfId="15304" xr:uid="{3DDC1CBB-13D6-474A-A0EE-021DD4DB8CED}"/>
    <cellStyle name="40% - Accent3 2 2 6 2 2" xfId="23164" xr:uid="{4C395C66-883A-42F9-A44C-FD3CE8813B2B}"/>
    <cellStyle name="40% - Accent3 2 2 6 2 2 2" xfId="48419" xr:uid="{E57A4295-D1EE-4434-8E54-88FC437BD43C}"/>
    <cellStyle name="40% - Accent3 2 2 6 2 3" xfId="40631" xr:uid="{7A5A6259-5645-4D52-AD92-6363E070EACA}"/>
    <cellStyle name="40% - Accent3 2 2 6 3" xfId="11256" xr:uid="{52A72AF4-9F13-4EF5-9084-5B27D7E00AF5}"/>
    <cellStyle name="40% - Accent3 2 2 6 3 2" xfId="8582" xr:uid="{1C8E5E2F-6B56-4D58-98D5-2C7E8817792B}"/>
    <cellStyle name="40% - Accent3 2 2 6 3 2 2" xfId="33989" xr:uid="{45B644A2-BB21-41A0-B59C-674C1FC3C985}"/>
    <cellStyle name="40% - Accent3 2 2 6 3 3" xfId="36627" xr:uid="{B139E2A2-E897-4FBB-BBFC-0FDD7E55EEAD}"/>
    <cellStyle name="40% - Accent3 2 2 6 4" xfId="4041" xr:uid="{BC7ABACF-676F-47F4-A86D-9728D2DC0EF0}"/>
    <cellStyle name="40% - Accent3 2 2 6 4 2" xfId="29485" xr:uid="{D6E70E05-62CF-4889-8B4A-2DFA9027CAD4}"/>
    <cellStyle name="40% - Accent3 2 2 6 5" xfId="44632" xr:uid="{87B8813A-496C-4DE1-AAE7-61FE82C01BD4}"/>
    <cellStyle name="40% - Accent3 2 2 7" xfId="20461" xr:uid="{1581CFB0-06C7-4E11-83B1-26A12C568BBB}"/>
    <cellStyle name="40% - Accent3 2 2 7 2" xfId="10445" xr:uid="{AD1CB279-4E27-4097-83CF-0DA83B71824F}"/>
    <cellStyle name="40% - Accent3 2 2 7 2 2" xfId="35829" xr:uid="{43F7563D-CFFD-421E-86AA-CB8F7B059BA8}"/>
    <cellStyle name="40% - Accent3 2 2 7 3" xfId="45740" xr:uid="{47090B6C-C46B-426D-B716-E686B0BAC69D}"/>
    <cellStyle name="40% - Accent3 2 2 8" xfId="7997" xr:uid="{66624990-9012-46A9-B563-CD3FBA8B6712}"/>
    <cellStyle name="40% - Accent3 2 2 8 2" xfId="16917" xr:uid="{0064E4FF-51FB-44A6-8816-73E34D47E6F3}"/>
    <cellStyle name="40% - Accent3 2 2 8 2 2" xfId="42233" xr:uid="{E9B6E661-939D-4F5C-AFD6-1EA520A70634}"/>
    <cellStyle name="40% - Accent3 2 2 8 3" xfId="33404" xr:uid="{A2E38CB1-7E4F-4F1E-9804-22152E10CF20}"/>
    <cellStyle name="40% - Accent3 2 2 9" xfId="25014" xr:uid="{9E68286D-AC92-40AD-941C-DA0ECC37849E}"/>
    <cellStyle name="40% - Accent3 2 2 9 2" xfId="50248" xr:uid="{97E3C24A-1CA8-4781-A69B-D1DAC6E9484D}"/>
    <cellStyle name="40% - Accent3 2 3" xfId="23469" xr:uid="{E55544EC-DE5F-4B24-8AF7-922591CCB939}"/>
    <cellStyle name="40% - Accent3 2 3 2" xfId="17157" xr:uid="{FA25A223-C4C7-4948-B7A0-5BAA197DF0A3}"/>
    <cellStyle name="40% - Accent3 2 3 2 2" xfId="24587" xr:uid="{37CBF874-C35C-46E1-B1D5-020F6AADDE47}"/>
    <cellStyle name="40% - Accent3 2 3 2 2 2" xfId="1599" xr:uid="{EB5E8C25-6710-40DA-AD2D-476476DE674A}"/>
    <cellStyle name="40% - Accent3 2 3 2 2 2 2" xfId="9494" xr:uid="{F773DA84-ECF8-4EE5-A58C-5EEABC3BB897}"/>
    <cellStyle name="40% - Accent3 2 3 2 2 2 2 2" xfId="34887" xr:uid="{4B2A4A96-6546-4083-A2C2-41AE0AC49756}"/>
    <cellStyle name="40% - Accent3 2 3 2 2 2 3" xfId="27070" xr:uid="{12939C0F-2D8D-417E-811C-E9C28694D25E}"/>
    <cellStyle name="40% - Accent3 2 3 2 2 3" xfId="16507" xr:uid="{C45F7C45-FEB9-4C8A-9924-94F5FE032E10}"/>
    <cellStyle name="40% - Accent3 2 3 2 2 3 2" xfId="17085" xr:uid="{A1610801-AEF6-4497-8A6D-23338CC2E130}"/>
    <cellStyle name="40% - Accent3 2 3 2 2 3 2 2" xfId="42400" xr:uid="{6A5E61E0-CB4A-429D-A0EC-7CBA6DE8A3CE}"/>
    <cellStyle name="40% - Accent3 2 3 2 2 3 3" xfId="41823" xr:uid="{FDB40AC8-485D-4F0B-9E71-90AF5FA08A19}"/>
    <cellStyle name="40% - Accent3 2 3 2 2 4" xfId="14573" xr:uid="{BBACE8C2-045E-4984-8010-4DB037699F48}"/>
    <cellStyle name="40% - Accent3 2 3 2 2 4 2" xfId="39912" xr:uid="{4C2393B6-9CE3-484B-A296-C189C035A3D9}"/>
    <cellStyle name="40% - Accent3 2 3 2 2 5" xfId="49821" xr:uid="{AD1FBAC6-CAC8-4451-8571-FA78E152EE07}"/>
    <cellStyle name="40% - Accent3 2 3 2 3" xfId="6794" xr:uid="{67DF4569-8CAE-4322-B540-D702315465D0}"/>
    <cellStyle name="40% - Accent3 2 3 2 3 2" xfId="3099" xr:uid="{1A24C8F9-9ABD-40F6-BBDC-A8AFC7061030}"/>
    <cellStyle name="40% - Accent3 2 3 2 3 2 2" xfId="28552" xr:uid="{BFBE962A-B619-4614-8180-8AE32C1F7234}"/>
    <cellStyle name="40% - Accent3 2 3 2 3 3" xfId="32208" xr:uid="{AB083DAC-8949-4D35-AB13-EAF25C8E10ED}"/>
    <cellStyle name="40% - Accent3 2 3 2 4" xfId="17498" xr:uid="{D8AB9A49-4788-4C42-BD08-3CF506FB3915}"/>
    <cellStyle name="40% - Accent3 2 3 2 4 2" xfId="20113" xr:uid="{B3D91CF5-4356-4F7D-9AD6-BAA9A8731F93}"/>
    <cellStyle name="40% - Accent3 2 3 2 4 2 2" xfId="45401" xr:uid="{187F0572-F84C-4CDF-A5D2-2E9C8721A0D2}"/>
    <cellStyle name="40% - Accent3 2 3 2 4 3" xfId="42806" xr:uid="{3EAE70F9-478D-4878-AF03-CB92D6B7089D}"/>
    <cellStyle name="40% - Accent3 2 3 2 5" xfId="11344" xr:uid="{CA797968-46FD-42C4-821B-10C02C9FCD40}"/>
    <cellStyle name="40% - Accent3 2 3 2 5 2" xfId="36715" xr:uid="{27206390-183B-4800-A3BC-A57712250872}"/>
    <cellStyle name="40% - Accent3 2 3 2 6" xfId="42466" xr:uid="{223F2BC9-F72A-46DC-AA2A-67C83E9852E7}"/>
    <cellStyle name="40% - Accent3 2 3 3" xfId="6624" xr:uid="{DD5DD267-ED6E-499E-909C-C18CE558DBDE}"/>
    <cellStyle name="40% - Accent3 2 3 3 2" xfId="18274" xr:uid="{E8F11C9C-8AB9-4DB9-8C4B-A898C77D66F3}"/>
    <cellStyle name="40% - Accent3 2 3 3 2 2" xfId="3703" xr:uid="{B1EFA0F8-93D0-4ACB-A7FB-23628719936F}"/>
    <cellStyle name="40% - Accent3 2 3 3 2 2 2" xfId="22130" xr:uid="{D71658DE-B901-4916-937F-CC479335A36F}"/>
    <cellStyle name="40% - Accent3 2 3 3 2 2 2 2" xfId="47398" xr:uid="{EB7840DD-0AAC-4544-A7B5-20FEED629BE0}"/>
    <cellStyle name="40% - Accent3 2 3 3 2 2 3" xfId="29147" xr:uid="{237F4028-5FED-4B42-A1D9-CB0EC038541D}"/>
    <cellStyle name="40% - Accent3 2 3 3 2 3" xfId="5973" xr:uid="{CBEB6BF4-984C-43A5-B758-6FAFB5F9481B}"/>
    <cellStyle name="40% - Accent3 2 3 3 2 3 2" xfId="1245" xr:uid="{8B3DEDDC-6DF8-4581-9D86-14717FFD6C4E}"/>
    <cellStyle name="40% - Accent3 2 3 3 2 3 2 2" xfId="26729" xr:uid="{81D45383-5E15-4089-BACA-825DEB257920}"/>
    <cellStyle name="40% - Accent3 2 3 3 2 3 3" xfId="31396" xr:uid="{EEE8E6B2-42A9-4AC5-9E1A-BB5B73E81E8F}"/>
    <cellStyle name="40% - Accent3 2 3 3 2 4" xfId="3009" xr:uid="{A0A844B9-F8B2-40B1-98C6-B8DC8BAA7BFA}"/>
    <cellStyle name="40% - Accent3 2 3 3 2 4 2" xfId="28462" xr:uid="{58E3ECEC-4B4B-485F-803D-76E6D018A9C3}"/>
    <cellStyle name="40% - Accent3 2 3 3 2 5" xfId="43574" xr:uid="{3DD9D05F-1B7E-4CC8-BEB9-9E99C9FEAA44}"/>
    <cellStyle name="40% - Accent3 2 3 3 3" xfId="19430" xr:uid="{5F816DD4-9037-4397-B0BC-F23490D8C207}"/>
    <cellStyle name="40% - Accent3 2 3 3 3 2" xfId="9412" xr:uid="{923B4CE3-A9B7-43A9-ABA0-B8D2C1BAA7F2}"/>
    <cellStyle name="40% - Accent3 2 3 3 3 2 2" xfId="34805" xr:uid="{BEA3A228-B224-4D14-8922-F90E621CA24C}"/>
    <cellStyle name="40% - Accent3 2 3 3 3 3" xfId="44718" xr:uid="{4AB8DE5E-4D9B-4734-A9A8-2DCFC1AF17DD}"/>
    <cellStyle name="40% - Accent3 2 3 3 4" xfId="6965" xr:uid="{756DD328-DF40-47F7-B908-1405932C35A0}"/>
    <cellStyle name="40% - Accent3 2 3 3 4 2" xfId="13799" xr:uid="{EE73D983-3A00-440C-BAF4-DCC0A3C5D5F9}"/>
    <cellStyle name="40% - Accent3 2 3 3 4 2 2" xfId="39150" xr:uid="{205974C3-077C-4503-B60B-D81B8DF9AF8D}"/>
    <cellStyle name="40% - Accent3 2 3 3 4 3" xfId="32379" xr:uid="{DF1C0368-EAD9-449A-AB9E-35F5D230C713}"/>
    <cellStyle name="40% - Accent3 2 3 3 5" xfId="23981" xr:uid="{95D1E84A-3F65-4FC7-8410-2FC82E4A48EF}"/>
    <cellStyle name="40% - Accent3 2 3 3 5 2" xfId="49226" xr:uid="{E652AD40-CEE5-4683-80B7-66869F4307DC}"/>
    <cellStyle name="40% - Accent3 2 3 3 6" xfId="32038" xr:uid="{72B84A50-A667-4C8C-B0F3-56275620A971}"/>
    <cellStyle name="40% - Accent3 2 3 4" xfId="11950" xr:uid="{85EE4E14-4762-44CB-A30F-2F1BCCAF71DD}"/>
    <cellStyle name="40% - Accent3 2 3 4 2" xfId="561" xr:uid="{73082E20-5E89-4093-80B0-B4136B35723C}"/>
    <cellStyle name="40% - Accent3 2 3 4 2 2" xfId="3181" xr:uid="{86AA8D0F-8BE4-4E5C-ABDF-0E78F99D2680}"/>
    <cellStyle name="40% - Accent3 2 3 4 2 2 2" xfId="28634" xr:uid="{AC5418B8-6E73-4A48-9A39-C52491365247}"/>
    <cellStyle name="40% - Accent3 2 3 4 2 3" xfId="26045" xr:uid="{83F17C08-D6C3-4C6D-B547-E4A6612B1038}"/>
    <cellStyle name="40% - Accent3 2 3 4 3" xfId="22820" xr:uid="{AA12ACD2-6857-4501-A7B1-A00675E652C6}"/>
    <cellStyle name="40% - Accent3 2 3 4 3 2" xfId="23397" xr:uid="{D2F687B0-239F-4B11-BEC4-FE03D45017B9}"/>
    <cellStyle name="40% - Accent3 2 3 4 3 2 2" xfId="48652" xr:uid="{B8D33714-BB22-4132-82CE-4139C46470FB}"/>
    <cellStyle name="40% - Accent3 2 3 4 3 3" xfId="48075" xr:uid="{B9E50258-61B0-4D87-89DC-DCADE7D5A512}"/>
    <cellStyle name="40% - Accent3 2 3 4 4" xfId="20885" xr:uid="{A7F74E51-D6C7-4331-8064-2084FD4DAE2F}"/>
    <cellStyle name="40% - Accent3 2 3 4 4 2" xfId="46164" xr:uid="{862C8010-6B67-4FC1-AB66-90FBC6B9AC17}"/>
    <cellStyle name="40% - Accent3 2 3 4 5" xfId="37313" xr:uid="{E6C5F334-8FDD-43CE-B74C-FD0C3E4D7CA5}"/>
    <cellStyle name="40% - Accent3 2 3 5" xfId="17327" xr:uid="{ADE6E024-6599-4712-B789-9A160EDD1FA8}"/>
    <cellStyle name="40% - Accent3 2 3 5 2" xfId="14663" xr:uid="{EF3B3C2D-26F6-470E-9AA4-7DF13AB370AF}"/>
    <cellStyle name="40% - Accent3 2 3 5 2 2" xfId="40002" xr:uid="{F4CD75AC-2E15-4B11-B2C8-E52B3DF7FD34}"/>
    <cellStyle name="40% - Accent3 2 3 5 3" xfId="42635" xr:uid="{2B8460DF-2AD4-4B53-B4C6-C9913F3057C7}"/>
    <cellStyle name="40% - Accent3 2 3 6" xfId="23810" xr:uid="{5F490713-7622-4941-B878-EE17019719EA}"/>
    <cellStyle name="40% - Accent3 2 3 6 2" xfId="7477" xr:uid="{027BC364-4AEA-4281-B53A-B7D8BCC8FF32}"/>
    <cellStyle name="40% - Accent3 2 3 6 2 2" xfId="32891" xr:uid="{8B5E07DF-D0F7-4036-9E70-EA14CBDD0283}"/>
    <cellStyle name="40% - Accent3 2 3 6 3" xfId="49055" xr:uid="{3E50DF6E-6327-4934-86C2-1CB7247532FF}"/>
    <cellStyle name="40% - Accent3 2 3 7" xfId="5031" xr:uid="{41320B1A-7217-45D0-9A91-36EFF16366FE}"/>
    <cellStyle name="40% - Accent3 2 3 7 2" xfId="30462" xr:uid="{76451684-E90D-4F20-B189-743DC8949305}"/>
    <cellStyle name="40% - Accent3 2 3 8" xfId="48716" xr:uid="{75DBCEEC-636C-44A9-9E31-201F377E30CA}"/>
    <cellStyle name="40% - Accent3 2 4" xfId="19260" xr:uid="{40978181-BBF3-4045-B798-3E041396C818}"/>
    <cellStyle name="40% - Accent3 2 4 2" xfId="12946" xr:uid="{9113E333-27CC-45B1-99DD-24DE2DB64302}"/>
    <cellStyle name="40% - Accent3 2 4 2 2" xfId="20376" xr:uid="{98CD66EA-8FA7-4C6F-82D4-30233F66D396}"/>
    <cellStyle name="40% - Accent3 2 4 2 2 2" xfId="22654" xr:uid="{3BB4E252-C059-44D4-B3D8-2CB30FE44DAF}"/>
    <cellStyle name="40% - Accent3 2 4 2 2 2 2" xfId="5285" xr:uid="{789C414F-922E-4CDF-B673-A287111F6750}"/>
    <cellStyle name="40% - Accent3 2 4 2 2 2 2 2" xfId="30716" xr:uid="{B07EFC16-7778-408A-8ED4-3BB6F6C229D5}"/>
    <cellStyle name="40% - Accent3 2 4 2 2 2 3" xfId="47909" xr:uid="{E90DF785-EBFA-4799-ACA0-CD99C1EDD325}"/>
    <cellStyle name="40% - Accent3 2 4 2 2 3" xfId="24924" xr:uid="{3F2F815C-EF43-4F44-A192-F9A6D23DD3D1}"/>
    <cellStyle name="40% - Accent3 2 4 2 2 3 2" xfId="2279" xr:uid="{D5B6E95A-83B4-49A6-BC18-1BC0871F8048}"/>
    <cellStyle name="40% - Accent3 2 4 2 2 3 2 2" xfId="27750" xr:uid="{67F5B0D5-57C3-4A9D-83C5-585378C88968}"/>
    <cellStyle name="40% - Accent3 2 4 2 2 3 3" xfId="50158" xr:uid="{514DE226-D153-434A-B770-6140FA2B54E1}"/>
    <cellStyle name="40% - Accent3 2 4 2 2 4" xfId="21958" xr:uid="{596827AB-F902-490C-A912-3B05935EBE9F}"/>
    <cellStyle name="40% - Accent3 2 4 2 2 4 2" xfId="47226" xr:uid="{9EC56F95-2230-4AF2-BF02-B6461EC1580F}"/>
    <cellStyle name="40% - Accent3 2 4 2 2 5" xfId="45655" xr:uid="{6EDF8375-0909-43AA-9BD3-3EB1A7EB9291}"/>
    <cellStyle name="40% - Accent3 2 4 2 3" xfId="477" xr:uid="{868E8936-ED78-4895-A069-6B678ABE4DAD}"/>
    <cellStyle name="40% - Accent3 2 4 2 3 2" xfId="15736" xr:uid="{F27D815D-9D6D-4357-8785-22080370C4CC}"/>
    <cellStyle name="40% - Accent3 2 4 2 3 2 2" xfId="41063" xr:uid="{09014D67-0179-4960-BA06-159E5758A752}"/>
    <cellStyle name="40% - Accent3 2 4 2 3 3" xfId="25961" xr:uid="{D21E9787-BD0E-4401-AC00-2ED205D1FB0F}"/>
    <cellStyle name="40% - Accent3 2 4 2 4" xfId="13287" xr:uid="{E58DE9C8-D969-4658-B298-5D0A3E7D59DD}"/>
    <cellStyle name="40% - Accent3 2 4 2 4 2" xfId="1164" xr:uid="{F6693F0D-B338-4EF6-B671-302FBE75EF12}"/>
    <cellStyle name="40% - Accent3 2 4 2 4 2 2" xfId="26648" xr:uid="{4A250015-1C59-4593-8BFA-08B6799272D2}"/>
    <cellStyle name="40% - Accent3 2 4 2 4 3" xfId="38638" xr:uid="{34ACC35E-538C-4175-8FDE-853B7FA48512}"/>
    <cellStyle name="40% - Accent3 2 4 2 5" xfId="7136" xr:uid="{E3FB9D02-E948-4208-83BA-FA7C4061A08B}"/>
    <cellStyle name="40% - Accent3 2 4 2 5 2" xfId="32550" xr:uid="{5F16A8B7-334C-4843-80DC-4530D60C4AC9}"/>
    <cellStyle name="40% - Accent3 2 4 2 6" xfId="38300" xr:uid="{8DE2A0DE-57CA-452F-8209-FF8E9CB40D71}"/>
    <cellStyle name="40% - Accent3 2 4 3" xfId="283" xr:uid="{195DFEA8-6949-4828-949C-19DF3E49820A}"/>
    <cellStyle name="40% - Accent3 2 4 3 2" xfId="14064" xr:uid="{EA828A5D-D32B-4D92-8B42-048A05E254E4}"/>
    <cellStyle name="40% - Accent3 2 4 3 2 2" xfId="16341" xr:uid="{50FC1A6E-D6FF-41B3-A794-74E6FDA688C2}"/>
    <cellStyle name="40% - Accent3 2 4 3 2 2 2" xfId="11598" xr:uid="{27D7D389-8D75-4459-AB43-A2E16C288785}"/>
    <cellStyle name="40% - Accent3 2 4 3 2 2 2 2" xfId="36969" xr:uid="{717CF36E-867A-4C64-8C3B-579E86C86B85}"/>
    <cellStyle name="40% - Accent3 2 4 3 2 2 3" xfId="41657" xr:uid="{BB65E74D-2285-4AD2-B856-5FC69A8B0C47}"/>
    <cellStyle name="40% - Accent3 2 4 3 2 3" xfId="18611" xr:uid="{64E4F495-ED85-4428-9CDF-30BA61604F84}"/>
    <cellStyle name="40% - Accent3 2 4 3 2 3 2" xfId="4383" xr:uid="{2EB82F7E-EC26-4A3A-A4A9-E9A210514880}"/>
    <cellStyle name="40% - Accent3 2 4 3 2 3 2 2" xfId="29827" xr:uid="{03E77105-9765-4E36-9053-D93DE008BFE5}"/>
    <cellStyle name="40% - Accent3 2 4 3 2 3 3" xfId="43911" xr:uid="{1155F491-199D-490E-B085-6205A343B0D4}"/>
    <cellStyle name="40% - Accent3 2 4 3 2 4" xfId="15646" xr:uid="{790A2CE0-CDBD-4B9B-B91D-4505743A4262}"/>
    <cellStyle name="40% - Accent3 2 4 3 2 4 2" xfId="40973" xr:uid="{0904EBE9-3B53-4390-B980-F34986765933}"/>
    <cellStyle name="40% - Accent3 2 4 3 2 5" xfId="39403" xr:uid="{ED174348-6BEB-4672-8104-E43D3228AF9F}"/>
    <cellStyle name="40% - Accent3 2 4 3 3" xfId="478" xr:uid="{B917F434-2721-45CA-A1F0-3A94CE195144}"/>
    <cellStyle name="40% - Accent3 2 4 3 3 2" xfId="5203" xr:uid="{FA50ACAA-04DE-46EA-9EB8-6562DD354D68}"/>
    <cellStyle name="40% - Accent3 2 4 3 3 2 2" xfId="30634" xr:uid="{39A6BA4F-EE4A-4851-9A30-E613B0CD6960}"/>
    <cellStyle name="40% - Accent3 2 4 3 3 3" xfId="25962" xr:uid="{93D0F27D-2726-4F67-8F0C-BA5FBFBF92BD}"/>
    <cellStyle name="40% - Accent3 2 4 3 4" xfId="649" xr:uid="{F297C4B8-6882-4344-841B-E35904DBF112}"/>
    <cellStyle name="40% - Accent3 2 4 3 4 2" xfId="2198" xr:uid="{555D90E0-4096-4087-8078-321BB1CBCB8B}"/>
    <cellStyle name="40% - Accent3 2 4 3 4 2 2" xfId="27669" xr:uid="{969D9C49-ED6A-41E1-A33E-64118A596D4D}"/>
    <cellStyle name="40% - Accent3 2 4 3 4 3" xfId="26133" xr:uid="{A7070483-971C-4381-9DC5-8178048D4DBD}"/>
    <cellStyle name="40% - Accent3 2 4 3 5" xfId="19772" xr:uid="{0BD07B3E-0AAC-40F4-B353-F26BC68A58BE}"/>
    <cellStyle name="40% - Accent3 2 4 3 5 2" xfId="45060" xr:uid="{7C38548E-89C4-4329-8D6C-CA91A0401AB0}"/>
    <cellStyle name="40% - Accent3 2 4 3 6" xfId="25770" xr:uid="{10B82D85-49AB-41DE-B8BF-0F0BF3AD2C2F}"/>
    <cellStyle name="40% - Accent3 2 4 4" xfId="7741" xr:uid="{778B745D-C719-42C4-B15A-B709CC769F1E}"/>
    <cellStyle name="40% - Accent3 2 4 4 2" xfId="10017" xr:uid="{B3B7905C-E5EB-4BEA-A5ED-D04CA4F5FBD9}"/>
    <cellStyle name="40% - Accent3 2 4 4 2 2" xfId="15818" xr:uid="{DFC244E7-291C-4211-A944-526FE99D67D6}"/>
    <cellStyle name="40% - Accent3 2 4 4 2 2 2" xfId="41145" xr:uid="{941798A7-7EAB-4F49-AE72-FE0FD2A0D607}"/>
    <cellStyle name="40% - Accent3 2 4 4 2 3" xfId="35401" xr:uid="{9E89818E-6AB7-4AA1-AF6A-04B5251F8378}"/>
    <cellStyle name="40% - Accent3 2 4 4 3" xfId="12287" xr:uid="{28D65DA6-910E-4AB6-9CBA-0A0B63E26254}"/>
    <cellStyle name="40% - Accent3 2 4 4 3 2" xfId="1246" xr:uid="{7A71CB90-9103-43BB-A964-058D4D7190DE}"/>
    <cellStyle name="40% - Accent3 2 4 4 3 2 2" xfId="26730" xr:uid="{ADC28202-22DB-4F11-BB66-06537F9B3AAF}"/>
    <cellStyle name="40% - Accent3 2 4 4 3 3" xfId="37650" xr:uid="{D5AF830D-2C5A-4644-8919-F80F1CDA164D}"/>
    <cellStyle name="40% - Accent3 2 4 4 4" xfId="9322" xr:uid="{0A474D2D-CC60-48F8-B0B7-DE8144F32393}"/>
    <cellStyle name="40% - Accent3 2 4 4 4 2" xfId="34715" xr:uid="{1ED2E9BD-5280-45FC-8CC7-087CC41E79CF}"/>
    <cellStyle name="40% - Accent3 2 4 4 5" xfId="33148" xr:uid="{1DC0F5E8-BCA0-4F54-971F-E8075B9BBC86}"/>
    <cellStyle name="40% - Accent3 2 4 5" xfId="13116" xr:uid="{04AA3FC9-DA48-4744-8E3B-0FBF8E84FFE8}"/>
    <cellStyle name="40% - Accent3 2 4 5 2" xfId="22048" xr:uid="{0BC55B87-808A-4E62-89DC-C123F956B9CB}"/>
    <cellStyle name="40% - Accent3 2 4 5 2 2" xfId="47316" xr:uid="{4757E91F-F420-4B77-A0B8-632C82209C38}"/>
    <cellStyle name="40% - Accent3 2 4 5 3" xfId="38467" xr:uid="{6417F949-C736-4BE6-BB06-8213B631FFB0}"/>
    <cellStyle name="40% - Accent3 2 4 6" xfId="19601" xr:uid="{48825DAC-C30B-4913-8C44-AEB918DD4E41}"/>
    <cellStyle name="40% - Accent3 2 4 6 2" xfId="1163" xr:uid="{0CDA20AC-BBDC-4874-915E-52894C57047F}"/>
    <cellStyle name="40% - Accent3 2 4 6 2 2" xfId="26647" xr:uid="{E62ECD7C-E999-467B-8805-09E0C293F4AB}"/>
    <cellStyle name="40% - Accent3 2 4 6 3" xfId="44889" xr:uid="{FC54E823-4B1C-4D83-B3EF-31F4540D518C}"/>
    <cellStyle name="40% - Accent3 2 4 7" xfId="17669" xr:uid="{A2A55BA1-8152-4062-AAA7-7CB11AFAB32B}"/>
    <cellStyle name="40% - Accent3 2 4 7 2" xfId="42977" xr:uid="{989B2649-4758-4A6F-B299-EB1EF3A3DCCF}"/>
    <cellStyle name="40% - Accent3 2 4 8" xfId="44551" xr:uid="{7D3ED336-4F66-4086-B297-5AC5BF98B6EA}"/>
    <cellStyle name="40% - Accent3 2 5" xfId="2395" xr:uid="{F24984A7-B41A-47B4-8926-3EBB4109C3DC}"/>
    <cellStyle name="40% - Accent3 2 5 2" xfId="8708" xr:uid="{EB9DF12E-1A0A-4079-A1D9-475AAA750E2C}"/>
    <cellStyle name="40% - Accent3 2 5 2 2" xfId="8813" xr:uid="{4492EF84-C2E1-4A58-B643-1B7A152B9947}"/>
    <cellStyle name="40% - Accent3 2 5 2 2 2" xfId="12121" xr:uid="{45D42842-65BF-4D03-9BF7-E166B4C25A22}"/>
    <cellStyle name="40% - Accent3 2 5 2 2 2 2" xfId="17923" xr:uid="{E0A3AF31-6DD3-493F-AAEF-EA7F3AD00510}"/>
    <cellStyle name="40% - Accent3 2 5 2 2 2 2 2" xfId="43231" xr:uid="{DF5A9025-41E3-4FF9-93CC-A5DD5A733635}"/>
    <cellStyle name="40% - Accent3 2 5 2 2 2 3" xfId="37484" xr:uid="{231BFFBA-64E4-460C-B35A-6E85CF09035E}"/>
    <cellStyle name="40% - Accent3 2 5 2 2 3" xfId="20713" xr:uid="{A03CF525-22C8-4866-9FB7-710974E8D435}"/>
    <cellStyle name="40% - Accent3 2 5 2 2 3 2" xfId="23334" xr:uid="{DAE7EC43-D4B9-4EF7-ADEA-974879A69E78}"/>
    <cellStyle name="40% - Accent3 2 5 2 2 3 2 2" xfId="48589" xr:uid="{29E7D6BA-8CE3-424F-BA36-E9E4BBAF6BFF}"/>
    <cellStyle name="40% - Accent3 2 5 2 2 3 3" xfId="45992" xr:uid="{56165EBA-034B-48C9-AD99-D2EC3511B217}"/>
    <cellStyle name="40% - Accent3 2 5 2 2 4" xfId="11426" xr:uid="{2ED59671-2E29-4B13-92DD-D788B800FD7B}"/>
    <cellStyle name="40% - Accent3 2 5 2 2 4 2" xfId="36797" xr:uid="{C40167F0-C2EA-4A0E-A480-1BB22474AAC8}"/>
    <cellStyle name="40% - Accent3 2 5 2 2 5" xfId="34206" xr:uid="{897EF304-9E07-4E53-AA5A-498422699E10}"/>
    <cellStyle name="40% - Accent3 2 5 2 3" xfId="3621" xr:uid="{21275A2C-155D-4D37-B5A6-8DFBFA70B3BB}"/>
    <cellStyle name="40% - Accent3 2 5 2 3 2" xfId="24153" xr:uid="{024F26C8-C69C-4AA3-A1CD-51069F459C0A}"/>
    <cellStyle name="40% - Accent3 2 5 2 3 2 2" xfId="49398" xr:uid="{CE1C6564-46D3-4C2B-92B0-4549360278B3}"/>
    <cellStyle name="40% - Accent3 2 5 2 3 3" xfId="29065" xr:uid="{7D7C5A20-F4AC-4D16-9F5F-670F25D935DB}"/>
    <cellStyle name="40% - Accent3 2 5 2 4" xfId="1688" xr:uid="{173753CD-610B-49DF-9D72-B689FE8CD5D9}"/>
    <cellStyle name="40% - Accent3 2 5 2 4 2" xfId="10616" xr:uid="{D1BD4C4E-7828-41C2-9F9B-AC72429C31EE}"/>
    <cellStyle name="40% - Accent3 2 5 2 4 2 2" xfId="36000" xr:uid="{8AD78A44-DEEB-4074-BBE8-3A051100BFED}"/>
    <cellStyle name="40% - Accent3 2 5 2 4 3" xfId="27159" xr:uid="{98561B4F-89C6-4257-90F0-C7BDDB0FD7A2}"/>
    <cellStyle name="40% - Accent3 2 5 2 5" xfId="821" xr:uid="{4FB1C9AF-59AA-4C1B-9142-EF1FE8C934E3}"/>
    <cellStyle name="40% - Accent3 2 5 2 5 2" xfId="26305" xr:uid="{60A35369-4044-4F47-9173-8B788F14B1AC}"/>
    <cellStyle name="40% - Accent3 2 5 2 6" xfId="34106" xr:uid="{EF2A6847-00EC-45B3-BD47-2B89DA77229E}"/>
    <cellStyle name="40% - Accent3 2 5 3" xfId="21344" xr:uid="{63890ECE-BB6C-4A8C-B752-498B4F8944B9}"/>
    <cellStyle name="40% - Accent3 2 5 3 2" xfId="21449" xr:uid="{9A8CA714-324C-48AA-837D-D76567EFEECF}"/>
    <cellStyle name="40% - Accent3 2 5 3 2 2" xfId="24758" xr:uid="{C4E10CA2-C44B-4B3A-8B9C-0D22F3910C7D}"/>
    <cellStyle name="40% - Accent3 2 5 3 2 2 2" xfId="7390" xr:uid="{8FCE39D6-5550-41BA-BA80-879C245B6406}"/>
    <cellStyle name="40% - Accent3 2 5 3 2 2 2 2" xfId="32804" xr:uid="{9397B0FF-137B-4CC1-8527-30F55FB2BB57}"/>
    <cellStyle name="40% - Accent3 2 5 3 2 2 3" xfId="49992" xr:uid="{D1CE6210-9885-449D-AF92-CB5A1C12044B}"/>
    <cellStyle name="40% - Accent3 2 5 3 2 3" xfId="14401" xr:uid="{7EED1ABA-FDE0-4852-A369-5A3C5626E7FB}"/>
    <cellStyle name="40% - Accent3 2 5 3 2 3 2" xfId="17021" xr:uid="{B75C88FA-9C64-45C4-9E61-B72F81244112}"/>
    <cellStyle name="40% - Accent3 2 5 3 2 3 2 2" xfId="42337" xr:uid="{CD15DA22-380B-4C79-8140-462A45FAD6CA}"/>
    <cellStyle name="40% - Accent3 2 5 3 2 3 3" xfId="39740" xr:uid="{40AC2FFB-F176-49E2-AB59-6A5990BBA2DC}"/>
    <cellStyle name="40% - Accent3 2 5 3 2 4" xfId="24063" xr:uid="{C7EAF61C-0684-4346-999E-CD8C40B9C175}"/>
    <cellStyle name="40% - Accent3 2 5 3 2 4 2" xfId="49308" xr:uid="{CB77F631-5C9D-4E99-B496-E55807141A02}"/>
    <cellStyle name="40% - Accent3 2 5 3 2 5" xfId="46717" xr:uid="{DFA17ABA-9D2D-4514-A0E7-B59F9141DF44}"/>
    <cellStyle name="40% - Accent3 2 5 3 3" xfId="9935" xr:uid="{1ED5936C-6C8E-4941-8452-ECE99F2B8595}"/>
    <cellStyle name="40% - Accent3 2 5 3 3 2" xfId="17841" xr:uid="{F2F2F43D-866A-46D9-8E7E-2E190A20A15A}"/>
    <cellStyle name="40% - Accent3 2 5 3 3 2 2" xfId="43149" xr:uid="{04E108D2-3E9F-45BC-BD7F-ACC0B71EFAF9}"/>
    <cellStyle name="40% - Accent3 2 5 3 3 3" xfId="35319" xr:uid="{AFF13DC9-ABBC-4FE6-BF0C-6CA81EFA3985}"/>
    <cellStyle name="40% - Accent3 2 5 3 4" xfId="3792" xr:uid="{3A727EF8-EB22-494A-8C9F-55EBC6EC7C10}"/>
    <cellStyle name="40% - Accent3 2 5 3 4 2" xfId="23253" xr:uid="{75797EE0-8227-4F7B-BEAF-CD311C49BF81}"/>
    <cellStyle name="40% - Accent3 2 5 3 4 2 2" xfId="48508" xr:uid="{8CD959A8-0660-4D16-96A5-6F96CD879A9E}"/>
    <cellStyle name="40% - Accent3 2 5 3 4 3" xfId="29236" xr:uid="{EC70EAC2-DE43-4F2B-8509-50565A1B9092}"/>
    <cellStyle name="40% - Accent3 2 5 3 5" xfId="822" xr:uid="{9B0CC872-BAD7-4E59-8095-FF518F6E70AE}"/>
    <cellStyle name="40% - Accent3 2 5 3 5 2" xfId="26306" xr:uid="{38195649-D0B8-4EE3-9BC6-FE8566C6A500}"/>
    <cellStyle name="40% - Accent3 2 5 3 6" xfId="46613" xr:uid="{6AB132E5-61AE-4A1C-B3E9-23139F6FD017}"/>
    <cellStyle name="40% - Accent3 2 5 4" xfId="2500" xr:uid="{B536F35D-DB11-4354-8C22-A1D58597F0A5}"/>
    <cellStyle name="40% - Accent3 2 5 4 2" xfId="5807" xr:uid="{0216DB72-83CD-4914-A42E-08E8A47F6196}"/>
    <cellStyle name="40% - Accent3 2 5 4 2 2" xfId="24235" xr:uid="{F9064C72-F25E-4A2F-A421-76EA7BF92131}"/>
    <cellStyle name="40% - Accent3 2 5 4 2 2 2" xfId="49480" xr:uid="{2C01E80A-C959-4FA5-9BBF-CDF10D95DE1B}"/>
    <cellStyle name="40% - Accent3 2 5 4 2 3" xfId="31230" xr:uid="{04C8DC4C-8609-47CB-AD00-8BB114ED6EC5}"/>
    <cellStyle name="40% - Accent3 2 5 4 3" xfId="8078" xr:uid="{159E3005-4282-4D4F-85E5-A8D3BD843F16}"/>
    <cellStyle name="40% - Accent3 2 5 4 3 2" xfId="10697" xr:uid="{F0640FDD-1F95-4C15-9AB9-56946ABBED56}"/>
    <cellStyle name="40% - Accent3 2 5 4 3 2 2" xfId="36081" xr:uid="{7BF5BEAA-81FC-4BA6-9C7F-A52335375A59}"/>
    <cellStyle name="40% - Accent3 2 5 4 3 3" xfId="33485" xr:uid="{0F78AF97-6304-44D5-A5FB-C62E70555732}"/>
    <cellStyle name="40% - Accent3 2 5 4 4" xfId="5113" xr:uid="{5EA3142A-DD99-4886-A9D4-31DA0318D3A3}"/>
    <cellStyle name="40% - Accent3 2 5 4 4 2" xfId="30544" xr:uid="{8D6A19D4-12A6-4D8A-9A8A-2CF26E077982}"/>
    <cellStyle name="40% - Accent3 2 5 4 5" xfId="27953" xr:uid="{F4CB7785-1CB0-4C2B-A287-A95EC687A7FD}"/>
    <cellStyle name="40% - Accent3 2 5 5" xfId="1517" xr:uid="{E4ED3B08-33F2-4FE6-9D3E-D650CF85E5CF}"/>
    <cellStyle name="40% - Accent3 2 5 5 2" xfId="11516" xr:uid="{67708E7A-7FBD-4803-AEE2-966D0BEFDA75}"/>
    <cellStyle name="40% - Accent3 2 5 5 2 2" xfId="36887" xr:uid="{AA8FA55F-15F3-4093-BC23-79265849F711}"/>
    <cellStyle name="40% - Accent3 2 5 5 3" xfId="26988" xr:uid="{4B2D6F48-9342-4917-8AC9-F864E15E29D8}"/>
    <cellStyle name="40% - Accent3 2 5 6" xfId="650" xr:uid="{2DB0B2EE-C949-4A9F-8AD8-B1E1CD3F9DA0}"/>
    <cellStyle name="40% - Accent3 2 5 6 2" xfId="4302" xr:uid="{5E01EDC6-CD97-4E32-9E93-60FA342A45AA}"/>
    <cellStyle name="40% - Accent3 2 5 6 2 2" xfId="29746" xr:uid="{3A64BE2F-9087-4B2B-AA66-6B580C98263A}"/>
    <cellStyle name="40% - Accent3 2 5 6 3" xfId="26134" xr:uid="{5DB5DCB6-58FD-4D8F-A84E-EFE38D9A24E5}"/>
    <cellStyle name="40% - Accent3 2 5 7" xfId="13458" xr:uid="{1D51103C-593A-4983-943F-3B02B837C63F}"/>
    <cellStyle name="40% - Accent3 2 5 7 2" xfId="38809" xr:uid="{6F239F37-95EF-4286-BFAC-069355863458}"/>
    <cellStyle name="40% - Accent3 2 5 8" xfId="27853" xr:uid="{C662D7AE-7268-4B54-B463-4B07149BB0E5}"/>
    <cellStyle name="40% - Accent3 2 6" xfId="15032" xr:uid="{90A3E483-7804-4057-8A00-B14FC71CBAB1}"/>
    <cellStyle name="40% - Accent3 2 6 2" xfId="15137" xr:uid="{6D74D7A7-973D-42EA-99AD-569FB26BB908}"/>
    <cellStyle name="40% - Accent3 2 6 2 2" xfId="18445" xr:uid="{C0D5C0AA-DB45-431D-A339-3A30B8DFAC20}"/>
    <cellStyle name="40% - Accent3 2 6 2 2 2" xfId="20026" xr:uid="{77B0F3A2-998C-401F-889A-76988F57D023}"/>
    <cellStyle name="40% - Accent3 2 6 2 2 2 2" xfId="45314" xr:uid="{1C392F36-443E-449D-B7DA-7786E39411F2}"/>
    <cellStyle name="40% - Accent3 2 6 2 2 3" xfId="43745" xr:uid="{A4A8B2F2-EF34-4227-BE63-071C33E1BA2C}"/>
    <cellStyle name="40% - Accent3 2 6 2 3" xfId="2837" xr:uid="{E00A2047-CD06-4458-9B43-8276102D2187}"/>
    <cellStyle name="40% - Accent3 2 6 2 3 2" xfId="6487" xr:uid="{95A1FE63-873B-4EA3-9EA5-E064832D53A3}"/>
    <cellStyle name="40% - Accent3 2 6 2 3 2 2" xfId="31910" xr:uid="{6B09A5E6-F5BC-482D-9F30-447405CFABCE}"/>
    <cellStyle name="40% - Accent3 2 6 2 3 3" xfId="28290" xr:uid="{A7004634-F60F-476C-A809-DFDA606FB6BA}"/>
    <cellStyle name="40% - Accent3 2 6 2 4" xfId="17751" xr:uid="{F2B5FE18-4DFD-4302-A112-4D4FE92C577B}"/>
    <cellStyle name="40% - Accent3 2 6 2 4 2" xfId="43059" xr:uid="{87BE2818-5CA3-41A4-980D-CDCDA48D65DE}"/>
    <cellStyle name="40% - Accent3 2 6 2 5" xfId="40464" xr:uid="{F3D427C4-BCF3-43B0-A7CB-C3C2C8CBC101}"/>
    <cellStyle name="40% - Accent3 2 6 3" xfId="22572" xr:uid="{328F37DB-9009-4C94-8625-71952F3F0132}"/>
    <cellStyle name="40% - Accent3 2 6 3 2" xfId="7308" xr:uid="{383BF300-C52F-4914-A2D1-0B66B904D708}"/>
    <cellStyle name="40% - Accent3 2 6 3 2 2" xfId="32722" xr:uid="{B38347DA-8807-4A21-9074-C31D41B33F3E}"/>
    <cellStyle name="40% - Accent3 2 6 3 3" xfId="47827" xr:uid="{B113A67D-B4F6-4B93-BD5E-22125BF36221}"/>
    <cellStyle name="40% - Accent3 2 6 4" xfId="10106" xr:uid="{574E4055-8970-438A-93F8-8A1B0FEDDB04}"/>
    <cellStyle name="40% - Accent3 2 6 4 2" xfId="16940" xr:uid="{12B98FB8-A6A1-44D2-A7CE-5CBC147EEA4B}"/>
    <cellStyle name="40% - Accent3 2 6 4 2 2" xfId="42256" xr:uid="{E80DD7F4-6010-4255-8FDF-DAD6AB2339C2}"/>
    <cellStyle name="40% - Accent3 2 6 4 3" xfId="35490" xr:uid="{0E6E00F7-FD8E-4DDC-BA97-6B8846203EEB}"/>
    <cellStyle name="40% - Accent3 2 6 5" xfId="1859" xr:uid="{BB026299-0800-4A60-8DB0-FC38799D5829}"/>
    <cellStyle name="40% - Accent3 2 6 5 2" xfId="27330" xr:uid="{420BFB74-BFE2-42B5-A478-080575ED48DB}"/>
    <cellStyle name="40% - Accent3 2 6 6" xfId="40362" xr:uid="{FE61A9A3-9BDF-425F-BC48-AD953AB1FF9D}"/>
    <cellStyle name="40% - Accent3 2 7" xfId="4499" xr:uid="{0BE6F223-7B0F-4846-85EA-094ABC901FF2}"/>
    <cellStyle name="40% - Accent3 2 7 2" xfId="4604" xr:uid="{D40E4D70-F015-4D40-8B3D-FB6CFCBB387D}"/>
    <cellStyle name="40% - Accent3 2 7 2 2" xfId="7912" xr:uid="{AF1F7CE0-573B-43F2-8DDE-D4C67A769D5B}"/>
    <cellStyle name="40% - Accent3 2 7 2 2 2" xfId="13712" xr:uid="{5D617276-0732-4CAD-8019-2272C055C23F}"/>
    <cellStyle name="40% - Accent3 2 7 2 2 2 2" xfId="39063" xr:uid="{BF64B8C3-03A7-427B-BEC6-4901F5450F16}"/>
    <cellStyle name="40% - Accent3 2 7 2 2 3" xfId="33319" xr:uid="{BA83A4B9-404A-4CC2-8059-6E63A1CBE37C}"/>
    <cellStyle name="40% - Accent3 2 7 2 3" xfId="9150" xr:uid="{A6AFF12F-8446-475B-A472-B27B0B5468C2}"/>
    <cellStyle name="40% - Accent3 2 7 2 3 2" xfId="12801" xr:uid="{40C23914-3656-4FF3-A922-1CB6E4027C50}"/>
    <cellStyle name="40% - Accent3 2 7 2 3 2 2" xfId="38164" xr:uid="{9B377903-371F-4ED4-B103-5FA4F5728E1C}"/>
    <cellStyle name="40% - Accent3 2 7 2 3 3" xfId="34543" xr:uid="{44509316-57EF-4131-B982-BFB737AA7071}"/>
    <cellStyle name="40% - Accent3 2 7 2 4" xfId="7218" xr:uid="{EE401633-BC14-4077-9C33-AD91E0854E81}"/>
    <cellStyle name="40% - Accent3 2 7 2 4 2" xfId="32632" xr:uid="{B9346568-A55F-4CCE-A971-2C301A79AF4A}"/>
    <cellStyle name="40% - Accent3 2 7 2 5" xfId="30035" xr:uid="{9C99B0BC-F927-4276-AAC7-7A41E47D582C}"/>
    <cellStyle name="40% - Accent3 2 7 3" xfId="16259" xr:uid="{2DCBF38F-E30D-4C75-9485-E57D63BCFFD6}"/>
    <cellStyle name="40% - Accent3 2 7 3 2" xfId="19944" xr:uid="{B3F0B5AC-EE22-4B43-87BA-EC5630794264}"/>
    <cellStyle name="40% - Accent3 2 7 3 2 2" xfId="45232" xr:uid="{73A22184-E795-4C8E-B405-A64CD2D85FE0}"/>
    <cellStyle name="40% - Accent3 2 7 3 3" xfId="41575" xr:uid="{780A5B8E-0F45-47E8-A42B-443602CE06A2}"/>
    <cellStyle name="40% - Accent3 2 7 4" xfId="22743" xr:uid="{2E06E2E8-18C0-4B0C-A68C-686D0A84FEDD}"/>
    <cellStyle name="40% - Accent3 2 7 4 2" xfId="6406" xr:uid="{8D61CA8B-DEF5-407A-9D4A-4C18EB517ECC}"/>
    <cellStyle name="40% - Accent3 2 7 4 2 2" xfId="31829" xr:uid="{6A124F49-99E3-4284-9BC5-DD34069EC363}"/>
    <cellStyle name="40% - Accent3 2 7 4 3" xfId="47998" xr:uid="{5C06BFC8-E068-4B93-AA4F-F524FD475FA5}"/>
    <cellStyle name="40% - Accent3 2 7 5" xfId="3963" xr:uid="{6E9D8ED5-1341-4860-81E2-0FFA44AAB126}"/>
    <cellStyle name="40% - Accent3 2 7 5 2" xfId="29407" xr:uid="{66DC68BD-DF82-41F4-8EA7-F35A3B611119}"/>
    <cellStyle name="40% - Accent3 2 7 6" xfId="29932" xr:uid="{82C24014-6F1B-408E-8ECB-B111A9DB2729}"/>
    <cellStyle name="40% - Accent3 2 8" xfId="10812" xr:uid="{601EEAA1-0C82-4CD1-A383-6F73B7F9170E}"/>
    <cellStyle name="40% - Accent3 2 9" xfId="18189" xr:uid="{302E6EA0-55DF-4369-BAF3-B583CCDF00AA}"/>
    <cellStyle name="40% - Accent3 2 9 2" xfId="7826" xr:uid="{3F2BF59F-3FF6-4802-9514-E73C476D8BC3}"/>
    <cellStyle name="40% - Accent3 2 9 2 2" xfId="4131" xr:uid="{CD8410F9-FC3D-47D6-937B-AFB0D0A8FA1B}"/>
    <cellStyle name="40% - Accent3 2 9 2 2 2" xfId="29575" xr:uid="{A669DB2C-E656-4399-A80E-DF4DD3C0927E}"/>
    <cellStyle name="40% - Accent3 2 9 2 3" xfId="33233" xr:uid="{437FAE8C-A9F4-464A-9FEC-C62D056F6E4F}"/>
    <cellStyle name="40% - Accent3 2 9 3" xfId="18530" xr:uid="{F3E7D41D-2B38-4DCD-AF38-2C1C8DE3865C}"/>
    <cellStyle name="40% - Accent3 2 9 3 2" xfId="23230" xr:uid="{331F0F5C-7EBB-4639-9DAC-95174E1675CC}"/>
    <cellStyle name="40% - Accent3 2 9 3 2 2" xfId="48485" xr:uid="{577E9406-DAE3-4B9A-A751-9F5DBFE25702}"/>
    <cellStyle name="40% - Accent3 2 9 3 3" xfId="43830" xr:uid="{0041DC8B-AB7A-42FE-9299-031388E814F5}"/>
    <cellStyle name="40% - Accent3 2 9 4" xfId="12377" xr:uid="{92302080-564C-4435-A821-AC86030B2AA9}"/>
    <cellStyle name="40% - Accent3 2 9 4 2" xfId="37740" xr:uid="{D101E002-07BA-4452-81D4-BDC19F9B7FF6}"/>
    <cellStyle name="40% - Accent3 2 9 5" xfId="43490" xr:uid="{182CCDEF-59E3-4A91-A38C-663ED0A1EA66}"/>
    <cellStyle name="40% - Accent3 20" xfId="19340" xr:uid="{FB96939E-3535-4695-B572-49DCE5B723C5}"/>
    <cellStyle name="40% - Accent3 20 2" xfId="8982" xr:uid="{7C8DDD9E-9976-4F6A-9B3F-F82A221DB782}"/>
    <cellStyle name="40% - Accent3 20 2 2" xfId="10526" xr:uid="{D3B2F819-F43E-4065-B0DA-EF86171B3718}"/>
    <cellStyle name="40% - Accent3 20 2 2 2" xfId="35910" xr:uid="{9893440B-549B-43CC-89B8-516A1493FEA5}"/>
    <cellStyle name="40% - Accent3 20 2 3" xfId="34375" xr:uid="{5B64E4A0-049F-4E90-BA1E-FBA80910B11C}"/>
    <cellStyle name="40% - Accent3 20 3" xfId="4942" xr:uid="{193C7ADA-48E8-4F16-BA17-03FCFE4E9446}"/>
    <cellStyle name="40% - Accent3 20 3 2" xfId="18091" xr:uid="{40116ECB-C1B9-4E75-9E8E-F750A2C47037}"/>
    <cellStyle name="40% - Accent3 20 3 2 2" xfId="43399" xr:uid="{11B1868E-44D4-460E-97DF-781C7D97B81F}"/>
    <cellStyle name="40% - Accent3 20 3 3" xfId="30373" xr:uid="{FB819588-9198-4181-8CAE-1905F9B0E141}"/>
    <cellStyle name="40% - Accent3 20 4" xfId="1936" xr:uid="{475EE635-3CB9-4064-8C61-074B93D8A3CD}"/>
    <cellStyle name="40% - Accent3 20 4 2" xfId="27407" xr:uid="{D797EE0D-2256-4BA6-9FEE-C04AE3098283}"/>
    <cellStyle name="40% - Accent3 20 5" xfId="44628" xr:uid="{C6A3A199-E91F-47FF-8DB0-CD981CC6DE3B}"/>
    <cellStyle name="40% - Accent3 21" xfId="7777" xr:uid="{8D4DC085-C027-4FD2-895A-1936498F67A2}"/>
    <cellStyle name="40% - Accent3 21 2" xfId="13577" xr:uid="{3276DF63-1C60-48EB-91DD-EF04DC74187F}"/>
    <cellStyle name="40% - Accent3 21 2 2" xfId="38928" xr:uid="{9A6475F7-8B42-4513-9B35-88D2D3B4060F}"/>
    <cellStyle name="40% - Accent3 21 3" xfId="33184" xr:uid="{BFA2FF2E-D06A-4CBB-B83B-CF3287C184DD}"/>
    <cellStyle name="40% - Accent3 22" xfId="9015" xr:uid="{45A2DBB5-8881-4D39-9EB2-D7D56488E38A}"/>
    <cellStyle name="40% - Accent3 22 2" xfId="12666" xr:uid="{53AE1511-5D5D-4382-BC07-59E07C7CD1C0}"/>
    <cellStyle name="40% - Accent3 22 2 2" xfId="38029" xr:uid="{894EE1E1-1734-4666-94E7-1CFD29C0AA8C}"/>
    <cellStyle name="40% - Accent3 22 3" xfId="34408" xr:uid="{E90318C8-8883-483C-89EA-992E067CFC59}"/>
    <cellStyle name="40% - Accent3 23" xfId="7083" xr:uid="{5B07CCC1-BDCC-4C14-9442-765DA4196F56}"/>
    <cellStyle name="40% - Accent3 23 2" xfId="32497" xr:uid="{A01A8F6E-48CB-4066-A98F-74D7BCD5C6EE}"/>
    <cellStyle name="40% - Accent3 24" xfId="12832" xr:uid="{17A7E91B-92D9-4C43-9623-910E330B7991}"/>
    <cellStyle name="40% - Accent3 24 2" xfId="38195" xr:uid="{7339A198-CAFD-4F5D-9C4E-A95779F6FD5D}"/>
    <cellStyle name="40% - Accent3 25" xfId="13919" xr:uid="{B7DE2DDE-433B-40C6-AFD6-D4E38B4CCE33}"/>
    <cellStyle name="40% - Accent3 25 2" xfId="39268" xr:uid="{7CFA47A4-2C0C-4A93-AE76-0D1288101777}"/>
    <cellStyle name="40% - Accent3 26" xfId="194" xr:uid="{E1776744-B976-4624-915E-837B64D67F97}"/>
    <cellStyle name="40% - Accent3 26 2" xfId="25688" xr:uid="{F059A9D4-88B3-4A3B-A14B-FF4ABBCA1BC5}"/>
    <cellStyle name="40% - Accent3 27" xfId="25494" xr:uid="{A1CFCC38-0515-41B0-B9FA-D08FFF918B2F}"/>
    <cellStyle name="40% - Accent3 27 2" xfId="50724" xr:uid="{146A8F48-F15F-4B9E-AA0D-96552E636E63}"/>
    <cellStyle name="40% - Accent3 28" xfId="25522" xr:uid="{48C7804C-014A-49C3-A5E2-A2AFDF0B906E}"/>
    <cellStyle name="40% - Accent3 28 2" xfId="50745" xr:uid="{8B0A65CF-96D2-47E0-B5D4-21D4EDCD4121}"/>
    <cellStyle name="40% - Accent3 29" xfId="25614" xr:uid="{C1314A37-6A24-41BC-8207-5A1EF2F7A629}"/>
    <cellStyle name="40% - Accent3 3" xfId="170" xr:uid="{17E5FB83-6CD0-43F7-9150-BB855BE10F0F}"/>
    <cellStyle name="40% - Accent3 3 10" xfId="1465" xr:uid="{5768B75C-6771-4457-9B67-774964F4EC0C}"/>
    <cellStyle name="40% - Accent3 3 10 2" xfId="21993" xr:uid="{122C4810-5086-4F90-B1D4-730BC0AD7756}"/>
    <cellStyle name="40% - Accent3 3 10 2 2" xfId="47261" xr:uid="{FA539A97-3F3A-42AE-B186-FE62B6F87FA2}"/>
    <cellStyle name="40% - Accent3 3 10 3" xfId="26936" xr:uid="{FD55B689-F9A7-41AF-AED4-81C511864A66}"/>
    <cellStyle name="40% - Accent3 3 11" xfId="16375" xr:uid="{FF846D5D-B0A6-411D-B771-03EB31D58466}"/>
    <cellStyle name="40% - Accent3 3 11 2" xfId="20061" xr:uid="{682ADA14-C04C-49E4-88C9-492EC61070AB}"/>
    <cellStyle name="40% - Accent3 3 11 2 2" xfId="45349" xr:uid="{F0DDB6F1-B44D-486B-9990-FA0FCB335FAF}"/>
    <cellStyle name="40% - Accent3 3 11 3" xfId="41691" xr:uid="{4F6A32ED-CA96-4FAD-8930-CDF0E7A0D1DA}"/>
    <cellStyle name="40% - Accent3 3 12" xfId="2863" xr:uid="{A54A6F26-5737-4CC1-B6C3-6C7E3EE9AA9F}"/>
    <cellStyle name="40% - Accent3 3 12 2" xfId="28316" xr:uid="{70C9F766-DD39-4CB8-95ED-11A1E711C065}"/>
    <cellStyle name="40% - Accent3 3 13" xfId="21307" xr:uid="{7BD8EAC9-A03C-49B0-9D70-D6B7EBC889ED}"/>
    <cellStyle name="40% - Accent3 3 13 2" xfId="46582" xr:uid="{B1CEF4B7-E59C-482F-95D5-4610302A1846}"/>
    <cellStyle name="40% - Accent3 3 14" xfId="25570" xr:uid="{6E6443AC-A30A-4365-84F8-0FA5C91EB0D3}"/>
    <cellStyle name="40% - Accent3 3 14 2" xfId="50793" xr:uid="{8C2934C9-86F8-4FE9-A393-09DD57531FB6}"/>
    <cellStyle name="40% - Accent3 3 15" xfId="25665" xr:uid="{F25D94C1-FDB2-4A4B-8B4F-2FC727E87437}"/>
    <cellStyle name="40% - Accent3 3 2" xfId="16034" xr:uid="{EBFCCB0B-E0CE-4DE8-A7E8-8270751B98CA}"/>
    <cellStyle name="40% - Accent3 3 2 10" xfId="20752" xr:uid="{54D7546D-C753-4309-BF5B-628BFC2680BC}"/>
    <cellStyle name="40% - Accent3 3 2 10 2" xfId="46031" xr:uid="{236EA50E-E33F-4DC4-9A41-B754D95AFB46}"/>
    <cellStyle name="40% - Accent3 3 2 11" xfId="41353" xr:uid="{3C24D793-10B1-4C5D-9381-2DC20417BDF3}"/>
    <cellStyle name="40% - Accent3 3 2 2" xfId="6604" xr:uid="{B31F57D9-6377-4F5A-B57B-C9EA7754C686}"/>
    <cellStyle name="40% - Accent3 3 2 2 2" xfId="19240" xr:uid="{B31DF6DC-C92F-4349-A26E-ACEF65C5D29A}"/>
    <cellStyle name="40% - Accent3 3 2 2 2 2" xfId="6709" xr:uid="{E7942DA5-DE87-4A4C-89CF-304278FBFF92}"/>
    <cellStyle name="40% - Accent3 3 2 2 2 2 2" xfId="8984" xr:uid="{0547D8CE-7DEE-4F0C-90BD-A28FBEE6D887}"/>
    <cellStyle name="40% - Accent3 3 2 2 2 2 2 2" xfId="23162" xr:uid="{B4790EC2-2AEE-413A-9478-25520D7D74C0}"/>
    <cellStyle name="40% - Accent3 3 2 2 2 2 2 2 2" xfId="48417" xr:uid="{255C51FB-6DA6-4760-B010-CBB576051E23}"/>
    <cellStyle name="40% - Accent3 3 2 2 2 2 2 3" xfId="34377" xr:uid="{59314B00-E43F-49EE-B134-103F3EE11460}"/>
    <cellStyle name="40% - Accent3 3 2 2 2 2 3" xfId="11254" xr:uid="{659C686A-92EE-4FED-B804-CE824257A1BF}"/>
    <cellStyle name="40% - Accent3 3 2 2 2 2 3 2" xfId="21227" xr:uid="{6084411B-E487-4BDC-A71A-964AF4AA3B1B}"/>
    <cellStyle name="40% - Accent3 3 2 2 2 2 3 2 2" xfId="46506" xr:uid="{F234EE8C-0CFE-4501-AD6B-418C0358D7D9}"/>
    <cellStyle name="40% - Accent3 3 2 2 2 2 3 3" xfId="36625" xr:uid="{78C8A87E-DC18-433F-B538-58D7A425285A}"/>
    <cellStyle name="40% - Accent3 3 2 2 2 2 4" xfId="4030" xr:uid="{72FB1185-9B5D-4D83-8B62-EBD26027B5BE}"/>
    <cellStyle name="40% - Accent3 3 2 2 2 2 4 2" xfId="29474" xr:uid="{93CBB02C-1633-484D-9E89-1E01CE9577F3}"/>
    <cellStyle name="40% - Accent3 3 2 2 2 2 5" xfId="32123" xr:uid="{FB355C69-B958-4C67-8381-82AFCC4B739C}"/>
    <cellStyle name="40% - Accent3 3 2 2 2 3" xfId="18363" xr:uid="{079535DE-0403-46E6-92E7-DB4BF9FAA652}"/>
    <cellStyle name="40% - Accent3 3 2 2 2 3 2" xfId="4132" xr:uid="{F494AC73-EF45-4A72-9476-1DDEB9B71985}"/>
    <cellStyle name="40% - Accent3 3 2 2 2 3 2 2" xfId="29576" xr:uid="{19A49FF3-B419-463F-93FE-831DE4955557}"/>
    <cellStyle name="40% - Accent3 3 2 2 2 3 3" xfId="43663" xr:uid="{9A8A09F4-F4E4-440A-94AB-562B983BC4FC}"/>
    <cellStyle name="40% - Accent3 3 2 2 2 4" xfId="24847" xr:uid="{C4120012-BC7A-4F69-8A3F-E780C60CCD07}"/>
    <cellStyle name="40% - Accent3 3 2 2 2 4 2" xfId="8511" xr:uid="{D12EE47A-743E-47C7-A50B-AA514B0ABB0D}"/>
    <cellStyle name="40% - Accent3 3 2 2 2 4 2 2" xfId="33918" xr:uid="{181501A5-9FA6-4DE2-A251-BB271CBACAA0}"/>
    <cellStyle name="40% - Accent3 3 2 2 2 4 3" xfId="50081" xr:uid="{A654722E-3D92-4A53-9EC0-6C828D7B248B}"/>
    <cellStyle name="40% - Accent3 3 2 2 2 5" xfId="6067" xr:uid="{0BB2A819-BBF9-422E-B7E3-FB6E3B38B48C}"/>
    <cellStyle name="40% - Accent3 3 2 2 2 5 2" xfId="31490" xr:uid="{D1E3683F-B689-4A9F-8482-0C9FAE4BB9EE}"/>
    <cellStyle name="40% - Accent3 3 2 2 2 6" xfId="44531" xr:uid="{C83FE246-4164-49CB-AB56-A6F134CB7EB2}"/>
    <cellStyle name="40% - Accent3 3 2 2 3" xfId="12926" xr:uid="{644FC382-3D05-4E12-A738-CA2A9B7A5496}"/>
    <cellStyle name="40% - Accent3 3 2 2 3 2" xfId="19345" xr:uid="{1B4C07C6-ACAC-482C-BF36-D3E0B46DB986}"/>
    <cellStyle name="40% - Accent3 3 2 2 3 2 2" xfId="21620" xr:uid="{D1E3D215-481B-4E49-8935-221852945FC3}"/>
    <cellStyle name="40% - Accent3 3 2 2 3 2 2 2" xfId="16849" xr:uid="{67957F20-4351-40D9-8796-E0AAA21F53B6}"/>
    <cellStyle name="40% - Accent3 3 2 2 3 2 2 2 2" xfId="42165" xr:uid="{52C2E7D3-FF9D-48A7-BD1D-C5EC649513B1}"/>
    <cellStyle name="40% - Accent3 3 2 2 3 2 2 3" xfId="46888" xr:uid="{0094FF21-02F3-453F-807F-0D4D8B43FF54}"/>
    <cellStyle name="40% - Accent3 3 2 2 3 2 3" xfId="23891" xr:uid="{1492584B-FF7F-46FF-83B3-EA25EB835BC6}"/>
    <cellStyle name="40% - Accent3 3 2 2 3 2 3 2" xfId="14915" xr:uid="{B748E2A4-5DE9-4D23-A40C-84D3548EEB0D}"/>
    <cellStyle name="40% - Accent3 3 2 2 3 2 3 2 2" xfId="40254" xr:uid="{C825657F-43EF-4D4A-9717-34B1630210BE}"/>
    <cellStyle name="40% - Accent3 3 2 2 3 2 3 3" xfId="49136" xr:uid="{D1B7D31D-C57E-42C5-A4B5-DE76CE9C946C}"/>
    <cellStyle name="40% - Accent3 3 2 2 3 2 4" xfId="10344" xr:uid="{339226C0-A77D-48FF-B984-13A9DB7F8E99}"/>
    <cellStyle name="40% - Accent3 3 2 2 3 2 4 2" xfId="35728" xr:uid="{5B44BB90-F917-4676-8D02-6150D1B8483D}"/>
    <cellStyle name="40% - Accent3 3 2 2 3 2 5" xfId="44633" xr:uid="{1E89758B-B6E9-43AE-8DA8-AC4389D1FA61}"/>
    <cellStyle name="40% - Accent3 3 2 2 3 3" xfId="7830" xr:uid="{8E8BDC95-1B10-45CF-A9B8-510DB63442F0}"/>
    <cellStyle name="40% - Accent3 3 2 2 3 3 2" xfId="10446" xr:uid="{E6ADBC6E-A4F6-4697-909C-545A83A79C2B}"/>
    <cellStyle name="40% - Accent3 3 2 2 3 3 2 2" xfId="35830" xr:uid="{FC20FDC2-25E7-4C67-91E0-BA8C832D3DF1}"/>
    <cellStyle name="40% - Accent3 3 2 2 3 3 3" xfId="33237" xr:uid="{390B6B3F-3952-4446-B811-99BD635DD969}"/>
    <cellStyle name="40% - Accent3 3 2 2 3 4" xfId="18534" xr:uid="{E29DA58C-4626-4819-A419-54CE538AF528}"/>
    <cellStyle name="40% - Accent3 3 2 2 3 4 2" xfId="21146" xr:uid="{C461BEA0-13C6-4154-B0B1-490A29563DD7}"/>
    <cellStyle name="40% - Accent3 3 2 2 3 4 2 2" xfId="46425" xr:uid="{7051120B-0515-4C86-A564-B27856644BD6}"/>
    <cellStyle name="40% - Accent3 3 2 2 3 4 3" xfId="43834" xr:uid="{7A44DC15-F3C8-44BF-AA5C-3C993B13C43F}"/>
    <cellStyle name="40% - Accent3 3 2 2 3 5" xfId="12381" xr:uid="{6BA01B44-8AF5-4C23-BF08-D5D2370C4135}"/>
    <cellStyle name="40% - Accent3 3 2 2 3 5 2" xfId="37744" xr:uid="{3B29BA3A-FA5C-4A05-8AC6-C43EE077DF5B}"/>
    <cellStyle name="40% - Accent3 3 2 2 3 6" xfId="38280" xr:uid="{0E8E1B31-37F9-4AB6-940B-D3E47E6F3CEE}"/>
    <cellStyle name="40% - Accent3 3 2 2 4" xfId="17242" xr:uid="{322874CD-09A7-413F-B952-E352A09DBB1D}"/>
    <cellStyle name="40% - Accent3 3 2 2 4 2" xfId="2671" xr:uid="{F64C625C-B9E2-4CAF-A12E-BAD4A97D6693}"/>
    <cellStyle name="40% - Accent3 3 2 2 4 2 2" xfId="10525" xr:uid="{0F975DD7-D501-49AB-9F72-0D57B77C54E5}"/>
    <cellStyle name="40% - Accent3 3 2 2 4 2 2 2" xfId="35909" xr:uid="{D7DC977A-D78D-46C4-8C7F-3096E0AE5B7C}"/>
    <cellStyle name="40% - Accent3 3 2 2 4 2 3" xfId="28124" xr:uid="{B2EB18BF-D451-4DD3-82CC-6F8250640373}"/>
    <cellStyle name="40% - Accent3 3 2 2 4 3" xfId="4941" xr:uid="{AB0821A8-2216-4C23-81E2-432C2219E6E2}"/>
    <cellStyle name="40% - Accent3 3 2 2 4 3 2" xfId="8592" xr:uid="{51299AFC-DF1C-4430-8B4A-970CB0BBE049}"/>
    <cellStyle name="40% - Accent3 3 2 2 4 3 2 2" xfId="33999" xr:uid="{D5583F58-274E-410E-B96B-D72322E63CFB}"/>
    <cellStyle name="40% - Accent3 3 2 2 4 3 3" xfId="30372" xr:uid="{6F7F86CA-C203-4E27-BB0F-516EBE17BB6B}"/>
    <cellStyle name="40% - Accent3 3 2 2 4 4" xfId="1926" xr:uid="{84FC5506-582F-4EFD-BABF-91CC2724C2A4}"/>
    <cellStyle name="40% - Accent3 3 2 2 4 4 2" xfId="27397" xr:uid="{3B79E8F8-05A5-497A-A983-7261B65B3042}"/>
    <cellStyle name="40% - Accent3 3 2 2 4 5" xfId="42550" xr:uid="{38E6DD2E-8F7C-4D49-BA59-F70342F677D1}"/>
    <cellStyle name="40% - Accent3 3 2 2 5" xfId="24676" xr:uid="{76EB72CF-0446-49F7-B137-B7FD173C3E0F}"/>
    <cellStyle name="40% - Accent3 3 2 2 5 2" xfId="2028" xr:uid="{A60903AA-67B4-4F8F-AB9B-7FC02FD4203B}"/>
    <cellStyle name="40% - Accent3 3 2 2 5 2 2" xfId="27499" xr:uid="{EEEBF83B-5EE9-4DCA-BC28-2281BC5BC21B}"/>
    <cellStyle name="40% - Accent3 3 2 2 5 3" xfId="49910" xr:uid="{5368A1C7-EDAD-403A-B7C5-E9BBE04F98E4}"/>
    <cellStyle name="40% - Accent3 3 2 2 6" xfId="12210" xr:uid="{CD926374-FD58-4E7F-ADEC-D8AA1EF4A867}"/>
    <cellStyle name="40% - Accent3 3 2 2 6 2" xfId="19044" xr:uid="{39072391-7716-440C-A658-319EF7334344}"/>
    <cellStyle name="40% - Accent3 3 2 2 6 2 2" xfId="44344" xr:uid="{611C29A5-643F-4729-92AF-4D46D704EDB8}"/>
    <cellStyle name="40% - Accent3 3 2 2 6 3" xfId="37573" xr:uid="{B1564843-3F98-44F5-985B-D388B16F3491}"/>
    <cellStyle name="40% - Accent3 3 2 2 7" xfId="16601" xr:uid="{7266AC97-7578-452E-97DC-125FAB5ED11E}"/>
    <cellStyle name="40% - Accent3 3 2 2 7 2" xfId="41917" xr:uid="{5F93AE9C-7036-4E5C-9DC3-70BF5A92FD5A}"/>
    <cellStyle name="40% - Accent3 3 2 2 8" xfId="32018" xr:uid="{EF50B4A6-2620-49E7-9930-34730936FCB4}"/>
    <cellStyle name="40% - Accent3 3 2 3" xfId="1323" xr:uid="{0A4C4B00-F222-47FB-8AFD-D7923C4B7E6D}"/>
    <cellStyle name="40% - Accent3 3 2 3 2" xfId="3427" xr:uid="{1A816FBA-6751-4DC2-8D34-3B6A3C21E6D1}"/>
    <cellStyle name="40% - Accent3 3 2 3 2 2" xfId="1426" xr:uid="{303C953F-30B3-4943-9C5F-20F0A06D3E5B}"/>
    <cellStyle name="40% - Accent3 3 2 3 2 2 2" xfId="4775" xr:uid="{080479F9-57AF-4693-9D61-BB390F315610}"/>
    <cellStyle name="40% - Accent3 3 2 3 2 2 2 2" xfId="12629" xr:uid="{ADD84526-95A5-4F95-8DE6-39B98C1104DC}"/>
    <cellStyle name="40% - Accent3 3 2 3 2 2 2 2 2" xfId="37992" xr:uid="{27D35AAB-D3E5-4AD3-8A21-2DD3BC330A91}"/>
    <cellStyle name="40% - Accent3 3 2 3 2 2 2 3" xfId="30206" xr:uid="{1ECCAC3E-5001-4487-A04A-2861F305C0C5}"/>
    <cellStyle name="40% - Accent3 3 2 3 2 2 3" xfId="7046" xr:uid="{F88791AD-1AE8-4EEC-A8BD-92DFE088C9EF}"/>
    <cellStyle name="40% - Accent3 3 2 3 2 2 3 2" xfId="9664" xr:uid="{79DA56C9-B0EF-4127-9584-1D32852B3A2B}"/>
    <cellStyle name="40% - Accent3 3 2 3 2 2 3 2 2" xfId="35057" xr:uid="{1BF028EC-EB9E-4AFE-87BF-3DD6A7045DBE}"/>
    <cellStyle name="40% - Accent3 3 2 3 2 2 3 3" xfId="32460" xr:uid="{0287A2BF-45AA-4B51-9EDF-B4660519E53B}"/>
    <cellStyle name="40% - Accent3 3 2 3 2 2 4" xfId="16668" xr:uid="{71F3C5A6-1661-4CA1-BB81-62CF43B853B6}"/>
    <cellStyle name="40% - Accent3 3 2 3 2 2 4 2" xfId="41984" xr:uid="{C0792968-AF1A-4B24-A9CE-0D61CEA110A6}"/>
    <cellStyle name="40% - Accent3 3 2 3 2 2 5" xfId="26897" xr:uid="{B97B034E-4B4F-4A9D-8720-92D636FBCB2B}"/>
    <cellStyle name="40% - Accent3 3 2 3 2 3" xfId="14153" xr:uid="{E369E09B-F081-48FE-80E1-710747119524}"/>
    <cellStyle name="40% - Accent3 3 2 3 2 3 2" xfId="16770" xr:uid="{53B56E99-254B-417F-9F32-4461935340FA}"/>
    <cellStyle name="40% - Accent3 3 2 3 2 3 2 2" xfId="42086" xr:uid="{A5D90532-9346-42F1-AA8D-C311EF8E8A37}"/>
    <cellStyle name="40% - Accent3 3 2 3 2 3 3" xfId="39492" xr:uid="{DC6C4689-F3EE-44B8-8C61-F7EB5F56A065}"/>
    <cellStyle name="40% - Accent3 3 2 3 2 4" xfId="20636" xr:uid="{20A50BD6-8D1F-4D2E-8A12-1FE8A7A1A8F7}"/>
    <cellStyle name="40% - Accent3 3 2 3 2 4 2" xfId="3270" xr:uid="{3C7FA476-F11C-4ED0-AA9F-B03F396799FE}"/>
    <cellStyle name="40% - Accent3 3 2 3 2 4 2 2" xfId="28723" xr:uid="{5A144D6C-B053-4BA7-9DB5-1C7C4F94E4DF}"/>
    <cellStyle name="40% - Accent3 3 2 3 2 4 3" xfId="45915" xr:uid="{32375067-1EFB-4F52-98D7-41D2EBB05D5A}"/>
    <cellStyle name="40% - Accent3 3 2 3 2 5" xfId="18705" xr:uid="{8CF169C6-FD6C-49FC-826F-BC922500999B}"/>
    <cellStyle name="40% - Accent3 3 2 3 2 5 2" xfId="44005" xr:uid="{BD08F360-2B1D-4641-93D3-9CA2CC28A367}"/>
    <cellStyle name="40% - Accent3 3 2 3 2 6" xfId="28872" xr:uid="{F4497E0F-26E6-487E-96C0-52F51E9200EE}"/>
    <cellStyle name="40% - Accent3 3 2 3 3" xfId="9741" xr:uid="{B54D035E-0BDB-4CDD-9381-8E9021C79105}"/>
    <cellStyle name="40% - Accent3 3 2 3 3 2" xfId="3530" xr:uid="{32F704BF-D06B-4209-895D-725E756D6295}"/>
    <cellStyle name="40% - Accent3 3 2 3 3 2 2" xfId="11088" xr:uid="{D640D444-A631-44F1-84C2-8ACFE090D08A}"/>
    <cellStyle name="40% - Accent3 3 2 3 3 2 2 2" xfId="25266" xr:uid="{0EF9A0AB-883B-4797-A50B-25FF4B2DF552}"/>
    <cellStyle name="40% - Accent3 3 2 3 3 2 2 2 2" xfId="50500" xr:uid="{C4B0A819-CD09-48CD-8035-7EAB3F306C8E}"/>
    <cellStyle name="40% - Accent3 3 2 3 3 2 2 3" xfId="36459" xr:uid="{0D339FC8-5A53-472F-80D3-2B729E19DEDE}"/>
    <cellStyle name="40% - Accent3 3 2 3 3 2 3" xfId="19682" xr:uid="{907C0C3D-DC90-4145-945D-11FD6183B67F}"/>
    <cellStyle name="40% - Accent3 3 2 3 3 2 3 2" xfId="22300" xr:uid="{E8BB4267-48C8-4DD7-A457-7404B4EBFD0D}"/>
    <cellStyle name="40% - Accent3 3 2 3 3 2 3 2 2" xfId="47568" xr:uid="{BE25C1F4-7F9E-4805-BDA3-DB196A96278F}"/>
    <cellStyle name="40% - Accent3 3 2 3 3 2 3 3" xfId="44970" xr:uid="{DD20CE1D-36C3-4431-AC58-2B3B0654E6A0}"/>
    <cellStyle name="40% - Accent3 3 2 3 3 2 4" xfId="6134" xr:uid="{BE66BC5F-EFBE-4065-86B2-1AFA99AD2109}"/>
    <cellStyle name="40% - Accent3 3 2 3 3 2 4 2" xfId="31557" xr:uid="{5B10AC44-1369-42A0-8593-81395B760686}"/>
    <cellStyle name="40% - Accent3 3 2 3 3 2 5" xfId="28974" xr:uid="{D08E6882-AD1C-4B84-BF01-55F0A51641CD}"/>
    <cellStyle name="40% - Accent3 3 2 3 3 3" xfId="2589" xr:uid="{E7EB2C24-5114-470B-A3FE-B2FE9B2ACAC7}"/>
    <cellStyle name="40% - Accent3 3 2 3 3 3 2" xfId="6236" xr:uid="{8CED7AA5-D0C5-4BDC-941D-3D1897D3AC53}"/>
    <cellStyle name="40% - Accent3 3 2 3 3 3 2 2" xfId="31659" xr:uid="{47E044F2-5E58-400A-98F6-05261B184A4D}"/>
    <cellStyle name="40% - Accent3 3 2 3 3 3 3" xfId="28042" xr:uid="{8CB88718-5BAF-436B-9EEE-7430E763537C}"/>
    <cellStyle name="40% - Accent3 3 2 3 3 4" xfId="14324" xr:uid="{8CD272FF-17B3-4C9F-8278-37796700227D}"/>
    <cellStyle name="40% - Accent3 3 2 3 3 4 2" xfId="9583" xr:uid="{5AA4BB8E-490A-420E-8A93-86124372478A}"/>
    <cellStyle name="40% - Accent3 3 2 3 3 4 2 2" xfId="34976" xr:uid="{66A03E1C-138A-4009-AC5C-DAD52B08687E}"/>
    <cellStyle name="40% - Accent3 3 2 3 3 4 3" xfId="39663" xr:uid="{80D55EA2-ED6F-4D50-840E-CE6FD8BB1E5D}"/>
    <cellStyle name="40% - Accent3 3 2 3 3 5" xfId="8172" xr:uid="{9803BA40-314F-440D-A1C2-B35E0242B981}"/>
    <cellStyle name="40% - Accent3 3 2 3 3 5 2" xfId="33579" xr:uid="{03D09531-3EB7-4EDF-BA89-1413391E3398}"/>
    <cellStyle name="40% - Accent3 3 2 3 3 6" xfId="35125" xr:uid="{5F554A40-EFCC-4D76-8CF2-9A9AA490DF18}"/>
    <cellStyle name="40% - Accent3 3 2 3 4" xfId="13031" xr:uid="{73C2CDD6-A29A-420E-BE96-7BEA584167B8}"/>
    <cellStyle name="40% - Accent3 3 2 3 4 2" xfId="15308" xr:uid="{D2CDBC01-B141-4953-ABD8-B745B14EC3C2}"/>
    <cellStyle name="40% - Accent3 3 2 3 4 2 2" xfId="6315" xr:uid="{692B2A79-4F94-4E0B-A027-228C699B6C70}"/>
    <cellStyle name="40% - Accent3 3 2 3 4 2 2 2" xfId="31738" xr:uid="{A7764072-8A11-4658-9F87-C2990FE1D502}"/>
    <cellStyle name="40% - Accent3 3 2 3 4 2 3" xfId="40635" xr:uid="{5FED7652-FF5F-4E74-8101-B3B42152F09C}"/>
    <cellStyle name="40% - Accent3 3 2 3 4 3" xfId="17579" xr:uid="{C3D60F16-0BEA-464F-99F4-2D2B4FE7FB2F}"/>
    <cellStyle name="40% - Accent3 3 2 3 4 3 2" xfId="3351" xr:uid="{F75DF47F-9294-4229-AA1B-383E4EFF41CD}"/>
    <cellStyle name="40% - Accent3 3 2 3 4 3 2 2" xfId="28804" xr:uid="{9B7972F3-16AA-475B-B404-E9C762E6A7A6}"/>
    <cellStyle name="40% - Accent3 3 2 3 4 3 3" xfId="42887" xr:uid="{300A141D-581C-4605-9175-965E066E2604}"/>
    <cellStyle name="40% - Accent3 3 2 3 4 4" xfId="22981" xr:uid="{64C7F2B2-4B79-4D8E-A646-D0D96DC81AEA}"/>
    <cellStyle name="40% - Accent3 3 2 3 4 4 2" xfId="48236" xr:uid="{19C22936-73F9-49C0-8A2E-735673A85B96}"/>
    <cellStyle name="40% - Accent3 3 2 3 4 5" xfId="38382" xr:uid="{2158CE36-1234-4DD2-A07E-00B36CA83B44}"/>
    <cellStyle name="40% - Accent3 3 2 3 5" xfId="20465" xr:uid="{0CF91C92-D11D-42E4-9237-1BC5D79374E5}"/>
    <cellStyle name="40% - Accent3 3 2 3 5 2" xfId="23083" xr:uid="{4239191E-F7AE-49A7-A75F-E4C02249AA5F}"/>
    <cellStyle name="40% - Accent3 3 2 3 5 2 2" xfId="48338" xr:uid="{74F79A3A-4C59-4761-B140-10A2919A4BED}"/>
    <cellStyle name="40% - Accent3 3 2 3 5 3" xfId="45744" xr:uid="{93ED474A-9F44-4610-BD77-940C97874054}"/>
    <cellStyle name="40% - Accent3 3 2 3 6" xfId="8001" xr:uid="{38DF1F3D-EC94-41CB-98FB-84E1B44A4723}"/>
    <cellStyle name="40% - Accent3 3 2 3 6 2" xfId="14834" xr:uid="{7EE28223-2FFC-47CF-B56B-0AD0DDE45678}"/>
    <cellStyle name="40% - Accent3 3 2 3 6 2 2" xfId="40173" xr:uid="{B3934538-0B25-4DDF-9C97-F6F81C4EA883}"/>
    <cellStyle name="40% - Accent3 3 2 3 6 3" xfId="33408" xr:uid="{0D0D04A8-34A3-4D3A-B321-396CD8C12BA3}"/>
    <cellStyle name="40% - Accent3 3 2 3 7" xfId="25018" xr:uid="{72D60D95-5660-4D7D-A02C-6C714867502D}"/>
    <cellStyle name="40% - Accent3 3 2 3 7 2" xfId="50252" xr:uid="{51E598F6-CDAD-4BBA-91B7-1674DBFE61D4}"/>
    <cellStyle name="40% - Accent3 3 2 3 8" xfId="26796" xr:uid="{94504ECD-3DF3-4643-A6D2-56127E8DDE91}"/>
    <cellStyle name="40% - Accent3 3 2 4" xfId="22378" xr:uid="{8556EB96-6165-4BB5-937F-FA921E3D2670}"/>
    <cellStyle name="40% - Accent3 3 2 4 2" xfId="9844" xr:uid="{FC056222-206C-4D26-9469-DBC2174A1F69}"/>
    <cellStyle name="40% - Accent3 3 2 4 2 2" xfId="23725" xr:uid="{8F17F862-A8AE-4F54-AB28-89292645412C}"/>
    <cellStyle name="40% - Accent3 3 2 4 2 2 2" xfId="18953" xr:uid="{442F042D-A384-46B1-92E4-4A7C6D83219C}"/>
    <cellStyle name="40% - Accent3 3 2 4 2 2 2 2" xfId="44253" xr:uid="{1512362E-FACD-4F83-A7DE-A42F5FE3CCA3}"/>
    <cellStyle name="40% - Accent3 3 2 4 2 2 3" xfId="48970" xr:uid="{6B70FC4E-A9B5-45AB-9ACC-11AB62BB469F}"/>
    <cellStyle name="40% - Accent3 3 2 4 2 3" xfId="13368" xr:uid="{9DCEF248-99AE-458A-9744-5C827427E061}"/>
    <cellStyle name="40% - Accent3 3 2 4 2 3 2" xfId="15988" xr:uid="{8733F1D1-7936-422F-9726-816E0496B261}"/>
    <cellStyle name="40% - Accent3 3 2 4 2 3 2 2" xfId="41315" xr:uid="{907C36AE-E251-4B72-A06C-64AE1D096078}"/>
    <cellStyle name="40% - Accent3 3 2 4 2 3 3" xfId="38719" xr:uid="{3D133EE2-BFB5-46EC-8541-7CECD9054731}"/>
    <cellStyle name="40% - Accent3 3 2 4 2 4" xfId="12448" xr:uid="{B1463C8F-2A7C-44FE-A002-4098E22B86EE}"/>
    <cellStyle name="40% - Accent3 3 2 4 2 4 2" xfId="37811" xr:uid="{D92746E4-86AD-41AE-A8C3-6F53D0157042}"/>
    <cellStyle name="40% - Accent3 3 2 4 2 5" xfId="35228" xr:uid="{7CF936B2-7975-4816-BF92-5FC872EBD93C}"/>
    <cellStyle name="40% - Accent3 3 2 4 3" xfId="8902" xr:uid="{7C9B0FE0-E3F7-4641-BBA3-8ADFB33A89AE}"/>
    <cellStyle name="40% - Accent3 3 2 4 3 2" xfId="12550" xr:uid="{A63CBBA3-FD91-4C58-B16F-1F5BE07FDE94}"/>
    <cellStyle name="40% - Accent3 3 2 4 3 2 2" xfId="37913" xr:uid="{398445B1-8539-4DD4-8E6F-32970CBCE839}"/>
    <cellStyle name="40% - Accent3 3 2 4 3 3" xfId="34295" xr:uid="{91DABD23-6F13-4DCF-A9C2-953F2CB8B5D8}"/>
    <cellStyle name="40% - Accent3 3 2 4 4" xfId="2760" xr:uid="{BBDB4D80-FBE4-4202-B38B-886B88BE1118}"/>
    <cellStyle name="40% - Accent3 3 2 4 4 2" xfId="22219" xr:uid="{B9DE084C-9D7E-43B4-A567-869C11D72434}"/>
    <cellStyle name="40% - Accent3 3 2 4 4 2 2" xfId="47487" xr:uid="{66836D98-1682-49A4-B1D0-A3AF83548CA0}"/>
    <cellStyle name="40% - Accent3 3 2 4 4 3" xfId="28213" xr:uid="{79F200EE-E495-4438-9FF4-BA8D17E02A78}"/>
    <cellStyle name="40% - Accent3 3 2 4 5" xfId="20807" xr:uid="{7762E3D2-EBA2-4235-9F42-C1D554ABCAB3}"/>
    <cellStyle name="40% - Accent3 3 2 4 5 2" xfId="46086" xr:uid="{FD8000E9-44C3-4952-926E-6ED7019F32F4}"/>
    <cellStyle name="40% - Accent3 3 2 4 6" xfId="47635" xr:uid="{5B226F6F-DFBC-436F-BE8D-946892D3CFA8}"/>
    <cellStyle name="40% - Accent3 3 2 5" xfId="16065" xr:uid="{7A41D25B-8F51-460D-8953-85CC96EFE75D}"/>
    <cellStyle name="40% - Accent3 3 2 5 2" xfId="22481" xr:uid="{C9FEEFF7-7B2F-430E-9DE4-5F059930D4DD}"/>
    <cellStyle name="40% - Accent3 3 2 5 2 2" xfId="17413" xr:uid="{5206907E-8DE1-44F8-99CD-EA2257BDEC54}"/>
    <cellStyle name="40% - Accent3 3 2 5 2 2 2" xfId="8420" xr:uid="{3E0F0955-8C6C-424A-B88A-7C3F9E6D84BA}"/>
    <cellStyle name="40% - Accent3 3 2 5 2 2 2 2" xfId="33827" xr:uid="{F62E81FD-8AE1-41EC-9ADD-2301D11B5761}"/>
    <cellStyle name="40% - Accent3 3 2 5 2 2 3" xfId="42721" xr:uid="{DEED938E-D56F-4EE5-99D0-08FF1C839D18}"/>
    <cellStyle name="40% - Accent3 3 2 5 2 3" xfId="731" xr:uid="{18F9F9B0-15E6-47DB-9D8B-ADA84F1DE32D}"/>
    <cellStyle name="40% - Accent3 3 2 5 2 3 2" xfId="5455" xr:uid="{331EEBEA-4903-433E-BE8D-A26D2208E83A}"/>
    <cellStyle name="40% - Accent3 3 2 5 2 3 2 2" xfId="30886" xr:uid="{A51CD6CE-2FD6-43F9-A94C-619A9FD78355}"/>
    <cellStyle name="40% - Accent3 3 2 5 2 3 3" xfId="26215" xr:uid="{A4A463AB-112D-4F39-BEA6-A63CAE08424E}"/>
    <cellStyle name="40% - Accent3 3 2 5 2 4" xfId="25085" xr:uid="{A04494C9-E958-4877-8701-BF92B4370BC3}"/>
    <cellStyle name="40% - Accent3 3 2 5 2 4 2" xfId="50319" xr:uid="{FA70A799-3CC2-4E74-A3D6-FA1D6A4B963A}"/>
    <cellStyle name="40% - Accent3 3 2 5 2 5" xfId="47737" xr:uid="{B9735C2F-F359-4E45-8222-A67DAC5BA885}"/>
    <cellStyle name="40% - Accent3 3 2 5 3" xfId="21538" xr:uid="{CCC2D1FA-680E-4261-8A4C-57E8211DABBE}"/>
    <cellStyle name="40% - Accent3 3 2 5 3 2" xfId="25187" xr:uid="{61D2C045-2E6B-4104-AE07-81BCBCC6E8F7}"/>
    <cellStyle name="40% - Accent3 3 2 5 3 2 2" xfId="50421" xr:uid="{FF08A053-8FDA-455C-85A9-98F0E0D292B9}"/>
    <cellStyle name="40% - Accent3 3 2 5 3 3" xfId="46806" xr:uid="{1244B9BB-5B85-4BB4-9D74-81CA1F226CFB}"/>
    <cellStyle name="40% - Accent3 3 2 5 4" xfId="9073" xr:uid="{335AD505-0427-4967-AF53-408EA80F3FD1}"/>
    <cellStyle name="40% - Accent3 3 2 5 4 2" xfId="15907" xr:uid="{B9FB61C4-0E32-4B16-8A84-13B95CA2B559}"/>
    <cellStyle name="40% - Accent3 3 2 5 4 2 2" xfId="41234" xr:uid="{065CB945-E8D9-4B78-A712-CC4C31BEF930}"/>
    <cellStyle name="40% - Accent3 3 2 5 4 3" xfId="34466" xr:uid="{4017EF7D-8798-4266-86B4-B785EC5AAB77}"/>
    <cellStyle name="40% - Accent3 3 2 5 5" xfId="14495" xr:uid="{56A742A8-CAD1-4E7A-A5D9-E37256FEC1CF}"/>
    <cellStyle name="40% - Accent3 3 2 5 5 2" xfId="39834" xr:uid="{B970BC51-576D-40E4-9A6F-08BC2BFED85A}"/>
    <cellStyle name="40% - Accent3 3 2 5 6" xfId="41382" xr:uid="{72BEAC1C-DE4E-42C4-A258-EFA8BBBE7EEF}"/>
    <cellStyle name="40% - Accent3 3 2 6" xfId="17137" xr:uid="{C8C22796-1D98-43B0-AF7E-6545AC7586C4}"/>
    <cellStyle name="40% - Accent3 3 2 6 2" xfId="12039" xr:uid="{85C7E55C-2AD5-42AC-82D4-9B2FBD7459CD}"/>
    <cellStyle name="40% - Accent3 3 2 6 2 2" xfId="993" xr:uid="{6FB86CEE-C38D-41B4-89B4-2CFADA10848E}"/>
    <cellStyle name="40% - Accent3 3 2 6 2 2 2" xfId="26477" xr:uid="{50C36389-CD98-4D34-91E3-2F25E6860868}"/>
    <cellStyle name="40% - Accent3 3 2 6 2 3" xfId="37402" xr:uid="{70A416F2-65F8-4293-81E8-58E96DD293B5}"/>
    <cellStyle name="40% - Accent3 3 2 6 3" xfId="5896" xr:uid="{FFE9DC51-80E7-4D84-A620-001F63644263}"/>
    <cellStyle name="40% - Accent3 3 2 6 3 2" xfId="25357" xr:uid="{94C5539C-DE16-4C25-B7BA-763BEB4A77CD}"/>
    <cellStyle name="40% - Accent3 3 2 6 3 2 2" xfId="50591" xr:uid="{EA4E2006-C0C5-4E6B-A7E5-113FE70E0706}"/>
    <cellStyle name="40% - Accent3 3 2 6 3 3" xfId="31319" xr:uid="{1D4F9B28-A476-4DD5-B238-75F3CDBE4AE8}"/>
    <cellStyle name="40% - Accent3 3 2 6 4" xfId="22914" xr:uid="{F14A73F7-6FB0-4C74-AE92-102992F6DCB1}"/>
    <cellStyle name="40% - Accent3 3 2 6 4 2" xfId="48169" xr:uid="{675F230D-05E2-4C26-96D3-2C50DC06432F}"/>
    <cellStyle name="40% - Accent3 3 2 6 5" xfId="42446" xr:uid="{88E1220F-DD90-4956-9A1C-50CAA4CFDB31}"/>
    <cellStyle name="40% - Accent3 3 2 7" xfId="23554" xr:uid="{BF01F8EA-3F03-43C0-BB50-5A5B7AA4CAC2}"/>
    <cellStyle name="40% - Accent3 3 2 7 2" xfId="14235" xr:uid="{B11844F4-02FB-4EB2-8D65-7A8EDD036A9F}"/>
    <cellStyle name="40% - Accent3 3 2 7 2 2" xfId="4211" xr:uid="{571A5C5C-7566-44CC-AA38-2D5DB2C425FA}"/>
    <cellStyle name="40% - Accent3 3 2 7 2 2 2" xfId="29655" xr:uid="{0592324F-558F-4222-A0B2-E074165CAA26}"/>
    <cellStyle name="40% - Accent3 3 2 7 2 3" xfId="39574" xr:uid="{2516D486-D141-4300-8965-623E3B00ED98}"/>
    <cellStyle name="40% - Accent3 3 2 7 3" xfId="15474" xr:uid="{BED691C4-ADD8-4240-B400-4FB517AC3948}"/>
    <cellStyle name="40% - Accent3 3 2 7 3 2" xfId="19125" xr:uid="{F3CFE400-7B3B-4364-B2B9-706A43DB4FA2}"/>
    <cellStyle name="40% - Accent3 3 2 7 3 2 2" xfId="44425" xr:uid="{B07D6485-3A98-4C71-81EF-C9692D522986}"/>
    <cellStyle name="40% - Accent3 3 2 7 3 3" xfId="40801" xr:uid="{0ACAE354-C35E-4229-A7ED-8AD2F9875729}"/>
    <cellStyle name="40% - Accent3 3 2 7 4" xfId="13540" xr:uid="{DF7116F5-8F1E-47AF-9DF4-67CD4100B943}"/>
    <cellStyle name="40% - Accent3 3 2 7 4 2" xfId="38891" xr:uid="{595C1160-3CC4-4C27-8B93-E3199D349F72}"/>
    <cellStyle name="40% - Accent3 3 2 7 5" xfId="48799" xr:uid="{D8FDB51F-FBC0-4815-BA9D-1F7CDADC8073}"/>
    <cellStyle name="40% - Accent3 3 2 8" xfId="13069" xr:uid="{F2175266-F0D8-4CD6-A410-DDBA1CD5F1C3}"/>
    <cellStyle name="40% - Accent3 3 2 8 2" xfId="208" xr:uid="{E7CC4870-EBC4-4AFB-80EE-D0E9D69441BF}"/>
    <cellStyle name="40% - Accent3 3 2 8 2 2" xfId="25702" xr:uid="{1DF362AE-D24D-4B60-8970-83FBB184BF5E}"/>
    <cellStyle name="40% - Accent3 3 2 8 3" xfId="38420" xr:uid="{A533B8B3-CF6E-4137-AF24-930D00B5EB1B}"/>
    <cellStyle name="40% - Accent3 3 2 9" xfId="8661" xr:uid="{D7B3DAB3-249C-4DFB-8126-CCFBF5CEA676}"/>
    <cellStyle name="40% - Accent3 3 2 9 2" xfId="24273" xr:uid="{6A8A7AAB-6E2F-4CE3-8BD9-37EC52343655}"/>
    <cellStyle name="40% - Accent3 3 2 9 2 2" xfId="49518" xr:uid="{2570802D-3FAF-4CE1-A013-29FC8CDA72A4}"/>
    <cellStyle name="40% - Accent3 3 2 9 3" xfId="34067" xr:uid="{3316975E-AF59-4ED8-9540-CD46B36B816E}"/>
    <cellStyle name="40% - Accent3 3 3" xfId="5531" xr:uid="{4C938A1E-55F4-4C76-AF00-F79328311B3C}"/>
    <cellStyle name="40% - Accent3 3 3 2" xfId="11845" xr:uid="{119C15B3-C0EB-4AE2-82AB-1FF8C2A63275}"/>
    <cellStyle name="40% - Accent3 3 3 2 2" xfId="5634" xr:uid="{53C3E575-34F6-4AA8-B36F-3CC8F8E6D679}"/>
    <cellStyle name="40% - Accent3 3 3 2 2 2" xfId="19516" xr:uid="{7C1D8D33-7670-4FBB-9A52-62A5137EC700}"/>
    <cellStyle name="40% - Accent3 3 3 2 2 2 2" xfId="14743" xr:uid="{8F35D934-BDBA-4F18-89AD-65BE1F2E3D39}"/>
    <cellStyle name="40% - Accent3 3 3 2 2 2 2 2" xfId="40082" xr:uid="{09EDE139-33B1-4180-B484-6C6621EC81CA}"/>
    <cellStyle name="40% - Accent3 3 3 2 2 2 3" xfId="44804" xr:uid="{355140CF-0AF6-42AB-B3C1-A462CBA5F6FE}"/>
    <cellStyle name="40% - Accent3 3 3 2 2 3" xfId="3872" xr:uid="{5BC2278A-5BB4-4B77-8317-BD491FCE60E7}"/>
    <cellStyle name="40% - Accent3 3 3 2 2 3 2" xfId="24405" xr:uid="{586E5053-7614-4351-BF9D-B936AF5C88F6}"/>
    <cellStyle name="40% - Accent3 3 3 2 2 3 2 2" xfId="49650" xr:uid="{B7D161D7-34FB-4B26-B4DE-5F03615D7152}"/>
    <cellStyle name="40% - Accent3 3 3 2 2 3 3" xfId="29316" xr:uid="{ACF12E63-50F6-4C11-91B5-533CEDC0EC73}"/>
    <cellStyle name="40% - Accent3 3 3 2 2 4" xfId="8239" xr:uid="{41D0DEE4-51CB-47F7-930A-808607C9DAA4}"/>
    <cellStyle name="40% - Accent3 3 3 2 2 4 2" xfId="33646" xr:uid="{FF60BF66-819A-4543-ABE8-1113BB5C4233}"/>
    <cellStyle name="40% - Accent3 3 3 2 2 5" xfId="31057" xr:uid="{E6C90A86-5505-4CA8-AFEA-6D0D18EC91DC}"/>
    <cellStyle name="40% - Accent3 3 3 2 3" xfId="4693" xr:uid="{B566A575-1DD4-4B07-A91E-2F17F1BB2EFC}"/>
    <cellStyle name="40% - Accent3 3 3 2 3 2" xfId="8341" xr:uid="{08EAEB19-555C-472F-BDEE-E85FBB35E65A}"/>
    <cellStyle name="40% - Accent3 3 3 2 3 2 2" xfId="33748" xr:uid="{3BC2B9A0-399C-4B5E-8C0D-7BA95BE392CD}"/>
    <cellStyle name="40% - Accent3 3 3 2 3 3" xfId="30124" xr:uid="{E4A180AD-A270-4A01-B215-B3A1E6A052F8}"/>
    <cellStyle name="40% - Accent3 3 3 2 4" xfId="15397" xr:uid="{84065C58-29C2-4724-9C6B-5321F67DCD18}"/>
    <cellStyle name="40% - Accent3 3 3 2 4 2" xfId="11687" xr:uid="{B3A509F8-1B4B-4973-8783-95C5355CC61F}"/>
    <cellStyle name="40% - Accent3 3 3 2 4 2 2" xfId="37058" xr:uid="{C9E12546-9324-4037-BF92-ACCF1677AB11}"/>
    <cellStyle name="40% - Accent3 3 3 2 4 3" xfId="40724" xr:uid="{35E43BF3-6BB3-45D7-9075-204EDC3A6493}"/>
    <cellStyle name="40% - Accent3 3 3 2 5" xfId="9244" xr:uid="{A65184F3-50A1-4E69-A813-BE6D4D2B9560}"/>
    <cellStyle name="40% - Accent3 3 3 2 5 2" xfId="34637" xr:uid="{09D233DD-4C86-4070-8EA5-B84C480FE47E}"/>
    <cellStyle name="40% - Accent3 3 3 2 6" xfId="37209" xr:uid="{24648151-C208-43A5-8334-A2592F14F30D}"/>
    <cellStyle name="40% - Accent3 3 3 3" xfId="24482" xr:uid="{7CFB80A0-8F46-4D13-93BA-B67FCC3B268A}"/>
    <cellStyle name="40% - Accent3 3 3 3 2" xfId="11948" xr:uid="{B64A2A57-02D5-4300-8DEC-794A4C144D0D}"/>
    <cellStyle name="40% - Accent3 3 3 3 2 2" xfId="13202" xr:uid="{3A9C90C7-4B7A-4734-9013-A1BB4DCE9719}"/>
    <cellStyle name="40% - Accent3 3 3 3 2 2 2" xfId="3179" xr:uid="{419624A8-89A5-4951-84D0-01D60195E6F5}"/>
    <cellStyle name="40% - Accent3 3 3 3 2 2 2 2" xfId="28632" xr:uid="{83AADF88-3585-440A-A125-9A89B0EB1CDD}"/>
    <cellStyle name="40% - Accent3 3 3 3 2 2 3" xfId="38553" xr:uid="{D79A6B30-6C15-4840-A7D2-CC20140D8E9C}"/>
    <cellStyle name="40% - Accent3 3 3 3 2 3" xfId="10186" xr:uid="{3C817E1D-BCC5-4B05-AE7F-8CB73F6ED4DC}"/>
    <cellStyle name="40% - Accent3 3 3 3 2 3 2" xfId="18093" xr:uid="{DE94337B-6031-4A9B-89FA-78FE0ED19712}"/>
    <cellStyle name="40% - Accent3 3 3 3 2 3 2 2" xfId="43401" xr:uid="{9698920A-F682-4BE7-B569-8BCBE8A0806A}"/>
    <cellStyle name="40% - Accent3 3 3 3 2 3 3" xfId="35570" xr:uid="{44F603DF-FD65-4DF4-9A2E-1C4C207109FB}"/>
    <cellStyle name="40% - Accent3 3 3 3 2 4" xfId="20874" xr:uid="{644CE35E-6CB4-4596-9500-2614B54C9E57}"/>
    <cellStyle name="40% - Accent3 3 3 3 2 4 2" xfId="46153" xr:uid="{893B21A0-A4D2-43D6-AE0C-E932C9404CC0}"/>
    <cellStyle name="40% - Accent3 3 3 3 2 5" xfId="37311" xr:uid="{6A7E9B5A-24FF-4F9D-B21F-670494B4D0D4}"/>
    <cellStyle name="40% - Accent3 3 3 3 3" xfId="11006" xr:uid="{A792D955-9151-40AB-AE93-6735F84AA5A4}"/>
    <cellStyle name="40% - Accent3 3 3 3 3 2" xfId="20976" xr:uid="{24B32805-788E-4C2B-ABD6-C020A68EBF4A}"/>
    <cellStyle name="40% - Accent3 3 3 3 3 2 2" xfId="46255" xr:uid="{4C6B9D93-7BAB-485E-90A5-3599B60174DD}"/>
    <cellStyle name="40% - Accent3 3 3 3 3 3" xfId="36377" xr:uid="{B705CD9D-7A74-4E93-80F8-3A6B423EDE1F}"/>
    <cellStyle name="40% - Accent3 3 3 3 4" xfId="4864" xr:uid="{194578E7-E7E5-4D5F-A552-23EDC07B7078}"/>
    <cellStyle name="40% - Accent3 3 3 3 4 2" xfId="24324" xr:uid="{1CC7F3AE-101C-4007-A479-1E579746F9FC}"/>
    <cellStyle name="40% - Accent3 3 3 3 4 2 2" xfId="49569" xr:uid="{6FF20A24-EA1C-49B1-A94D-EA5E64DF6B86}"/>
    <cellStyle name="40% - Accent3 3 3 3 4 3" xfId="30295" xr:uid="{43C535D6-EFFB-4F3C-AF4D-410C48843E41}"/>
    <cellStyle name="40% - Accent3 3 3 3 5" xfId="21880" xr:uid="{72672EA0-66D9-4E42-B83C-B09F4EF7B93D}"/>
    <cellStyle name="40% - Accent3 3 3 3 5 2" xfId="47148" xr:uid="{B9CF156C-A049-4132-80CB-8765B1510928}"/>
    <cellStyle name="40% - Accent3 3 3 3 6" xfId="49718" xr:uid="{B75B0A81-9267-47C6-91BC-B325635D4818}"/>
    <cellStyle name="40% - Accent3 3 3 4" xfId="16168" xr:uid="{66C404D3-11D7-4AD5-8B76-8E64C44A885B}"/>
    <cellStyle name="40% - Accent3 3 3 4 2" xfId="6880" xr:uid="{A16C703F-1456-474B-8F60-E78D0D456C27}"/>
    <cellStyle name="40% - Accent3 3 3 4 2 2" xfId="21055" xr:uid="{36845669-9F48-4A1C-937B-B073E5D046CD}"/>
    <cellStyle name="40% - Accent3 3 3 4 2 2 2" xfId="46334" xr:uid="{7873A0D5-F8C3-4B55-8661-56C6A345F8B1}"/>
    <cellStyle name="40% - Accent3 3 3 4 2 3" xfId="32294" xr:uid="{16D62AD0-526A-4BE6-B56C-D6C963DB4B98}"/>
    <cellStyle name="40% - Accent3 3 3 4 3" xfId="1768" xr:uid="{3190B922-DE7A-4B3A-9E46-1D93BD0B8FB7}"/>
    <cellStyle name="40% - Accent3 3 3 4 3 2" xfId="11768" xr:uid="{55A73380-FBB8-46D5-875B-B4E2C8FE17A6}"/>
    <cellStyle name="40% - Accent3 3 3 4 3 2 2" xfId="37139" xr:uid="{7FE7196C-861D-4CF3-9230-70B14326948C}"/>
    <cellStyle name="40% - Accent3 3 3 4 3 3" xfId="27239" xr:uid="{B617A4FE-A74B-456C-9517-DFC82D1AD6CC}"/>
    <cellStyle name="40% - Accent3 3 3 4 4" xfId="18772" xr:uid="{15959912-5AF4-47AA-8D7A-762E29E2FC79}"/>
    <cellStyle name="40% - Accent3 3 3 4 4 2" xfId="44072" xr:uid="{CD2028B4-2CD3-446E-B885-9C033CEB82E3}"/>
    <cellStyle name="40% - Accent3 3 3 4 5" xfId="41484" xr:uid="{EF9ED022-B6E9-4C4A-BC09-802320E941F3}"/>
    <cellStyle name="40% - Accent3 3 3 5" xfId="15226" xr:uid="{AF25CF30-3116-4473-9215-4BE817F3AA08}"/>
    <cellStyle name="40% - Accent3 3 3 5 2" xfId="18874" xr:uid="{83442F88-EB8F-4F96-B1F4-4C15ABD5D2DB}"/>
    <cellStyle name="40% - Accent3 3 3 5 2 2" xfId="44174" xr:uid="{582F0DE6-8031-409A-8B07-5AA048A64483}"/>
    <cellStyle name="40% - Accent3 3 3 5 3" xfId="40553" xr:uid="{00D2DCA9-BE0E-415B-8C6E-0877ADA593E1}"/>
    <cellStyle name="40% - Accent3 3 3 6" xfId="21709" xr:uid="{8577A2DE-3BDF-401A-B5F2-4234944E52E1}"/>
    <cellStyle name="40% - Accent3 3 3 6 2" xfId="5374" xr:uid="{598A5912-3B18-4E75-B5DF-557A9A1D76FF}"/>
    <cellStyle name="40% - Accent3 3 3 6 2 2" xfId="30805" xr:uid="{64FA10D0-71CD-4F7F-9F5C-39A24EDE6B1F}"/>
    <cellStyle name="40% - Accent3 3 3 6 3" xfId="46977" xr:uid="{434AD901-8E20-407E-A258-A210110CA07F}"/>
    <cellStyle name="40% - Accent3 3 3 7" xfId="2931" xr:uid="{AA202830-0009-4A79-BB9D-B9C25741275E}"/>
    <cellStyle name="40% - Accent3 3 3 7 2" xfId="28384" xr:uid="{8EAC0842-3301-455F-949D-FEC59F95AAC9}"/>
    <cellStyle name="40% - Accent3 3 3 8" xfId="30954" xr:uid="{7B25A078-7431-4439-8045-2099823B8AC8}"/>
    <cellStyle name="40% - Accent3 3 4" xfId="18169" xr:uid="{EA8B77D1-1F96-445D-BA5C-B2FB01A17414}"/>
    <cellStyle name="40% - Accent3 3 4 2" xfId="7636" xr:uid="{A9B1B406-63CE-46A6-938A-2F334B15BB90}"/>
    <cellStyle name="40% - Accent3 3 4 2 2" xfId="18272" xr:uid="{1FF4BC75-A51B-45D8-B81A-0E1F1DC5D217}"/>
    <cellStyle name="40% - Accent3 3 4 2 2 2" xfId="1600" xr:uid="{1CFE1C1B-E993-4F2B-8050-A6BD19E77E49}"/>
    <cellStyle name="40% - Accent3 3 4 2 2 2 2" xfId="22128" xr:uid="{8642C9D2-EC9C-4478-BF3D-7C37DACE08EA}"/>
    <cellStyle name="40% - Accent3 3 4 2 2 2 2 2" xfId="47396" xr:uid="{56D6DD12-8C66-4B7C-9C05-20217E332C95}"/>
    <cellStyle name="40% - Accent3 3 4 2 2 2 3" xfId="27071" xr:uid="{942AA7B3-F025-460F-82BD-ABD7F4C0DE26}"/>
    <cellStyle name="40% - Accent3 3 4 2 2 3" xfId="16510" xr:uid="{A83FAA02-0A34-4DE0-A99C-C9CAEBA83A03}"/>
    <cellStyle name="40% - Accent3 3 4 2 2 3 2" xfId="20196" xr:uid="{017F2A5D-4BA6-40AA-A882-FFE075EBD93B}"/>
    <cellStyle name="40% - Accent3 3 4 2 2 3 2 2" xfId="45484" xr:uid="{7C535502-04F3-46DD-8094-30CD2C18C671}"/>
    <cellStyle name="40% - Accent3 3 4 2 2 3 3" xfId="41826" xr:uid="{78CF30CA-81FC-4938-95F6-98FA22C4BA8C}"/>
    <cellStyle name="40% - Accent3 3 4 2 2 4" xfId="2998" xr:uid="{8DB76DC9-7768-4D87-8BDB-3051D7D1717C}"/>
    <cellStyle name="40% - Accent3 3 4 2 2 4 2" xfId="28451" xr:uid="{C6358616-5F07-4FD9-8AB8-BD050E619AA6}"/>
    <cellStyle name="40% - Accent3 3 4 2 2 5" xfId="43572" xr:uid="{A7AB4FC5-AFC9-4CE4-AA1C-3A6E05EF3B06}"/>
    <cellStyle name="40% - Accent3 3 4 2 3" xfId="17331" xr:uid="{81E26570-5DC4-49A0-81F7-807A181E1D8F}"/>
    <cellStyle name="40% - Accent3 3 4 2 3 2" xfId="3100" xr:uid="{DB6DA923-2C90-4B87-BD11-4C3171626299}"/>
    <cellStyle name="40% - Accent3 3 4 2 3 2 2" xfId="28553" xr:uid="{3C8A11E5-4E67-4CCF-B312-ABA1042F8367}"/>
    <cellStyle name="40% - Accent3 3 4 2 3 3" xfId="42639" xr:uid="{95F760CF-8DA6-4E41-A25F-90F772D454A9}"/>
    <cellStyle name="40% - Accent3 3 4 2 4" xfId="23814" xr:uid="{A880C12A-311C-4512-B771-B3ADC2B868D1}"/>
    <cellStyle name="40% - Accent3 3 4 2 4 2" xfId="7479" xr:uid="{949973B8-22ED-47AA-B92D-F3383D5BC240}"/>
    <cellStyle name="40% - Accent3 3 4 2 4 2 2" xfId="32893" xr:uid="{83E51B8F-300B-4707-B744-7F623706F236}"/>
    <cellStyle name="40% - Accent3 3 4 2 4 3" xfId="49059" xr:uid="{CDB47D2C-F737-4970-A9E2-CD2C9E496020}"/>
    <cellStyle name="40% - Accent3 3 4 2 5" xfId="5035" xr:uid="{129A9821-A67C-46A7-8C70-EAAD41B73D41}"/>
    <cellStyle name="40% - Accent3 3 4 2 5 2" xfId="30466" xr:uid="{5C8012AA-1B0B-4221-9280-2F12FACAF82E}"/>
    <cellStyle name="40% - Accent3 3 4 2 6" xfId="33044" xr:uid="{06DC1E6F-E1A1-4F66-88D2-3D06FDB1D660}"/>
    <cellStyle name="40% - Accent3 3 4 3" xfId="20271" xr:uid="{F109AB11-1CDF-48D9-8280-FCC399C93A99}"/>
    <cellStyle name="40% - Accent3 3 4 3 2" xfId="7739" xr:uid="{6B7CDDD3-9D9D-4F05-B940-07DF63BC537A}"/>
    <cellStyle name="40% - Accent3 3 4 3 2 2" xfId="3704" xr:uid="{C942A87A-023B-47BF-986B-1A3705E55420}"/>
    <cellStyle name="40% - Accent3 3 4 3 2 2 2" xfId="15816" xr:uid="{5F87C3E4-8890-4F37-A9DC-5FB7B8EAB879}"/>
    <cellStyle name="40% - Accent3 3 4 3 2 2 2 2" xfId="41143" xr:uid="{A020EF30-3C93-4069-BD49-2413047EEADD}"/>
    <cellStyle name="40% - Accent3 3 4 3 2 2 3" xfId="29148" xr:uid="{DAB10590-C8EC-40C9-B5EC-14A434A0D1D1}"/>
    <cellStyle name="40% - Accent3 3 4 3 2 3" xfId="5976" xr:uid="{5788C2BE-FDC0-4FA2-AC3F-D4BE42DA190E}"/>
    <cellStyle name="40% - Accent3 3 4 3 2 3 2" xfId="13882" xr:uid="{E88383A8-C013-4126-9579-F75A8115028E}"/>
    <cellStyle name="40% - Accent3 3 4 3 2 3 2 2" xfId="39233" xr:uid="{AF5AD149-192B-4935-9873-4EA3310245D8}"/>
    <cellStyle name="40% - Accent3 3 4 3 2 3 3" xfId="31399" xr:uid="{6B586C75-4D70-468D-90F9-F881B490F5B2}"/>
    <cellStyle name="40% - Accent3 3 4 3 2 4" xfId="9311" xr:uid="{93B9AD81-23D3-4DE7-A4DD-EA104D0DDC34}"/>
    <cellStyle name="40% - Accent3 3 4 3 2 4 2" xfId="34704" xr:uid="{B3AA00F2-8061-4761-A4FC-8546901C61C8}"/>
    <cellStyle name="40% - Accent3 3 4 3 2 5" xfId="33146" xr:uid="{3575B816-1CD3-48CD-A433-0EC278B9C3A6}"/>
    <cellStyle name="40% - Accent3 3 4 3 3" xfId="6798" xr:uid="{209C35D9-0C9F-4E59-BA45-7CF070665D83}"/>
    <cellStyle name="40% - Accent3 3 4 3 3 2" xfId="9413" xr:uid="{5BB692FE-C597-4EC3-80D5-47EF45A34651}"/>
    <cellStyle name="40% - Accent3 3 4 3 3 2 2" xfId="34806" xr:uid="{3B4183C7-27F5-4090-837C-00F8B6A08C46}"/>
    <cellStyle name="40% - Accent3 3 4 3 3 3" xfId="32212" xr:uid="{48F2CBEC-531B-4CB4-8E93-5424B46E7F0D}"/>
    <cellStyle name="40% - Accent3 3 4 3 4" xfId="17502" xr:uid="{930BD0EC-3A2A-46D4-A7C3-6E625A23A3AE}"/>
    <cellStyle name="40% - Accent3 3 4 3 4 2" xfId="20115" xr:uid="{EE2A4304-C072-4956-87C8-565574D5C611}"/>
    <cellStyle name="40% - Accent3 3 4 3 4 2 2" xfId="45403" xr:uid="{7A458A5A-3BD4-431D-85B5-3E128E3A7066}"/>
    <cellStyle name="40% - Accent3 3 4 3 4 3" xfId="42810" xr:uid="{34529D95-FF20-4911-95EE-CEC200A43E50}"/>
    <cellStyle name="40% - Accent3 3 4 3 5" xfId="11348" xr:uid="{41C73FC9-E543-4E52-8D91-BD2F4203894E}"/>
    <cellStyle name="40% - Accent3 3 4 3 5 2" xfId="36719" xr:uid="{54B4F4E0-DBD1-4691-8C14-4972F5C3FF46}"/>
    <cellStyle name="40% - Accent3 3 4 3 6" xfId="45552" xr:uid="{F0987AF9-8945-412E-9DF0-AAEA3FFC981A}"/>
    <cellStyle name="40% - Accent3 3 4 4" xfId="24585" xr:uid="{8BBA0F7C-6419-41E4-8034-6E70028108D4}"/>
    <cellStyle name="40% - Accent3 3 4 4 2" xfId="562" xr:uid="{11B2742F-3CA5-4F93-8AC2-8FDDB922C5EE}"/>
    <cellStyle name="40% - Accent3 3 4 4 2 2" xfId="9492" xr:uid="{47296024-E95C-4104-908D-52981C10F339}"/>
    <cellStyle name="40% - Accent3 3 4 4 2 2 2" xfId="34885" xr:uid="{55B211B5-1C25-4936-BB7D-2F78AB09EC93}"/>
    <cellStyle name="40% - Accent3 3 4 4 2 3" xfId="26046" xr:uid="{A56A6DE3-4602-4AD4-B3BD-21F907DFF299}"/>
    <cellStyle name="40% - Accent3 3 4 4 3" xfId="22823" xr:uid="{35FE5A3A-E76E-4F99-84B2-95EAF873934E}"/>
    <cellStyle name="40% - Accent3 3 4 4 3 2" xfId="7560" xr:uid="{1061B1C4-D8E2-449D-B5FF-EB4DAA5C8958}"/>
    <cellStyle name="40% - Accent3 3 4 4 3 2 2" xfId="32974" xr:uid="{0FF387CF-71DF-4045-A047-C181BBE2501A}"/>
    <cellStyle name="40% - Accent3 3 4 4 3 3" xfId="48078" xr:uid="{1092A0B5-B4D7-4585-8E53-1D546D8B4E6E}"/>
    <cellStyle name="40% - Accent3 3 4 4 4" xfId="14562" xr:uid="{65DB901C-C89B-49E5-A725-881FE64BD4F6}"/>
    <cellStyle name="40% - Accent3 3 4 4 4 2" xfId="39901" xr:uid="{3C95E0C7-5DA0-4CC9-AE74-72C4F9B81D8B}"/>
    <cellStyle name="40% - Accent3 3 4 4 5" xfId="49819" xr:uid="{41BEB7A5-8AE1-4948-89C5-74B0825B613E}"/>
    <cellStyle name="40% - Accent3 3 4 5" xfId="23643" xr:uid="{0BB56EFA-792E-4D68-A3D3-B4256DDCB124}"/>
    <cellStyle name="40% - Accent3 3 4 5 2" xfId="14664" xr:uid="{A6780E21-6127-48EC-A4B7-A5E80E6EADA2}"/>
    <cellStyle name="40% - Accent3 3 4 5 2 2" xfId="40003" xr:uid="{B96298C0-BF0A-4EB4-9D0B-F0B8A50E3184}"/>
    <cellStyle name="40% - Accent3 3 4 5 3" xfId="48888" xr:uid="{12EAB9AD-61EF-4D22-BF43-6D9BACDCE770}"/>
    <cellStyle name="40% - Accent3 3 4 6" xfId="11177" xr:uid="{B604B081-79D6-4472-86F0-25171DE92183}"/>
    <cellStyle name="40% - Accent3 3 4 6 2" xfId="18012" xr:uid="{86EA9331-E4B4-4346-83EB-0043494CBB03}"/>
    <cellStyle name="40% - Accent3 3 4 6 2 2" xfId="43320" xr:uid="{58422456-31FF-4A20-97F5-4151FA7E7D01}"/>
    <cellStyle name="40% - Accent3 3 4 6 3" xfId="36548" xr:uid="{39CF8333-8294-45BF-977E-F6489F9DB15C}"/>
    <cellStyle name="40% - Accent3 3 4 7" xfId="15568" xr:uid="{B7000353-E91A-45FB-B137-93F650F0B10C}"/>
    <cellStyle name="40% - Accent3 3 4 7 2" xfId="40895" xr:uid="{544759D5-C86D-4668-B210-5FB660E6FC93}"/>
    <cellStyle name="40% - Accent3 3 4 8" xfId="43470" xr:uid="{EAB04DCE-7021-4600-9246-DF1806B310ED}"/>
    <cellStyle name="40% - Accent3 3 5" xfId="13959" xr:uid="{4B82422A-9D3D-4CF2-B11B-372D2FFF2ACF}"/>
    <cellStyle name="40% - Accent3 3 5 2" xfId="217" xr:uid="{794786E9-4F2C-48EA-855F-A17716E66BDC}"/>
    <cellStyle name="40% - Accent3 3 5 2 2" xfId="14062" xr:uid="{ECF844CA-AF9D-496E-8F8A-A7355AAD7E75}"/>
    <cellStyle name="40% - Accent3 3 5 2 2 2" xfId="22655" xr:uid="{448F6396-7B61-4E02-ADCA-A745BDFB75E1}"/>
    <cellStyle name="40% - Accent3 3 5 2 2 2 2" xfId="11596" xr:uid="{1514E116-3361-4F24-852D-77CB6470C703}"/>
    <cellStyle name="40% - Accent3 3 5 2 2 2 2 2" xfId="36967" xr:uid="{E15776FB-67D4-4F12-ADB2-A690C1B50FAB}"/>
    <cellStyle name="40% - Accent3 3 5 2 2 2 3" xfId="47910" xr:uid="{14819BF7-8200-4E82-ABE3-06EC1F529492}"/>
    <cellStyle name="40% - Accent3 3 5 2 2 3" xfId="24927" xr:uid="{239188D2-1F14-4DEA-9DB9-C783A8ADE201}"/>
    <cellStyle name="40% - Accent3 3 5 2 2 3 2" xfId="2280" xr:uid="{2E72754D-33B4-4DB3-BADD-32EA3F0AB3FE}"/>
    <cellStyle name="40% - Accent3 3 5 2 2 3 2 2" xfId="27751" xr:uid="{DD97B466-E27E-4AA2-B6D2-74607385A19B}"/>
    <cellStyle name="40% - Accent3 3 5 2 2 3 3" xfId="50161" xr:uid="{B252E6AF-C4ED-4FD2-AEAC-E29BCBBD97CE}"/>
    <cellStyle name="40% - Accent3 3 5 2 2 4" xfId="15635" xr:uid="{B339C7F9-ADBF-4380-BA2C-93478EDEF7A7}"/>
    <cellStyle name="40% - Accent3 3 5 2 2 4 2" xfId="40962" xr:uid="{836DB487-8BF2-4CA3-8491-ED121339DFFA}"/>
    <cellStyle name="40% - Accent3 3 5 2 2 5" xfId="39401" xr:uid="{D559604D-8BA2-4A72-9961-C4C9B641F695}"/>
    <cellStyle name="40% - Accent3 3 5 2 3" xfId="13120" xr:uid="{95BA01AE-CA62-4F68-8053-D6A33B808804}"/>
    <cellStyle name="40% - Accent3 3 5 2 3 2" xfId="15737" xr:uid="{F8036815-B659-48BB-8588-68C107CDC24E}"/>
    <cellStyle name="40% - Accent3 3 5 2 3 2 2" xfId="41064" xr:uid="{CE806101-7EC2-4F17-B5F0-2DAB6A9DEF36}"/>
    <cellStyle name="40% - Accent3 3 5 2 3 3" xfId="38471" xr:uid="{C4E9F581-BB91-41FA-9F9B-F248446E41B8}"/>
    <cellStyle name="40% - Accent3 3 5 2 4" xfId="19605" xr:uid="{5E84EDF1-0D89-4BA1-BDD2-281868DD93EE}"/>
    <cellStyle name="40% - Accent3 3 5 2 4 2" xfId="1165" xr:uid="{B14B11BB-524C-4F5B-897E-2CF3822993A2}"/>
    <cellStyle name="40% - Accent3 3 5 2 4 2 2" xfId="26649" xr:uid="{6D73BB19-10F3-4BAB-BC6B-68166D8BCF4F}"/>
    <cellStyle name="40% - Accent3 3 5 2 4 3" xfId="44893" xr:uid="{73A5A491-FFBE-4F0E-9E55-80B6872D2A8B}"/>
    <cellStyle name="40% - Accent3 3 5 2 5" xfId="17673" xr:uid="{17CF66C2-E23F-4D4D-86A5-DC3CCD4B3483}"/>
    <cellStyle name="40% - Accent3 3 5 2 5 2" xfId="42981" xr:uid="{F54A255E-8D11-4759-8BE6-A6D9E756533C}"/>
    <cellStyle name="40% - Accent3 3 5 2 6" xfId="25711" xr:uid="{1C49DF0F-CAB3-4FDA-9AF6-9D244727C5E5}"/>
    <cellStyle name="40% - Accent3 3 5 3" xfId="2330" xr:uid="{2DDCED72-49EA-44D8-83CB-424A56ACFDE1}"/>
    <cellStyle name="40% - Accent3 3 5 3 2" xfId="2498" xr:uid="{6D40C0AA-2886-4B80-A27D-314D34DA4456}"/>
    <cellStyle name="40% - Accent3 3 5 3 2 2" xfId="16342" xr:uid="{A3AFD3C5-121F-4C40-9716-CCA4EB79DB9E}"/>
    <cellStyle name="40% - Accent3 3 5 3 2 2 2" xfId="24233" xr:uid="{4F8C8C44-5C9A-4527-A438-01870DB45BCF}"/>
    <cellStyle name="40% - Accent3 3 5 3 2 2 2 2" xfId="49478" xr:uid="{25C0105E-3F47-472B-A1F1-553502F7C64D}"/>
    <cellStyle name="40% - Accent3 3 5 3 2 2 3" xfId="41658" xr:uid="{D71CFAB9-460B-4F5C-860B-88F4E195DD44}"/>
    <cellStyle name="40% - Accent3 3 5 3 2 3" xfId="18614" xr:uid="{37C1631E-C0A9-4084-8BE7-CA1232B079CF}"/>
    <cellStyle name="40% - Accent3 3 5 3 2 3 2" xfId="4384" xr:uid="{4D1F5305-92F6-4321-A0C1-C5D2C2D9800B}"/>
    <cellStyle name="40% - Accent3 3 5 3 2 3 2 2" xfId="29828" xr:uid="{934AA84E-BD14-4911-A0BA-62A72C9034BF}"/>
    <cellStyle name="40% - Accent3 3 5 3 2 3 3" xfId="43914" xr:uid="{B5D1C0D9-B607-4E8F-8235-1A2FD06DC291}"/>
    <cellStyle name="40% - Accent3 3 5 3 2 4" xfId="5102" xr:uid="{56EB7E7A-B174-48AC-8A63-913758BC1C95}"/>
    <cellStyle name="40% - Accent3 3 5 3 2 4 2" xfId="30533" xr:uid="{ADB1DBDD-0A10-44D7-9A4D-878827765162}"/>
    <cellStyle name="40% - Accent3 3 5 3 2 5" xfId="27951" xr:uid="{267670AE-C608-4215-A33B-947EBD34BF4D}"/>
    <cellStyle name="40% - Accent3 3 5 3 3" xfId="479" xr:uid="{EA341262-0A40-4E05-9BC2-E2DA50E9FFD3}"/>
    <cellStyle name="40% - Accent3 3 5 3 3 2" xfId="5204" xr:uid="{FC3BAF50-422F-4896-8DD0-1DF180B3D970}"/>
    <cellStyle name="40% - Accent3 3 5 3 3 2 2" xfId="30635" xr:uid="{3598D83D-EAFB-4DC8-A5FC-4AF86ECBA1CC}"/>
    <cellStyle name="40% - Accent3 3 5 3 3 3" xfId="25963" xr:uid="{1FE2E3CB-C05E-475A-9601-B476497798B9}"/>
    <cellStyle name="40% - Accent3 3 5 3 4" xfId="13291" xr:uid="{B89D0E0B-A8E8-4A62-85C5-8D37AD8ACF8F}"/>
    <cellStyle name="40% - Accent3 3 5 3 4 2" xfId="2199" xr:uid="{A8EF8400-D91B-41E5-BEC9-1D0952E162B0}"/>
    <cellStyle name="40% - Accent3 3 5 3 4 2 2" xfId="27670" xr:uid="{7A09546F-964E-4BC3-8D5B-3FC2A952D200}"/>
    <cellStyle name="40% - Accent3 3 5 3 4 3" xfId="38642" xr:uid="{413D61A2-076D-411D-BAE7-551C9B1FB78E}"/>
    <cellStyle name="40% - Accent3 3 5 3 5" xfId="7140" xr:uid="{5DD835E7-E84D-4448-8D0C-08C8709A09A9}"/>
    <cellStyle name="40% - Accent3 3 5 3 5 2" xfId="32554" xr:uid="{D84B272F-A2E1-4FEE-8F0C-1AB47AB51EE9}"/>
    <cellStyle name="40% - Accent3 3 5 3 6" xfId="27800" xr:uid="{5B1CD6EB-2B1A-444C-AF13-3C68A0C88995}"/>
    <cellStyle name="40% - Accent3 3 5 4" xfId="20374" xr:uid="{5A0E8C60-F657-42C1-BDFD-9AD88EF42712}"/>
    <cellStyle name="40% - Accent3 3 5 4 2" xfId="10018" xr:uid="{13322023-8D3E-4679-AE43-0D7A3024C41A}"/>
    <cellStyle name="40% - Accent3 3 5 4 2 2" xfId="5283" xr:uid="{9295BAF3-0F55-46A0-A528-20AC2AF410AA}"/>
    <cellStyle name="40% - Accent3 3 5 4 2 2 2" xfId="30714" xr:uid="{8FACEA59-9556-4C5E-8F14-686BE3E3E298}"/>
    <cellStyle name="40% - Accent3 3 5 4 2 3" xfId="35402" xr:uid="{F9649FD5-2A61-4227-93ED-E8153E1A78CE}"/>
    <cellStyle name="40% - Accent3 3 5 4 3" xfId="12290" xr:uid="{E4F75858-CFD2-4A27-B745-C45AD8C54D07}"/>
    <cellStyle name="40% - Accent3 3 5 4 3 2" xfId="1247" xr:uid="{E592A279-8E7F-4CD7-AC4D-5A7D673C10BD}"/>
    <cellStyle name="40% - Accent3 3 5 4 3 2 2" xfId="26731" xr:uid="{2C1ED16D-7170-4709-96CB-56AF3FE2F54A}"/>
    <cellStyle name="40% - Accent3 3 5 4 3 3" xfId="37653" xr:uid="{F920912C-86A5-419D-BEB0-90884D27600E}"/>
    <cellStyle name="40% - Accent3 3 5 4 4" xfId="21947" xr:uid="{81364D47-2687-44DE-B9F2-5BC07536CF65}"/>
    <cellStyle name="40% - Accent3 3 5 4 4 2" xfId="47215" xr:uid="{9E1282A9-85D6-42A1-8143-CA7C0E2C8493}"/>
    <cellStyle name="40% - Accent3 3 5 4 5" xfId="45653" xr:uid="{3D521A5E-1CA0-4884-A133-75A67C95BD15}"/>
    <cellStyle name="40% - Accent3 3 5 5" xfId="19434" xr:uid="{D557A8C7-84F5-4D26-9242-01F541C356ED}"/>
    <cellStyle name="40% - Accent3 3 5 5 2" xfId="22049" xr:uid="{C0128438-C84F-480D-A4EC-420DCB3EF0C7}"/>
    <cellStyle name="40% - Accent3 3 5 5 2 2" xfId="47317" xr:uid="{ECB43C35-D9DB-4815-B2AB-53A9C893FE93}"/>
    <cellStyle name="40% - Accent3 3 5 5 3" xfId="44722" xr:uid="{84B957A0-6DD7-4E9A-BB65-0E763ADA8117}"/>
    <cellStyle name="40% - Accent3 3 5 6" xfId="6969" xr:uid="{FF2A4F2C-557C-4C5E-A099-8F78505C175F}"/>
    <cellStyle name="40% - Accent3 3 5 6 2" xfId="13801" xr:uid="{F16E53FB-1999-4DA4-9B91-EFADD64A7C75}"/>
    <cellStyle name="40% - Accent3 3 5 6 2 2" xfId="39152" xr:uid="{CF3E6021-B4E0-4D47-912F-0123F5A510F9}"/>
    <cellStyle name="40% - Accent3 3 5 6 3" xfId="32383" xr:uid="{78BC7000-DE1A-4DBE-8286-2A919E617EC0}"/>
    <cellStyle name="40% - Accent3 3 5 7" xfId="23985" xr:uid="{F23DC7FE-1D54-4ED9-A139-05D88E2664D1}"/>
    <cellStyle name="40% - Accent3 3 5 7 2" xfId="49230" xr:uid="{C8E90F06-4800-43A1-B2BB-577D518B32E4}"/>
    <cellStyle name="40% - Accent3 3 5 8" xfId="39300" xr:uid="{F7624154-5397-4F4F-8EAA-8D799DD885D4}"/>
    <cellStyle name="40% - Accent3 3 6" xfId="8643" xr:uid="{0B0B6E15-9C9C-48E1-BF30-8B085616CBFA}"/>
    <cellStyle name="40% - Accent3 3 6 2" xfId="8811" xr:uid="{B39AE4C0-B90E-4CE9-9338-31EF4921D9F1}"/>
    <cellStyle name="40% - Accent3 3 6 2 2" xfId="5808" xr:uid="{3E5B963D-C7A5-4BE7-9D47-F972C6CCAC09}"/>
    <cellStyle name="40% - Accent3 3 6 2 2 2" xfId="17921" xr:uid="{3778D634-E0DA-4992-AA22-248058C659C9}"/>
    <cellStyle name="40% - Accent3 3 6 2 2 2 2" xfId="43229" xr:uid="{BE224D14-2435-4CD6-889E-080FF9011B12}"/>
    <cellStyle name="40% - Accent3 3 6 2 2 3" xfId="31231" xr:uid="{D49A9998-F5DA-4A0A-92B0-D9B1DAA64815}"/>
    <cellStyle name="40% - Accent3 3 6 2 3" xfId="8081" xr:uid="{F28D3711-2AF3-407C-86A5-01296EACC0C2}"/>
    <cellStyle name="40% - Accent3 3 6 2 3 2" xfId="10698" xr:uid="{B133CFA1-753E-4CC9-A4A1-75F22327FDE9}"/>
    <cellStyle name="40% - Accent3 3 6 2 3 2 2" xfId="36082" xr:uid="{509C0299-B8F2-4CFC-A98D-41DC616828D9}"/>
    <cellStyle name="40% - Accent3 3 6 2 3 3" xfId="33488" xr:uid="{05CBBD77-A5FA-46E7-BEF0-38B7F9FA329E}"/>
    <cellStyle name="40% - Accent3 3 6 2 4" xfId="11415" xr:uid="{D141874D-8E41-4161-B142-46CA1D4A3387}"/>
    <cellStyle name="40% - Accent3 3 6 2 4 2" xfId="36786" xr:uid="{2DC34D71-C540-451C-AA8D-8BA433E10F5C}"/>
    <cellStyle name="40% - Accent3 3 6 2 5" xfId="34204" xr:uid="{ACD2D728-81F2-4D16-AA3F-6391FD2B9BAF}"/>
    <cellStyle name="40% - Accent3 3 6 3" xfId="1518" xr:uid="{F01AFB72-E4FF-4F22-A0ED-DEBA05A659A6}"/>
    <cellStyle name="40% - Accent3 3 6 3 2" xfId="11517" xr:uid="{EE5DA5CF-DE58-4BE8-9445-7D5CB0D97766}"/>
    <cellStyle name="40% - Accent3 3 6 3 2 2" xfId="36888" xr:uid="{151C94F1-B2C7-4BFE-B2DF-07E6CBC68B92}"/>
    <cellStyle name="40% - Accent3 3 6 3 3" xfId="26989" xr:uid="{00AB17FD-174A-49F3-A2F4-DFA92D466A49}"/>
    <cellStyle name="40% - Accent3 3 6 4" xfId="651" xr:uid="{A6061822-131B-48EA-BD4C-DA21242E942A}"/>
    <cellStyle name="40% - Accent3 3 6 4 2" xfId="4303" xr:uid="{E7281399-AF18-4864-A978-5927F70C039B}"/>
    <cellStyle name="40% - Accent3 3 6 4 2 2" xfId="29747" xr:uid="{3C647350-14B4-4C75-B40F-C8A802B0BD26}"/>
    <cellStyle name="40% - Accent3 3 6 4 3" xfId="26135" xr:uid="{E9889327-CECF-4C49-A7F8-CC8A6C367FE8}"/>
    <cellStyle name="40% - Accent3 3 6 5" xfId="19776" xr:uid="{A9486B0C-85C2-4E58-883D-2AC741AE3A39}"/>
    <cellStyle name="40% - Accent3 3 6 5 2" xfId="45064" xr:uid="{13B6ACEF-4975-4B42-BB6C-D8767DA7ACF5}"/>
    <cellStyle name="40% - Accent3 3 6 6" xfId="34049" xr:uid="{66836585-C09D-4A42-BB0F-00E79A8F73C4}"/>
    <cellStyle name="40% - Accent3 3 7" xfId="21278" xr:uid="{0D0C2B14-F409-45B0-985B-39FCC97263DC}"/>
    <cellStyle name="40% - Accent3 3 7 2" xfId="21447" xr:uid="{88690A17-441D-414C-A762-1F8FF948479F}"/>
    <cellStyle name="40% - Accent3 3 7 2 2" xfId="12122" xr:uid="{563E6619-143F-40B2-AA75-0A2AC4037A67}"/>
    <cellStyle name="40% - Accent3 3 7 2 2 2" xfId="7388" xr:uid="{0140EBAD-A9B4-43BB-A5E6-0C5D5BBEC39C}"/>
    <cellStyle name="40% - Accent3 3 7 2 2 2 2" xfId="32802" xr:uid="{C0859E68-9944-41EA-B3D0-9463A769E3AD}"/>
    <cellStyle name="40% - Accent3 3 7 2 2 3" xfId="37485" xr:uid="{5DF8367A-4615-4596-8E75-E9555BFBCF56}"/>
    <cellStyle name="40% - Accent3 3 7 2 3" xfId="20716" xr:uid="{4A6144C0-8F1E-44A7-BB2D-E6039B47178C}"/>
    <cellStyle name="40% - Accent3 3 7 2 3 2" xfId="23335" xr:uid="{57551E6A-EA61-4DE3-9B28-D2AFE9313C2C}"/>
    <cellStyle name="40% - Accent3 3 7 2 3 2 2" xfId="48590" xr:uid="{A93C61B4-DB74-4F6E-A53B-5DB6E3295B75}"/>
    <cellStyle name="40% - Accent3 3 7 2 3 3" xfId="45995" xr:uid="{B7DA4545-E353-400F-85CA-C83DCD586453}"/>
    <cellStyle name="40% - Accent3 3 7 2 4" xfId="24052" xr:uid="{8C4E2081-989A-497C-AFF8-0454038F2506}"/>
    <cellStyle name="40% - Accent3 3 7 2 4 2" xfId="49297" xr:uid="{5DCD1C4E-10DF-4A89-B242-997C08BD59F4}"/>
    <cellStyle name="40% - Accent3 3 7 2 5" xfId="46715" xr:uid="{0F0552B7-E995-46D6-B4AF-6050D7899A89}"/>
    <cellStyle name="40% - Accent3 3 7 3" xfId="3622" xr:uid="{99C2F585-090D-4EFE-82A7-5F20839E9F28}"/>
    <cellStyle name="40% - Accent3 3 7 3 2" xfId="24154" xr:uid="{799D1591-EFC8-4782-952C-61D121531D75}"/>
    <cellStyle name="40% - Accent3 3 7 3 2 2" xfId="49399" xr:uid="{7558B020-F4CE-4E3B-90FA-D05A2EB381F4}"/>
    <cellStyle name="40% - Accent3 3 7 3 3" xfId="29066" xr:uid="{39D14F67-6839-4118-B593-0713C3B822DE}"/>
    <cellStyle name="40% - Accent3 3 7 4" xfId="1689" xr:uid="{D3E906DA-B075-46ED-BA23-3366B8BBD351}"/>
    <cellStyle name="40% - Accent3 3 7 4 2" xfId="10617" xr:uid="{D3368AD4-5E11-476E-9F64-5B5AB88EFF38}"/>
    <cellStyle name="40% - Accent3 3 7 4 2 2" xfId="36001" xr:uid="{CCF4C332-087E-4252-BDA8-2DF7441476DA}"/>
    <cellStyle name="40% - Accent3 3 7 4 3" xfId="27160" xr:uid="{C6B0828A-C651-4543-A473-D09A0A2A4A33}"/>
    <cellStyle name="40% - Accent3 3 7 5" xfId="13462" xr:uid="{1B9AB744-567F-4C68-82EC-ACEA0F2EA6AA}"/>
    <cellStyle name="40% - Accent3 3 7 5 2" xfId="38813" xr:uid="{F8A68C41-9C7F-4A7F-97A5-402132C6120C}"/>
    <cellStyle name="40% - Accent3 3 7 6" xfId="46556" xr:uid="{4E03C98C-6BFA-43E3-884B-7D5FB640B895}"/>
    <cellStyle name="40% - Accent3 3 8" xfId="23449" xr:uid="{FEEE2EC5-706F-43A2-8802-C217566E0E9E}"/>
    <cellStyle name="40% - Accent3 3 8 2" xfId="5725" xr:uid="{2F2F1ACE-CDDE-4275-A81E-AB9629B9FA1B}"/>
    <cellStyle name="40% - Accent3 3 8 2 2" xfId="13630" xr:uid="{A8179367-52A9-4B9F-8EDB-915C68771662}"/>
    <cellStyle name="40% - Accent3 3 8 2 2 2" xfId="38981" xr:uid="{5ACFFEE3-0661-423A-A7E6-23BC84CB3171}"/>
    <cellStyle name="40% - Accent3 3 8 2 3" xfId="31148" xr:uid="{C05DDF76-C5FF-4005-BA7A-C3FA0F0518EF}"/>
    <cellStyle name="40% - Accent3 3 8 3" xfId="16430" xr:uid="{6988185C-10D4-4937-9644-FEF1E621C49F}"/>
    <cellStyle name="40% - Accent3 3 8 3 2" xfId="12720" xr:uid="{174F9FD1-F659-4739-A720-26C14388FD16}"/>
    <cellStyle name="40% - Accent3 3 8 3 2 2" xfId="38083" xr:uid="{71909D84-4C54-4B50-A4A6-29AF3B5BC854}"/>
    <cellStyle name="40% - Accent3 3 8 3 3" xfId="41746" xr:uid="{9032C3FD-0756-453B-A0B7-AC27A44BEA85}"/>
    <cellStyle name="40% - Accent3 3 8 4" xfId="10277" xr:uid="{3B749F03-CF32-4F8C-B27A-9C61A4F98FF4}"/>
    <cellStyle name="40% - Accent3 3 8 4 2" xfId="35661" xr:uid="{03FCCDD6-19EB-45D8-B737-5904D3173B70}"/>
    <cellStyle name="40% - Accent3 3 8 5" xfId="48696" xr:uid="{D76BDFBC-18FB-4F10-9816-26CB5142F3AB}"/>
    <cellStyle name="40% - Accent3 3 9" xfId="10917" xr:uid="{6F5CDF07-0E5B-4004-A8AD-78D62562C090}"/>
    <cellStyle name="40% - Accent3 3 9 2" xfId="20547" xr:uid="{1226CD85-0780-452B-941F-8F8360860B34}"/>
    <cellStyle name="40% - Accent3 3 9 2 2" xfId="2107" xr:uid="{7C877636-03F9-468D-9D25-B96A09D83BB8}"/>
    <cellStyle name="40% - Accent3 3 9 2 2 2" xfId="27578" xr:uid="{AC50670E-A8EE-465C-8C49-ED1B1787EFAE}"/>
    <cellStyle name="40% - Accent3 3 9 2 3" xfId="45826" xr:uid="{006AE157-596E-429F-9DBF-323A213E8B05}"/>
    <cellStyle name="40% - Accent3 3 9 3" xfId="21786" xr:uid="{49552000-D8FF-44DE-83B4-2CEFBE497F5E}"/>
    <cellStyle name="40% - Accent3 3 9 3 2" xfId="25438" xr:uid="{553C0173-0A3A-43EA-B988-326424BCDC41}"/>
    <cellStyle name="40% - Accent3 3 9 3 2 2" xfId="50672" xr:uid="{4459F14D-E3CD-41AD-B7C3-281026D12BD0}"/>
    <cellStyle name="40% - Accent3 3 9 3 3" xfId="47054" xr:uid="{17BCBE96-232E-4056-8963-E8F7E3D1963E}"/>
    <cellStyle name="40% - Accent3 3 9 4" xfId="19854" xr:uid="{B25035E3-B7C5-4E82-BFCF-B570C168F816}"/>
    <cellStyle name="40% - Accent3 3 9 4 2" xfId="45142" xr:uid="{1C49CC1D-9952-4DEB-ABB2-1B6FC1503BC6}"/>
    <cellStyle name="40% - Accent3 3 9 5" xfId="36288" xr:uid="{BB2AB42C-70AC-4D03-B118-09E92064EE83}"/>
    <cellStyle name="40% - Accent3 4" xfId="21309" xr:uid="{9E94382D-37B2-4675-B783-E04858FDAFE9}"/>
    <cellStyle name="40% - Accent3 4 10" xfId="24625" xr:uid="{28C41E62-E78F-49A3-B757-2CDF7B1FEE1C}"/>
    <cellStyle name="40% - Accent3 4 10 2" xfId="7257" xr:uid="{EEEB7D30-E25F-46A7-A01C-BF2D786BDEC6}"/>
    <cellStyle name="40% - Accent3 4 10 2 2" xfId="32671" xr:uid="{CC3DC7C5-42FA-4432-B8EB-6DABDA5F75A1}"/>
    <cellStyle name="40% - Accent3 4 10 3" xfId="49859" xr:uid="{6620A59D-FD4A-4073-BB14-DEA4FD56D12B}"/>
    <cellStyle name="40% - Accent3 4 11" xfId="13217" xr:uid="{C286DEED-A85D-48FC-8C24-4A931C8ACA39}"/>
    <cellStyle name="40% - Accent3 4 11 2" xfId="23202" xr:uid="{13B4E12A-0F85-4C6C-AF48-18B6F995873D}"/>
    <cellStyle name="40% - Accent3 4 11 2 2" xfId="48457" xr:uid="{223A1415-0450-42D6-8015-41DE607DA724}"/>
    <cellStyle name="40% - Accent3 4 11 3" xfId="38568" xr:uid="{C21DB897-F084-4DF2-B133-EA74F59FC132}"/>
    <cellStyle name="40% - Accent3 4 12" xfId="23932" xr:uid="{4D0161F3-5CEE-4D66-B72E-9788127CCF4A}"/>
    <cellStyle name="40% - Accent3 4 12 2" xfId="49177" xr:uid="{0916F424-69DA-4687-A13F-9DECD11A3DC7}"/>
    <cellStyle name="40% - Accent3 4 13" xfId="25596" xr:uid="{F7EADFF0-937A-44E4-9AF8-273A81D34297}"/>
    <cellStyle name="40% - Accent3 4 13 2" xfId="50819" xr:uid="{CFED77F8-998F-43F5-BACD-BADBC632D5E1}"/>
    <cellStyle name="40% - Accent3 4 14" xfId="46583" xr:uid="{2551600E-E9A0-4A15-A36E-45334ED709F9}"/>
    <cellStyle name="40% - Accent3 4 2" xfId="4434" xr:uid="{B51FD67C-F3FE-4635-88B7-41B2D64A4C07}"/>
    <cellStyle name="40% - Accent3 4 2 10" xfId="29877" xr:uid="{4934DC99-962B-41AC-91FB-3B8097F6688B}"/>
    <cellStyle name="40% - Accent3 4 2 2" xfId="10748" xr:uid="{3F609681-CF3D-4883-B46D-F10D68891FF1}"/>
    <cellStyle name="40% - Accent3 4 2 2 2" xfId="23384" xr:uid="{283A0530-9821-446E-B913-CE76AC50C097}"/>
    <cellStyle name="40% - Accent3 4 2 2 2 2" xfId="23552" xr:uid="{5D1F5E0F-FEAE-469A-98C7-299A5127F48D}"/>
    <cellStyle name="40% - Accent3 4 2 2 2 2 2" xfId="20548" xr:uid="{6679E6A2-C217-4DFC-BBED-C74F6DCE7E66}"/>
    <cellStyle name="40% - Accent3 4 2 2 2 2 2 2" xfId="2110" xr:uid="{BC42DE1C-9C2D-4688-B7A0-A3D7F730A796}"/>
    <cellStyle name="40% - Accent3 4 2 2 2 2 2 2 2" xfId="27581" xr:uid="{2F9EEF26-A423-4E45-98B3-F2113D1FDBD2}"/>
    <cellStyle name="40% - Accent3 4 2 2 2 2 2 3" xfId="45827" xr:uid="{0413D6EF-CE41-4C7A-9437-C4894238DA50}"/>
    <cellStyle name="40% - Accent3 4 2 2 2 2 3" xfId="21789" xr:uid="{99EB1AC4-F802-44AE-8204-F0D7DC3E8EF6}"/>
    <cellStyle name="40% - Accent3 4 2 2 2 2 3 2" xfId="25439" xr:uid="{72D471E1-B3D0-4514-9E87-8FC6DB8CFB6B}"/>
    <cellStyle name="40% - Accent3 4 2 2 2 2 3 2 2" xfId="50673" xr:uid="{F912BED9-4902-4B77-8488-10137CC205B7}"/>
    <cellStyle name="40% - Accent3 4 2 2 2 2 3 3" xfId="47057" xr:uid="{BDCA79DB-B8EE-4771-A1A2-1AE653FC5A2B}"/>
    <cellStyle name="40% - Accent3 4 2 2 2 2 4" xfId="903" xr:uid="{1A958EFD-CC70-4823-A5BE-B5C09369617F}"/>
    <cellStyle name="40% - Accent3 4 2 2 2 2 4 2" xfId="26387" xr:uid="{409482D0-F4B4-488D-BF72-682F8C9FD5BE}"/>
    <cellStyle name="40% - Accent3 4 2 2 2 2 5" xfId="48797" xr:uid="{55EACB30-49CB-426E-9F9C-2AA0F7C05A0D}"/>
    <cellStyle name="40% - Accent3 4 2 2 2 3" xfId="5726" xr:uid="{3A6DC023-036F-45A2-AF8D-9D30989257F4}"/>
    <cellStyle name="40% - Accent3 4 2 2 2 3 2" xfId="13631" xr:uid="{0C0C1FDF-1027-47BB-96F4-12EF56563EFF}"/>
    <cellStyle name="40% - Accent3 4 2 2 2 3 2 2" xfId="38982" xr:uid="{81DF8A70-7C14-4F04-BDD3-82D789645FBA}"/>
    <cellStyle name="40% - Accent3 4 2 2 2 3 3" xfId="31149" xr:uid="{537CB949-2939-4652-9B7B-8D1781443251}"/>
    <cellStyle name="40% - Accent3 4 2 2 2 4" xfId="16431" xr:uid="{1AA5FB28-71C9-47C5-83E5-593AB46D7C1E}"/>
    <cellStyle name="40% - Accent3 4 2 2 2 4 2" xfId="12721" xr:uid="{FAF2C543-A049-478F-B7FF-E7D4DB6DBA88}"/>
    <cellStyle name="40% - Accent3 4 2 2 2 4 2 2" xfId="38084" xr:uid="{3196760F-AA96-445E-BD1D-A2FB17AC8850}"/>
    <cellStyle name="40% - Accent3 4 2 2 2 4 3" xfId="41747" xr:uid="{97FE67C3-0081-4311-BC52-643D7CED5016}"/>
    <cellStyle name="40% - Accent3 4 2 2 2 5" xfId="10278" xr:uid="{8D1ECA8A-3C18-4499-B1F3-3729C9BA3C8F}"/>
    <cellStyle name="40% - Accent3 4 2 2 2 5 2" xfId="35662" xr:uid="{5BE42052-6352-4E6D-822C-128D98D5A26B}"/>
    <cellStyle name="40% - Accent3 4 2 2 2 6" xfId="48639" xr:uid="{ECF02682-E2FD-438E-84E8-42C765D434F1}"/>
    <cellStyle name="40% - Accent3 4 2 2 3" xfId="17072" xr:uid="{6480A304-AB49-4F65-BCC4-6A9174E9889A}"/>
    <cellStyle name="40% - Accent3 4 2 2 3 2" xfId="17240" xr:uid="{3E7C3015-85CC-4E54-913E-316E0ACE5681}"/>
    <cellStyle name="40% - Accent3 4 2 2 3 2 2" xfId="14236" xr:uid="{9FA46802-3617-4C51-ADA8-D7EED3475FB8}"/>
    <cellStyle name="40% - Accent3 4 2 2 3 2 2 2" xfId="4214" xr:uid="{3022F976-C22D-4643-826F-9A7F42945D92}"/>
    <cellStyle name="40% - Accent3 4 2 2 3 2 2 2 2" xfId="29658" xr:uid="{86529441-0B57-4D27-B4A3-1FFE7B458FF7}"/>
    <cellStyle name="40% - Accent3 4 2 2 3 2 2 3" xfId="39575" xr:uid="{7715FAAF-3831-4598-A908-C1D5505F7B4D}"/>
    <cellStyle name="40% - Accent3 4 2 2 3 2 3" xfId="15477" xr:uid="{292EB638-5E2C-4359-87C2-8E5BA6831B92}"/>
    <cellStyle name="40% - Accent3 4 2 2 3 2 3 2" xfId="19126" xr:uid="{4A42B1A5-9497-4FAE-BE88-7044B7506F60}"/>
    <cellStyle name="40% - Accent3 4 2 2 3 2 3 2 2" xfId="44426" xr:uid="{783828CF-68E4-4F45-9ED8-AD8E12E04F1C}"/>
    <cellStyle name="40% - Accent3 4 2 2 3 2 3 3" xfId="40804" xr:uid="{F73853B1-42D2-4939-A7A2-3AEF83AF26B4}"/>
    <cellStyle name="40% - Accent3 4 2 2 3 2 4" xfId="904" xr:uid="{D6CE8E8C-E100-4208-A8E0-C01B8DFD9051}"/>
    <cellStyle name="40% - Accent3 4 2 2 3 2 4 2" xfId="26388" xr:uid="{B699B051-E9EC-4FE8-83E1-490BF8D44485}"/>
    <cellStyle name="40% - Accent3 4 2 2 3 2 5" xfId="42548" xr:uid="{9620585E-CBA7-4922-8AC6-304A70BE2121}"/>
    <cellStyle name="40% - Accent3 4 2 2 3 3" xfId="12040" xr:uid="{0C883AB1-CFCF-4DF9-8938-714567E44B6D}"/>
    <cellStyle name="40% - Accent3 4 2 2 3 3 2" xfId="2020" xr:uid="{C0D92532-9466-4BDD-80B4-C22F9328EC08}"/>
    <cellStyle name="40% - Accent3 4 2 2 3 3 2 2" xfId="27491" xr:uid="{CE31AFD9-6F2A-415B-ABA5-D452B704F610}"/>
    <cellStyle name="40% - Accent3 4 2 2 3 3 3" xfId="37403" xr:uid="{4B791259-B7E5-4A5F-859C-9237758C3A8D}"/>
    <cellStyle name="40% - Accent3 4 2 2 3 4" xfId="5897" xr:uid="{CE3B7BCD-B7B2-4BBE-A9FD-EB75F17BEC59}"/>
    <cellStyle name="40% - Accent3 4 2 2 3 4 2" xfId="25358" xr:uid="{581F8311-41A7-49A9-A95C-A5E3A630FEA6}"/>
    <cellStyle name="40% - Accent3 4 2 2 3 4 2 2" xfId="50592" xr:uid="{1496AF02-FC40-4442-9BF8-B4A19206DE6E}"/>
    <cellStyle name="40% - Accent3 4 2 2 3 4 3" xfId="31320" xr:uid="{DFA68A66-F3CF-44B7-AAF8-560E2E5451A9}"/>
    <cellStyle name="40% - Accent3 4 2 2 3 5" xfId="22915" xr:uid="{D72B7CBB-296F-4E9F-8F74-904B4D28E731}"/>
    <cellStyle name="40% - Accent3 4 2 2 3 5 2" xfId="48170" xr:uid="{A0E28F45-1642-4F1E-BBDC-C9BEDC028CA2}"/>
    <cellStyle name="40% - Accent3 4 2 2 3 6" xfId="42387" xr:uid="{0EEABB57-2831-41E9-9E25-191B4A3DD8DC}"/>
    <cellStyle name="40% - Accent3 4 2 2 4" xfId="10915" xr:uid="{ACAB29C9-4379-4FFE-953C-6C60B3C4A268}"/>
    <cellStyle name="40% - Accent3 4 2 2 4 2" xfId="7913" xr:uid="{4CC30E95-6FAB-4ACF-8BB0-EEFAE8C92B0E}"/>
    <cellStyle name="40% - Accent3 4 2 2 4 2 2" xfId="1075" xr:uid="{02EB1B3A-952E-4F45-B8D4-7E8D2A8B25B4}"/>
    <cellStyle name="40% - Accent3 4 2 2 4 2 2 2" xfId="26559" xr:uid="{D8E568BF-F294-4B19-85EB-521FC37019E6}"/>
    <cellStyle name="40% - Accent3 4 2 2 4 2 3" xfId="33320" xr:uid="{81384BD7-D707-44FF-A0FB-431E0F683F58}"/>
    <cellStyle name="40% - Accent3 4 2 2 4 3" xfId="9153" xr:uid="{2E835B4E-2EF5-4A90-8426-F7D0011BC98F}"/>
    <cellStyle name="40% - Accent3 4 2 2 4 3 2" xfId="12802" xr:uid="{3996B2D8-5D9C-4A27-AC57-CBC8F22BB980}"/>
    <cellStyle name="40% - Accent3 4 2 2 4 3 2 2" xfId="38165" xr:uid="{4CAA61BB-A7CF-4A11-90F4-E2AA797ADE79}"/>
    <cellStyle name="40% - Accent3 4 2 2 4 3 3" xfId="34546" xr:uid="{2DD8FA74-AB76-4ACF-A25D-E20005E8A345}"/>
    <cellStyle name="40% - Accent3 4 2 2 4 4" xfId="13541" xr:uid="{43425F1A-B7B6-4AAB-9E06-3A17A6D7AD79}"/>
    <cellStyle name="40% - Accent3 4 2 2 4 4 2" xfId="38892" xr:uid="{B9D56E9E-078A-48C6-89DE-461A09352329}"/>
    <cellStyle name="40% - Accent3 4 2 2 4 5" xfId="36286" xr:uid="{8699355C-3975-4678-B91D-DEC19DEB4193}"/>
    <cellStyle name="40% - Accent3 4 2 2 5" xfId="16260" xr:uid="{976C1537-7ABE-4319-8A75-4BF64A499F70}"/>
    <cellStyle name="40% - Accent3 4 2 2 5 2" xfId="19945" xr:uid="{960D3AE3-E88F-4DF4-AE7B-C13B1BA3EBC2}"/>
    <cellStyle name="40% - Accent3 4 2 2 5 2 2" xfId="45233" xr:uid="{1C9128BC-1E16-4404-9C1A-D39133010C1C}"/>
    <cellStyle name="40% - Accent3 4 2 2 5 3" xfId="41576" xr:uid="{75ED1D8B-1DFF-42ED-A0A2-C67ADC8A8D3F}"/>
    <cellStyle name="40% - Accent3 4 2 2 6" xfId="22744" xr:uid="{17FDAE50-B344-4B9E-A85C-A38FAA97E21F}"/>
    <cellStyle name="40% - Accent3 4 2 2 6 2" xfId="6407" xr:uid="{055392F2-2910-492D-819B-760436EE3C5A}"/>
    <cellStyle name="40% - Accent3 4 2 2 6 2 2" xfId="31830" xr:uid="{4DA5A5C3-559A-4CF0-97AE-FE12531DFB38}"/>
    <cellStyle name="40% - Accent3 4 2 2 6 3" xfId="47999" xr:uid="{61718FA1-E417-4262-B560-DF7D19BB16E4}"/>
    <cellStyle name="40% - Accent3 4 2 2 7" xfId="3964" xr:uid="{65C39428-2768-4FC3-B2A0-6FC249B50D09}"/>
    <cellStyle name="40% - Accent3 4 2 2 7 2" xfId="29408" xr:uid="{D9F4805C-7566-477F-B0CA-42056CFD240B}"/>
    <cellStyle name="40% - Accent3 4 2 2 8" xfId="36131" xr:uid="{54424DC2-7A07-46F4-9BB3-B2B4E139F02A}"/>
    <cellStyle name="40% - Accent3 4 2 3" xfId="6538" xr:uid="{79C289B5-EE26-43AE-8BAD-D4461C6F75B6}"/>
    <cellStyle name="40% - Accent3 4 2 3 2" xfId="19176" xr:uid="{88D89446-89FA-4393-80FB-8218C71CA073}"/>
    <cellStyle name="40% - Accent3 4 2 3 2 2" xfId="19343" xr:uid="{6088531F-D9C0-428B-AFE5-B29D301037DC}"/>
    <cellStyle name="40% - Accent3 4 2 3 2 2 2" xfId="8985" xr:uid="{EABAF5A4-0C8E-46D1-B593-5372D832A232}"/>
    <cellStyle name="40% - Accent3 4 2 3 2 2 2 2" xfId="23165" xr:uid="{82DA9EE4-0F14-421C-9605-AB9A9DC5C383}"/>
    <cellStyle name="40% - Accent3 4 2 3 2 2 2 2 2" xfId="48420" xr:uid="{41AF9197-B989-49CF-AD38-C22A6654CC98}"/>
    <cellStyle name="40% - Accent3 4 2 3 2 2 2 3" xfId="34378" xr:uid="{DFFE12E4-BECF-41AC-A29C-8FBB0242EF99}"/>
    <cellStyle name="40% - Accent3 4 2 3 2 2 3" xfId="11257" xr:uid="{48ED313E-9DA7-49E1-AB87-9B39784DA236}"/>
    <cellStyle name="40% - Accent3 4 2 3 2 2 3 2" xfId="21228" xr:uid="{EBF6FBA0-A4BF-49BC-95DE-B0FB263FC83D}"/>
    <cellStyle name="40% - Accent3 4 2 3 2 2 3 2 2" xfId="46507" xr:uid="{96AE9735-8F9A-468C-999C-233862A945D1}"/>
    <cellStyle name="40% - Accent3 4 2 3 2 2 3 3" xfId="36628" xr:uid="{94FA7A13-31F2-488E-88B8-21E8302041AB}"/>
    <cellStyle name="40% - Accent3 4 2 3 2 2 4" xfId="4044" xr:uid="{5B20D084-8D67-4F58-9AFB-0CB78D3D05BD}"/>
    <cellStyle name="40% - Accent3 4 2 3 2 2 4 2" xfId="29488" xr:uid="{322EBFE5-63C7-4A37-9892-10F91B3F9DA8}"/>
    <cellStyle name="40% - Accent3 4 2 3 2 2 5" xfId="44631" xr:uid="{DDF703F6-92DC-4820-84D4-55679E684F49}"/>
    <cellStyle name="40% - Accent3 4 2 3 2 3" xfId="18364" xr:uid="{A26506D4-0A7B-44F3-8ECA-07CC5918CB9C}"/>
    <cellStyle name="40% - Accent3 4 2 3 2 3 2" xfId="10438" xr:uid="{FEB1128D-21A8-46A3-982A-8E4AE3F4617D}"/>
    <cellStyle name="40% - Accent3 4 2 3 2 3 2 2" xfId="35822" xr:uid="{BC1CAFEF-1EA7-4D69-8D7A-07BE2BF4C20E}"/>
    <cellStyle name="40% - Accent3 4 2 3 2 3 3" xfId="43664" xr:uid="{FF0E22FD-E29D-494D-B8DA-5FDCC4E575D8}"/>
    <cellStyle name="40% - Accent3 4 2 3 2 4" xfId="24848" xr:uid="{3A958479-1D5C-4E9D-A877-558469280EC8}"/>
    <cellStyle name="40% - Accent3 4 2 3 2 4 2" xfId="8512" xr:uid="{FD75531A-FB5B-4519-97E5-9336FB7D4B87}"/>
    <cellStyle name="40% - Accent3 4 2 3 2 4 2 2" xfId="33919" xr:uid="{49DB8311-B7CB-4C52-BB82-A2CC660A5507}"/>
    <cellStyle name="40% - Accent3 4 2 3 2 4 3" xfId="50082" xr:uid="{9BF2514C-2F4B-450B-B355-59C0EB2C2732}"/>
    <cellStyle name="40% - Accent3 4 2 3 2 5" xfId="6068" xr:uid="{20533564-4224-48A8-91C7-231E699F8D0F}"/>
    <cellStyle name="40% - Accent3 4 2 3 2 5 2" xfId="31491" xr:uid="{E7B490D1-9211-4F1C-B645-D19106AA5E8A}"/>
    <cellStyle name="40% - Accent3 4 2 3 2 6" xfId="44475" xr:uid="{85ABAB6B-9568-40B4-AA8B-FC48EB3EF873}"/>
    <cellStyle name="40% - Accent3 4 2 3 3" xfId="12860" xr:uid="{8E579EC5-0D2B-493A-895B-62DD650431E0}"/>
    <cellStyle name="40% - Accent3 4 2 3 3 2" xfId="13029" xr:uid="{24A3EDCE-55EF-467C-A6A5-EB8EF097C2C9}"/>
    <cellStyle name="40% - Accent3 4 2 3 3 2 2" xfId="21621" xr:uid="{545C7A46-5E24-4FF2-874A-DA47F5C0A8D1}"/>
    <cellStyle name="40% - Accent3 4 2 3 3 2 2 2" xfId="16852" xr:uid="{8BB20714-142E-494B-B7D5-0F90C10CA7B5}"/>
    <cellStyle name="40% - Accent3 4 2 3 3 2 2 2 2" xfId="42168" xr:uid="{7136811A-1D65-498F-A72F-187C8CF3BA98}"/>
    <cellStyle name="40% - Accent3 4 2 3 3 2 2 3" xfId="46889" xr:uid="{C5CE589A-D55B-465E-8582-DB947523E4DE}"/>
    <cellStyle name="40% - Accent3 4 2 3 3 2 3" xfId="23894" xr:uid="{9202360D-DE55-4AC1-B448-0E37EEBA2EB2}"/>
    <cellStyle name="40% - Accent3 4 2 3 3 2 3 2" xfId="14916" xr:uid="{C1D3350A-5910-4F04-8536-DDB6E9C3E80E}"/>
    <cellStyle name="40% - Accent3 4 2 3 3 2 3 2 2" xfId="40255" xr:uid="{11971987-CCA4-488F-8FCD-F5DF52B379E8}"/>
    <cellStyle name="40% - Accent3 4 2 3 3 2 3 3" xfId="49139" xr:uid="{EEB5E4A0-EA27-48E6-8F35-3338E1CE089F}"/>
    <cellStyle name="40% - Accent3 4 2 3 3 2 4" xfId="10358" xr:uid="{8718E1C1-C49A-4871-A180-D34351400254}"/>
    <cellStyle name="40% - Accent3 4 2 3 3 2 4 2" xfId="35742" xr:uid="{306EC767-EA28-4122-A449-2EACFAD38868}"/>
    <cellStyle name="40% - Accent3 4 2 3 3 2 5" xfId="38380" xr:uid="{1D666E77-8817-468F-A70F-A96FF0932B04}"/>
    <cellStyle name="40% - Accent3 4 2 3 3 3" xfId="7831" xr:uid="{00797A91-03F1-465B-92AB-D548A438CB0F}"/>
    <cellStyle name="40% - Accent3 4 2 3 3 3 2" xfId="23075" xr:uid="{3CE74F82-5BB0-48F5-A047-21B1ED1E82FD}"/>
    <cellStyle name="40% - Accent3 4 2 3 3 3 2 2" xfId="48330" xr:uid="{67C37222-9C21-46F9-BBF8-99E43EB601F5}"/>
    <cellStyle name="40% - Accent3 4 2 3 3 3 3" xfId="33238" xr:uid="{2A066379-70AC-46FB-9360-9D8B3C3C5C69}"/>
    <cellStyle name="40% - Accent3 4 2 3 3 4" xfId="18535" xr:uid="{095149BA-CF7B-4A17-A83E-8922F1FE3673}"/>
    <cellStyle name="40% - Accent3 4 2 3 3 4 2" xfId="21147" xr:uid="{4604B6DA-0E4C-4FA9-9ADB-ED791FE3935A}"/>
    <cellStyle name="40% - Accent3 4 2 3 3 4 2 2" xfId="46426" xr:uid="{29215A26-F877-46A6-B823-89D3C146C5A0}"/>
    <cellStyle name="40% - Accent3 4 2 3 3 4 3" xfId="43835" xr:uid="{C90D3393-7CF0-41BA-8BB2-19651876FB88}"/>
    <cellStyle name="40% - Accent3 4 2 3 3 5" xfId="12382" xr:uid="{1F0FCB1D-4572-4B7D-AAB5-6AEBB444327F}"/>
    <cellStyle name="40% - Accent3 4 2 3 3 5 2" xfId="37745" xr:uid="{BADE39B4-B629-4FF6-A30A-991C252D7BE0}"/>
    <cellStyle name="40% - Accent3 4 2 3 3 6" xfId="38222" xr:uid="{E932850C-C865-4951-8075-58A579EDC2EE}"/>
    <cellStyle name="40% - Accent3 4 2 3 4" xfId="6707" xr:uid="{147A0C1F-479A-4E4A-BD31-2E21CB082289}"/>
    <cellStyle name="40% - Accent3 4 2 3 4 2" xfId="2672" xr:uid="{8D57B265-310C-4CD7-B7CD-5B345C1049FA}"/>
    <cellStyle name="40% - Accent3 4 2 3 4 2 2" xfId="10528" xr:uid="{8C96B8A8-0B6E-4859-A953-725E87044ED2}"/>
    <cellStyle name="40% - Accent3 4 2 3 4 2 2 2" xfId="35912" xr:uid="{78573973-7D30-4F55-84F1-165A4B6960C5}"/>
    <cellStyle name="40% - Accent3 4 2 3 4 2 3" xfId="28125" xr:uid="{AF1023D0-6094-4632-AF2E-B4BA8F94699A}"/>
    <cellStyle name="40% - Accent3 4 2 3 4 3" xfId="4944" xr:uid="{052A5C2E-3A17-4E9C-B4D1-75A6CE8E1853}"/>
    <cellStyle name="40% - Accent3 4 2 3 4 3 2" xfId="8593" xr:uid="{E4B31E7E-51CD-4020-9180-A1EA43CF7166}"/>
    <cellStyle name="40% - Accent3 4 2 3 4 3 2 2" xfId="34000" xr:uid="{6BCD58AF-2B10-41FA-8C7B-4D889D05B58C}"/>
    <cellStyle name="40% - Accent3 4 2 3 4 3 3" xfId="30375" xr:uid="{70B76F63-3E39-4542-9F66-DCC322F713A9}"/>
    <cellStyle name="40% - Accent3 4 2 3 4 4" xfId="1940" xr:uid="{4835278F-59C0-4033-AE53-12ADC43BA8AD}"/>
    <cellStyle name="40% - Accent3 4 2 3 4 4 2" xfId="27411" xr:uid="{A22BC873-9C25-4356-8880-42C45E801A4F}"/>
    <cellStyle name="40% - Accent3 4 2 3 4 5" xfId="32121" xr:uid="{932FE312-C741-4E78-901A-B72BA0816B4A}"/>
    <cellStyle name="40% - Accent3 4 2 3 5" xfId="24677" xr:uid="{212FC035-CE31-48D5-9FD8-C4AB503AC935}"/>
    <cellStyle name="40% - Accent3 4 2 3 5 2" xfId="4124" xr:uid="{08CB694B-ED7A-48F8-A4DB-C7B83DC8DE35}"/>
    <cellStyle name="40% - Accent3 4 2 3 5 2 2" xfId="29568" xr:uid="{4B247144-EED6-47A2-815D-0632B636452B}"/>
    <cellStyle name="40% - Accent3 4 2 3 5 3" xfId="49911" xr:uid="{D2A8C1EF-DA6E-4972-92DA-7FA355E14DB1}"/>
    <cellStyle name="40% - Accent3 4 2 3 6" xfId="12211" xr:uid="{717A5A2C-4AD3-4E46-9547-CCF32B8199C4}"/>
    <cellStyle name="40% - Accent3 4 2 3 6 2" xfId="19045" xr:uid="{5D1977E3-EC01-4A8B-B04B-1BFFB6EF4CDE}"/>
    <cellStyle name="40% - Accent3 4 2 3 6 2 2" xfId="44345" xr:uid="{63BD9B88-9165-4E45-82F8-AC2F614A7AEF}"/>
    <cellStyle name="40% - Accent3 4 2 3 6 3" xfId="37574" xr:uid="{C76E58BD-0B6D-4DCF-B3EB-854B519139C7}"/>
    <cellStyle name="40% - Accent3 4 2 3 7" xfId="16602" xr:uid="{195B9957-4976-4D74-A7DD-D95C981C3DB0}"/>
    <cellStyle name="40% - Accent3 4 2 3 7 2" xfId="41918" xr:uid="{32E7559A-E9ED-4ED3-BAD2-F5600B25DC72}"/>
    <cellStyle name="40% - Accent3 4 2 3 8" xfId="31960" xr:uid="{AD904511-DD83-4A1B-92AB-475306C8DA22}"/>
    <cellStyle name="40% - Accent3 4 2 4" xfId="305" xr:uid="{68DE26D1-757E-4E43-B650-31E49A95594A}"/>
    <cellStyle name="40% - Accent3 4 2 4 2" xfId="389" xr:uid="{29B77916-8582-47FF-AB23-907105427A85}"/>
    <cellStyle name="40% - Accent3 4 2 4 2 2" xfId="15309" xr:uid="{17A6A6FA-A580-46C8-BC0A-AA3299ABCC90}"/>
    <cellStyle name="40% - Accent3 4 2 4 2 2 2" xfId="6318" xr:uid="{C2CDA27A-6981-4BE8-862C-9675C9D35F35}"/>
    <cellStyle name="40% - Accent3 4 2 4 2 2 2 2" xfId="31741" xr:uid="{6647BF60-94A4-4BF3-9B81-DAC666933A83}"/>
    <cellStyle name="40% - Accent3 4 2 4 2 2 3" xfId="40636" xr:uid="{C4001DF4-C4C5-41C0-A226-7E1545BD2570}"/>
    <cellStyle name="40% - Accent3 4 2 4 2 3" xfId="17582" xr:uid="{6BEFF67E-B0D5-43FB-8667-28A82B23FA54}"/>
    <cellStyle name="40% - Accent3 4 2 4 2 3 2" xfId="3352" xr:uid="{99848BA4-AA63-4E0C-AD10-1DA988DC50FD}"/>
    <cellStyle name="40% - Accent3 4 2 4 2 3 2 2" xfId="28805" xr:uid="{E52BA77A-CDFC-40B8-8839-7E2CFFAE0248}"/>
    <cellStyle name="40% - Accent3 4 2 4 2 3 3" xfId="42890" xr:uid="{8A0E3E26-92D8-43D5-9E22-C04B8E598167}"/>
    <cellStyle name="40% - Accent3 4 2 4 2 4" xfId="22995" xr:uid="{0E36DA28-11BB-4871-9C97-9AC8087E498C}"/>
    <cellStyle name="40% - Accent3 4 2 4 2 4 2" xfId="48250" xr:uid="{672D96B2-6FF9-4705-B256-97E1249D1F6E}"/>
    <cellStyle name="40% - Accent3 4 2 4 2 5" xfId="25873" xr:uid="{50FA0C43-9220-41BB-9C61-C0512ADA2B2F}"/>
    <cellStyle name="40% - Accent3 4 2 4 3" xfId="20466" xr:uid="{83413464-BEB5-4526-8FE5-5A88926FEE43}"/>
    <cellStyle name="40% - Accent3 4 2 4 3 2" xfId="16762" xr:uid="{6F9B1BA7-BF75-4DA3-B64C-A3A800C329FE}"/>
    <cellStyle name="40% - Accent3 4 2 4 3 2 2" xfId="42078" xr:uid="{561D9438-8733-4382-AD66-7EECA1CFF329}"/>
    <cellStyle name="40% - Accent3 4 2 4 3 3" xfId="45745" xr:uid="{5382714F-66D7-4286-BFF3-1570303A0B9A}"/>
    <cellStyle name="40% - Accent3 4 2 4 4" xfId="8002" xr:uid="{F6F1E641-D2EF-4472-850A-622638CC7855}"/>
    <cellStyle name="40% - Accent3 4 2 4 4 2" xfId="14835" xr:uid="{08CC0EA6-DC5A-430C-B0A2-9A4FC855762E}"/>
    <cellStyle name="40% - Accent3 4 2 4 4 2 2" xfId="40174" xr:uid="{A4199998-7F07-4D84-9D55-B9B1AF058749}"/>
    <cellStyle name="40% - Accent3 4 2 4 4 3" xfId="33409" xr:uid="{8D68EB2F-A2DB-43FC-A6C8-C09B8CCA0637}"/>
    <cellStyle name="40% - Accent3 4 2 4 5" xfId="25019" xr:uid="{873BB032-0116-4E3B-A73F-E1AA5DB3B493}"/>
    <cellStyle name="40% - Accent3 4 2 4 5 2" xfId="50253" xr:uid="{99504FAD-571F-4B68-993C-B88A333EF14E}"/>
    <cellStyle name="40% - Accent3 4 2 4 6" xfId="25791" xr:uid="{1F10FBFF-8EF9-49E7-BD4B-8E859CEE5CB5}"/>
    <cellStyle name="40% - Accent3 4 2 5" xfId="12948" xr:uid="{CE338070-9D15-4EF2-A0EB-164F264AB83F}"/>
    <cellStyle name="40% - Accent3 4 2 5 2" xfId="390" xr:uid="{F77C7307-163B-4939-9B69-C782DB6560B0}"/>
    <cellStyle name="40% - Accent3 4 2 5 2 2" xfId="4776" xr:uid="{A44C46ED-333F-480E-9BFD-D21CFDEA15A2}"/>
    <cellStyle name="40% - Accent3 4 2 5 2 2 2" xfId="12632" xr:uid="{44CFB30C-5301-4E55-81FE-C410BCCF98DF}"/>
    <cellStyle name="40% - Accent3 4 2 5 2 2 2 2" xfId="37995" xr:uid="{7B2EE12D-86E0-4822-824B-4FC5BCFE165A}"/>
    <cellStyle name="40% - Accent3 4 2 5 2 2 3" xfId="30207" xr:uid="{51D134F2-408C-4B70-8DA1-F3F8E34D56C2}"/>
    <cellStyle name="40% - Accent3 4 2 5 2 3" xfId="7049" xr:uid="{0919BEDF-5AEF-4FEB-A543-B4BBC29DF3EF}"/>
    <cellStyle name="40% - Accent3 4 2 5 2 3 2" xfId="9665" xr:uid="{7D1716E1-BD62-4AE0-923D-519C0E8527DD}"/>
    <cellStyle name="40% - Accent3 4 2 5 2 3 2 2" xfId="35058" xr:uid="{AA92EB28-7C11-4D93-BF4F-195CE10B3E31}"/>
    <cellStyle name="40% - Accent3 4 2 5 2 3 3" xfId="32463" xr:uid="{B425A745-39F7-4F10-814F-16300D5FD1C7}"/>
    <cellStyle name="40% - Accent3 4 2 5 2 4" xfId="16682" xr:uid="{DC78DDBF-771A-4EA2-90AC-A661104908CC}"/>
    <cellStyle name="40% - Accent3 4 2 5 2 4 2" xfId="41998" xr:uid="{52A9DF7A-84E4-40B3-A672-C5082906129B}"/>
    <cellStyle name="40% - Accent3 4 2 5 2 5" xfId="25874" xr:uid="{7D8C0F8A-C5B1-4C91-878C-2864B54961D7}"/>
    <cellStyle name="40% - Accent3 4 2 5 3" xfId="14154" xr:uid="{56CEC25E-BD43-415D-BEE2-F9C43742D740}"/>
    <cellStyle name="40% - Accent3 4 2 5 3 2" xfId="6228" xr:uid="{4C673CC5-A31F-4F07-9B1D-7616D05234D7}"/>
    <cellStyle name="40% - Accent3 4 2 5 3 2 2" xfId="31651" xr:uid="{571E40E9-FC8F-4428-A61F-6882A984E0C5}"/>
    <cellStyle name="40% - Accent3 4 2 5 3 3" xfId="39493" xr:uid="{A97133D0-9A3F-4157-8FB5-D4FBC3D77ADC}"/>
    <cellStyle name="40% - Accent3 4 2 5 4" xfId="20637" xr:uid="{A3745F7E-0F4C-4990-9C7A-42414278D648}"/>
    <cellStyle name="40% - Accent3 4 2 5 4 2" xfId="3271" xr:uid="{B76F0AC0-5E6C-4F79-9C51-21114BB1CDE9}"/>
    <cellStyle name="40% - Accent3 4 2 5 4 2 2" xfId="28724" xr:uid="{D1302B73-165F-484F-856B-12D74CC9EFE8}"/>
    <cellStyle name="40% - Accent3 4 2 5 4 3" xfId="45916" xr:uid="{CD84F14F-A9CE-4EAD-BCFF-4B803A99D3DC}"/>
    <cellStyle name="40% - Accent3 4 2 5 5" xfId="18706" xr:uid="{BBC67C46-7D99-4F3D-853C-DF7C9C01C4A7}"/>
    <cellStyle name="40% - Accent3 4 2 5 5 2" xfId="44006" xr:uid="{8AC254FB-9D83-45DF-9F08-EB71DAD2275E}"/>
    <cellStyle name="40% - Accent3 4 2 5 6" xfId="38302" xr:uid="{772B68C1-ADAB-43D9-B1AA-393B491AC1A3}"/>
    <cellStyle name="40% - Accent3 4 2 6" xfId="4602" xr:uid="{3E33C415-6A2D-415B-95CA-97AE00E39F22}"/>
    <cellStyle name="40% - Accent3 4 2 6 2" xfId="18446" xr:uid="{A0704F20-5A1A-442F-AAD3-F514A160A9BC}"/>
    <cellStyle name="40% - Accent3 4 2 6 2 2" xfId="13710" xr:uid="{33F53E6D-DFC1-4AC5-818F-DA3DBBA8F860}"/>
    <cellStyle name="40% - Accent3 4 2 6 2 2 2" xfId="39061" xr:uid="{987C5446-A0CE-43D0-B791-930D07A04AC6}"/>
    <cellStyle name="40% - Accent3 4 2 6 2 3" xfId="43746" xr:uid="{68A020F3-5C9E-4ED8-A81C-EFCD4826054C}"/>
    <cellStyle name="40% - Accent3 4 2 6 3" xfId="2840" xr:uid="{146B83DE-68AA-4BED-A51F-B7D02D748FE3}"/>
    <cellStyle name="40% - Accent3 4 2 6 3 2" xfId="6488" xr:uid="{8603B68D-8875-4594-ABC7-CA1BFE3DC202}"/>
    <cellStyle name="40% - Accent3 4 2 6 3 2 2" xfId="31911" xr:uid="{71D2035A-D451-423B-B3DA-D1EB16254849}"/>
    <cellStyle name="40% - Accent3 4 2 6 3 3" xfId="28293" xr:uid="{05C70CB1-EB9B-434A-8723-7E5C8AAC4C32}"/>
    <cellStyle name="40% - Accent3 4 2 6 4" xfId="902" xr:uid="{97C58604-92A4-4331-82D6-FD5114D2275A}"/>
    <cellStyle name="40% - Accent3 4 2 6 4 2" xfId="26386" xr:uid="{C84CD476-7489-4EF5-9056-5B1B625BB9D3}"/>
    <cellStyle name="40% - Accent3 4 2 6 5" xfId="30033" xr:uid="{1FF36611-D1B1-4A5D-A93F-2E417D2BB44B}"/>
    <cellStyle name="40% - Accent3 4 2 7" xfId="22573" xr:uid="{CB8ACE4D-023B-43BF-BE80-A2B5837EB2C5}"/>
    <cellStyle name="40% - Accent3 4 2 7 2" xfId="7309" xr:uid="{9539D203-CD01-48CF-B725-59E5A4F9ACFF}"/>
    <cellStyle name="40% - Accent3 4 2 7 2 2" xfId="32723" xr:uid="{CE6F731A-5130-4248-A66E-E6EA53DE5AFB}"/>
    <cellStyle name="40% - Accent3 4 2 7 3" xfId="47828" xr:uid="{2FEE65C7-99F3-4FF8-8A31-AEDE8837648B}"/>
    <cellStyle name="40% - Accent3 4 2 8" xfId="10107" xr:uid="{46660073-5E1B-4A72-8676-C272DFF0C008}"/>
    <cellStyle name="40% - Accent3 4 2 8 2" xfId="16941" xr:uid="{519CE42B-5C0E-4BA3-80C5-3D6BA27F939E}"/>
    <cellStyle name="40% - Accent3 4 2 8 2 2" xfId="42257" xr:uid="{48F242D2-82C5-4C65-8D48-69CBE490BBB1}"/>
    <cellStyle name="40% - Accent3 4 2 8 3" xfId="35491" xr:uid="{77A2E596-3A63-4CD3-9D15-E4630FD14EE8}"/>
    <cellStyle name="40% - Accent3 4 2 9" xfId="1860" xr:uid="{8B2A3EFE-F4F3-4BE3-96E6-F604C453D2CF}"/>
    <cellStyle name="40% - Accent3 4 2 9 2" xfId="27331" xr:uid="{79CEEA9F-FE34-4453-B8DC-7FBB35DD4974}"/>
    <cellStyle name="40% - Accent3 4 3" xfId="306" xr:uid="{5B92522F-DDD5-44C5-97A3-AD37C000C3ED}"/>
    <cellStyle name="40% - Accent3 4 3 2" xfId="307" xr:uid="{7640C948-C04C-491D-88D1-0218818E7F6B}"/>
    <cellStyle name="40% - Accent3 4 3 2 2" xfId="3534" xr:uid="{87DED955-1415-4468-9ED2-7F18C7EC0A07}"/>
    <cellStyle name="40% - Accent3 4 3 2 2 2" xfId="23726" xr:uid="{0F2A9124-4A74-4D4E-BC79-4997E64F1C00}"/>
    <cellStyle name="40% - Accent3 4 3 2 2 2 2" xfId="18956" xr:uid="{40B9D4F3-75AA-4603-8729-FD83C74014EB}"/>
    <cellStyle name="40% - Accent3 4 3 2 2 2 2 2" xfId="44256" xr:uid="{4637BF5F-6BB3-401F-925E-326FB3730E12}"/>
    <cellStyle name="40% - Accent3 4 3 2 2 2 3" xfId="48971" xr:uid="{BEF5736B-9691-4EF1-B55A-B73A38AFB664}"/>
    <cellStyle name="40% - Accent3 4 3 2 2 3" xfId="13371" xr:uid="{E2B6B2E0-9076-405C-9DA7-B052790ED0AE}"/>
    <cellStyle name="40% - Accent3 4 3 2 2 3 2" xfId="15989" xr:uid="{67287A64-0CC0-43AB-8C16-448E8B3AFC81}"/>
    <cellStyle name="40% - Accent3 4 3 2 2 3 2 2" xfId="41316" xr:uid="{28301D34-FD9D-4F95-9C27-A181C3681904}"/>
    <cellStyle name="40% - Accent3 4 3 2 2 3 3" xfId="38722" xr:uid="{71733F3F-10F9-4B65-99D0-43B0760BEF8C}"/>
    <cellStyle name="40% - Accent3 4 3 2 2 4" xfId="12462" xr:uid="{24427DA8-2B67-4677-A0CE-D42ECF979DBD}"/>
    <cellStyle name="40% - Accent3 4 3 2 2 4 2" xfId="37825" xr:uid="{342B6BE6-B216-4CA8-9EDF-F5C553606AA8}"/>
    <cellStyle name="40% - Accent3 4 3 2 2 5" xfId="28978" xr:uid="{B905C538-3776-405F-801B-C21279E232EA}"/>
    <cellStyle name="40% - Accent3 4 3 2 3" xfId="8903" xr:uid="{BD288428-D83F-4A41-B534-0F1A4BDE7C11}"/>
    <cellStyle name="40% - Accent3 4 3 2 3 2" xfId="25179" xr:uid="{64D74774-FF0D-4E2D-AD38-D216B54950B0}"/>
    <cellStyle name="40% - Accent3 4 3 2 3 2 2" xfId="50413" xr:uid="{EBAD8F73-3DE2-4C3D-BE07-80206FF4860D}"/>
    <cellStyle name="40% - Accent3 4 3 2 3 3" xfId="34296" xr:uid="{9B47A1EB-975E-4D21-A4AE-02CDEC920E5B}"/>
    <cellStyle name="40% - Accent3 4 3 2 4" xfId="2761" xr:uid="{A073DE3E-6344-4501-A861-EED22305ED41}"/>
    <cellStyle name="40% - Accent3 4 3 2 4 2" xfId="22220" xr:uid="{FC931697-C420-4EF5-9E6D-48D50D60941E}"/>
    <cellStyle name="40% - Accent3 4 3 2 4 2 2" xfId="47488" xr:uid="{0E37A0E7-BD91-42D5-A4BA-2FF2EC92507C}"/>
    <cellStyle name="40% - Accent3 4 3 2 4 3" xfId="28214" xr:uid="{44C5008B-B88F-427F-A23E-B72A266A614D}"/>
    <cellStyle name="40% - Accent3 4 3 2 5" xfId="20808" xr:uid="{7E1E6BDF-550E-4551-93A5-A6B8BF18D9AF}"/>
    <cellStyle name="40% - Accent3 4 3 2 5 2" xfId="46087" xr:uid="{D01686BE-2B42-4AF5-BB09-E7C1BA1A65C5}"/>
    <cellStyle name="40% - Accent3 4 3 2 6" xfId="25793" xr:uid="{F36881BE-28CD-424A-A9A0-1C5C17543D76}"/>
    <cellStyle name="40% - Accent3 4 3 3" xfId="1347" xr:uid="{D521A130-B66E-4A2F-9F5F-6F2158E57C85}"/>
    <cellStyle name="40% - Accent3 4 3 3 2" xfId="9848" xr:uid="{61E8EA29-AB1A-492B-9433-1415F0032176}"/>
    <cellStyle name="40% - Accent3 4 3 3 2 2" xfId="17414" xr:uid="{1699D6C9-DA97-458B-9584-9277A5C2CEF7}"/>
    <cellStyle name="40% - Accent3 4 3 3 2 2 2" xfId="8423" xr:uid="{62E725F2-D721-488E-BBDC-7E821FC87689}"/>
    <cellStyle name="40% - Accent3 4 3 3 2 2 2 2" xfId="33830" xr:uid="{C6E092BE-A878-4F78-B22D-322C73A6F96E}"/>
    <cellStyle name="40% - Accent3 4 3 3 2 2 3" xfId="42722" xr:uid="{A6027C8F-A3BA-478A-8CAF-582AC8B77044}"/>
    <cellStyle name="40% - Accent3 4 3 3 2 3" xfId="732" xr:uid="{92155746-D475-458E-9CAF-9F3028105E4A}"/>
    <cellStyle name="40% - Accent3 4 3 3 2 3 2" xfId="5456" xr:uid="{65595A00-8F13-46C6-83AA-CFA0A8162E58}"/>
    <cellStyle name="40% - Accent3 4 3 3 2 3 2 2" xfId="30887" xr:uid="{B79BE3F7-CF9E-49D3-B1C4-EE622CC362A3}"/>
    <cellStyle name="40% - Accent3 4 3 3 2 3 3" xfId="26216" xr:uid="{F843D600-D4E0-49A5-8084-FCD471DBA545}"/>
    <cellStyle name="40% - Accent3 4 3 3 2 4" xfId="25099" xr:uid="{BF2388DA-E10F-4E75-A0CE-6FEDFB0432B2}"/>
    <cellStyle name="40% - Accent3 4 3 3 2 4 2" xfId="50333" xr:uid="{AB50F66F-A4B9-408E-BC06-3A5F463653B7}"/>
    <cellStyle name="40% - Accent3 4 3 3 2 5" xfId="35232" xr:uid="{134B1343-EA75-4530-8175-4ED2F245AC11}"/>
    <cellStyle name="40% - Accent3 4 3 3 3" xfId="21539" xr:uid="{670404B1-F2B1-4DC3-87F9-170E1D5D0A69}"/>
    <cellStyle name="40% - Accent3 4 3 3 3 2" xfId="18866" xr:uid="{893C7E7D-D3B1-4FAD-86FB-A35CA94B8B32}"/>
    <cellStyle name="40% - Accent3 4 3 3 3 2 2" xfId="44166" xr:uid="{C6557C45-E623-4D8E-BC95-FBE28CEC839D}"/>
    <cellStyle name="40% - Accent3 4 3 3 3 3" xfId="46807" xr:uid="{3D8179AB-5F61-42EC-82C4-62DFD8BBAC2C}"/>
    <cellStyle name="40% - Accent3 4 3 3 4" xfId="9074" xr:uid="{01091543-AD8C-4190-8594-235799BAA83A}"/>
    <cellStyle name="40% - Accent3 4 3 3 4 2" xfId="15908" xr:uid="{98AAAED2-189E-4A7D-BCE7-6343629E2E9E}"/>
    <cellStyle name="40% - Accent3 4 3 3 4 2 2" xfId="41235" xr:uid="{B8D1DC05-3CF7-40D8-B0C2-B3FB89A01903}"/>
    <cellStyle name="40% - Accent3 4 3 3 4 3" xfId="34467" xr:uid="{CF4AC41B-DA65-47A5-87AB-D382A931E817}"/>
    <cellStyle name="40% - Accent3 4 3 3 5" xfId="14496" xr:uid="{1B8E717D-9CAD-46E1-990F-248D58BCE14F}"/>
    <cellStyle name="40% - Accent3 4 3 3 5 2" xfId="39835" xr:uid="{906AEC1E-9CD2-4D27-8D47-C1359C24F239}"/>
    <cellStyle name="40% - Accent3 4 3 3 6" xfId="26820" xr:uid="{200261E1-8F5A-467A-8FE5-FEF8EA53389C}"/>
    <cellStyle name="40% - Accent3 4 3 4" xfId="1430" xr:uid="{D1E6DD57-58FB-4871-8C36-733DB1E6CF5C}"/>
    <cellStyle name="40% - Accent3 4 3 4 2" xfId="11089" xr:uid="{02423339-D81D-4EB8-8356-318710116F46}"/>
    <cellStyle name="40% - Accent3 4 3 4 2 2" xfId="25269" xr:uid="{2C23BA12-3713-4861-93A1-0C6D2ADFAF6F}"/>
    <cellStyle name="40% - Accent3 4 3 4 2 2 2" xfId="50503" xr:uid="{1BEAFE55-8428-47EF-BA8D-23E261954932}"/>
    <cellStyle name="40% - Accent3 4 3 4 2 3" xfId="36460" xr:uid="{9B22D775-56CE-4836-916D-79D4705938D3}"/>
    <cellStyle name="40% - Accent3 4 3 4 3" xfId="19685" xr:uid="{AB542C8F-3B38-4FC3-A844-20FFF3D9F6E0}"/>
    <cellStyle name="40% - Accent3 4 3 4 3 2" xfId="22301" xr:uid="{B5137469-84FC-43AE-827C-62496B293EC8}"/>
    <cellStyle name="40% - Accent3 4 3 4 3 2 2" xfId="47569" xr:uid="{ADAE3F0C-E7F7-4A38-A068-0CCD115D7448}"/>
    <cellStyle name="40% - Accent3 4 3 4 3 3" xfId="44973" xr:uid="{E50762AD-34AB-4053-863D-2DAD6D0E51DC}"/>
    <cellStyle name="40% - Accent3 4 3 4 4" xfId="6148" xr:uid="{85A1E692-B533-4A41-8DD4-4C10A3C40656}"/>
    <cellStyle name="40% - Accent3 4 3 4 4 2" xfId="31571" xr:uid="{C373DAA8-1C75-42BA-8F1A-604D930B6878}"/>
    <cellStyle name="40% - Accent3 4 3 4 5" xfId="26901" xr:uid="{C8EC8AE5-E749-4A41-8262-30DF7F4E07B0}"/>
    <cellStyle name="40% - Accent3 4 3 5" xfId="2590" xr:uid="{2BDB614F-3A8F-4A4B-AB6E-95C8C3824333}"/>
    <cellStyle name="40% - Accent3 4 3 5 2" xfId="12542" xr:uid="{A8B917D4-CF0A-4501-AE70-FE799EE9A25C}"/>
    <cellStyle name="40% - Accent3 4 3 5 2 2" xfId="37905" xr:uid="{A811FCF6-BD34-4DF7-A0BF-052DAC4EF6EB}"/>
    <cellStyle name="40% - Accent3 4 3 5 3" xfId="28043" xr:uid="{EB800176-77B7-42AF-A219-60666FFEC083}"/>
    <cellStyle name="40% - Accent3 4 3 6" xfId="14325" xr:uid="{B022CBB4-274E-4269-A751-4CD84C0604FA}"/>
    <cellStyle name="40% - Accent3 4 3 6 2" xfId="9584" xr:uid="{2198AF4C-1E79-4AFA-87EF-2C2A7D6FCDB5}"/>
    <cellStyle name="40% - Accent3 4 3 6 2 2" xfId="34977" xr:uid="{33E5276D-267B-4662-A645-15102E92338F}"/>
    <cellStyle name="40% - Accent3 4 3 6 3" xfId="39664" xr:uid="{6F58C4BF-9A29-4F0A-BB5F-B7079DB4D89D}"/>
    <cellStyle name="40% - Accent3 4 3 7" xfId="8173" xr:uid="{ED92BF1B-77EA-48F8-B03E-2CF5DE903D21}"/>
    <cellStyle name="40% - Accent3 4 3 7 2" xfId="33580" xr:uid="{FCA08E2D-03C6-43CA-84E0-746A71ED0D42}"/>
    <cellStyle name="40% - Accent3 4 3 8" xfId="25792" xr:uid="{1D60CE9A-81BD-4559-B122-3332A0A2C9B7}"/>
    <cellStyle name="40% - Accent3 4 4" xfId="3451" xr:uid="{2E49EE24-E6AA-49A4-903F-EB8EEC5838AF}"/>
    <cellStyle name="40% - Accent3 4 4 2" xfId="9765" xr:uid="{B63CC247-D055-4E85-A3BF-7B2E1FBE7E3F}"/>
    <cellStyle name="40% - Accent3 4 4 2 2" xfId="16172" xr:uid="{61FBDBC8-CD36-4840-8297-4AC2F8276B5C}"/>
    <cellStyle name="40% - Accent3 4 4 2 2 2" xfId="19517" xr:uid="{42FD2062-5A9F-4E0A-9E8F-A87F444051FF}"/>
    <cellStyle name="40% - Accent3 4 4 2 2 2 2" xfId="14746" xr:uid="{356B6534-45C5-4FAC-B4D0-086E55077B1D}"/>
    <cellStyle name="40% - Accent3 4 4 2 2 2 2 2" xfId="40085" xr:uid="{50873599-4710-4F57-AE07-5DCF58401641}"/>
    <cellStyle name="40% - Accent3 4 4 2 2 2 3" xfId="44805" xr:uid="{176F5A2A-0D14-4B40-AA17-C33099B85A9B}"/>
    <cellStyle name="40% - Accent3 4 4 2 2 3" xfId="3873" xr:uid="{177CB042-8A69-4885-BB01-29D25349584D}"/>
    <cellStyle name="40% - Accent3 4 4 2 2 3 2" xfId="24406" xr:uid="{81CD0E5C-2CCC-4938-9874-F009DED9C26D}"/>
    <cellStyle name="40% - Accent3 4 4 2 2 3 2 2" xfId="49651" xr:uid="{3BB3770B-7F0C-4FAA-B523-5EADD9FE1F89}"/>
    <cellStyle name="40% - Accent3 4 4 2 2 3 3" xfId="29317" xr:uid="{5124EAF6-E737-47A0-9348-DDB6E1BD48B9}"/>
    <cellStyle name="40% - Accent3 4 4 2 2 4" xfId="8253" xr:uid="{DFCDFD73-FF65-4D6A-AA7F-60F6683BA544}"/>
    <cellStyle name="40% - Accent3 4 4 2 2 4 2" xfId="33660" xr:uid="{75589AFB-3EC4-45FA-B554-9362019009EF}"/>
    <cellStyle name="40% - Accent3 4 4 2 2 5" xfId="41488" xr:uid="{2B1ACF71-6896-4B86-9550-FAC0E58D9BC2}"/>
    <cellStyle name="40% - Accent3 4 4 2 3" xfId="4694" xr:uid="{C815F787-B272-4AD6-97E9-45F9A1234927}"/>
    <cellStyle name="40% - Accent3 4 4 2 3 2" xfId="20968" xr:uid="{7CF10FF9-412D-46D8-A5E4-51E0F4C1E03E}"/>
    <cellStyle name="40% - Accent3 4 4 2 3 2 2" xfId="46247" xr:uid="{1622ECA3-0FCF-47D0-9A9E-0A71C2F90373}"/>
    <cellStyle name="40% - Accent3 4 4 2 3 3" xfId="30125" xr:uid="{B5549B9E-8CD6-4B36-BB93-CBD372F289E9}"/>
    <cellStyle name="40% - Accent3 4 4 2 4" xfId="15398" xr:uid="{4B8A78D8-35BE-4D9A-8898-2863D3CCC4B5}"/>
    <cellStyle name="40% - Accent3 4 4 2 4 2" xfId="11688" xr:uid="{C68DCF82-8C36-4E3B-ACF8-87A9652105DF}"/>
    <cellStyle name="40% - Accent3 4 4 2 4 2 2" xfId="37059" xr:uid="{45B11EBA-22AC-4ACA-A610-9CEA4BB57938}"/>
    <cellStyle name="40% - Accent3 4 4 2 4 3" xfId="40725" xr:uid="{E75C2B07-5372-4BDC-A805-B44D51FBE092}"/>
    <cellStyle name="40% - Accent3 4 4 2 5" xfId="9245" xr:uid="{A2CD9A74-753A-49AB-BC25-2ABCA4BC5622}"/>
    <cellStyle name="40% - Accent3 4 4 2 5 2" xfId="34638" xr:uid="{57C83F6A-769C-4800-987B-1997E78559A4}"/>
    <cellStyle name="40% - Accent3 4 4 2 6" xfId="35149" xr:uid="{75E57AC1-C0AE-46CF-9FD8-B39A052126AB}"/>
    <cellStyle name="40% - Accent3 4 4 3" xfId="22402" xr:uid="{4AEED2F2-02CE-4BB0-BE33-C1B5D633FE9E}"/>
    <cellStyle name="40% - Accent3 4 4 3 2" xfId="5638" xr:uid="{699BF4D1-7052-4F96-A74F-2A03D9249AEA}"/>
    <cellStyle name="40% - Accent3 4 4 3 2 2" xfId="13203" xr:uid="{757D641F-FFC7-49CB-992B-11A5A51E8197}"/>
    <cellStyle name="40% - Accent3 4 4 3 2 2 2" xfId="3182" xr:uid="{16E4034E-3B80-42C2-A026-30A2D085545E}"/>
    <cellStyle name="40% - Accent3 4 4 3 2 2 2 2" xfId="28635" xr:uid="{5FD32F79-F2F5-4D09-AEC8-9D21FB1BDB92}"/>
    <cellStyle name="40% - Accent3 4 4 3 2 2 3" xfId="38554" xr:uid="{B59B469E-5AB4-41C4-83C7-0E200F3FB94E}"/>
    <cellStyle name="40% - Accent3 4 4 3 2 3" xfId="10187" xr:uid="{AAC05FF0-97DC-4B92-9C2E-42F2F8DD2B4B}"/>
    <cellStyle name="40% - Accent3 4 4 3 2 3 2" xfId="18094" xr:uid="{7D66C94C-1CAC-4CD7-9D97-34FB835C6010}"/>
    <cellStyle name="40% - Accent3 4 4 3 2 3 2 2" xfId="43402" xr:uid="{4690366E-19DB-4DEA-986B-C791749B3158}"/>
    <cellStyle name="40% - Accent3 4 4 3 2 3 3" xfId="35571" xr:uid="{DE2998AA-A277-4E9F-9CB1-CF33B499C179}"/>
    <cellStyle name="40% - Accent3 4 4 3 2 4" xfId="20888" xr:uid="{EA7039F2-8A52-49EC-AE72-27ED7846C1A7}"/>
    <cellStyle name="40% - Accent3 4 4 3 2 4 2" xfId="46167" xr:uid="{BAE7FFDC-875E-4BC7-ADE6-D990E5E85F3B}"/>
    <cellStyle name="40% - Accent3 4 4 3 2 5" xfId="31061" xr:uid="{BB5FBFDC-934B-4744-AD19-21D516FE22A5}"/>
    <cellStyle name="40% - Accent3 4 4 3 3" xfId="11007" xr:uid="{CCB72417-1758-4E96-A7B8-2758C1037C3D}"/>
    <cellStyle name="40% - Accent3 4 4 3 3 2" xfId="14656" xr:uid="{EF83971B-1C06-4C30-ACB7-559AFE0101ED}"/>
    <cellStyle name="40% - Accent3 4 4 3 3 2 2" xfId="39995" xr:uid="{71734A52-6CEB-4E12-9D31-54D85F3799B5}"/>
    <cellStyle name="40% - Accent3 4 4 3 3 3" xfId="36378" xr:uid="{9EF1038C-1E64-4B1F-BCA4-76CB09029144}"/>
    <cellStyle name="40% - Accent3 4 4 3 4" xfId="4865" xr:uid="{015B06D2-A7D8-4FD4-AD8E-11557870F556}"/>
    <cellStyle name="40% - Accent3 4 4 3 4 2" xfId="24325" xr:uid="{C670F4B6-FC83-40DF-9AAF-920ED183AC31}"/>
    <cellStyle name="40% - Accent3 4 4 3 4 2 2" xfId="49570" xr:uid="{27DC54C8-4A10-4F78-BFAA-267D98A74DAB}"/>
    <cellStyle name="40% - Accent3 4 4 3 4 3" xfId="30296" xr:uid="{E8B7C964-946A-4FB7-B177-B38942F1D7EE}"/>
    <cellStyle name="40% - Accent3 4 4 3 5" xfId="21881" xr:uid="{B5159518-0BF3-4E93-AFB8-029DA5FD973C}"/>
    <cellStyle name="40% - Accent3 4 4 3 5 2" xfId="47149" xr:uid="{E0945ADD-ACBD-45F1-AD66-3E1FA0F3777D}"/>
    <cellStyle name="40% - Accent3 4 4 3 6" xfId="47659" xr:uid="{D4B22B3B-B1B7-4C85-BB22-F65F54A1C42D}"/>
    <cellStyle name="40% - Accent3 4 4 4" xfId="22485" xr:uid="{8362F993-D987-43E1-83F8-206CE6A06A68}"/>
    <cellStyle name="40% - Accent3 4 4 4 2" xfId="6881" xr:uid="{041F0246-1F9F-420B-81B5-A8D99BFE390E}"/>
    <cellStyle name="40% - Accent3 4 4 4 2 2" xfId="21058" xr:uid="{0BB77E81-DB2B-4A18-B6FC-421E2522774A}"/>
    <cellStyle name="40% - Accent3 4 4 4 2 2 2" xfId="46337" xr:uid="{A6F09AF7-487D-4853-ABF1-AB620D49ED1B}"/>
    <cellStyle name="40% - Accent3 4 4 4 2 3" xfId="32295" xr:uid="{B4B79AFF-439D-4537-952B-A7229FFF566F}"/>
    <cellStyle name="40% - Accent3 4 4 4 3" xfId="1769" xr:uid="{34731BAA-D187-4ED6-A06F-0D65792328D7}"/>
    <cellStyle name="40% - Accent3 4 4 4 3 2" xfId="11769" xr:uid="{A984D1CE-A794-4187-87D4-6B68D64F144D}"/>
    <cellStyle name="40% - Accent3 4 4 4 3 2 2" xfId="37140" xr:uid="{19A6A1E3-8888-4076-B01A-9A4B36AD9A19}"/>
    <cellStyle name="40% - Accent3 4 4 4 3 3" xfId="27240" xr:uid="{5D6FF913-2796-4781-91BA-1BA96AD69C19}"/>
    <cellStyle name="40% - Accent3 4 4 4 4" xfId="18786" xr:uid="{15F4A67E-DEAF-4357-A49F-B034CF8D5FDE}"/>
    <cellStyle name="40% - Accent3 4 4 4 4 2" xfId="44086" xr:uid="{77EE9B61-9C91-4B92-B85D-C97C8D81646C}"/>
    <cellStyle name="40% - Accent3 4 4 4 5" xfId="47741" xr:uid="{42CACCFD-78C3-415F-A5F7-A72BA0C6FC9B}"/>
    <cellStyle name="40% - Accent3 4 4 5" xfId="15227" xr:uid="{6329CB67-908D-4223-90F7-D215690EC974}"/>
    <cellStyle name="40% - Accent3 4 4 5 2" xfId="8333" xr:uid="{FD11270B-E125-4D80-B3AC-885BE15AA50A}"/>
    <cellStyle name="40% - Accent3 4 4 5 2 2" xfId="33740" xr:uid="{05EA689D-8F3B-4FB2-B8B5-0C69DEDBBDE6}"/>
    <cellStyle name="40% - Accent3 4 4 5 3" xfId="40554" xr:uid="{3F4ED8BC-27AB-4F82-8975-E282AFAB65BF}"/>
    <cellStyle name="40% - Accent3 4 4 6" xfId="21710" xr:uid="{C4D162FD-274C-415A-9659-7CD081642D2D}"/>
    <cellStyle name="40% - Accent3 4 4 6 2" xfId="5375" xr:uid="{CDC62D92-E438-4DFB-B50D-51411616BBDF}"/>
    <cellStyle name="40% - Accent3 4 4 6 2 2" xfId="30806" xr:uid="{DD0FF870-802A-43D1-ADE3-592365B75AFC}"/>
    <cellStyle name="40% - Accent3 4 4 6 3" xfId="46978" xr:uid="{92632E53-E7DD-4EAE-8244-2B1550185387}"/>
    <cellStyle name="40% - Accent3 4 4 7" xfId="2932" xr:uid="{6C7BE23F-6BDE-429C-ADCE-CBDA4670935E}"/>
    <cellStyle name="40% - Accent3 4 4 7 2" xfId="28385" xr:uid="{D3817578-E5D5-4740-A8EE-ED00D2E6A685}"/>
    <cellStyle name="40% - Accent3 4 4 8" xfId="28896" xr:uid="{27FD2119-B12C-4CC5-B9C5-444E749880A6}"/>
    <cellStyle name="40% - Accent3 4 5" xfId="16089" xr:uid="{1EDDB741-13FF-4E37-B23C-8105B1A8C9BA}"/>
    <cellStyle name="40% - Accent3 4 5 2" xfId="5555" xr:uid="{C63342E1-0F75-4C6A-A284-FD234257D18A}"/>
    <cellStyle name="40% - Accent3 4 5 2 2" xfId="24589" xr:uid="{A2166423-B612-4135-B42B-6D584AE89289}"/>
    <cellStyle name="40% - Accent3 4 5 2 2 2" xfId="3702" xr:uid="{EB605790-FA8D-43F0-ABD4-916C5D9B8103}"/>
    <cellStyle name="40% - Accent3 4 5 2 2 2 2" xfId="22131" xr:uid="{A533706C-FFF3-4ED5-9FDF-46B73EAC05F9}"/>
    <cellStyle name="40% - Accent3 4 5 2 2 2 2 2" xfId="47399" xr:uid="{35FB3F9E-6200-4B0A-92BD-B57F729B091C}"/>
    <cellStyle name="40% - Accent3 4 5 2 2 2 3" xfId="29146" xr:uid="{5A1AB0E7-A991-4225-9E4E-212A0C26DBAF}"/>
    <cellStyle name="40% - Accent3 4 5 2 2 3" xfId="16511" xr:uid="{57CAC939-4EDA-44C1-9BCF-AB426E0AACFD}"/>
    <cellStyle name="40% - Accent3 4 5 2 2 3 2" xfId="20197" xr:uid="{54E51A26-5F25-464D-B597-D5A9FBEE2FD4}"/>
    <cellStyle name="40% - Accent3 4 5 2 2 3 2 2" xfId="45485" xr:uid="{B8A86217-33D3-423D-A160-76877D0EC234}"/>
    <cellStyle name="40% - Accent3 4 5 2 2 3 3" xfId="41827" xr:uid="{F1AD82C4-FC4F-42E8-9045-2C6861EB6443}"/>
    <cellStyle name="40% - Accent3 4 5 2 2 4" xfId="3012" xr:uid="{98FA2244-E9AA-4FC3-B229-6F72A796A707}"/>
    <cellStyle name="40% - Accent3 4 5 2 2 4 2" xfId="28465" xr:uid="{84E0359F-1C44-4AA5-94A3-09948D7EE634}"/>
    <cellStyle name="40% - Accent3 4 5 2 2 5" xfId="49823" xr:uid="{308C2BED-E7BB-49C8-97E2-5F1DA116182A}"/>
    <cellStyle name="40% - Accent3 4 5 2 3" xfId="17332" xr:uid="{9123E836-CEC9-49B7-BBF6-2ADBCE580450}"/>
    <cellStyle name="40% - Accent3 4 5 2 3 2" xfId="9405" xr:uid="{04058ADB-D4AF-4F39-9E20-AE8A07A15750}"/>
    <cellStyle name="40% - Accent3 4 5 2 3 2 2" xfId="34798" xr:uid="{4A5932DE-2988-48E2-A5AD-6A49C389A3A2}"/>
    <cellStyle name="40% - Accent3 4 5 2 3 3" xfId="42640" xr:uid="{E9845E67-7804-4FAE-9D35-6D0C430E4D13}"/>
    <cellStyle name="40% - Accent3 4 5 2 4" xfId="23815" xr:uid="{A123B569-45C8-4F05-998B-D55299AB868A}"/>
    <cellStyle name="40% - Accent3 4 5 2 4 2" xfId="7480" xr:uid="{BFCE7A16-093A-457F-845F-5BCE2526F0A4}"/>
    <cellStyle name="40% - Accent3 4 5 2 4 2 2" xfId="32894" xr:uid="{4EBD0E5B-72A1-4020-9CF2-14D244FF4532}"/>
    <cellStyle name="40% - Accent3 4 5 2 4 3" xfId="49060" xr:uid="{A6BF75A6-8472-4E88-8430-E1ACBA4343A4}"/>
    <cellStyle name="40% - Accent3 4 5 2 5" xfId="5036" xr:uid="{DB01261F-71A7-4D0E-81E9-D861E71C2BCE}"/>
    <cellStyle name="40% - Accent3 4 5 2 5 2" xfId="30467" xr:uid="{232CB0CC-F69E-456E-BEFD-43CAA53DB922}"/>
    <cellStyle name="40% - Accent3 4 5 2 6" xfId="30978" xr:uid="{9CEE7076-933D-4C71-9D95-6BC357ED2F34}"/>
    <cellStyle name="40% - Accent3 4 5 3" xfId="11869" xr:uid="{8CCEF807-2001-4437-B663-4A68251F0A58}"/>
    <cellStyle name="40% - Accent3 4 5 3 2" xfId="18276" xr:uid="{13543C6B-BF4A-42B9-A52B-4D44391DCBE7}"/>
    <cellStyle name="40% - Accent3 4 5 3 2 2" xfId="10016" xr:uid="{B3404E8E-7AA6-4FB5-8F74-D288FE5B571B}"/>
    <cellStyle name="40% - Accent3 4 5 3 2 2 2" xfId="15819" xr:uid="{6D90E1A7-7090-4691-9A0D-270E6954BB63}"/>
    <cellStyle name="40% - Accent3 4 5 3 2 2 2 2" xfId="41146" xr:uid="{95855CD8-B4F4-4F99-B1E3-FF8F7B5D4A90}"/>
    <cellStyle name="40% - Accent3 4 5 3 2 2 3" xfId="35400" xr:uid="{BA15B585-8DDB-4B74-BED4-9089B3D6F60E}"/>
    <cellStyle name="40% - Accent3 4 5 3 2 3" xfId="5977" xr:uid="{86672C19-7793-4C1E-A7B8-DC6E93D008EB}"/>
    <cellStyle name="40% - Accent3 4 5 3 2 3 2" xfId="13883" xr:uid="{6D442E13-B7D9-4A71-ADD1-81418D82E760}"/>
    <cellStyle name="40% - Accent3 4 5 3 2 3 2 2" xfId="39234" xr:uid="{AAD6FCF7-A71B-4E4A-B64C-F2F28C27901F}"/>
    <cellStyle name="40% - Accent3 4 5 3 2 3 3" xfId="31400" xr:uid="{9E0EAFB7-BA5C-47EC-9552-E400042710AE}"/>
    <cellStyle name="40% - Accent3 4 5 3 2 4" xfId="9325" xr:uid="{8D947FA4-D819-4942-B430-1EF5ED757E1D}"/>
    <cellStyle name="40% - Accent3 4 5 3 2 4 2" xfId="34718" xr:uid="{E6273BDE-82F0-4ABD-96E7-C815641929D0}"/>
    <cellStyle name="40% - Accent3 4 5 3 2 5" xfId="43576" xr:uid="{470248AE-4BCE-454E-A55D-5DD6AEBDCA56}"/>
    <cellStyle name="40% - Accent3 4 5 3 3" xfId="6799" xr:uid="{BA46344F-F7B5-4CE7-BD75-9191E777D624}"/>
    <cellStyle name="40% - Accent3 4 5 3 3 2" xfId="22041" xr:uid="{32C7D461-370D-4898-838E-683033129D5F}"/>
    <cellStyle name="40% - Accent3 4 5 3 3 2 2" xfId="47309" xr:uid="{F96D0414-8CE9-4683-A872-A2853CDF41CE}"/>
    <cellStyle name="40% - Accent3 4 5 3 3 3" xfId="32213" xr:uid="{6EB3DDDC-DEE1-4A2D-A780-F43165942914}"/>
    <cellStyle name="40% - Accent3 4 5 3 4" xfId="17503" xr:uid="{6CA5F963-E941-415E-8C7E-0F67BE707185}"/>
    <cellStyle name="40% - Accent3 4 5 3 4 2" xfId="20116" xr:uid="{A3C56CEA-9A5E-4991-8736-E3151EB96F9D}"/>
    <cellStyle name="40% - Accent3 4 5 3 4 2 2" xfId="45404" xr:uid="{6A3A29DB-A2FF-417E-B76E-6C001FDB5F4E}"/>
    <cellStyle name="40% - Accent3 4 5 3 4 3" xfId="42811" xr:uid="{125B2DDD-875B-4E0B-ADD5-5118A2299049}"/>
    <cellStyle name="40% - Accent3 4 5 3 5" xfId="11349" xr:uid="{30F1F8D4-2001-4083-B8A2-95DC6A2A5B9B}"/>
    <cellStyle name="40% - Accent3 4 5 3 5 2" xfId="36720" xr:uid="{50155E92-9367-4F87-8B7E-DB6F43F63127}"/>
    <cellStyle name="40% - Accent3 4 5 3 6" xfId="37233" xr:uid="{2EBA2838-C951-4F09-A5A7-2F7494789D23}"/>
    <cellStyle name="40% - Accent3 4 5 4" xfId="11952" xr:uid="{FDD283F3-0520-4CE9-807E-6BE2C03F4771}"/>
    <cellStyle name="40% - Accent3 4 5 4 2" xfId="1598" xr:uid="{47DB37E1-05E3-4261-96A7-EBCCC267D2DF}"/>
    <cellStyle name="40% - Accent3 4 5 4 2 2" xfId="9495" xr:uid="{CE203599-5E58-4EFC-BF77-DFB89F909726}"/>
    <cellStyle name="40% - Accent3 4 5 4 2 2 2" xfId="34888" xr:uid="{A115EE70-D52F-4C73-AB42-4343A3C00DC2}"/>
    <cellStyle name="40% - Accent3 4 5 4 2 3" xfId="27069" xr:uid="{20BA520A-720B-4801-90F2-C53860346778}"/>
    <cellStyle name="40% - Accent3 4 5 4 3" xfId="22824" xr:uid="{95F3E501-B9F4-4A32-B7AB-590EF6218D82}"/>
    <cellStyle name="40% - Accent3 4 5 4 3 2" xfId="7561" xr:uid="{3555616E-FBC3-4539-A110-BE9FE039456B}"/>
    <cellStyle name="40% - Accent3 4 5 4 3 2 2" xfId="32975" xr:uid="{A2E0466A-95D4-41C1-97B6-0F1B973EBEF2}"/>
    <cellStyle name="40% - Accent3 4 5 4 3 3" xfId="48079" xr:uid="{B268E0CB-160D-4874-A5D1-EA7CA7C96262}"/>
    <cellStyle name="40% - Accent3 4 5 4 4" xfId="14576" xr:uid="{6C851734-882D-4297-BFB5-8718C0E82B6F}"/>
    <cellStyle name="40% - Accent3 4 5 4 4 2" xfId="39915" xr:uid="{BF4507FB-7F3B-4106-AE53-04CECFB3425F}"/>
    <cellStyle name="40% - Accent3 4 5 4 5" xfId="37315" xr:uid="{158752AF-BA90-41A4-AEB7-31328BEC0EB1}"/>
    <cellStyle name="40% - Accent3 4 5 5" xfId="23644" xr:uid="{3BDFFBBB-2A6E-4088-A917-69CD43ACE2FE}"/>
    <cellStyle name="40% - Accent3 4 5 5 2" xfId="3092" xr:uid="{2F1AA081-D5D1-48A8-909D-4289B0A325B5}"/>
    <cellStyle name="40% - Accent3 4 5 5 2 2" xfId="28545" xr:uid="{C257EC91-27F8-4BB7-851D-839EFDEF3557}"/>
    <cellStyle name="40% - Accent3 4 5 5 3" xfId="48889" xr:uid="{19DDDDAB-99B4-4D3D-8EFD-40C41C351D25}"/>
    <cellStyle name="40% - Accent3 4 5 6" xfId="11178" xr:uid="{9B931459-F4EC-45E2-B944-6B4A4D9DCFF1}"/>
    <cellStyle name="40% - Accent3 4 5 6 2" xfId="18013" xr:uid="{BA58ACC0-2A0C-4F8E-A7B0-4224FB7130C0}"/>
    <cellStyle name="40% - Accent3 4 5 6 2 2" xfId="43321" xr:uid="{8894E052-BCB6-450E-AF83-BE14D45C05FD}"/>
    <cellStyle name="40% - Accent3 4 5 6 3" xfId="36549" xr:uid="{F5550089-E541-4269-852F-319E82F20613}"/>
    <cellStyle name="40% - Accent3 4 5 7" xfId="15569" xr:uid="{74984933-5C19-490A-A93F-405345937F4D}"/>
    <cellStyle name="40% - Accent3 4 5 7 2" xfId="40896" xr:uid="{D8D50075-3EF6-47E5-9C8E-C42181E17471}"/>
    <cellStyle name="40% - Accent3 4 5 8" xfId="41406" xr:uid="{0E39B007-8DD1-48C0-9C69-B35EB047D815}"/>
    <cellStyle name="40% - Accent3 4 6" xfId="24506" xr:uid="{1AE581CB-4A7E-4329-B012-145707A18D8A}"/>
    <cellStyle name="40% - Accent3 4 6 2" xfId="7743" xr:uid="{9D486D23-C958-4DC5-AD4B-21BC14B2BF8D}"/>
    <cellStyle name="40% - Accent3 4 6 2 2" xfId="22653" xr:uid="{FB9C1115-97AC-4B20-A00E-AA7CA02DB844}"/>
    <cellStyle name="40% - Accent3 4 6 2 2 2" xfId="5286" xr:uid="{BE9C41AD-F152-4AD3-9FDA-F719A8A26FE8}"/>
    <cellStyle name="40% - Accent3 4 6 2 2 2 2" xfId="30717" xr:uid="{9B7BBB6E-D592-45E5-A20B-EA0B7DE5428D}"/>
    <cellStyle name="40% - Accent3 4 6 2 2 3" xfId="47908" xr:uid="{8EE3AFB1-414D-4B8E-805D-5761EC16546A}"/>
    <cellStyle name="40% - Accent3 4 6 2 3" xfId="12291" xr:uid="{046BC2EA-C88E-44A1-8164-9816FFAC46F1}"/>
    <cellStyle name="40% - Accent3 4 6 2 3 2" xfId="2278" xr:uid="{5C68BF05-69A5-4C1D-A437-0AD739A6868B}"/>
    <cellStyle name="40% - Accent3 4 6 2 3 2 2" xfId="27749" xr:uid="{C8AD99C3-4CF8-4AA8-B620-A7C1FB877EDE}"/>
    <cellStyle name="40% - Accent3 4 6 2 3 3" xfId="37654" xr:uid="{F806726E-A697-4B9C-8C48-D40ABF16A40C}"/>
    <cellStyle name="40% - Accent3 4 6 2 4" xfId="21961" xr:uid="{07DD0436-1383-4EA5-9279-B7E7D6A66647}"/>
    <cellStyle name="40% - Accent3 4 6 2 4 2" xfId="47229" xr:uid="{25527747-08C5-4306-9066-DB28B4267689}"/>
    <cellStyle name="40% - Accent3 4 6 2 5" xfId="33150" xr:uid="{CB9EA8F3-ED95-4077-B445-765CB5A410ED}"/>
    <cellStyle name="40% - Accent3 4 6 3" xfId="19435" xr:uid="{FB2CAA51-93B0-483C-92FE-A65D48E3285F}"/>
    <cellStyle name="40% - Accent3 4 6 3 2" xfId="15729" xr:uid="{C7CF5329-4B80-45BE-B50A-DDE66363C1D7}"/>
    <cellStyle name="40% - Accent3 4 6 3 2 2" xfId="41056" xr:uid="{168FB25B-F1CD-4046-8BE9-890577DAF47B}"/>
    <cellStyle name="40% - Accent3 4 6 3 3" xfId="44723" xr:uid="{5417A0ED-6644-4EC8-93BA-7167585E28E4}"/>
    <cellStyle name="40% - Accent3 4 6 4" xfId="6970" xr:uid="{484E20DF-2413-4B90-A0F9-FD8E2992210D}"/>
    <cellStyle name="40% - Accent3 4 6 4 2" xfId="13802" xr:uid="{F217EC67-0A84-45E4-BBEB-B31E8B349922}"/>
    <cellStyle name="40% - Accent3 4 6 4 2 2" xfId="39153" xr:uid="{6EEA58A1-B850-4016-B92A-646773322ADA}"/>
    <cellStyle name="40% - Accent3 4 6 4 3" xfId="32384" xr:uid="{F3C668C3-D211-49F5-B56F-BE734C3CC074}"/>
    <cellStyle name="40% - Accent3 4 6 5" xfId="23986" xr:uid="{79CC90D8-2461-4DEF-8B74-15CDF9CAAB54}"/>
    <cellStyle name="40% - Accent3 4 6 5 2" xfId="49231" xr:uid="{6905F9CD-3154-4D15-9568-1D41E6B3C69B}"/>
    <cellStyle name="40% - Accent3 4 6 6" xfId="49742" xr:uid="{B08E597A-F125-432B-A08C-26E34DC1DA77}"/>
    <cellStyle name="40% - Accent3 4 7" xfId="18193" xr:uid="{3299DE31-4876-4CCE-B8CB-867FB9FC7A34}"/>
    <cellStyle name="40% - Accent3 4 7 2" xfId="20378" xr:uid="{A096BAFB-9692-45B7-B23F-DDA0884D5027}"/>
    <cellStyle name="40% - Accent3 4 7 2 2" xfId="16340" xr:uid="{54C3479F-B503-4EB0-AE7C-97149F0CDD8A}"/>
    <cellStyle name="40% - Accent3 4 7 2 2 2" xfId="11599" xr:uid="{D7D3D55A-51D0-4972-9768-0256F41FB894}"/>
    <cellStyle name="40% - Accent3 4 7 2 2 2 2" xfId="36970" xr:uid="{C98126B4-DF5E-4BF9-9B10-C42D467701F3}"/>
    <cellStyle name="40% - Accent3 4 7 2 2 3" xfId="41656" xr:uid="{D1A9A166-BDDA-45A2-9E20-2B1ADF5DA3D9}"/>
    <cellStyle name="40% - Accent3 4 7 2 3" xfId="24928" xr:uid="{43F96E28-F37D-4554-A41D-265286BCB751}"/>
    <cellStyle name="40% - Accent3 4 7 2 3 2" xfId="4382" xr:uid="{FBC22C6E-AFC6-4BEC-91C6-190DDAACFA62}"/>
    <cellStyle name="40% - Accent3 4 7 2 3 2 2" xfId="29826" xr:uid="{C8ABBF66-AD7A-4C9A-B525-09E414E12D8E}"/>
    <cellStyle name="40% - Accent3 4 7 2 3 3" xfId="50162" xr:uid="{7CE835C4-BC79-4495-84D5-E89282A03CD1}"/>
    <cellStyle name="40% - Accent3 4 7 2 4" xfId="15649" xr:uid="{8FCD08BF-F5D4-4F08-A61F-8D8679ADAA0F}"/>
    <cellStyle name="40% - Accent3 4 7 2 4 2" xfId="40976" xr:uid="{75191B0A-CD05-49B6-911B-31C7DF7401BF}"/>
    <cellStyle name="40% - Accent3 4 7 2 5" xfId="45657" xr:uid="{0AE6E83C-9031-4ACF-BFBF-60ACA791F8CF}"/>
    <cellStyle name="40% - Accent3 4 7 3" xfId="13121" xr:uid="{EDD33EFC-042C-49B7-9666-225EF057A91F}"/>
    <cellStyle name="40% - Accent3 4 7 3 2" xfId="5196" xr:uid="{D8F9B109-77B7-42CC-B170-BC7A8ED407B5}"/>
    <cellStyle name="40% - Accent3 4 7 3 2 2" xfId="30627" xr:uid="{BA997A84-EABA-4CAE-A332-5CAA350360AA}"/>
    <cellStyle name="40% - Accent3 4 7 3 3" xfId="38472" xr:uid="{79DCFE0C-9048-4262-A103-A18DCEE4F23B}"/>
    <cellStyle name="40% - Accent3 4 7 4" xfId="19606" xr:uid="{4B7D1205-6A68-4319-AC3B-BA261840B9E2}"/>
    <cellStyle name="40% - Accent3 4 7 4 2" xfId="2197" xr:uid="{F2929C43-03A2-49C9-9FA1-3E5C569E4BEE}"/>
    <cellStyle name="40% - Accent3 4 7 4 2 2" xfId="27668" xr:uid="{38FA86D8-74D5-444B-A379-7794972E10FC}"/>
    <cellStyle name="40% - Accent3 4 7 4 3" xfId="44894" xr:uid="{AA6DEF0F-3237-4DBE-AD18-1E8AC0188566}"/>
    <cellStyle name="40% - Accent3 4 7 5" xfId="17674" xr:uid="{FDAE42A7-346C-4FC1-A4B9-E876106EBCBE}"/>
    <cellStyle name="40% - Accent3 4 7 5 2" xfId="42982" xr:uid="{45355C63-DC6C-45A2-93CC-C652C55DBC69}"/>
    <cellStyle name="40% - Accent3 4 7 6" xfId="43494" xr:uid="{A8ADE231-BD52-4A95-82A6-D0DDACA368E3}"/>
    <cellStyle name="40% - Accent3 4 8" xfId="14966" xr:uid="{9544047C-FD86-4E6A-82DD-F707BB3D4C88}"/>
    <cellStyle name="40% - Accent3 4 8 2" xfId="9936" xr:uid="{4BF3F12F-83A0-49C5-9417-4FB9EF711FBD}"/>
    <cellStyle name="40% - Accent3 4 8 2 2" xfId="17842" xr:uid="{100F5197-5BBB-477D-BA71-49AA05CFD419}"/>
    <cellStyle name="40% - Accent3 4 8 2 2 2" xfId="43150" xr:uid="{0A2395CD-8608-4E51-884C-D4F8709BF2BF}"/>
    <cellStyle name="40% - Accent3 4 8 2 3" xfId="35320" xr:uid="{0182135F-8B47-40DC-8526-9C24DADF2DF8}"/>
    <cellStyle name="40% - Accent3 4 8 3" xfId="3793" xr:uid="{17E9BCFC-8E07-4885-B907-E47A61FEA091}"/>
    <cellStyle name="40% - Accent3 4 8 3 2" xfId="23254" xr:uid="{ACD28BD6-97C9-4482-8B79-53CCD438D567}"/>
    <cellStyle name="40% - Accent3 4 8 3 2 2" xfId="48509" xr:uid="{8D5D1521-6020-4EF7-A53D-7A37F3B6AEC3}"/>
    <cellStyle name="40% - Accent3 4 8 3 3" xfId="29237" xr:uid="{6434A875-C617-4829-B576-74764CE00BB1}"/>
    <cellStyle name="40% - Accent3 4 8 4" xfId="823" xr:uid="{277EEB9D-00D1-4F89-80E6-609C8E61781D}"/>
    <cellStyle name="40% - Accent3 4 8 4 2" xfId="26307" xr:uid="{BFECBC20-0B01-44B1-843D-525999AC2384}"/>
    <cellStyle name="40% - Accent3 4 8 5" xfId="40304" xr:uid="{174A4BB9-240D-4BB1-BA7F-415A96D260BB}"/>
    <cellStyle name="40% - Accent3 4 9" xfId="15135" xr:uid="{710C7EED-7189-4AF8-919D-96B375C6012A}"/>
    <cellStyle name="40% - Accent3 4 9 2" xfId="24759" xr:uid="{0A20FCEB-8ED6-4B50-A58B-0CB2544C091B}"/>
    <cellStyle name="40% - Accent3 4 9 2 2" xfId="20024" xr:uid="{A04A9605-19EA-426D-82A8-1A70C677343A}"/>
    <cellStyle name="40% - Accent3 4 9 2 2 2" xfId="45312" xr:uid="{F0A90902-D073-4873-B487-952DA6533A5C}"/>
    <cellStyle name="40% - Accent3 4 9 2 3" xfId="49993" xr:uid="{AE8D0F2A-6214-4F89-A914-8D1E7D475652}"/>
    <cellStyle name="40% - Accent3 4 9 3" xfId="14404" xr:uid="{2AF11C9C-6EB9-45DB-A7D6-8069B4EA204D}"/>
    <cellStyle name="40% - Accent3 4 9 3 2" xfId="17022" xr:uid="{223CD579-0BF8-418C-979B-46EF364EAB17}"/>
    <cellStyle name="40% - Accent3 4 9 3 2 2" xfId="42338" xr:uid="{68894A62-838B-4C1F-AA2A-3F328EE5CAAF}"/>
    <cellStyle name="40% - Accent3 4 9 3 3" xfId="39743" xr:uid="{00F49A84-B993-4F9D-8625-51C9CEB3DA40}"/>
    <cellStyle name="40% - Accent3 4 9 4" xfId="17740" xr:uid="{252906B0-1024-4F47-853E-B657FE53861A}"/>
    <cellStyle name="40% - Accent3 4 9 4 2" xfId="43048" xr:uid="{BB8454E2-0787-43F6-BC94-EBA67B2938B9}"/>
    <cellStyle name="40% - Accent3 4 9 5" xfId="40462" xr:uid="{AEE3A56C-5976-47E2-B6E5-D38736660784}"/>
    <cellStyle name="40% - Accent3 5" xfId="5503" xr:uid="{EA186667-5E39-475F-A6F2-56B776701FF9}"/>
    <cellStyle name="40% - Accent3 5 10" xfId="11991" xr:uid="{8693C0C4-19C6-4DDC-8F75-9D658236ED01}"/>
    <cellStyle name="40% - Accent3 5 10 2" xfId="4083" xr:uid="{6C1E2BCF-D96B-48A7-86F5-7FE499CAFB4D}"/>
    <cellStyle name="40% - Accent3 5 10 2 2" xfId="29527" xr:uid="{F2B29D98-E6E2-45A2-95F1-A52F318A1D30}"/>
    <cellStyle name="40% - Accent3 5 10 3" xfId="37354" xr:uid="{2A96A815-250B-4BDD-B142-FD19DB48436C}"/>
    <cellStyle name="40% - Accent3 5 11" xfId="16379" xr:uid="{EFAC71A8-C12D-440C-A026-69D859AAF2A2}"/>
    <cellStyle name="40% - Accent3 5 11 2" xfId="14786" xr:uid="{E303E3A5-0079-4608-B1EC-713422AF4934}"/>
    <cellStyle name="40% - Accent3 5 11 2 2" xfId="40125" xr:uid="{A7C045A1-AED1-4C52-885B-103C8149BC09}"/>
    <cellStyle name="40% - Accent3 5 11 3" xfId="41695" xr:uid="{0FD6B2EA-BA74-4C15-B944-E274F0CFF980}"/>
    <cellStyle name="40% - Accent3 5 12" xfId="22862" xr:uid="{E91C6698-DFBC-465B-8DEC-0400ADE3CACA}"/>
    <cellStyle name="40% - Accent3 5 12 2" xfId="48117" xr:uid="{FA47A4B2-91AF-4FFA-93C3-659D12806D22}"/>
    <cellStyle name="40% - Accent3 5 13" xfId="30927" xr:uid="{F331FD1C-9EBB-4612-A7E7-14E4CB7DF447}"/>
    <cellStyle name="40% - Accent3 5 2" xfId="20295" xr:uid="{82A54534-0306-4599-BEA2-B26116ED58BA}"/>
    <cellStyle name="40% - Accent3 5 2 10" xfId="45576" xr:uid="{0391606B-F279-405B-8B42-B64B37BFEA07}"/>
    <cellStyle name="40% - Accent3 5 2 2" xfId="13983" xr:uid="{B70336A1-5A23-4960-B00C-E771D7E0EB9D}"/>
    <cellStyle name="40% - Accent3 5 2 2 2" xfId="2419" xr:uid="{60323F2D-7EA7-463E-9253-B49D283F71ED}"/>
    <cellStyle name="40% - Accent3 5 2 2 2 2" xfId="21451" xr:uid="{44EE6C55-AD87-480E-AD1D-D74E1D84C3AF}"/>
    <cellStyle name="40% - Accent3 5 2 2 2 2 2" xfId="18444" xr:uid="{364745BD-F4D2-41CA-B475-2ACAEB4CA139}"/>
    <cellStyle name="40% - Accent3 5 2 2 2 2 2 2" xfId="20027" xr:uid="{E32558C2-9800-4AF1-847D-89FA7031992E}"/>
    <cellStyle name="40% - Accent3 5 2 2 2 2 2 2 2" xfId="45315" xr:uid="{D0BC8396-96E8-4AAE-8609-97CDAA1FBF05}"/>
    <cellStyle name="40% - Accent3 5 2 2 2 2 2 3" xfId="43744" xr:uid="{167435B2-7DB5-4A9A-93B0-4491E1148338}"/>
    <cellStyle name="40% - Accent3 5 2 2 2 2 3" xfId="14405" xr:uid="{3BCF41D8-DDC5-421D-884E-7AE075055238}"/>
    <cellStyle name="40% - Accent3 5 2 2 2 2 3 2" xfId="6486" xr:uid="{75FC3AA6-69F3-47BC-933A-43FE470719F4}"/>
    <cellStyle name="40% - Accent3 5 2 2 2 2 3 2 2" xfId="31909" xr:uid="{A17FE203-1C00-49D2-B147-EE7D1B6B16E4}"/>
    <cellStyle name="40% - Accent3 5 2 2 2 2 3 3" xfId="39744" xr:uid="{9A0482DA-8636-4490-B760-216B7B71A767}"/>
    <cellStyle name="40% - Accent3 5 2 2 2 2 4" xfId="17754" xr:uid="{6401A237-CD14-4E78-9605-5B212DBBF693}"/>
    <cellStyle name="40% - Accent3 5 2 2 2 2 4 2" xfId="43062" xr:uid="{35AD9107-D69C-4432-8B19-252D4EEA89A2}"/>
    <cellStyle name="40% - Accent3 5 2 2 2 2 5" xfId="46719" xr:uid="{5A135DAB-55B3-4716-BF10-82C9AC6CE02A}"/>
    <cellStyle name="40% - Accent3 5 2 2 2 3" xfId="22571" xr:uid="{19673525-02B6-47C8-B08F-92FDC84069AE}"/>
    <cellStyle name="40% - Accent3 5 2 2 2 3 2" xfId="7301" xr:uid="{6E3CB476-7DCD-4AF2-8F2A-90DF28716B00}"/>
    <cellStyle name="40% - Accent3 5 2 2 2 3 2 2" xfId="32715" xr:uid="{7279F83E-31CA-4CA1-BA84-2AC8BD01ED5B}"/>
    <cellStyle name="40% - Accent3 5 2 2 2 3 3" xfId="47826" xr:uid="{9CD3FD31-0756-4346-A791-C042786B117B}"/>
    <cellStyle name="40% - Accent3 5 2 2 2 4" xfId="10105" xr:uid="{86A62397-269E-4683-B7BD-357CB36E56EB}"/>
    <cellStyle name="40% - Accent3 5 2 2 2 4 2" xfId="16939" xr:uid="{0E84EC70-05A5-436E-A3EF-04D27C89647A}"/>
    <cellStyle name="40% - Accent3 5 2 2 2 4 2 2" xfId="42255" xr:uid="{FD07649F-CCA7-4C9D-9C52-10CD164798AD}"/>
    <cellStyle name="40% - Accent3 5 2 2 2 4 3" xfId="35489" xr:uid="{6B064749-B2E1-41E2-8728-169D1F798FFA}"/>
    <cellStyle name="40% - Accent3 5 2 2 2 5" xfId="1858" xr:uid="{DC68C3E1-EE9D-4B55-A96D-BEC047848052}"/>
    <cellStyle name="40% - Accent3 5 2 2 2 5 2" xfId="27329" xr:uid="{D090AC70-2E70-4AC1-9685-C844CD6C34E2}"/>
    <cellStyle name="40% - Accent3 5 2 2 2 6" xfId="27875" xr:uid="{0E5D31FA-EA9D-4988-83A9-10C88BA39387}"/>
    <cellStyle name="40% - Accent3 5 2 2 3" xfId="8732" xr:uid="{39E83CAA-71BD-448E-A631-4B89835EF5A0}"/>
    <cellStyle name="40% - Accent3 5 2 2 3 2" xfId="15139" xr:uid="{63A99E24-F57C-4D8B-80F8-E553A1499122}"/>
    <cellStyle name="40% - Accent3 5 2 2 3 2 2" xfId="7911" xr:uid="{4A39BB4F-6F53-46DC-A7FE-DDC0340ADE09}"/>
    <cellStyle name="40% - Accent3 5 2 2 3 2 2 2" xfId="13713" xr:uid="{91B30C48-A3D1-454F-863A-56B571BD469B}"/>
    <cellStyle name="40% - Accent3 5 2 2 3 2 2 2 2" xfId="39064" xr:uid="{C6CFA3FD-AE78-4403-8D83-B9A0C96382EE}"/>
    <cellStyle name="40% - Accent3 5 2 2 3 2 2 3" xfId="33318" xr:uid="{99708908-74BD-4F9B-94ED-07C65D7B8DBA}"/>
    <cellStyle name="40% - Accent3 5 2 2 3 2 3" xfId="2841" xr:uid="{89173367-926C-462C-BFFF-8CE249F0F671}"/>
    <cellStyle name="40% - Accent3 5 2 2 3 2 3 2" xfId="12800" xr:uid="{121092FC-8ECF-433A-81D6-B24F43CEA94A}"/>
    <cellStyle name="40% - Accent3 5 2 2 3 2 3 2 2" xfId="38163" xr:uid="{045B11EF-F881-424D-BC15-ED0DE9D3FD54}"/>
    <cellStyle name="40% - Accent3 5 2 2 3 2 3 3" xfId="28294" xr:uid="{781D1888-D3DF-4315-9864-5E960BC6ADC3}"/>
    <cellStyle name="40% - Accent3 5 2 2 3 2 4" xfId="7221" xr:uid="{7CDD3516-1AB4-4AC8-949B-E99B883D0FF6}"/>
    <cellStyle name="40% - Accent3 5 2 2 3 2 4 2" xfId="32635" xr:uid="{0FD1B89E-558A-417D-9BEB-C7645ABCB61C}"/>
    <cellStyle name="40% - Accent3 5 2 2 3 2 5" xfId="40466" xr:uid="{CAD497A8-CE19-40DE-A9E0-1FBCA8D70C8F}"/>
    <cellStyle name="40% - Accent3 5 2 2 3 3" xfId="16258" xr:uid="{DEAC43AE-0B48-4709-9F5B-5BB0E6105A6D}"/>
    <cellStyle name="40% - Accent3 5 2 2 3 3 2" xfId="19937" xr:uid="{61E717EA-3AF6-4483-B1A7-9D284C221BE6}"/>
    <cellStyle name="40% - Accent3 5 2 2 3 3 2 2" xfId="45225" xr:uid="{AA3FF95E-9062-45E3-8AB4-3B36629DFEF9}"/>
    <cellStyle name="40% - Accent3 5 2 2 3 3 3" xfId="41574" xr:uid="{EFEDAE43-9DC2-419A-950A-F6BFA0E823F4}"/>
    <cellStyle name="40% - Accent3 5 2 2 3 4" xfId="22742" xr:uid="{D371E2CD-9F8D-42CA-9129-588FE066AFDE}"/>
    <cellStyle name="40% - Accent3 5 2 2 3 4 2" xfId="6405" xr:uid="{68DB51CC-E5A8-4B8C-8FEC-F44BE7DE4044}"/>
    <cellStyle name="40% - Accent3 5 2 2 3 4 2 2" xfId="31828" xr:uid="{94359561-F2FA-4536-8131-25C5AE36CCAC}"/>
    <cellStyle name="40% - Accent3 5 2 2 3 4 3" xfId="47997" xr:uid="{5E676604-D4D8-45C4-8296-0A3E6E465667}"/>
    <cellStyle name="40% - Accent3 5 2 2 3 5" xfId="3962" xr:uid="{4EA505E6-9F8F-4BC3-BA48-C71AA024FB4D}"/>
    <cellStyle name="40% - Accent3 5 2 2 3 5 2" xfId="29406" xr:uid="{74C161B2-3084-4AF5-AB09-FC8F8FFDF1F5}"/>
    <cellStyle name="40% - Accent3 5 2 2 3 6" xfId="34128" xr:uid="{88BAD409-FE9E-4FCF-B674-444A9C853431}"/>
    <cellStyle name="40% - Accent3 5 2 2 4" xfId="8815" xr:uid="{7F4C0AC1-E91C-49AC-8FDB-55E197B5B479}"/>
    <cellStyle name="40% - Accent3 5 2 2 4 2" xfId="24757" xr:uid="{F8844D32-7C88-45D2-BF3C-AE1CA839FF16}"/>
    <cellStyle name="40% - Accent3 5 2 2 4 2 2" xfId="7391" xr:uid="{1CF1141D-97A6-4D98-AAA0-F9BEED2A1061}"/>
    <cellStyle name="40% - Accent3 5 2 2 4 2 2 2" xfId="32805" xr:uid="{F25D2881-5949-4731-BF92-5F0509A4BAA4}"/>
    <cellStyle name="40% - Accent3 5 2 2 4 2 3" xfId="49991" xr:uid="{02004043-4937-4475-8D96-3ECF06332970}"/>
    <cellStyle name="40% - Accent3 5 2 2 4 3" xfId="20717" xr:uid="{6EA011C6-C4A4-442E-B15B-7C716406D44A}"/>
    <cellStyle name="40% - Accent3 5 2 2 4 3 2" xfId="17020" xr:uid="{BB261AAD-4A3A-4DBB-BA37-A8C318717E1F}"/>
    <cellStyle name="40% - Accent3 5 2 2 4 3 2 2" xfId="42336" xr:uid="{37F91CBD-3B50-4242-8793-7B7E9F705228}"/>
    <cellStyle name="40% - Accent3 5 2 2 4 3 3" xfId="45996" xr:uid="{28511145-0E3A-4C40-8DD2-D2E5F0401764}"/>
    <cellStyle name="40% - Accent3 5 2 2 4 4" xfId="24066" xr:uid="{672B9CEC-D0CF-45AE-88C9-A2110DF87982}"/>
    <cellStyle name="40% - Accent3 5 2 2 4 4 2" xfId="49311" xr:uid="{C000A1FD-4A0A-4B29-ACC8-28E5D73E837F}"/>
    <cellStyle name="40% - Accent3 5 2 2 4 5" xfId="34208" xr:uid="{8C160AB8-3E96-4F8B-B24D-EC0C0A4016C2}"/>
    <cellStyle name="40% - Accent3 5 2 2 5" xfId="9934" xr:uid="{BC28A23D-B9C7-43BE-9E6A-11B08325DC59}"/>
    <cellStyle name="40% - Accent3 5 2 2 5 2" xfId="17834" xr:uid="{2B36172B-B94F-4613-8998-3A9CCA9F45E5}"/>
    <cellStyle name="40% - Accent3 5 2 2 5 2 2" xfId="43142" xr:uid="{594E7B37-30DA-4823-9566-BEEB49C72EFE}"/>
    <cellStyle name="40% - Accent3 5 2 2 5 3" xfId="35318" xr:uid="{DF1BD19A-B88C-44B1-B26B-A7BE427A2783}"/>
    <cellStyle name="40% - Accent3 5 2 2 6" xfId="3791" xr:uid="{58A1BE6F-3D92-4C2B-8C18-51490AF4A273}"/>
    <cellStyle name="40% - Accent3 5 2 2 6 2" xfId="23252" xr:uid="{17421EB2-6F9B-42B6-AD12-9F22B620CA96}"/>
    <cellStyle name="40% - Accent3 5 2 2 6 2 2" xfId="48507" xr:uid="{B3D0D6E3-3D1F-4874-B6B4-1000C5DC7991}"/>
    <cellStyle name="40% - Accent3 5 2 2 6 3" xfId="29235" xr:uid="{AA4D7D6D-501E-422F-A9A3-B2529E2EECDA}"/>
    <cellStyle name="40% - Accent3 5 2 2 7" xfId="13463" xr:uid="{12651A3F-7F9D-481A-9166-F465815C9757}"/>
    <cellStyle name="40% - Accent3 5 2 2 7 2" xfId="38814" xr:uid="{8BF36769-3929-448F-84DB-7AFCEB4FB2BB}"/>
    <cellStyle name="40% - Accent3 5 2 2 8" xfId="39324" xr:uid="{C9F8B228-45C4-48B1-BDB0-2E6FBBDC76FF}"/>
    <cellStyle name="40% - Accent3 5 2 3" xfId="21368" xr:uid="{3EBFEF1B-763B-48C7-B514-7001FE262F78}"/>
    <cellStyle name="40% - Accent3 5 2 3 2" xfId="15056" xr:uid="{637EFF6A-B482-465D-9188-20DAFE6C2D0F}"/>
    <cellStyle name="40% - Accent3 5 2 3 2 2" xfId="10919" xr:uid="{111F98A1-1279-4F7A-81B4-8EBD610309C8}"/>
    <cellStyle name="40% - Accent3 5 2 3 2 2 2" xfId="14234" xr:uid="{9B32D750-E77E-42A2-81D5-0B48BEAE68C9}"/>
    <cellStyle name="40% - Accent3 5 2 3 2 2 2 2" xfId="2111" xr:uid="{826AAA41-85F8-4A62-93D5-B7BDC4A698F4}"/>
    <cellStyle name="40% - Accent3 5 2 3 2 2 2 2 2" xfId="27582" xr:uid="{99730EBB-0E9B-4FF1-87EB-FB28DC4B6768}"/>
    <cellStyle name="40% - Accent3 5 2 3 2 2 2 3" xfId="39573" xr:uid="{EB85A795-7DDA-4DC1-8170-6D1E3253BBA8}"/>
    <cellStyle name="40% - Accent3 5 2 3 2 2 3" xfId="21790" xr:uid="{3589B511-44A0-42E6-B844-DA56A633DC53}"/>
    <cellStyle name="40% - Accent3 5 2 3 2 2 3 2" xfId="19124" xr:uid="{B6EAC20C-9ED1-4ECD-8FA0-3B64CD95ACFD}"/>
    <cellStyle name="40% - Accent3 5 2 3 2 2 3 2 2" xfId="44424" xr:uid="{141DDE6B-D605-4F91-82D9-7631125F2A4E}"/>
    <cellStyle name="40% - Accent3 5 2 3 2 2 3 3" xfId="47058" xr:uid="{10165743-97B3-4CA8-AFDB-C5B5423B45F3}"/>
    <cellStyle name="40% - Accent3 5 2 3 2 2 4" xfId="13543" xr:uid="{EF55176E-550C-4B93-B3F7-84858D72E7C7}"/>
    <cellStyle name="40% - Accent3 5 2 3 2 2 4 2" xfId="38894" xr:uid="{8C3429F1-722B-4F67-9827-84B25C170A05}"/>
    <cellStyle name="40% - Accent3 5 2 3 2 2 5" xfId="36290" xr:uid="{BA0309C8-4833-436C-9712-5486298C3DD4}"/>
    <cellStyle name="40% - Accent3 5 2 3 2 3" xfId="12038" xr:uid="{28B8A3B4-BC79-4C13-9F1C-38F0CA1751E6}"/>
    <cellStyle name="40% - Accent3 5 2 3 2 3 2" xfId="995" xr:uid="{E7138920-9B6D-48FF-A0B3-2BA137B4B0ED}"/>
    <cellStyle name="40% - Accent3 5 2 3 2 3 2 2" xfId="26479" xr:uid="{AB86B19E-8A1C-45C0-905B-EF089A19DF0F}"/>
    <cellStyle name="40% - Accent3 5 2 3 2 3 3" xfId="37401" xr:uid="{B51E9378-B44B-41E7-A084-7D1DF91A4FFF}"/>
    <cellStyle name="40% - Accent3 5 2 3 2 4" xfId="5895" xr:uid="{4D0F7EE6-DFB9-4A81-9E93-DFEE65B352E9}"/>
    <cellStyle name="40% - Accent3 5 2 3 2 4 2" xfId="25356" xr:uid="{1FC2CE7E-599E-4304-AA4F-72B73EE66610}"/>
    <cellStyle name="40% - Accent3 5 2 3 2 4 2 2" xfId="50590" xr:uid="{CF8563F1-CB9A-45B0-8805-CE4821E8B609}"/>
    <cellStyle name="40% - Accent3 5 2 3 2 4 3" xfId="31318" xr:uid="{DF13FE7F-54C8-4A7F-A80B-BE8DF4D10CDD}"/>
    <cellStyle name="40% - Accent3 5 2 3 2 5" xfId="22913" xr:uid="{2D7DBA44-79E5-4501-9CE4-948D5FE30E15}"/>
    <cellStyle name="40% - Accent3 5 2 3 2 5 2" xfId="48168" xr:uid="{96CEFA21-8F69-4B12-AAE3-4677FA862468}"/>
    <cellStyle name="40% - Accent3 5 2 3 2 6" xfId="40385" xr:uid="{853074F6-3BE5-44B2-BDAE-A10ACDACC673}"/>
    <cellStyle name="40% - Accent3 5 2 3 3" xfId="4523" xr:uid="{D95677FC-6215-4EB8-B5FC-AD981B682614}"/>
    <cellStyle name="40% - Accent3 5 2 3 3 2" xfId="23556" xr:uid="{90427750-5F0D-438C-8C14-31F815036E65}"/>
    <cellStyle name="40% - Accent3 5 2 3 3 2 2" xfId="2670" xr:uid="{CCA84E59-F9A7-49C1-AD9D-DBBD60551946}"/>
    <cellStyle name="40% - Accent3 5 2 3 3 2 2 2" xfId="4215" xr:uid="{DB70E901-18F7-4D12-B61C-E730D1EF2B43}"/>
    <cellStyle name="40% - Accent3 5 2 3 3 2 2 2 2" xfId="29659" xr:uid="{D6FFAC6D-44A2-49E9-A6D5-C5E693117F06}"/>
    <cellStyle name="40% - Accent3 5 2 3 3 2 2 3" xfId="28123" xr:uid="{9BE5FCF1-A630-405E-9243-72E62DCED6C9}"/>
    <cellStyle name="40% - Accent3 5 2 3 3 2 3" xfId="15478" xr:uid="{18A9EDC8-E2F2-4497-AD2A-3F4F9AB5D9A1}"/>
    <cellStyle name="40% - Accent3 5 2 3 3 2 3 2" xfId="8591" xr:uid="{44B252BF-784B-44FA-8129-242A40188207}"/>
    <cellStyle name="40% - Accent3 5 2 3 3 2 3 2 2" xfId="33998" xr:uid="{AE8E545D-3997-4E90-A042-E97B66161B07}"/>
    <cellStyle name="40% - Accent3 5 2 3 3 2 3 3" xfId="40805" xr:uid="{C403BCA2-CF1F-4FB1-BABB-0D3461908ABD}"/>
    <cellStyle name="40% - Accent3 5 2 3 3 2 4" xfId="905" xr:uid="{9FA355E3-0B5A-4E7D-84E9-AA4DBA5C8ADD}"/>
    <cellStyle name="40% - Accent3 5 2 3 3 2 4 2" xfId="26389" xr:uid="{E55886F6-FAA9-4325-B358-8C9CDE99B625}"/>
    <cellStyle name="40% - Accent3 5 2 3 3 2 5" xfId="48801" xr:uid="{9A042433-7F2F-4D6F-8706-96E9974625D5}"/>
    <cellStyle name="40% - Accent3 5 2 3 3 3" xfId="24675" xr:uid="{C49AA7AD-D01A-49D9-BA7E-CD197E21041C}"/>
    <cellStyle name="40% - Accent3 5 2 3 3 3 2" xfId="2030" xr:uid="{F7EE6A6D-6E8C-4EDE-9BCD-918DDA029995}"/>
    <cellStyle name="40% - Accent3 5 2 3 3 3 2 2" xfId="27501" xr:uid="{5C6709AD-2473-45B5-82AC-AA872C63BF1C}"/>
    <cellStyle name="40% - Accent3 5 2 3 3 3 3" xfId="49909" xr:uid="{C211ADAF-5876-403A-8C8F-F70F2F0BA037}"/>
    <cellStyle name="40% - Accent3 5 2 3 3 4" xfId="12209" xr:uid="{1EC4FC67-584B-478B-A0B6-BABD5AE26615}"/>
    <cellStyle name="40% - Accent3 5 2 3 3 4 2" xfId="19043" xr:uid="{93FC94CF-7330-469F-90C5-E7A046631A23}"/>
    <cellStyle name="40% - Accent3 5 2 3 3 4 2 2" xfId="44343" xr:uid="{9284B11C-5405-4AE4-BDB7-94255F9C4555}"/>
    <cellStyle name="40% - Accent3 5 2 3 3 4 3" xfId="37572" xr:uid="{DDE55078-BF9E-496A-B90F-319909D6D8DF}"/>
    <cellStyle name="40% - Accent3 5 2 3 3 5" xfId="16600" xr:uid="{733287E1-817E-4C7A-9424-2C7D5F65E167}"/>
    <cellStyle name="40% - Accent3 5 2 3 3 5 2" xfId="41916" xr:uid="{B1172BC1-23EE-4732-B684-6F02B855F70E}"/>
    <cellStyle name="40% - Accent3 5 2 3 3 6" xfId="29955" xr:uid="{9D023D36-DFD2-4DFD-8E02-379297D4F1E0}"/>
    <cellStyle name="40% - Accent3 5 2 3 4" xfId="4606" xr:uid="{A4771A8D-E12D-4FDB-879A-F9E673688EDD}"/>
    <cellStyle name="40% - Accent3 5 2 3 4 2" xfId="20546" xr:uid="{674966D0-46D8-486C-87D2-83C5E2F987CF}"/>
    <cellStyle name="40% - Accent3 5 2 3 4 2 2" xfId="1076" xr:uid="{9E902A29-F3A9-44B4-9D32-53E0B47FDA77}"/>
    <cellStyle name="40% - Accent3 5 2 3 4 2 2 2" xfId="26560" xr:uid="{ED50C833-5AF3-4C6D-9AEF-BDBAD4E6C652}"/>
    <cellStyle name="40% - Accent3 5 2 3 4 2 3" xfId="45825" xr:uid="{914D7CBC-1980-4C93-BD10-63BECBF83C85}"/>
    <cellStyle name="40% - Accent3 5 2 3 4 3" xfId="9154" xr:uid="{09279F0E-CE7E-4C09-BCF7-90BB876BCB0D}"/>
    <cellStyle name="40% - Accent3 5 2 3 4 3 2" xfId="25437" xr:uid="{94BB28F2-4846-4C95-A139-235C1FAB7A21}"/>
    <cellStyle name="40% - Accent3 5 2 3 4 3 2 2" xfId="50671" xr:uid="{E566DA21-ABAD-4BA0-A37B-9C5C3DCEEBB0}"/>
    <cellStyle name="40% - Accent3 5 2 3 4 3 3" xfId="34547" xr:uid="{D53A2AB7-5364-4068-A38F-4859E1724CD9}"/>
    <cellStyle name="40% - Accent3 5 2 3 4 4" xfId="19857" xr:uid="{2C7185BD-867B-425B-8E04-ACD062D3F350}"/>
    <cellStyle name="40% - Accent3 5 2 3 4 4 2" xfId="45145" xr:uid="{218288FF-85D7-457A-A82B-CA5DAA5C50C7}"/>
    <cellStyle name="40% - Accent3 5 2 3 4 5" xfId="30037" xr:uid="{A995BFE6-4C7B-4696-B24E-2C637A9369F4}"/>
    <cellStyle name="40% - Accent3 5 2 3 5" xfId="5724" xr:uid="{4C40738B-C0D7-460B-87C9-4EBAFE773B97}"/>
    <cellStyle name="40% - Accent3 5 2 3 5 2" xfId="994" xr:uid="{D0C3925C-4C9B-4FD8-B122-AF38EB1CC6F7}"/>
    <cellStyle name="40% - Accent3 5 2 3 5 2 2" xfId="26478" xr:uid="{A445FD67-BB4C-4AA9-927C-63842F7B50EA}"/>
    <cellStyle name="40% - Accent3 5 2 3 5 3" xfId="31147" xr:uid="{859374F8-958D-40D1-92E8-8B8823AE13D3}"/>
    <cellStyle name="40% - Accent3 5 2 3 6" xfId="16429" xr:uid="{BAB11677-7AFA-420D-A744-378A5D8F058A}"/>
    <cellStyle name="40% - Accent3 5 2 3 6 2" xfId="12719" xr:uid="{BA447BD3-7A58-4B24-9B6D-9D77A5A1CB2B}"/>
    <cellStyle name="40% - Accent3 5 2 3 6 2 2" xfId="38082" xr:uid="{ABFB8A74-F301-4ED7-86EE-9A93F4BB65E3}"/>
    <cellStyle name="40% - Accent3 5 2 3 6 3" xfId="41745" xr:uid="{6E516081-BD27-4277-8FF4-078DA5F2D79F}"/>
    <cellStyle name="40% - Accent3 5 2 3 7" xfId="10276" xr:uid="{C6052D95-5FE5-4D1A-AA3D-3A994466F7CE}"/>
    <cellStyle name="40% - Accent3 5 2 3 7 2" xfId="35660" xr:uid="{43E3D2B5-E791-4D1A-A9F6-8ECEA0BB4A2B}"/>
    <cellStyle name="40% - Accent3 5 2 3 8" xfId="46637" xr:uid="{E7677FF4-97B0-4BFD-837F-5F561AD9DFD9}"/>
    <cellStyle name="40% - Accent3 5 2 4" xfId="10836" xr:uid="{FF463150-26FB-462F-B67E-E3BF9CA7AF96}"/>
    <cellStyle name="40% - Accent3 5 2 4 2" xfId="17244" xr:uid="{177A6DAF-114F-4535-A70B-CE4EC259BFDF}"/>
    <cellStyle name="40% - Accent3 5 2 4 2 2" xfId="8983" xr:uid="{BAD3AD3C-D7EB-4E43-B065-0DAE7ED2956D}"/>
    <cellStyle name="40% - Accent3 5 2 4 2 2 2" xfId="10529" xr:uid="{BE334417-70F9-4FC9-8EE2-E47E109531ED}"/>
    <cellStyle name="40% - Accent3 5 2 4 2 2 2 2" xfId="35913" xr:uid="{E6300D35-FA14-4661-A221-97F82E4B9634}"/>
    <cellStyle name="40% - Accent3 5 2 4 2 2 3" xfId="34376" xr:uid="{7ED00DC9-DACD-477C-89D3-3E7E56984659}"/>
    <cellStyle name="40% - Accent3 5 2 4 2 3" xfId="4945" xr:uid="{3D842FC9-81D0-4949-AD60-EAC57405C93A}"/>
    <cellStyle name="40% - Accent3 5 2 4 2 3 2" xfId="21226" xr:uid="{0E7745BD-836A-4626-AFA8-6CB7351BEF77}"/>
    <cellStyle name="40% - Accent3 5 2 4 2 3 2 2" xfId="46505" xr:uid="{DC129C0C-AD3A-4A1C-8B64-224E79CEC1BD}"/>
    <cellStyle name="40% - Accent3 5 2 4 2 3 3" xfId="30376" xr:uid="{587BC307-5DC9-4AF4-90E0-C69B5A97A397}"/>
    <cellStyle name="40% - Accent3 5 2 4 2 4" xfId="1941" xr:uid="{351C9DCD-CC54-48FE-A3E1-8D6062CDCE33}"/>
    <cellStyle name="40% - Accent3 5 2 4 2 4 2" xfId="27412" xr:uid="{6D51441E-845C-4CE0-846B-A94C740C2C92}"/>
    <cellStyle name="40% - Accent3 5 2 4 2 5" xfId="42552" xr:uid="{CF1E0FEA-89F1-4E2B-8786-CA012A3E022F}"/>
    <cellStyle name="40% - Accent3 5 2 4 3" xfId="18362" xr:uid="{BC4489D8-8B4D-4D9F-A635-2E1C26C29B35}"/>
    <cellStyle name="40% - Accent3 5 2 4 3 2" xfId="4134" xr:uid="{CFB6CE48-ADAE-44B9-AAE9-14CFCCAA12CB}"/>
    <cellStyle name="40% - Accent3 5 2 4 3 2 2" xfId="29578" xr:uid="{A5C61CA8-5B73-4B30-9C75-7693CDCAE366}"/>
    <cellStyle name="40% - Accent3 5 2 4 3 3" xfId="43662" xr:uid="{71AB75DF-FA0B-496E-B0CB-FD9A5ADF478A}"/>
    <cellStyle name="40% - Accent3 5 2 4 4" xfId="24846" xr:uid="{0662ABA4-BDD3-4983-B2F2-AF1B5B246A61}"/>
    <cellStyle name="40% - Accent3 5 2 4 4 2" xfId="8510" xr:uid="{6F42840F-A316-4088-B6CA-9D29F00BF078}"/>
    <cellStyle name="40% - Accent3 5 2 4 4 2 2" xfId="33917" xr:uid="{2E62E62A-DF6B-497D-A881-D6E67449FB82}"/>
    <cellStyle name="40% - Accent3 5 2 4 4 3" xfId="50080" xr:uid="{44EA5E11-9D90-4FBC-B8C2-C16AA875886F}"/>
    <cellStyle name="40% - Accent3 5 2 4 5" xfId="6066" xr:uid="{B2147676-BF60-474A-A3AD-56A1546ED081}"/>
    <cellStyle name="40% - Accent3 5 2 4 5 2" xfId="31489" xr:uid="{F6ED22F2-A885-4534-84AF-619E4B5A998E}"/>
    <cellStyle name="40% - Accent3 5 2 4 6" xfId="36209" xr:uid="{43B4C987-419B-46FF-931D-26855DED8B97}"/>
    <cellStyle name="40% - Accent3 5 2 5" xfId="23473" xr:uid="{5FBA7E10-342E-4668-82E9-50561C5A5821}"/>
    <cellStyle name="40% - Accent3 5 2 5 2" xfId="6711" xr:uid="{7EB8D865-0EA1-4EDE-95E7-E0E9FBFA2929}"/>
    <cellStyle name="40% - Accent3 5 2 5 2 2" xfId="21619" xr:uid="{B6F0F27E-8223-4E3A-8830-9228C7615A45}"/>
    <cellStyle name="40% - Accent3 5 2 5 2 2 2" xfId="23166" xr:uid="{FF870DB8-2034-4F52-9225-6444AC221D89}"/>
    <cellStyle name="40% - Accent3 5 2 5 2 2 2 2" xfId="48421" xr:uid="{BED89BE4-A4B7-4DDB-8F37-504F94A20066}"/>
    <cellStyle name="40% - Accent3 5 2 5 2 2 3" xfId="46887" xr:uid="{FA5A85DB-53C0-494B-ACE8-5FA8AA8E0059}"/>
    <cellStyle name="40% - Accent3 5 2 5 2 3" xfId="11258" xr:uid="{9FF99E7B-2BAE-4243-A5E8-2A6729B2C970}"/>
    <cellStyle name="40% - Accent3 5 2 5 2 3 2" xfId="14914" xr:uid="{4D69A02E-369A-4D90-8987-E2E70B1FE1A4}"/>
    <cellStyle name="40% - Accent3 5 2 5 2 3 2 2" xfId="40253" xr:uid="{A4B53C26-1CB9-46C5-A434-92E036AF3E59}"/>
    <cellStyle name="40% - Accent3 5 2 5 2 3 3" xfId="36629" xr:uid="{32D0448A-C691-43CC-9D88-CD584532B4CC}"/>
    <cellStyle name="40% - Accent3 5 2 5 2 4" xfId="4045" xr:uid="{2C28CC79-A107-44CC-9BC5-E5A36A103627}"/>
    <cellStyle name="40% - Accent3 5 2 5 2 4 2" xfId="29489" xr:uid="{FF6B13FD-E9BD-4E94-A141-17381070AB2C}"/>
    <cellStyle name="40% - Accent3 5 2 5 2 5" xfId="32125" xr:uid="{D97D9566-C859-4813-A956-F40F54CF8842}"/>
    <cellStyle name="40% - Accent3 5 2 5 3" xfId="7829" xr:uid="{6DF64F93-5FEF-489F-B042-22BAC18CC520}"/>
    <cellStyle name="40% - Accent3 5 2 5 3 2" xfId="10448" xr:uid="{6362327E-6104-4DF2-B5D5-C72740801141}"/>
    <cellStyle name="40% - Accent3 5 2 5 3 2 2" xfId="35832" xr:uid="{E6AA7C73-72A5-4CCF-9CB7-757EB2A17675}"/>
    <cellStyle name="40% - Accent3 5 2 5 3 3" xfId="33236" xr:uid="{4F25FB28-960A-4428-9498-E773E1B7D4ED}"/>
    <cellStyle name="40% - Accent3 5 2 5 4" xfId="18533" xr:uid="{F175A043-F1A0-44B1-B19E-52A25A663698}"/>
    <cellStyle name="40% - Accent3 5 2 5 4 2" xfId="21145" xr:uid="{C6EFFCE4-29A5-48AF-84D9-7F915544B463}"/>
    <cellStyle name="40% - Accent3 5 2 5 4 2 2" xfId="46424" xr:uid="{577DF28E-D9AD-40AC-92B8-82A3FC876DD0}"/>
    <cellStyle name="40% - Accent3 5 2 5 4 3" xfId="43833" xr:uid="{79443945-94FE-4371-B794-18C9B8FE11E9}"/>
    <cellStyle name="40% - Accent3 5 2 5 5" xfId="12380" xr:uid="{456283A3-051E-49B5-B592-6D5E7B3A6833}"/>
    <cellStyle name="40% - Accent3 5 2 5 5 2" xfId="37743" xr:uid="{7B730FC4-E7BB-4C1B-A86B-60FE1060610F}"/>
    <cellStyle name="40% - Accent3 5 2 5 6" xfId="48720" xr:uid="{B1CB8401-C197-460C-872E-3F234DC58D44}"/>
    <cellStyle name="40% - Accent3 5 2 6" xfId="2502" xr:uid="{19106E57-6921-477C-9C78-13EBEA4FB446}"/>
    <cellStyle name="40% - Accent3 5 2 6 2" xfId="12120" xr:uid="{609287CB-5BDF-4EF9-95DD-D139B762C555}"/>
    <cellStyle name="40% - Accent3 5 2 6 2 2" xfId="17924" xr:uid="{60A0BEB6-B627-4D92-A080-E3076C9BABAE}"/>
    <cellStyle name="40% - Accent3 5 2 6 2 2 2" xfId="43232" xr:uid="{5B27E8BA-F19F-445C-A538-D5F0C42238D0}"/>
    <cellStyle name="40% - Accent3 5 2 6 2 3" xfId="37483" xr:uid="{E62699F9-78B3-425A-8083-239DF1BB3298}"/>
    <cellStyle name="40% - Accent3 5 2 6 3" xfId="8082" xr:uid="{F030D671-22CE-4DED-9493-22370B0536E2}"/>
    <cellStyle name="40% - Accent3 5 2 6 3 2" xfId="23333" xr:uid="{F18CD101-89A2-463C-8D93-F45161CE8823}"/>
    <cellStyle name="40% - Accent3 5 2 6 3 2 2" xfId="48588" xr:uid="{A2CB8693-1185-4229-AB5C-DA8BDC995D18}"/>
    <cellStyle name="40% - Accent3 5 2 6 3 3" xfId="33489" xr:uid="{0D292AE4-D1ED-43F8-8C41-E7A6F6013DEE}"/>
    <cellStyle name="40% - Accent3 5 2 6 4" xfId="11429" xr:uid="{2269A84C-9B6A-4355-B00B-BD6E74AB5298}"/>
    <cellStyle name="40% - Accent3 5 2 6 4 2" xfId="36800" xr:uid="{91F8634B-CAB3-41B4-9560-2ED96619E468}"/>
    <cellStyle name="40% - Accent3 5 2 6 5" xfId="27955" xr:uid="{59995A39-5100-4036-89F1-2277FB42A03C}"/>
    <cellStyle name="40% - Accent3 5 2 7" xfId="3620" xr:uid="{65E7DA96-70BE-49AC-8B10-C6DD50F78738}"/>
    <cellStyle name="40% - Accent3 5 2 7 2" xfId="24146" xr:uid="{E67288FB-8481-4B0F-A5C2-64624154C0DC}"/>
    <cellStyle name="40% - Accent3 5 2 7 2 2" xfId="49391" xr:uid="{1F7730E8-4B3F-4579-A33E-93A0D7788DA7}"/>
    <cellStyle name="40% - Accent3 5 2 7 3" xfId="29064" xr:uid="{935D1C27-6F5F-45EE-B30F-6045F21DC98F}"/>
    <cellStyle name="40% - Accent3 5 2 8" xfId="1687" xr:uid="{F6E22FA7-7212-48F5-B25C-461B7BB3691E}"/>
    <cellStyle name="40% - Accent3 5 2 8 2" xfId="10615" xr:uid="{E5AC6012-5B31-40A1-BC22-8D10D3C51888}"/>
    <cellStyle name="40% - Accent3 5 2 8 2 2" xfId="35999" xr:uid="{CDCB83DD-4864-4678-BABF-1A056152BEDE}"/>
    <cellStyle name="40% - Accent3 5 2 8 3" xfId="27158" xr:uid="{34CD1F5C-9766-44A1-B213-969730351F2B}"/>
    <cellStyle name="40% - Accent3 5 2 9" xfId="19777" xr:uid="{549AD7B9-EB68-4F56-8620-EC0A1723C5FC}"/>
    <cellStyle name="40% - Accent3 5 2 9 2" xfId="45065" xr:uid="{7EFD607E-1861-44CB-961E-AB2BE3290C0E}"/>
    <cellStyle name="40% - Accent3 5 3" xfId="17161" xr:uid="{272970A3-E40A-42D3-A63E-83C963A238D7}"/>
    <cellStyle name="40% - Accent3 5 3 2" xfId="6628" xr:uid="{40EEDB5F-1872-4EAA-958B-F3B3E2339431}"/>
    <cellStyle name="40% - Accent3 5 3 2 2" xfId="13033" xr:uid="{7B6BB786-E04E-4BA3-9682-40A61E33E939}"/>
    <cellStyle name="40% - Accent3 5 3 2 2 2" xfId="4774" xr:uid="{B6FA40B4-6F1B-483E-B0DF-0A95CE3AEB7C}"/>
    <cellStyle name="40% - Accent3 5 3 2 2 2 2" xfId="6319" xr:uid="{15D01068-B9CF-457F-ABFE-6A973E83C9BE}"/>
    <cellStyle name="40% - Accent3 5 3 2 2 2 2 2" xfId="31742" xr:uid="{FC9F15E8-C48D-4A74-8C8B-3080145484D6}"/>
    <cellStyle name="40% - Accent3 5 3 2 2 2 3" xfId="30205" xr:uid="{8CAA1E84-BAFA-4F45-AE37-510E82DEDCB7}"/>
    <cellStyle name="40% - Accent3 5 3 2 2 3" xfId="17583" xr:uid="{F86BA474-2E48-4545-B093-91C9A03EA6D7}"/>
    <cellStyle name="40% - Accent3 5 3 2 2 3 2" xfId="9663" xr:uid="{C0FCC467-39C6-42CE-9476-622A82C2C057}"/>
    <cellStyle name="40% - Accent3 5 3 2 2 3 2 2" xfId="35056" xr:uid="{079EE626-DE0D-48FF-AD54-F80D97B14BCF}"/>
    <cellStyle name="40% - Accent3 5 3 2 2 3 3" xfId="42891" xr:uid="{F39EDDC5-A973-4134-B9B3-670ED9EB1A59}"/>
    <cellStyle name="40% - Accent3 5 3 2 2 4" xfId="22996" xr:uid="{81A9E07A-D975-4CFF-A97A-1B69F7A79627}"/>
    <cellStyle name="40% - Accent3 5 3 2 2 4 2" xfId="48251" xr:uid="{D7DF3DF4-AB51-41E2-8392-F59B73AB6648}"/>
    <cellStyle name="40% - Accent3 5 3 2 2 5" xfId="38384" xr:uid="{0D21B473-7365-485F-894F-D3493706D625}"/>
    <cellStyle name="40% - Accent3 5 3 2 3" xfId="14152" xr:uid="{59E9015B-3143-4860-8407-01D8EB891D87}"/>
    <cellStyle name="40% - Accent3 5 3 2 3 2" xfId="16772" xr:uid="{782F4DD3-3381-47CB-8DE1-67D10AFFAD7D}"/>
    <cellStyle name="40% - Accent3 5 3 2 3 2 2" xfId="42088" xr:uid="{A654B60C-B69E-4B7D-B16D-D3170F3FAD7E}"/>
    <cellStyle name="40% - Accent3 5 3 2 3 3" xfId="39491" xr:uid="{F3E77D0A-A190-41DD-AFE1-FD5BFCC07904}"/>
    <cellStyle name="40% - Accent3 5 3 2 4" xfId="20635" xr:uid="{AADEB75F-DB40-4328-9B9D-6DC46EB03855}"/>
    <cellStyle name="40% - Accent3 5 3 2 4 2" xfId="3269" xr:uid="{DFA634C6-5210-43D0-B3DE-6365CA3AF08D}"/>
    <cellStyle name="40% - Accent3 5 3 2 4 2 2" xfId="28722" xr:uid="{45BF9C20-8164-4FAC-9A66-7C56984FCC63}"/>
    <cellStyle name="40% - Accent3 5 3 2 4 3" xfId="45914" xr:uid="{26E4DC01-F85A-48F7-8A90-702EBED4A7A3}"/>
    <cellStyle name="40% - Accent3 5 3 2 5" xfId="18704" xr:uid="{013A2ECC-A747-4E66-A044-E70DCD5DCAA7}"/>
    <cellStyle name="40% - Accent3 5 3 2 5 2" xfId="44004" xr:uid="{AD41FD2B-A0B2-4334-8C10-F6A82B379213}"/>
    <cellStyle name="40% - Accent3 5 3 2 6" xfId="32042" xr:uid="{D1CE644F-E41C-4FA3-BD9B-9D1F231DDCB2}"/>
    <cellStyle name="40% - Accent3 5 3 3" xfId="19264" xr:uid="{89C55C39-2411-4429-9A0C-4C3A8DD1D326}"/>
    <cellStyle name="40% - Accent3 5 3 3 2" xfId="391" xr:uid="{003821C5-DD0F-4301-A725-415CE548ACE1}"/>
    <cellStyle name="40% - Accent3 5 3 3 2 2" xfId="11087" xr:uid="{78196623-A575-430A-8EBB-578D81EAE745}"/>
    <cellStyle name="40% - Accent3 5 3 3 2 2 2" xfId="12633" xr:uid="{CB8D3C50-C951-44E9-8990-379C7D9A4D38}"/>
    <cellStyle name="40% - Accent3 5 3 3 2 2 2 2" xfId="37996" xr:uid="{076E577E-FD92-43B2-A939-C48006697C3F}"/>
    <cellStyle name="40% - Accent3 5 3 3 2 2 3" xfId="36458" xr:uid="{8FA1FE6D-F34B-4E7E-8A14-8A27102A93B8}"/>
    <cellStyle name="40% - Accent3 5 3 3 2 3" xfId="7050" xr:uid="{CF507990-6E33-4956-BEE9-0646469E893E}"/>
    <cellStyle name="40% - Accent3 5 3 3 2 3 2" xfId="22299" xr:uid="{E25EC409-C3A4-4E4C-9CB9-F46AAB3982D3}"/>
    <cellStyle name="40% - Accent3 5 3 3 2 3 2 2" xfId="47567" xr:uid="{781934EC-A9E2-41AC-BE63-9549616BEEDA}"/>
    <cellStyle name="40% - Accent3 5 3 3 2 3 3" xfId="32464" xr:uid="{A60C49A8-7C7C-4563-AC29-A30D7C747D27}"/>
    <cellStyle name="40% - Accent3 5 3 3 2 4" xfId="16683" xr:uid="{DB187675-0CD9-4FAE-9841-B5E32C281978}"/>
    <cellStyle name="40% - Accent3 5 3 3 2 4 2" xfId="41999" xr:uid="{638ADBA6-2230-43F1-8413-1F1F9E3258C8}"/>
    <cellStyle name="40% - Accent3 5 3 3 2 5" xfId="25875" xr:uid="{37FFC01B-1FB8-464C-8C6A-502BC189CFA5}"/>
    <cellStyle name="40% - Accent3 5 3 3 3" xfId="2588" xr:uid="{F0BFC0EF-6BC6-4C94-90AA-0A1FA3515B74}"/>
    <cellStyle name="40% - Accent3 5 3 3 3 2" xfId="6238" xr:uid="{9B0090DB-8FA8-45E3-83E3-02585AA0680E}"/>
    <cellStyle name="40% - Accent3 5 3 3 3 2 2" xfId="31661" xr:uid="{DF94C043-0AFD-480C-A779-E660060F0FFA}"/>
    <cellStyle name="40% - Accent3 5 3 3 3 3" xfId="28041" xr:uid="{4514D349-CE8F-4508-B280-15296A3358B7}"/>
    <cellStyle name="40% - Accent3 5 3 3 4" xfId="14323" xr:uid="{F134D223-2578-448B-AFBF-B84A285C5886}"/>
    <cellStyle name="40% - Accent3 5 3 3 4 2" xfId="9582" xr:uid="{FDE986F3-9724-4EC6-91CF-147B6C30953A}"/>
    <cellStyle name="40% - Accent3 5 3 3 4 2 2" xfId="34975" xr:uid="{A274691C-F7FE-4667-96E9-359C9F8A6A55}"/>
    <cellStyle name="40% - Accent3 5 3 3 4 3" xfId="39662" xr:uid="{003D6CA5-3303-4C95-8565-9A1825589B90}"/>
    <cellStyle name="40% - Accent3 5 3 3 5" xfId="8171" xr:uid="{F97084F1-AAE2-48F7-80FC-513BF783C682}"/>
    <cellStyle name="40% - Accent3 5 3 3 5 2" xfId="33578" xr:uid="{1D91252B-01D9-4B9F-A57B-8F896224DE8D}"/>
    <cellStyle name="40% - Accent3 5 3 3 6" xfId="44555" xr:uid="{FC930092-E71A-4236-AF61-17B3ADB4F332}"/>
    <cellStyle name="40% - Accent3 5 3 4" xfId="19347" xr:uid="{7DD47960-77B4-4900-B70C-AD3F4C44CAF7}"/>
    <cellStyle name="40% - Accent3 5 3 4 2" xfId="15307" xr:uid="{3952BF0D-0C9A-4DF5-9F83-7B49C3222B04}"/>
    <cellStyle name="40% - Accent3 5 3 4 2 2" xfId="16853" xr:uid="{2806C87C-8820-479F-B0A5-EF6486C18576}"/>
    <cellStyle name="40% - Accent3 5 3 4 2 2 2" xfId="42169" xr:uid="{030D310E-6AFE-42BB-B6A8-1F31E0B6C231}"/>
    <cellStyle name="40% - Accent3 5 3 4 2 3" xfId="40634" xr:uid="{3EA2501B-EE0E-441B-9898-1F8F469EF354}"/>
    <cellStyle name="40% - Accent3 5 3 4 3" xfId="23895" xr:uid="{6BAF9A7F-E9B5-421E-B1C0-5666793B71AC}"/>
    <cellStyle name="40% - Accent3 5 3 4 3 2" xfId="3350" xr:uid="{7A44A4F9-5EBF-4C0B-9248-651590AFE0F6}"/>
    <cellStyle name="40% - Accent3 5 3 4 3 2 2" xfId="28803" xr:uid="{CF3A50A6-A2F8-4EB3-A777-BA0D4E4AD21D}"/>
    <cellStyle name="40% - Accent3 5 3 4 3 3" xfId="49140" xr:uid="{168B133B-F965-408B-9264-0654B4361674}"/>
    <cellStyle name="40% - Accent3 5 3 4 4" xfId="10359" xr:uid="{07887EC0-5A74-479C-AC9B-9B1634473BC0}"/>
    <cellStyle name="40% - Accent3 5 3 4 4 2" xfId="35743" xr:uid="{67BC7DD5-4835-41D6-AA55-36944F567FE7}"/>
    <cellStyle name="40% - Accent3 5 3 4 5" xfId="44635" xr:uid="{4BDE10B0-B680-485B-877C-0B84972100BF}"/>
    <cellStyle name="40% - Accent3 5 3 5" xfId="20464" xr:uid="{9F5477B1-7D3A-4DE0-AA02-8ECA159B32F3}"/>
    <cellStyle name="40% - Accent3 5 3 5 2" xfId="23085" xr:uid="{9EEC8DAB-E307-4422-BD38-E7D3927C9CCF}"/>
    <cellStyle name="40% - Accent3 5 3 5 2 2" xfId="48340" xr:uid="{68B9355F-0014-446B-93AF-66DE515C5DA1}"/>
    <cellStyle name="40% - Accent3 5 3 5 3" xfId="45743" xr:uid="{D99A0ABB-368B-468F-8F5E-4D096C2971D3}"/>
    <cellStyle name="40% - Accent3 5 3 6" xfId="8000" xr:uid="{B61BC28E-3DB2-4458-83DA-6949B6596393}"/>
    <cellStyle name="40% - Accent3 5 3 6 2" xfId="14833" xr:uid="{50DAE6FA-5823-4C35-A62F-E0677BE21594}"/>
    <cellStyle name="40% - Accent3 5 3 6 2 2" xfId="40172" xr:uid="{C417EDF9-C31E-415C-BF6F-15688FC99C27}"/>
    <cellStyle name="40% - Accent3 5 3 6 3" xfId="33407" xr:uid="{423F8FA9-442D-4792-8C0B-F50A5834352F}"/>
    <cellStyle name="40% - Accent3 5 3 7" xfId="25017" xr:uid="{6FCF7D85-F485-49D9-8DFD-C9C3A3F36AD2}"/>
    <cellStyle name="40% - Accent3 5 3 7 2" xfId="50251" xr:uid="{2A0A57A5-0950-48EB-991D-3284AD73CB2D}"/>
    <cellStyle name="40% - Accent3 5 3 8" xfId="42469" xr:uid="{02872352-8D29-4176-ADED-46C573A5F588}"/>
    <cellStyle name="40% - Accent3 5 4" xfId="12950" xr:uid="{4FEA6792-F7BD-4C15-AA86-D536AD082025}"/>
    <cellStyle name="40% - Accent3 5 4 2" xfId="308" xr:uid="{CE1BD796-5643-4351-9E87-631C2C384FF3}"/>
    <cellStyle name="40% - Accent3 5 4 2 2" xfId="3535" xr:uid="{605CD9AE-EA5C-4381-B9AC-C309D234FFF8}"/>
    <cellStyle name="40% - Accent3 5 4 2 2 2" xfId="17412" xr:uid="{F1F2C0E9-BC85-4E14-A0E0-807AC54B2990}"/>
    <cellStyle name="40% - Accent3 5 4 2 2 2 2" xfId="18957" xr:uid="{49913138-487B-43F0-8743-EB532B106EFE}"/>
    <cellStyle name="40% - Accent3 5 4 2 2 2 2 2" xfId="44257" xr:uid="{C9385049-2615-48A8-B074-1A150CC2C38F}"/>
    <cellStyle name="40% - Accent3 5 4 2 2 2 3" xfId="42720" xr:uid="{0E80A056-A427-4A81-B9A5-FF421AAF4E62}"/>
    <cellStyle name="40% - Accent3 5 4 2 2 3" xfId="13372" xr:uid="{9FBE922C-5794-4097-92A2-BF971B9F7DEF}"/>
    <cellStyle name="40% - Accent3 5 4 2 2 3 2" xfId="5454" xr:uid="{0BAE78ED-B2B3-470E-B76A-7B7BA50D6A8C}"/>
    <cellStyle name="40% - Accent3 5 4 2 2 3 2 2" xfId="30885" xr:uid="{E7C9EFDD-5A0F-42D2-A8B0-660069CD494E}"/>
    <cellStyle name="40% - Accent3 5 4 2 2 3 3" xfId="38723" xr:uid="{E3103DE1-D809-4603-A799-8BAD383B19A6}"/>
    <cellStyle name="40% - Accent3 5 4 2 2 4" xfId="12463" xr:uid="{AF384A74-D934-4277-9289-D6CEABB580E3}"/>
    <cellStyle name="40% - Accent3 5 4 2 2 4 2" xfId="37826" xr:uid="{829EBA13-982F-4911-8894-0C5706A421DF}"/>
    <cellStyle name="40% - Accent3 5 4 2 2 5" xfId="28979" xr:uid="{B9FECA7D-B04F-400B-81DF-C8CE2D2D22CF}"/>
    <cellStyle name="40% - Accent3 5 4 2 3" xfId="21537" xr:uid="{D0239F90-B7A8-40C8-8449-F4611534CC6D}"/>
    <cellStyle name="40% - Accent3 5 4 2 3 2" xfId="25189" xr:uid="{FB8C3257-F313-40CB-9321-896AE754EC46}"/>
    <cellStyle name="40% - Accent3 5 4 2 3 2 2" xfId="50423" xr:uid="{6C8C6916-62F9-4387-822A-B300AFB36E18}"/>
    <cellStyle name="40% - Accent3 5 4 2 3 3" xfId="46805" xr:uid="{AED84AAE-B815-4762-886C-B0A7E1879652}"/>
    <cellStyle name="40% - Accent3 5 4 2 4" xfId="9072" xr:uid="{45F411C5-5878-4F58-95B8-099398877540}"/>
    <cellStyle name="40% - Accent3 5 4 2 4 2" xfId="15906" xr:uid="{1B28AA76-30DF-4DE2-87C7-C7ED346E8BE0}"/>
    <cellStyle name="40% - Accent3 5 4 2 4 2 2" xfId="41233" xr:uid="{42467293-AA48-4369-8820-420A0B7D5231}"/>
    <cellStyle name="40% - Accent3 5 4 2 4 3" xfId="34465" xr:uid="{0D0BEDDB-8B3D-4F5F-9760-74A3F3BB86F9}"/>
    <cellStyle name="40% - Accent3 5 4 2 5" xfId="14494" xr:uid="{482B09B8-D6C3-471E-86E1-866E1B5361ED}"/>
    <cellStyle name="40% - Accent3 5 4 2 5 2" xfId="39833" xr:uid="{901466A9-B56E-461F-860F-FCE6DACDEFB9}"/>
    <cellStyle name="40% - Accent3 5 4 2 6" xfId="25794" xr:uid="{9259E1F2-DB05-4787-B571-08B32E83CF5B}"/>
    <cellStyle name="40% - Accent3 5 4 3" xfId="1348" xr:uid="{6ED0E0B7-E64A-4AB6-AA44-1E45E0E27B8D}"/>
    <cellStyle name="40% - Accent3 5 4 3 2" xfId="9849" xr:uid="{481B7111-6B8D-48B3-9ABE-A44D0D7F7D24}"/>
    <cellStyle name="40% - Accent3 5 4 3 2 2" xfId="6879" xr:uid="{11476D32-7AD3-465E-95FD-D0300F256151}"/>
    <cellStyle name="40% - Accent3 5 4 3 2 2 2" xfId="8424" xr:uid="{9CDEA916-1B99-4D6D-B73F-7DAB18D64A30}"/>
    <cellStyle name="40% - Accent3 5 4 3 2 2 2 2" xfId="33831" xr:uid="{98DB0C07-DBA1-429B-A425-739E3EEF52B3}"/>
    <cellStyle name="40% - Accent3 5 4 3 2 2 3" xfId="32293" xr:uid="{C4B8808A-B027-47C4-B90A-7DE540D5F7D6}"/>
    <cellStyle name="40% - Accent3 5 4 3 2 3" xfId="712" xr:uid="{1270FA20-29E5-4353-AB34-C73C6AD4F9C5}"/>
    <cellStyle name="40% - Accent3 5 4 3 2 3 2" xfId="11767" xr:uid="{772E605A-F72F-4C37-8690-FA12587AF941}"/>
    <cellStyle name="40% - Accent3 5 4 3 2 3 2 2" xfId="37138" xr:uid="{4A32FF1D-BAFA-4963-AAA5-0A9BA622B194}"/>
    <cellStyle name="40% - Accent3 5 4 3 2 3 3" xfId="26196" xr:uid="{F28A4F72-03E5-484A-8E49-CD3B28AE67F4}"/>
    <cellStyle name="40% - Accent3 5 4 3 2 4" xfId="25100" xr:uid="{3524F94F-9A27-4178-8978-E9A3D496FF49}"/>
    <cellStyle name="40% - Accent3 5 4 3 2 4 2" xfId="50334" xr:uid="{F7E7CAEA-7362-44F2-B04E-AE23D454D641}"/>
    <cellStyle name="40% - Accent3 5 4 3 2 5" xfId="35233" xr:uid="{2ECB2C06-F2B7-45B6-8269-B6D15B931045}"/>
    <cellStyle name="40% - Accent3 5 4 3 3" xfId="15225" xr:uid="{05ABED67-383C-4C62-BD59-2DF94D486558}"/>
    <cellStyle name="40% - Accent3 5 4 3 3 2" xfId="18876" xr:uid="{771488CF-A7A5-470E-8D5A-966FB5904B8F}"/>
    <cellStyle name="40% - Accent3 5 4 3 3 2 2" xfId="44176" xr:uid="{E7F36C94-F438-447B-8201-9AE9A12944DC}"/>
    <cellStyle name="40% - Accent3 5 4 3 3 3" xfId="40552" xr:uid="{AB337FF1-2562-4924-A7B8-AA94C4BA3F33}"/>
    <cellStyle name="40% - Accent3 5 4 3 4" xfId="21708" xr:uid="{B0FDF019-B1ED-44E0-A900-8A5913FA874A}"/>
    <cellStyle name="40% - Accent3 5 4 3 4 2" xfId="5373" xr:uid="{48AAEA89-B8C9-4B89-92CB-CB391347118B}"/>
    <cellStyle name="40% - Accent3 5 4 3 4 2 2" xfId="30804" xr:uid="{7B758D16-B543-49BD-9944-3C6E5EB890B0}"/>
    <cellStyle name="40% - Accent3 5 4 3 4 3" xfId="46976" xr:uid="{503F16AB-5D96-4177-9DB0-F35C70CD0C32}"/>
    <cellStyle name="40% - Accent3 5 4 3 5" xfId="2930" xr:uid="{CC85F556-7539-42D5-827A-EF5CC74827F6}"/>
    <cellStyle name="40% - Accent3 5 4 3 5 2" xfId="28383" xr:uid="{46923DA4-25E5-4E61-9537-EF7189764F3D}"/>
    <cellStyle name="40% - Accent3 5 4 3 6" xfId="26821" xr:uid="{6F311028-6E88-4FE0-88FB-EA6615442304}"/>
    <cellStyle name="40% - Accent3 5 4 4" xfId="1431" xr:uid="{9F1A8F15-2DBA-4EAC-9501-3278DCF2B398}"/>
    <cellStyle name="40% - Accent3 5 4 4 2" xfId="23724" xr:uid="{5569D4A5-D450-4CDB-B922-1D75BB884A40}"/>
    <cellStyle name="40% - Accent3 5 4 4 2 2" xfId="25270" xr:uid="{1A2829AF-18D6-4962-B802-06ADCA81E698}"/>
    <cellStyle name="40% - Accent3 5 4 4 2 2 2" xfId="50504" xr:uid="{98B19E83-D0AC-4767-9CE9-685EBF263845}"/>
    <cellStyle name="40% - Accent3 5 4 4 2 3" xfId="48969" xr:uid="{13654F6F-5FAC-41E2-8149-4BF877BC3740}"/>
    <cellStyle name="40% - Accent3 5 4 4 3" xfId="19686" xr:uid="{D9C07E4D-1FF6-413E-9FC3-05633E83C3D0}"/>
    <cellStyle name="40% - Accent3 5 4 4 3 2" xfId="15987" xr:uid="{78F03233-3CFE-485E-B1A6-4566D8552A5D}"/>
    <cellStyle name="40% - Accent3 5 4 4 3 2 2" xfId="41314" xr:uid="{9C1BD07E-548E-4CC1-95A4-A2B51AF60446}"/>
    <cellStyle name="40% - Accent3 5 4 4 3 3" xfId="44974" xr:uid="{35534AAC-D710-45DC-A45F-BC3D400A64EF}"/>
    <cellStyle name="40% - Accent3 5 4 4 4" xfId="6149" xr:uid="{0E51C279-463A-474F-B808-850D2D96980D}"/>
    <cellStyle name="40% - Accent3 5 4 4 4 2" xfId="31572" xr:uid="{EE4ECA1E-AB59-4D91-B2EE-015401583706}"/>
    <cellStyle name="40% - Accent3 5 4 4 5" xfId="26902" xr:uid="{2B220FD1-9617-46B9-B193-3EE51FC08F2D}"/>
    <cellStyle name="40% - Accent3 5 4 5" xfId="8901" xr:uid="{48FB138E-6C42-4C48-9142-3C375E1A7395}"/>
    <cellStyle name="40% - Accent3 5 4 5 2" xfId="12552" xr:uid="{4AD44643-C848-43DC-8064-46D72F7A4AE6}"/>
    <cellStyle name="40% - Accent3 5 4 5 2 2" xfId="37915" xr:uid="{6272BDE6-A1D4-4A37-887E-2823888497FE}"/>
    <cellStyle name="40% - Accent3 5 4 5 3" xfId="34294" xr:uid="{CC1CD4B8-8A70-4A52-B8F0-23197682AC68}"/>
    <cellStyle name="40% - Accent3 5 4 6" xfId="2759" xr:uid="{602AA3DD-4EE0-4586-A3EE-0BD1B3DE6A1E}"/>
    <cellStyle name="40% - Accent3 5 4 6 2" xfId="22218" xr:uid="{8B6CD680-DC61-46B7-80C0-400DAB619A8C}"/>
    <cellStyle name="40% - Accent3 5 4 6 2 2" xfId="47486" xr:uid="{C6971A93-B757-4219-B419-ED7ACEACD553}"/>
    <cellStyle name="40% - Accent3 5 4 6 3" xfId="28212" xr:uid="{7107100D-8DCD-4D7C-9ED2-270E34E292CC}"/>
    <cellStyle name="40% - Accent3 5 4 7" xfId="20806" xr:uid="{070EC28F-E75E-4467-9EF5-0FB7FCD314B3}"/>
    <cellStyle name="40% - Accent3 5 4 7 2" xfId="46085" xr:uid="{9053329B-3AAA-44C2-8FBF-FB4878851201}"/>
    <cellStyle name="40% - Accent3 5 4 8" xfId="38304" xr:uid="{CB5E030C-A926-47C6-A2C4-0447968359DA}"/>
    <cellStyle name="40% - Accent3 5 5" xfId="3452" xr:uid="{AFD8AAEE-0288-4D0B-9B5E-9F316EC831FD}"/>
    <cellStyle name="40% - Accent3 5 5 2" xfId="9766" xr:uid="{6F5C9E6F-4776-4D0A-8EC9-F142A22E96BD}"/>
    <cellStyle name="40% - Accent3 5 5 2 2" xfId="16173" xr:uid="{C5506DBA-8227-4ADC-9BEB-AA2E89E7B2C3}"/>
    <cellStyle name="40% - Accent3 5 5 2 2 2" xfId="13201" xr:uid="{02914763-2553-4D90-955A-5D17A9132057}"/>
    <cellStyle name="40% - Accent3 5 5 2 2 2 2" xfId="14747" xr:uid="{4B32E3A1-FCD6-4872-8FB6-31981DB2BD99}"/>
    <cellStyle name="40% - Accent3 5 5 2 2 2 2 2" xfId="40086" xr:uid="{0226DD13-FC59-4260-AD64-EA6548ACB5F3}"/>
    <cellStyle name="40% - Accent3 5 5 2 2 2 3" xfId="38552" xr:uid="{DE85D940-B82A-48CC-9F61-2F2183BE9FA7}"/>
    <cellStyle name="40% - Accent3 5 5 2 2 3" xfId="9134" xr:uid="{1C41657E-640F-4162-B74B-AD604528079D}"/>
    <cellStyle name="40% - Accent3 5 5 2 2 3 2" xfId="18092" xr:uid="{2CC8E8D0-A88A-445E-9FE7-4590FE6706FA}"/>
    <cellStyle name="40% - Accent3 5 5 2 2 3 2 2" xfId="43400" xr:uid="{411106AE-80C9-469A-87EB-DC98F5293D5A}"/>
    <cellStyle name="40% - Accent3 5 5 2 2 3 3" xfId="34527" xr:uid="{AEFB76A1-5E44-491D-910C-A17645E6D041}"/>
    <cellStyle name="40% - Accent3 5 5 2 2 4" xfId="8254" xr:uid="{C1B09FD9-62A9-413F-99E3-8CB0EEDD80FA}"/>
    <cellStyle name="40% - Accent3 5 5 2 2 4 2" xfId="33661" xr:uid="{216B5F4E-C5F4-428E-926C-C6031C23D46E}"/>
    <cellStyle name="40% - Accent3 5 5 2 2 5" xfId="41489" xr:uid="{0146895F-1438-4482-8D3C-7CA24B054738}"/>
    <cellStyle name="40% - Accent3 5 5 2 3" xfId="11005" xr:uid="{B99E2789-3B88-4FB7-8815-B6D07C864A43}"/>
    <cellStyle name="40% - Accent3 5 5 2 3 2" xfId="20978" xr:uid="{55E01596-8A77-4791-A33E-FC09E30D01F9}"/>
    <cellStyle name="40% - Accent3 5 5 2 3 2 2" xfId="46257" xr:uid="{0549C3B6-6720-4FA1-8606-4A6CCCFEEA8A}"/>
    <cellStyle name="40% - Accent3 5 5 2 3 3" xfId="36376" xr:uid="{4E92D915-4412-43A3-8B76-3FA6FA47C511}"/>
    <cellStyle name="40% - Accent3 5 5 2 4" xfId="4863" xr:uid="{63292B03-62C1-491E-9E98-197538C935AA}"/>
    <cellStyle name="40% - Accent3 5 5 2 4 2" xfId="24323" xr:uid="{388F63FB-4357-4406-B684-5977650A7985}"/>
    <cellStyle name="40% - Accent3 5 5 2 4 2 2" xfId="49568" xr:uid="{BFF5E51A-2732-4F85-9388-C3DBAA3F1752}"/>
    <cellStyle name="40% - Accent3 5 5 2 4 3" xfId="30294" xr:uid="{F5626195-76E2-4637-9D68-F5A4232C0D71}"/>
    <cellStyle name="40% - Accent3 5 5 2 5" xfId="21879" xr:uid="{DD58DE9A-AE27-467B-A3F6-BECE20C6E4A4}"/>
    <cellStyle name="40% - Accent3 5 5 2 5 2" xfId="47147" xr:uid="{3C75FF1D-35FF-4806-99C2-CC0CA6E9BA5F}"/>
    <cellStyle name="40% - Accent3 5 5 2 6" xfId="35150" xr:uid="{995CD0DF-FBD2-45A9-9FA5-9675949AA6E0}"/>
    <cellStyle name="40% - Accent3 5 5 3" xfId="22403" xr:uid="{4CAB72BC-EFD4-4A0A-B5DD-7E1050663F98}"/>
    <cellStyle name="40% - Accent3 5 5 3 2" xfId="5639" xr:uid="{7657D534-76D6-439C-9924-1A41379789F2}"/>
    <cellStyle name="40% - Accent3 5 5 3 2 2" xfId="563" xr:uid="{2D053CA2-EEBA-458D-961C-F5414D17D87F}"/>
    <cellStyle name="40% - Accent3 5 5 3 2 2 2" xfId="3183" xr:uid="{64AD6D30-883F-4885-8E3F-E8F814B3ECCE}"/>
    <cellStyle name="40% - Accent3 5 5 3 2 2 2 2" xfId="28636" xr:uid="{4D039821-530C-4BB3-A4A8-CA718B753924}"/>
    <cellStyle name="40% - Accent3 5 5 3 2 2 3" xfId="26047" xr:uid="{A7B29109-F2C5-4D92-B591-EB00034501CB}"/>
    <cellStyle name="40% - Accent3 5 5 3 2 3" xfId="21770" xr:uid="{C1A2B9F5-6319-4BD9-A238-A533C50619AD}"/>
    <cellStyle name="40% - Accent3 5 5 3 2 3 2" xfId="7559" xr:uid="{E4CE84F1-C30B-4022-9713-F107A8CD74DB}"/>
    <cellStyle name="40% - Accent3 5 5 3 2 3 2 2" xfId="32973" xr:uid="{248E7E66-34B9-4F53-9A22-537A4E35D538}"/>
    <cellStyle name="40% - Accent3 5 5 3 2 3 3" xfId="47038" xr:uid="{1D3D0A55-2720-408E-8E82-F491AD37F680}"/>
    <cellStyle name="40% - Accent3 5 5 3 2 4" xfId="20889" xr:uid="{6ECAA901-709C-49CC-BE39-4F78185404B5}"/>
    <cellStyle name="40% - Accent3 5 5 3 2 4 2" xfId="46168" xr:uid="{EF75D366-68F5-467C-A1FF-5DCB730E338F}"/>
    <cellStyle name="40% - Accent3 5 5 3 2 5" xfId="31062" xr:uid="{5C664436-7FED-46D0-894B-61B5CB2896CC}"/>
    <cellStyle name="40% - Accent3 5 5 3 3" xfId="23642" xr:uid="{F262F69B-13B0-40A3-B34B-C57BCF7A7906}"/>
    <cellStyle name="40% - Accent3 5 5 3 3 2" xfId="14666" xr:uid="{FCB63C8D-C239-4013-AC0D-AF51639C04CC}"/>
    <cellStyle name="40% - Accent3 5 5 3 3 2 2" xfId="40005" xr:uid="{14E473DA-3C29-4689-8555-147C425F204D}"/>
    <cellStyle name="40% - Accent3 5 5 3 3 3" xfId="48887" xr:uid="{B3760A60-9A79-454C-A1B1-B7A53E844B20}"/>
    <cellStyle name="40% - Accent3 5 5 3 4" xfId="11176" xr:uid="{2A1AFD55-B650-475D-8D5C-4E77BB399F64}"/>
    <cellStyle name="40% - Accent3 5 5 3 4 2" xfId="18011" xr:uid="{DF1143D8-335B-45F1-8935-0A0BFDB42D93}"/>
    <cellStyle name="40% - Accent3 5 5 3 4 2 2" xfId="43319" xr:uid="{3FD994C3-E4F8-418D-B32A-2C2C831412CD}"/>
    <cellStyle name="40% - Accent3 5 5 3 4 3" xfId="36547" xr:uid="{E38B354C-6606-4D2A-82B0-21D869A43F98}"/>
    <cellStyle name="40% - Accent3 5 5 3 5" xfId="15567" xr:uid="{494846C0-A3EE-4F4C-A0A5-075E0358ED66}"/>
    <cellStyle name="40% - Accent3 5 5 3 5 2" xfId="40894" xr:uid="{CF6D4CC9-CB4F-4F0C-882D-99C1E9D249BA}"/>
    <cellStyle name="40% - Accent3 5 5 3 6" xfId="47660" xr:uid="{1B9ED01D-4CAE-4785-B522-CF220B1FD899}"/>
    <cellStyle name="40% - Accent3 5 5 4" xfId="22486" xr:uid="{FAA389E1-6ED0-416D-A284-D0F1465FDCED}"/>
    <cellStyle name="40% - Accent3 5 5 4 2" xfId="19515" xr:uid="{548EAAD3-0D03-465F-9609-D543DDF8BC1A}"/>
    <cellStyle name="40% - Accent3 5 5 4 2 2" xfId="21059" xr:uid="{0492BBFD-B7FF-4DC6-B4D7-9BA1DBDB335C}"/>
    <cellStyle name="40% - Accent3 5 5 4 2 2 2" xfId="46338" xr:uid="{D82A4F0E-0D14-4C4A-9C5B-5DACD2E7F108}"/>
    <cellStyle name="40% - Accent3 5 5 4 2 3" xfId="44803" xr:uid="{BF3E0A31-F88C-4167-89DF-8D5DCEFAC3EF}"/>
    <cellStyle name="40% - Accent3 5 5 4 3" xfId="2821" xr:uid="{B1CA700C-B1BA-4E41-9A27-EE788C56A2CB}"/>
    <cellStyle name="40% - Accent3 5 5 4 3 2" xfId="24404" xr:uid="{0962B6C3-0040-4F10-B9D5-8B702A160ED8}"/>
    <cellStyle name="40% - Accent3 5 5 4 3 2 2" xfId="49649" xr:uid="{F8ACA035-A2E4-49DF-9944-A25309E638F1}"/>
    <cellStyle name="40% - Accent3 5 5 4 3 3" xfId="28274" xr:uid="{B6F1EEAA-BC5E-46ED-BE24-D3F86D9F5467}"/>
    <cellStyle name="40% - Accent3 5 5 4 4" xfId="18787" xr:uid="{F7E94874-342D-4285-9A8D-7AA94CA69CEE}"/>
    <cellStyle name="40% - Accent3 5 5 4 4 2" xfId="44087" xr:uid="{CD2EC93C-1067-4BF3-A990-0BCA33C94915}"/>
    <cellStyle name="40% - Accent3 5 5 4 5" xfId="47742" xr:uid="{F5327D28-A4BA-4CF7-8FD4-757C9E1EB0C7}"/>
    <cellStyle name="40% - Accent3 5 5 5" xfId="4692" xr:uid="{563E7E1F-7593-44DF-AE53-6A96B6075022}"/>
    <cellStyle name="40% - Accent3 5 5 5 2" xfId="8343" xr:uid="{E6D2719B-FD64-419F-B311-F82E4B9841B4}"/>
    <cellStyle name="40% - Accent3 5 5 5 2 2" xfId="33750" xr:uid="{41E5F712-2DCD-4AE8-9391-A2E2B37C281E}"/>
    <cellStyle name="40% - Accent3 5 5 5 3" xfId="30123" xr:uid="{A605AC9F-BB68-4990-B51E-DF1C08D7F4B9}"/>
    <cellStyle name="40% - Accent3 5 5 6" xfId="15396" xr:uid="{0898C204-F44B-407C-81E6-17E858BB91E8}"/>
    <cellStyle name="40% - Accent3 5 5 6 2" xfId="11686" xr:uid="{94FADE49-62EB-46C0-8376-D8556AA189A5}"/>
    <cellStyle name="40% - Accent3 5 5 6 2 2" xfId="37057" xr:uid="{A3004377-582A-485C-86EE-4699029BAA1C}"/>
    <cellStyle name="40% - Accent3 5 5 6 3" xfId="40723" xr:uid="{FD0FD884-E920-4F8E-842C-E25B45359AE4}"/>
    <cellStyle name="40% - Accent3 5 5 7" xfId="9243" xr:uid="{600B0873-0EE4-4AFC-8E83-D2F434F2E534}"/>
    <cellStyle name="40% - Accent3 5 5 7 2" xfId="34636" xr:uid="{D8FCAEB4-3FC6-4948-984D-43F11634DF18}"/>
    <cellStyle name="40% - Accent3 5 5 8" xfId="28897" xr:uid="{0CC9040E-F125-4CA6-B4B3-9DBF69A8A044}"/>
    <cellStyle name="40% - Accent3 5 6" xfId="16090" xr:uid="{CDDAED3C-02D1-408A-93C9-BA06FCD99A46}"/>
    <cellStyle name="40% - Accent3 5 6 2" xfId="11953" xr:uid="{C8660E17-425B-44B8-8EC3-5722113F61BD}"/>
    <cellStyle name="40% - Accent3 5 6 2 2" xfId="1601" xr:uid="{D06E9762-1AE2-479E-80F6-D23F39F27808}"/>
    <cellStyle name="40% - Accent3 5 6 2 2 2" xfId="9496" xr:uid="{905497EE-C3E6-4B78-9B56-4258181121BC}"/>
    <cellStyle name="40% - Accent3 5 6 2 2 2 2" xfId="34889" xr:uid="{703BAD22-11C0-4320-8116-EB9906C09C6E}"/>
    <cellStyle name="40% - Accent3 5 6 2 2 3" xfId="27072" xr:uid="{DDEB6FE5-403A-42A0-B144-7AEFF6B6A1C7}"/>
    <cellStyle name="40% - Accent3 5 6 2 3" xfId="15458" xr:uid="{D037D055-4975-4A45-8EF9-FD7752BEC97C}"/>
    <cellStyle name="40% - Accent3 5 6 2 3 2" xfId="20195" xr:uid="{7105D400-4E93-4B05-9E8B-1721720C8FB0}"/>
    <cellStyle name="40% - Accent3 5 6 2 3 2 2" xfId="45483" xr:uid="{AE70E9D2-8374-488B-A5BF-AB5942285315}"/>
    <cellStyle name="40% - Accent3 5 6 2 3 3" xfId="40785" xr:uid="{C569B693-A0D3-4E2E-BFD3-42467A4A0A29}"/>
    <cellStyle name="40% - Accent3 5 6 2 4" xfId="14577" xr:uid="{931E44D8-5808-4EE3-8464-C849714E8DAB}"/>
    <cellStyle name="40% - Accent3 5 6 2 4 2" xfId="39916" xr:uid="{CDD7828E-5AE5-4F00-BF50-4489C9DEFA98}"/>
    <cellStyle name="40% - Accent3 5 6 2 5" xfId="37316" xr:uid="{BDD2BF7D-A4D9-4BC2-AB44-2FB356B54634}"/>
    <cellStyle name="40% - Accent3 5 6 3" xfId="17330" xr:uid="{03939BA6-ED1F-4424-BB1C-C86CABA9C5F7}"/>
    <cellStyle name="40% - Accent3 5 6 3 2" xfId="3102" xr:uid="{95ADEC10-6801-4E27-8E22-74A0460A55E3}"/>
    <cellStyle name="40% - Accent3 5 6 3 2 2" xfId="28555" xr:uid="{8CD9D735-776C-449E-8486-45790F1A6220}"/>
    <cellStyle name="40% - Accent3 5 6 3 3" xfId="42638" xr:uid="{61D907BD-B465-4667-9CB6-D9DF4572E955}"/>
    <cellStyle name="40% - Accent3 5 6 4" xfId="23813" xr:uid="{30D3939B-7D04-49F0-A199-57E6E94AE8FC}"/>
    <cellStyle name="40% - Accent3 5 6 4 2" xfId="7478" xr:uid="{98E776B2-BE16-4BC5-949E-895B835FD158}"/>
    <cellStyle name="40% - Accent3 5 6 4 2 2" xfId="32892" xr:uid="{E303ECD5-A3CD-43F9-B44E-D71340D297A9}"/>
    <cellStyle name="40% - Accent3 5 6 4 3" xfId="49058" xr:uid="{1E5A8DE9-882C-4126-8619-EECDD6DDDB30}"/>
    <cellStyle name="40% - Accent3 5 6 5" xfId="5034" xr:uid="{06A88F0C-EC27-4A85-AA04-9E9C189BC641}"/>
    <cellStyle name="40% - Accent3 5 6 5 2" xfId="30465" xr:uid="{D5C584CD-C54C-49D0-9C99-B2D79494257C}"/>
    <cellStyle name="40% - Accent3 5 6 6" xfId="41407" xr:uid="{48F69156-4E02-4B4F-99B2-AA6ED728D930}"/>
    <cellStyle name="40% - Accent3 5 7" xfId="5556" xr:uid="{B8CBE9AD-DD5F-4617-A3FD-928B0378335A}"/>
    <cellStyle name="40% - Accent3 5 7 2" xfId="24590" xr:uid="{8888FC66-0A0F-4D82-9746-624B12347E9D}"/>
    <cellStyle name="40% - Accent3 5 7 2 2" xfId="3705" xr:uid="{52B6099B-F977-4813-8A5B-EB8E78C832BD}"/>
    <cellStyle name="40% - Accent3 5 7 2 2 2" xfId="22132" xr:uid="{A49AABDC-4D2C-4B71-9C42-4A89E9AECB35}"/>
    <cellStyle name="40% - Accent3 5 7 2 2 2 2" xfId="47400" xr:uid="{570FED26-8B98-4032-8C91-F17399408BC9}"/>
    <cellStyle name="40% - Accent3 5 7 2 2 3" xfId="29149" xr:uid="{522DD240-FA26-44B2-8455-255F24D62466}"/>
    <cellStyle name="40% - Accent3 5 7 2 3" xfId="4925" xr:uid="{D5B20D55-4AEB-4A9E-B8A1-A5DB70B6B46C}"/>
    <cellStyle name="40% - Accent3 5 7 2 3 2" xfId="13881" xr:uid="{DBBBF34F-6149-4CFA-8256-395DDE72157B}"/>
    <cellStyle name="40% - Accent3 5 7 2 3 2 2" xfId="39232" xr:uid="{E498B4EC-C00B-46C1-A84C-8D53F9FE46E5}"/>
    <cellStyle name="40% - Accent3 5 7 2 3 3" xfId="30356" xr:uid="{1CBFF3B5-7FC6-450B-B8F6-6A77FDB465F8}"/>
    <cellStyle name="40% - Accent3 5 7 2 4" xfId="3013" xr:uid="{FD5C838C-FC73-4612-A890-9EBF1CDA6151}"/>
    <cellStyle name="40% - Accent3 5 7 2 4 2" xfId="28466" xr:uid="{2B18E4F3-7EBD-4601-A865-41233B506384}"/>
    <cellStyle name="40% - Accent3 5 7 2 5" xfId="49824" xr:uid="{89C2C3FE-503B-496E-929D-6FE0628F6B45}"/>
    <cellStyle name="40% - Accent3 5 7 3" xfId="6797" xr:uid="{7EB6D2B2-B3C9-402F-BD98-4C08B4B35ABE}"/>
    <cellStyle name="40% - Accent3 5 7 3 2" xfId="9415" xr:uid="{957461FA-B86F-4C12-B9DD-3A3A025F1551}"/>
    <cellStyle name="40% - Accent3 5 7 3 2 2" xfId="34808" xr:uid="{19F4691E-08FA-4871-8DD5-6F25F7BC2108}"/>
    <cellStyle name="40% - Accent3 5 7 3 3" xfId="32211" xr:uid="{F23502B3-CD61-4399-8E5E-185460B10E25}"/>
    <cellStyle name="40% - Accent3 5 7 4" xfId="17501" xr:uid="{B3942CEF-9C40-4B6D-9388-D5ADFE6ADB92}"/>
    <cellStyle name="40% - Accent3 5 7 4 2" xfId="20114" xr:uid="{AD0A8012-529E-4757-8D3E-2B8CF1076743}"/>
    <cellStyle name="40% - Accent3 5 7 4 2 2" xfId="45402" xr:uid="{67C419A1-40AE-447D-883D-7548EBCD96B9}"/>
    <cellStyle name="40% - Accent3 5 7 4 3" xfId="42809" xr:uid="{E2BA21D7-BA3D-48E8-8649-4E8AD32D5042}"/>
    <cellStyle name="40% - Accent3 5 7 5" xfId="11347" xr:uid="{2F916B6C-198F-42B4-98FA-AFBD26135FF3}"/>
    <cellStyle name="40% - Accent3 5 7 5 2" xfId="36718" xr:uid="{A0D576A5-018F-40D8-9D41-63343229E712}"/>
    <cellStyle name="40% - Accent3 5 7 6" xfId="30979" xr:uid="{FA44B442-C743-4DD6-BC1C-C0A6CD146901}"/>
    <cellStyle name="40% - Accent3 5 8" xfId="7660" xr:uid="{EF89BE43-9FE0-409B-92C2-4222C5E79E2B}"/>
    <cellStyle name="40% - Accent3 5 8 2" xfId="1516" xr:uid="{F3E6292C-E6FF-4B44-B179-A3157DE7E1C6}"/>
    <cellStyle name="40% - Accent3 5 8 2 2" xfId="11509" xr:uid="{046F8B30-90BD-4A24-8D88-A06B3BB849A2}"/>
    <cellStyle name="40% - Accent3 5 8 2 2 2" xfId="36880" xr:uid="{1B0588C3-9DF3-40D4-8155-E78A7B99E8AB}"/>
    <cellStyle name="40% - Accent3 5 8 2 3" xfId="26987" xr:uid="{1804C50F-BC95-4014-B120-52ADCE30BE5A}"/>
    <cellStyle name="40% - Accent3 5 8 3" xfId="13292" xr:uid="{70EDCADB-9660-4D02-9746-535DD684378C}"/>
    <cellStyle name="40% - Accent3 5 8 3 2" xfId="4301" xr:uid="{2835F88C-C263-43A2-930D-266D3C4E5B0D}"/>
    <cellStyle name="40% - Accent3 5 8 3 2 2" xfId="29745" xr:uid="{56545D2E-2A5A-4226-A06D-AD538307825A}"/>
    <cellStyle name="40% - Accent3 5 8 3 3" xfId="38643" xr:uid="{A6BC7A8A-4C2F-4983-8CBD-77E55588CE88}"/>
    <cellStyle name="40% - Accent3 5 8 4" xfId="7141" xr:uid="{B9901863-A917-4DD1-BFE8-3331364087BC}"/>
    <cellStyle name="40% - Accent3 5 8 4 2" xfId="32555" xr:uid="{87AF68CF-00DF-4B57-9120-E60A6AD0F8F8}"/>
    <cellStyle name="40% - Accent3 5 8 5" xfId="33067" xr:uid="{D1A49D17-FF55-4668-B37B-1891AC542083}"/>
    <cellStyle name="40% - Accent3 5 9" xfId="14066" xr:uid="{DCD1D7E8-45D5-4BAA-BA75-CBC8E4FF74D2}"/>
    <cellStyle name="40% - Accent3 5 9 2" xfId="5806" xr:uid="{8A2C92E4-4193-4738-9586-F201B9FA3DDB}"/>
    <cellStyle name="40% - Accent3 5 9 2 2" xfId="24236" xr:uid="{A4CD19CE-E971-4417-8C49-BEC55AD54BA5}"/>
    <cellStyle name="40% - Accent3 5 9 2 2 2" xfId="49481" xr:uid="{484FE64A-383F-489F-BA07-F812F8C4B4AD}"/>
    <cellStyle name="40% - Accent3 5 9 2 3" xfId="31229" xr:uid="{A2526348-EEC4-4437-B4F5-4C4913F3024D}"/>
    <cellStyle name="40% - Accent3 5 9 3" xfId="18615" xr:uid="{2780E6B6-84CC-48AA-9A7C-682FA119B80A}"/>
    <cellStyle name="40% - Accent3 5 9 3 2" xfId="10696" xr:uid="{C001975C-9DB5-42AD-8D8D-BCDEE67A4DFE}"/>
    <cellStyle name="40% - Accent3 5 9 3 2 2" xfId="36080" xr:uid="{6464AAAF-5265-490E-B1CF-F57A184F5DBB}"/>
    <cellStyle name="40% - Accent3 5 9 3 3" xfId="43915" xr:uid="{B2FDFBD1-DD2A-4E36-914E-5FCA30BD5E27}"/>
    <cellStyle name="40% - Accent3 5 9 4" xfId="5116" xr:uid="{1D125007-1412-486A-8142-40F99210717B}"/>
    <cellStyle name="40% - Accent3 5 9 4 2" xfId="30547" xr:uid="{100C1F34-89CB-4083-AB46-DEC11E03BA56}"/>
    <cellStyle name="40% - Accent3 5 9 5" xfId="39405" xr:uid="{0563DEA7-7259-441A-9BAA-F05FB2579BD7}"/>
    <cellStyle name="40% - Accent3 6" xfId="11870" xr:uid="{8F3FA3B3-8E7A-4E08-A624-1C560116515D}"/>
    <cellStyle name="40% - Accent3 6 10" xfId="23984" xr:uid="{68F9B606-67D8-4E96-80FD-2C5B419F791F}"/>
    <cellStyle name="40% - Accent3 6 10 2" xfId="49229" xr:uid="{93C661B3-9FAF-420F-97EC-D3E0A9380EFB}"/>
    <cellStyle name="40% - Accent3 6 11" xfId="37234" xr:uid="{4112C27F-8F76-4A17-BC6A-750992069BCF}"/>
    <cellStyle name="40% - Accent3 6 2" xfId="24507" xr:uid="{650F9DD8-C579-496F-A4A1-EC8FE4F21C2A}"/>
    <cellStyle name="40% - Accent3 6 2 2" xfId="18194" xr:uid="{24616249-2F49-4020-81DE-836266686F6D}"/>
    <cellStyle name="40% - Accent3 6 2 2 2" xfId="20379" xr:uid="{76FC23DD-73F4-4455-BAA7-9B3097C72A9F}"/>
    <cellStyle name="40% - Accent3 6 2 2 2 2" xfId="16343" xr:uid="{1C4CF2FC-8758-49B5-97F0-D8A0C02749C4}"/>
    <cellStyle name="40% - Accent3 6 2 2 2 2 2" xfId="11600" xr:uid="{489EA2E0-30F6-4615-8FA8-8B6C63531EE9}"/>
    <cellStyle name="40% - Accent3 6 2 2 2 2 2 2" xfId="36971" xr:uid="{96FB1D58-103E-44E7-9996-E4BEB88569DA}"/>
    <cellStyle name="40% - Accent3 6 2 2 2 2 3" xfId="41659" xr:uid="{51C03C50-CDDC-4D7F-A322-F4A52E4460C3}"/>
    <cellStyle name="40% - Accent3 6 2 2 2 3" xfId="17563" xr:uid="{FEC62DF8-9E38-4991-A3D0-4D947BF9D0EA}"/>
    <cellStyle name="40% - Accent3 6 2 2 2 3 2" xfId="2282" xr:uid="{6639BBA2-386E-48BF-B39F-B08AD8670B04}"/>
    <cellStyle name="40% - Accent3 6 2 2 2 3 2 2" xfId="27753" xr:uid="{5A2E6D51-6DD5-4C90-B450-997337C568F4}"/>
    <cellStyle name="40% - Accent3 6 2 2 2 3 3" xfId="42871" xr:uid="{93FBDE54-3859-4A63-BFB4-8B6ABE5BB478}"/>
    <cellStyle name="40% - Accent3 6 2 2 2 4" xfId="15650" xr:uid="{F4A5F600-1FA9-4D04-B2D4-F2E56A08C855}"/>
    <cellStyle name="40% - Accent3 6 2 2 2 4 2" xfId="40977" xr:uid="{2BA7E7F6-2ED0-4030-A34C-CC79F66B4341}"/>
    <cellStyle name="40% - Accent3 6 2 2 2 5" xfId="45658" xr:uid="{A5B9F5F8-692A-442D-AC11-9EF1064196AB}"/>
    <cellStyle name="40% - Accent3 6 2 2 3" xfId="480" xr:uid="{F0A5CF0F-4F75-415D-BD2E-B202038CEEEF}"/>
    <cellStyle name="40% - Accent3 6 2 2 3 2" xfId="5206" xr:uid="{89AC6A75-653C-42EC-B7B9-46FFBE5582A2}"/>
    <cellStyle name="40% - Accent3 6 2 2 3 2 2" xfId="30637" xr:uid="{ECBA0948-7318-4CC2-99EB-DD0298F2F364}"/>
    <cellStyle name="40% - Accent3 6 2 2 3 3" xfId="25964" xr:uid="{18C85612-34BA-40E5-99AD-DD9AC1CCB9F2}"/>
    <cellStyle name="40% - Accent3 6 2 2 4" xfId="13290" xr:uid="{BC5D656C-38EE-4798-8775-60A9A85AB271}"/>
    <cellStyle name="40% - Accent3 6 2 2 4 2" xfId="1167" xr:uid="{5C13CD3D-5F44-40D8-BAD7-659EDD5776DA}"/>
    <cellStyle name="40% - Accent3 6 2 2 4 2 2" xfId="26651" xr:uid="{38E6237A-2BDE-4998-B324-BA661DE937D0}"/>
    <cellStyle name="40% - Accent3 6 2 2 4 3" xfId="38641" xr:uid="{C0C6927C-C15D-469D-B0F8-2569987BC6C0}"/>
    <cellStyle name="40% - Accent3 6 2 2 5" xfId="7139" xr:uid="{83310F81-675F-4DB5-AF20-F1A0965D7343}"/>
    <cellStyle name="40% - Accent3 6 2 2 5 2" xfId="32553" xr:uid="{E4C31A4F-A5A0-4A41-851E-2568B34BF698}"/>
    <cellStyle name="40% - Accent3 6 2 2 6" xfId="43495" xr:uid="{785500E9-62FC-4E61-9C89-15AF3AA8FA4A}"/>
    <cellStyle name="40% - Accent3 6 2 3" xfId="7661" xr:uid="{B2F244FF-A58C-4FCE-8E75-9F0F5B3F1DE5}"/>
    <cellStyle name="40% - Accent3 6 2 3 2" xfId="14067" xr:uid="{BD9906B2-AA4B-46DB-87B8-9233AC527284}"/>
    <cellStyle name="40% - Accent3 6 2 3 2 2" xfId="5809" xr:uid="{66BE81E7-0AAF-4A27-B507-3F3C869009E4}"/>
    <cellStyle name="40% - Accent3 6 2 3 2 2 2" xfId="24237" xr:uid="{1E4CD539-7E08-4B1D-9E11-4D06155BE46C}"/>
    <cellStyle name="40% - Accent3 6 2 3 2 2 2 2" xfId="49482" xr:uid="{50982253-66CE-4E1D-B97C-341A6A27734B}"/>
    <cellStyle name="40% - Accent3 6 2 3 2 2 3" xfId="31232" xr:uid="{57EAF6AF-1984-42F8-ADE3-79B047E51C67}"/>
    <cellStyle name="40% - Accent3 6 2 3 2 3" xfId="7030" xr:uid="{9142F089-6BB5-4581-BE42-7E3323B98E81}"/>
    <cellStyle name="40% - Accent3 6 2 3 2 3 2" xfId="4386" xr:uid="{2E6DAC48-1F52-4992-8A2D-7713029288C6}"/>
    <cellStyle name="40% - Accent3 6 2 3 2 3 2 2" xfId="29830" xr:uid="{E68A91E9-2388-47D9-B11C-55594B9E802D}"/>
    <cellStyle name="40% - Accent3 6 2 3 2 3 3" xfId="32444" xr:uid="{413C535F-420A-40ED-B0A2-A44C96DB01AE}"/>
    <cellStyle name="40% - Accent3 6 2 3 2 4" xfId="5117" xr:uid="{C502F6FC-0B7B-4726-A545-F71E4CD6050E}"/>
    <cellStyle name="40% - Accent3 6 2 3 2 4 2" xfId="30548" xr:uid="{D08BB9E2-9E3F-47E0-83B5-A79E4953E32E}"/>
    <cellStyle name="40% - Accent3 6 2 3 2 5" xfId="39406" xr:uid="{A8E6BC62-D4CA-4F68-96E5-F9751AF8245D}"/>
    <cellStyle name="40% - Accent3 6 2 3 3" xfId="1519" xr:uid="{9FB9D21F-FC92-4837-8AA0-F3467D2D582C}"/>
    <cellStyle name="40% - Accent3 6 2 3 3 2" xfId="11519" xr:uid="{05843BA0-4E34-4298-9990-9FCDEADA17BE}"/>
    <cellStyle name="40% - Accent3 6 2 3 3 2 2" xfId="36890" xr:uid="{73832F6B-E5CA-4C8D-B701-F3F055F5195F}"/>
    <cellStyle name="40% - Accent3 6 2 3 3 3" xfId="26990" xr:uid="{460586C0-B41C-4A25-AFE2-EDE5539BCDE0}"/>
    <cellStyle name="40% - Accent3 6 2 3 4" xfId="652" xr:uid="{0E872A8D-3812-4A90-BB05-F8362B8819E3}"/>
    <cellStyle name="40% - Accent3 6 2 3 4 2" xfId="2201" xr:uid="{66A736FF-B29C-46E0-B979-36DF8761B1FE}"/>
    <cellStyle name="40% - Accent3 6 2 3 4 2 2" xfId="27672" xr:uid="{B31E4437-4106-438E-9236-F4007FE139AC}"/>
    <cellStyle name="40% - Accent3 6 2 3 4 3" xfId="26136" xr:uid="{683B9F65-26A0-4DA6-91DE-3F43B82230EC}"/>
    <cellStyle name="40% - Accent3 6 2 3 5" xfId="19775" xr:uid="{427982D1-10F2-486F-89F6-D8DD87FDEFD1}"/>
    <cellStyle name="40% - Accent3 6 2 3 5 2" xfId="45063" xr:uid="{DC618A1A-CD80-4F26-AFC4-C720D59387F2}"/>
    <cellStyle name="40% - Accent3 6 2 3 6" xfId="33068" xr:uid="{836C30C6-D3FB-498E-B9A5-66A2EB7AFDA9}"/>
    <cellStyle name="40% - Accent3 6 2 4" xfId="7744" xr:uid="{4F748E92-2F4E-4E48-8214-C38A2CAAB7A5}"/>
    <cellStyle name="40% - Accent3 6 2 4 2" xfId="22656" xr:uid="{991C319D-59F7-44CC-92D2-540F77A0BD8B}"/>
    <cellStyle name="40% - Accent3 6 2 4 2 2" xfId="5287" xr:uid="{D27A1E1B-918A-4743-8A0C-D292732EADF8}"/>
    <cellStyle name="40% - Accent3 6 2 4 2 2 2" xfId="30718" xr:uid="{4372271C-42EE-402E-9654-953BD9A87707}"/>
    <cellStyle name="40% - Accent3 6 2 4 2 3" xfId="47911" xr:uid="{B00D2E1E-434E-4C2E-905E-863920783362}"/>
    <cellStyle name="40% - Accent3 6 2 4 3" xfId="23875" xr:uid="{D737B927-BFFD-43EF-B18B-E02B0F34E67B}"/>
    <cellStyle name="40% - Accent3 6 2 4 3 2" xfId="1249" xr:uid="{DBA7838D-D413-4BFA-9EF2-CCABAB1B5237}"/>
    <cellStyle name="40% - Accent3 6 2 4 3 2 2" xfId="26733" xr:uid="{343E2DFF-BA92-4BA2-B36C-FCEA1060B823}"/>
    <cellStyle name="40% - Accent3 6 2 4 3 3" xfId="49120" xr:uid="{4FBD6528-2605-426A-B7A0-CF99AC47726E}"/>
    <cellStyle name="40% - Accent3 6 2 4 4" xfId="21962" xr:uid="{76988C17-37B9-4FC7-AA78-8F15E42D0611}"/>
    <cellStyle name="40% - Accent3 6 2 4 4 2" xfId="47230" xr:uid="{4420724A-A5B5-40B1-8741-4F5E503BE317}"/>
    <cellStyle name="40% - Accent3 6 2 4 5" xfId="33151" xr:uid="{8657C2F9-FD90-485C-A7A8-92F0B078F0DC}"/>
    <cellStyle name="40% - Accent3 6 2 5" xfId="13119" xr:uid="{71434639-9F67-4EBD-AF82-C326198850FE}"/>
    <cellStyle name="40% - Accent3 6 2 5 2" xfId="15739" xr:uid="{1B0B09C4-4D2D-4314-9975-D7EA293CD517}"/>
    <cellStyle name="40% - Accent3 6 2 5 2 2" xfId="41066" xr:uid="{7BDE14F7-8B8D-405B-8B8E-1A6240E614C9}"/>
    <cellStyle name="40% - Accent3 6 2 5 3" xfId="38470" xr:uid="{10FBE580-A7CA-4903-A70F-FE641D21DF00}"/>
    <cellStyle name="40% - Accent3 6 2 6" xfId="19604" xr:uid="{1A7D04F8-0E63-455B-9CD6-6A2F731B8E22}"/>
    <cellStyle name="40% - Accent3 6 2 6 2" xfId="1166" xr:uid="{3E2DDE5A-38BE-4B79-A12C-E6ADA8722A07}"/>
    <cellStyle name="40% - Accent3 6 2 6 2 2" xfId="26650" xr:uid="{BEA08206-22AB-4A4A-BE43-D8B5D9E7DF15}"/>
    <cellStyle name="40% - Accent3 6 2 6 3" xfId="44892" xr:uid="{E52D0A2D-E886-49DC-8EE4-88CF4997D11D}"/>
    <cellStyle name="40% - Accent3 6 2 7" xfId="17672" xr:uid="{FF7A4295-FD3F-4E17-BA6F-78B87420A79C}"/>
    <cellStyle name="40% - Accent3 6 2 7 2" xfId="42980" xr:uid="{D7333969-4943-49C6-854E-604152D79131}"/>
    <cellStyle name="40% - Accent3 6 2 8" xfId="49743" xr:uid="{37DDD442-B999-4070-AE1B-04053FF08BB9}"/>
    <cellStyle name="40% - Accent3 6 3" xfId="20296" xr:uid="{DD3357A2-9119-4313-803F-23ACEB870CF7}"/>
    <cellStyle name="40% - Accent3 6 3 2" xfId="13984" xr:uid="{C483BE51-9DFC-4F48-A5FA-681DC30BBA4B}"/>
    <cellStyle name="40% - Accent3 6 3 2 2" xfId="8816" xr:uid="{AEB86199-4745-4574-82FD-236ECD3B87F8}"/>
    <cellStyle name="40% - Accent3 6 3 2 2 2" xfId="24760" xr:uid="{46CB1508-D9F0-4F1A-82D4-22EA9E426569}"/>
    <cellStyle name="40% - Accent3 6 3 2 2 2 2" xfId="7392" xr:uid="{DE129068-D06F-4393-B57C-A2978DFC9D7A}"/>
    <cellStyle name="40% - Accent3 6 3 2 2 2 2 2" xfId="32806" xr:uid="{0093521B-AFEB-4FB5-A57B-D9A3335B72A7}"/>
    <cellStyle name="40% - Accent3 6 3 2 2 2 3" xfId="49994" xr:uid="{A911A24C-CD22-4DF3-974C-2F575427BC5B}"/>
    <cellStyle name="40% - Accent3 6 3 2 2 3" xfId="13352" xr:uid="{1204BF93-E733-4AB5-AAFF-8E1EB9280BEE}"/>
    <cellStyle name="40% - Accent3 6 3 2 2 3 2" xfId="23337" xr:uid="{373C6719-734A-4D0A-B8F8-D6F79F60D047}"/>
    <cellStyle name="40% - Accent3 6 3 2 2 3 2 2" xfId="48592" xr:uid="{A7D48BF0-D006-4D54-87CA-3784302E50DE}"/>
    <cellStyle name="40% - Accent3 6 3 2 2 3 3" xfId="38703" xr:uid="{B6F1DFDB-904E-407B-BCBE-6F82A8BDB7DD}"/>
    <cellStyle name="40% - Accent3 6 3 2 2 4" xfId="24067" xr:uid="{320B2B32-EC93-44EF-8199-8EEEC90D6E26}"/>
    <cellStyle name="40% - Accent3 6 3 2 2 4 2" xfId="49312" xr:uid="{E256B202-4BE6-4052-9151-504E5A4BAB26}"/>
    <cellStyle name="40% - Accent3 6 3 2 2 5" xfId="34209" xr:uid="{174C0850-DE8B-4A8E-9694-3EBE263054D5}"/>
    <cellStyle name="40% - Accent3 6 3 2 3" xfId="9937" xr:uid="{84AF6A7F-562E-4209-BE62-4A99B0C0C585}"/>
    <cellStyle name="40% - Accent3 6 3 2 3 2" xfId="17844" xr:uid="{77EF45F5-CE57-4F9B-BF8C-E13DA15A0CAC}"/>
    <cellStyle name="40% - Accent3 6 3 2 3 2 2" xfId="43152" xr:uid="{8A0FA58E-92F4-4007-A51B-EE2A9B7C5430}"/>
    <cellStyle name="40% - Accent3 6 3 2 3 3" xfId="35321" xr:uid="{00A422A1-847E-4FA5-A855-434AA673F3C3}"/>
    <cellStyle name="40% - Accent3 6 3 2 4" xfId="1691" xr:uid="{6D8973A4-8961-4D18-AFA2-D2DCFD4A26C6}"/>
    <cellStyle name="40% - Accent3 6 3 2 4 2" xfId="10619" xr:uid="{B77F24C7-24D2-4FD0-B0F9-DF2C3C6D20FB}"/>
    <cellStyle name="40% - Accent3 6 3 2 4 2 2" xfId="36003" xr:uid="{66AE944C-D339-4757-A108-746B9C92F20A}"/>
    <cellStyle name="40% - Accent3 6 3 2 4 3" xfId="27162" xr:uid="{C2CC6C79-E4D6-4471-A324-10A361C9571C}"/>
    <cellStyle name="40% - Accent3 6 3 2 5" xfId="824" xr:uid="{CF5B3D23-B80E-49F3-8CD8-562A179885D8}"/>
    <cellStyle name="40% - Accent3 6 3 2 5 2" xfId="26308" xr:uid="{C85AEB8B-5415-4490-A09D-3D5F84E3736D}"/>
    <cellStyle name="40% - Accent3 6 3 2 6" xfId="39325" xr:uid="{5B499E82-0407-42F3-AAA2-80621CB16E58}"/>
    <cellStyle name="40% - Accent3 6 3 3" xfId="2420" xr:uid="{CDC74127-D2E1-4B3E-B878-C68D2FAA50AB}"/>
    <cellStyle name="40% - Accent3 6 3 3 2" xfId="21452" xr:uid="{A3FB40E7-284B-46CE-8B79-60437916E8F5}"/>
    <cellStyle name="40% - Accent3 6 3 3 2 2" xfId="18447" xr:uid="{D6AF0B22-46B9-4A6E-9F3E-1485F7C1504C}"/>
    <cellStyle name="40% - Accent3 6 3 3 2 2 2" xfId="20028" xr:uid="{66D6B5AC-0D08-4E29-B5EB-88C28CAE393E}"/>
    <cellStyle name="40% - Accent3 6 3 3 2 2 2 2" xfId="45316" xr:uid="{8E9BADC3-3FE3-480D-A6A2-FC9A5A540178}"/>
    <cellStyle name="40% - Accent3 6 3 3 2 2 3" xfId="43747" xr:uid="{DF3F757F-14EC-477F-A0CB-D043C89EDD89}"/>
    <cellStyle name="40% - Accent3 6 3 3 2 3" xfId="1749" xr:uid="{036E9AA7-68BA-4401-B030-D90D8BAD105E}"/>
    <cellStyle name="40% - Accent3 6 3 3 2 3 2" xfId="17024" xr:uid="{B4078DAB-9D27-4310-AC6F-0031F9AE9731}"/>
    <cellStyle name="40% - Accent3 6 3 3 2 3 2 2" xfId="42340" xr:uid="{852D8B48-590F-452E-94A7-F039729DD19E}"/>
    <cellStyle name="40% - Accent3 6 3 3 2 3 3" xfId="27220" xr:uid="{6E958A17-725E-412F-8A5A-DCF6EA8ABE01}"/>
    <cellStyle name="40% - Accent3 6 3 3 2 4" xfId="17755" xr:uid="{7AC0D2BC-E902-44C8-AEEF-3E32CAF607D3}"/>
    <cellStyle name="40% - Accent3 6 3 3 2 4 2" xfId="43063" xr:uid="{8AFF294B-B956-4373-BB3D-F5595FDE7C2B}"/>
    <cellStyle name="40% - Accent3 6 3 3 2 5" xfId="46720" xr:uid="{AF858663-3045-421E-9EB5-6683216AA819}"/>
    <cellStyle name="40% - Accent3 6 3 3 3" xfId="22574" xr:uid="{527DCAB3-CD71-4CB4-A275-5F76E339368C}"/>
    <cellStyle name="40% - Accent3 6 3 3 3 2" xfId="7311" xr:uid="{9202E6C2-A2B5-464C-B6AA-6CDFCB5CBB7B}"/>
    <cellStyle name="40% - Accent3 6 3 3 3 2 2" xfId="32725" xr:uid="{909134EA-737C-4A56-B2E5-BA30D1D08496}"/>
    <cellStyle name="40% - Accent3 6 3 3 3 3" xfId="47829" xr:uid="{5D3D4116-4631-4477-978F-0FA88160174F}"/>
    <cellStyle name="40% - Accent3 6 3 3 4" xfId="3795" xr:uid="{EC1097A2-6BC7-433C-98B3-467461F2A383}"/>
    <cellStyle name="40% - Accent3 6 3 3 4 2" xfId="23256" xr:uid="{951D1BC7-8532-4776-8081-82CAA559E07E}"/>
    <cellStyle name="40% - Accent3 6 3 3 4 2 2" xfId="48511" xr:uid="{2641A021-450D-4500-A398-A921408EA820}"/>
    <cellStyle name="40% - Accent3 6 3 3 4 3" xfId="29239" xr:uid="{E47EB465-D4E6-4A12-B1EF-6B1502DE76B2}"/>
    <cellStyle name="40% - Accent3 6 3 3 5" xfId="1861" xr:uid="{C1A9AF5D-BA34-488E-8B4B-129AE03FBBBF}"/>
    <cellStyle name="40% - Accent3 6 3 3 5 2" xfId="27332" xr:uid="{258D5414-F890-410A-A203-585D3C2E53C1}"/>
    <cellStyle name="40% - Accent3 6 3 3 6" xfId="27876" xr:uid="{9FD2E4FF-A73F-4EA8-B99A-697788D4F3D9}"/>
    <cellStyle name="40% - Accent3 6 3 4" xfId="2503" xr:uid="{98AF9D1D-BE27-4A5E-841F-1183A935B7E0}"/>
    <cellStyle name="40% - Accent3 6 3 4 2" xfId="12123" xr:uid="{A240B70A-79C2-4692-BF8C-A48F1C26A179}"/>
    <cellStyle name="40% - Accent3 6 3 4 2 2" xfId="17925" xr:uid="{E29B8AF0-AE65-4031-856C-5C838526AF63}"/>
    <cellStyle name="40% - Accent3 6 3 4 2 2 2" xfId="43233" xr:uid="{B9E857A0-0589-407A-98A9-A33879C7F84B}"/>
    <cellStyle name="40% - Accent3 6 3 4 2 3" xfId="37486" xr:uid="{394E2F53-B3B6-4F6E-B4B5-AB5D4F4A4338}"/>
    <cellStyle name="40% - Accent3 6 3 4 3" xfId="19666" xr:uid="{EE173088-FAAD-4591-8671-CAE1E416D02D}"/>
    <cellStyle name="40% - Accent3 6 3 4 3 2" xfId="10700" xr:uid="{23EC6C3C-942F-42E4-B740-C44E6B3B3F76}"/>
    <cellStyle name="40% - Accent3 6 3 4 3 2 2" xfId="36084" xr:uid="{335E5242-E475-49D5-9869-56390102454F}"/>
    <cellStyle name="40% - Accent3 6 3 4 3 3" xfId="44954" xr:uid="{1A186978-213D-4B5B-8772-6817441D307B}"/>
    <cellStyle name="40% - Accent3 6 3 4 4" xfId="11430" xr:uid="{90A57653-F64C-4F42-96C5-3A0D4EEA9C82}"/>
    <cellStyle name="40% - Accent3 6 3 4 4 2" xfId="36801" xr:uid="{CF1B1957-A93C-4EA0-B510-F287F407DF32}"/>
    <cellStyle name="40% - Accent3 6 3 4 5" xfId="27956" xr:uid="{754DD675-0CC3-429F-9585-FC2A7BC0B33D}"/>
    <cellStyle name="40% - Accent3 6 3 5" xfId="3623" xr:uid="{228FBC72-3FEA-442E-B7E8-A97FCCD24C63}"/>
    <cellStyle name="40% - Accent3 6 3 5 2" xfId="24156" xr:uid="{C5BF3D3D-E2FD-4BAE-8C6C-0A3593B0D093}"/>
    <cellStyle name="40% - Accent3 6 3 5 2 2" xfId="49401" xr:uid="{2A7978B5-43C5-4967-90EE-701D958324D3}"/>
    <cellStyle name="40% - Accent3 6 3 5 3" xfId="29067" xr:uid="{15A3FC29-F67C-40FC-8867-6F901C1689CF}"/>
    <cellStyle name="40% - Accent3 6 3 6" xfId="653" xr:uid="{539FDA32-B486-4E00-B870-55B39B5BE8B2}"/>
    <cellStyle name="40% - Accent3 6 3 6 2" xfId="4305" xr:uid="{F93EAA95-AF90-4D78-84EF-033842BBC368}"/>
    <cellStyle name="40% - Accent3 6 3 6 2 2" xfId="29749" xr:uid="{59EAAA4D-D460-410F-B6D9-9467CA58ACA4}"/>
    <cellStyle name="40% - Accent3 6 3 6 3" xfId="26137" xr:uid="{33D07BAA-3E9D-4CC7-9AC9-A3D98CFDD749}"/>
    <cellStyle name="40% - Accent3 6 3 7" xfId="13461" xr:uid="{53D40CE8-083E-4752-8343-3B7DD00DBA17}"/>
    <cellStyle name="40% - Accent3 6 3 7 2" xfId="38812" xr:uid="{41CAB224-4D57-4683-AAE2-1253322C3DAC}"/>
    <cellStyle name="40% - Accent3 6 3 8" xfId="45577" xr:uid="{E90CCA5E-0A22-4367-8B36-5CAB2A51EF66}"/>
    <cellStyle name="40% - Accent3 6 4" xfId="8733" xr:uid="{DB73ABF1-30DB-4132-8087-E322D5009CC8}"/>
    <cellStyle name="40% - Accent3 6 4 2" xfId="21369" xr:uid="{8EB966B9-08B8-400C-B1A3-A01FAEB1D138}"/>
    <cellStyle name="40% - Accent3 6 4 2 2" xfId="4607" xr:uid="{416F1005-340E-494B-9309-14DAFCAD31F4}"/>
    <cellStyle name="40% - Accent3 6 4 2 2 2" xfId="20549" xr:uid="{F3635707-73B2-472A-B73F-38B521CDFB13}"/>
    <cellStyle name="40% - Accent3 6 4 2 2 2 2" xfId="1053" xr:uid="{9744689D-1957-4F04-A5D3-DD1DD415A64B}"/>
    <cellStyle name="40% - Accent3 6 4 2 2 2 2 2" xfId="26537" xr:uid="{FB3F7252-B0C5-4107-A904-796DAE817F75}"/>
    <cellStyle name="40% - Accent3 6 4 2 2 2 3" xfId="45828" xr:uid="{46D9CF56-B166-4EEE-88F3-79F8FE138C5B}"/>
    <cellStyle name="40% - Accent3 6 4 2 2 3" xfId="10167" xr:uid="{D7187EC9-3BD2-48F9-BCD8-F83589E1DA07}"/>
    <cellStyle name="40% - Accent3 6 4 2 2 3 2" xfId="12804" xr:uid="{4F0A93F5-18DE-4B41-BFBC-D53A76E19FCD}"/>
    <cellStyle name="40% - Accent3 6 4 2 2 3 2 2" xfId="38167" xr:uid="{D302A79E-4221-4C95-90D7-DECE898E247E}"/>
    <cellStyle name="40% - Accent3 6 4 2 2 3 3" xfId="35551" xr:uid="{CF5CA051-F9D3-4603-A8AE-FB483E174699}"/>
    <cellStyle name="40% - Accent3 6 4 2 2 4" xfId="19858" xr:uid="{6F9C4C6A-D9D7-4F7E-8908-DB20232B2BB3}"/>
    <cellStyle name="40% - Accent3 6 4 2 2 4 2" xfId="45146" xr:uid="{FF4D09A5-9899-409C-97D1-5DD9619D34BB}"/>
    <cellStyle name="40% - Accent3 6 4 2 2 5" xfId="30038" xr:uid="{42DADD74-40C1-49E2-AE3E-462DEA26C473}"/>
    <cellStyle name="40% - Accent3 6 4 2 3" xfId="5727" xr:uid="{D0F9F185-D583-4AE8-85FA-7D23856EE491}"/>
    <cellStyle name="40% - Accent3 6 4 2 3 2" xfId="13633" xr:uid="{64FEF568-46FA-4337-B156-1A433EBD76B8}"/>
    <cellStyle name="40% - Accent3 6 4 2 3 2 2" xfId="38984" xr:uid="{938574D5-FB50-4827-A990-08C9E79CC541}"/>
    <cellStyle name="40% - Accent3 6 4 2 3 3" xfId="31150" xr:uid="{94ED68AD-7E3C-4EF2-9B3F-A0611A757913}"/>
    <cellStyle name="40% - Accent3 6 4 2 4" xfId="22746" xr:uid="{3E52BAE4-9A1F-4EC3-895D-322527DBA2F6}"/>
    <cellStyle name="40% - Accent3 6 4 2 4 2" xfId="6409" xr:uid="{38207667-6D69-4E16-A3EC-58B6088A6569}"/>
    <cellStyle name="40% - Accent3 6 4 2 4 2 2" xfId="31832" xr:uid="{FA0294F8-89FA-4646-81D3-DF2B81183B75}"/>
    <cellStyle name="40% - Accent3 6 4 2 4 3" xfId="48001" xr:uid="{8B83A805-8E9C-4A20-AC5A-F16B9E080253}"/>
    <cellStyle name="40% - Accent3 6 4 2 5" xfId="10279" xr:uid="{9F7D89D2-EE61-4F30-96CF-C97C8D1E873C}"/>
    <cellStyle name="40% - Accent3 6 4 2 5 2" xfId="35663" xr:uid="{60797E16-03C6-4D50-9E59-4F1CBC7F48D9}"/>
    <cellStyle name="40% - Accent3 6 4 2 6" xfId="46638" xr:uid="{72EF84A9-5583-41A3-A32E-E464851D416D}"/>
    <cellStyle name="40% - Accent3 6 4 3" xfId="15057" xr:uid="{36B6D68D-3F57-4192-8697-B4A05CA25C62}"/>
    <cellStyle name="40% - Accent3 6 4 3 2" xfId="10920" xr:uid="{89F7ADDB-F598-4670-81BC-306E71DCE766}"/>
    <cellStyle name="40% - Accent3 6 4 3 2 2" xfId="14237" xr:uid="{0BAAE060-493C-4771-B569-351F0D412865}"/>
    <cellStyle name="40% - Accent3 6 4 3 2 2 2" xfId="3160" xr:uid="{F00C6898-3FBA-4CA2-95C1-C8CFD5B5BD47}"/>
    <cellStyle name="40% - Accent3 6 4 3 2 2 2 2" xfId="28613" xr:uid="{EA3C4A7F-A596-40C4-9F54-5AAB9B53B736}"/>
    <cellStyle name="40% - Accent3 6 4 3 2 2 3" xfId="39576" xr:uid="{878C2EB1-9C80-4318-AF44-350269E2AD03}"/>
    <cellStyle name="40% - Accent3 6 4 3 2 3" xfId="22804" xr:uid="{140F98CC-4D6D-4D8F-8F70-9ED018CBD538}"/>
    <cellStyle name="40% - Accent3 6 4 3 2 3 2" xfId="25441" xr:uid="{FF45BA86-1055-4DD7-94F8-1531360C0BE3}"/>
    <cellStyle name="40% - Accent3 6 4 3 2 3 2 2" xfId="50675" xr:uid="{8B848AED-B232-4C81-B795-A46FE9A24CAE}"/>
    <cellStyle name="40% - Accent3 6 4 3 2 3 3" xfId="48059" xr:uid="{C4591D5B-F0A0-49E7-AA2E-49787C2461C0}"/>
    <cellStyle name="40% - Accent3 6 4 3 2 4" xfId="13544" xr:uid="{F744C54B-22E9-403C-9913-DADE30028A5C}"/>
    <cellStyle name="40% - Accent3 6 4 3 2 4 2" xfId="38895" xr:uid="{A479E21A-8519-472F-8600-70E9540DCFE1}"/>
    <cellStyle name="40% - Accent3 6 4 3 2 5" xfId="36291" xr:uid="{347961BF-EAE5-42DB-9BB7-5027F1548ED8}"/>
    <cellStyle name="40% - Accent3 6 4 3 3" xfId="12041" xr:uid="{52937E24-4D20-46C7-B570-D70146A42ABD}"/>
    <cellStyle name="40% - Accent3 6 4 3 3 2" xfId="996" xr:uid="{37F845F2-B52B-4F52-8636-A075E9A1638B}"/>
    <cellStyle name="40% - Accent3 6 4 3 3 2 2" xfId="26480" xr:uid="{E7DB4EED-3BF2-4060-91C2-111A1544A897}"/>
    <cellStyle name="40% - Accent3 6 4 3 3 3" xfId="37404" xr:uid="{BF13AF80-2E69-41FB-AC3D-690BC5775F21}"/>
    <cellStyle name="40% - Accent3 6 4 3 4" xfId="16433" xr:uid="{D42601C5-191B-4E0E-BD29-7650055565D4}"/>
    <cellStyle name="40% - Accent3 6 4 3 4 2" xfId="12723" xr:uid="{C5F5E770-FEDE-4EAB-BFEC-270B0A067104}"/>
    <cellStyle name="40% - Accent3 6 4 3 4 2 2" xfId="38086" xr:uid="{22F0C302-E6EE-4C4B-B035-7D8270D1058C}"/>
    <cellStyle name="40% - Accent3 6 4 3 4 3" xfId="41749" xr:uid="{0711DAB2-8699-45D2-BD9B-DA5916F27C50}"/>
    <cellStyle name="40% - Accent3 6 4 3 5" xfId="22916" xr:uid="{8796D2EE-B369-435E-A385-3991F464F8F0}"/>
    <cellStyle name="40% - Accent3 6 4 3 5 2" xfId="48171" xr:uid="{254A7D2A-FDF9-45D8-A743-DF68E1D9D0E3}"/>
    <cellStyle name="40% - Accent3 6 4 3 6" xfId="40386" xr:uid="{47DD95C9-A038-4722-9D11-6D9CD44B3836}"/>
    <cellStyle name="40% - Accent3 6 4 4" xfId="15140" xr:uid="{0BA36F5C-E28A-4FAE-8F07-9F11AF71E9FD}"/>
    <cellStyle name="40% - Accent3 6 4 4 2" xfId="7914" xr:uid="{6A77BA57-AFE4-4727-8D8B-8FFB96608282}"/>
    <cellStyle name="40% - Accent3 6 4 4 2 2" xfId="13714" xr:uid="{287BBB2A-5BCA-4DE2-874B-B657268A7C2B}"/>
    <cellStyle name="40% - Accent3 6 4 4 2 2 2" xfId="39065" xr:uid="{DE4B9644-BDD3-43A0-8E18-ADE0ED6CCF32}"/>
    <cellStyle name="40% - Accent3 6 4 4 2 3" xfId="33321" xr:uid="{B710E27B-ED5A-4E70-BBD9-2B5E4EAFD81F}"/>
    <cellStyle name="40% - Accent3 6 4 4 3" xfId="3853" xr:uid="{C9EF1296-1B44-446B-AD9D-3884FFCAA5E1}"/>
    <cellStyle name="40% - Accent3 6 4 4 3 2" xfId="6490" xr:uid="{7BF8E6BD-AC9B-4ACA-BC8B-78518058A3AE}"/>
    <cellStyle name="40% - Accent3 6 4 4 3 2 2" xfId="31913" xr:uid="{9EB981C1-BD4A-485D-A6F4-24264AB3A7F8}"/>
    <cellStyle name="40% - Accent3 6 4 4 3 3" xfId="29297" xr:uid="{467D8F44-3B65-433B-9FC0-62C1AA9E7FD5}"/>
    <cellStyle name="40% - Accent3 6 4 4 4" xfId="7222" xr:uid="{BE57E693-27E3-4C89-A6FC-3A740C29C76D}"/>
    <cellStyle name="40% - Accent3 6 4 4 4 2" xfId="32636" xr:uid="{75DD8561-84C3-4577-9F3E-9EBEBA1E7584}"/>
    <cellStyle name="40% - Accent3 6 4 4 5" xfId="40467" xr:uid="{93E12E6B-16DB-4850-8857-32C484B5F305}"/>
    <cellStyle name="40% - Accent3 6 4 5" xfId="16261" xr:uid="{E2B28D8A-C72B-45FD-9F6B-ED68C0CE2F90}"/>
    <cellStyle name="40% - Accent3 6 4 5 2" xfId="19947" xr:uid="{7518B132-F572-43FA-807B-3B2416A332F5}"/>
    <cellStyle name="40% - Accent3 6 4 5 2 2" xfId="45235" xr:uid="{0D3EA534-3AC9-4E69-ACB0-B710CC2F80CE}"/>
    <cellStyle name="40% - Accent3 6 4 5 3" xfId="41577" xr:uid="{D57D73EE-0619-43BD-91EC-6161A121A2C9}"/>
    <cellStyle name="40% - Accent3 6 4 6" xfId="10109" xr:uid="{4676D502-111F-4808-8CE6-F8147E4502A0}"/>
    <cellStyle name="40% - Accent3 6 4 6 2" xfId="16943" xr:uid="{D7253AB4-2F09-4725-99A4-AB540CBF51F4}"/>
    <cellStyle name="40% - Accent3 6 4 6 2 2" xfId="42259" xr:uid="{7DF3D4C1-CA75-4FEE-9C69-D8E27053B39E}"/>
    <cellStyle name="40% - Accent3 6 4 6 3" xfId="35493" xr:uid="{624910BB-2F2E-4457-833F-E16DEF01A189}"/>
    <cellStyle name="40% - Accent3 6 4 7" xfId="3965" xr:uid="{100AC801-BF54-48AB-A371-A936A17AD858}"/>
    <cellStyle name="40% - Accent3 6 4 7 2" xfId="29409" xr:uid="{E34D042A-004E-4788-810C-06A184745C0B}"/>
    <cellStyle name="40% - Accent3 6 4 8" xfId="34129" xr:uid="{AE57B22E-FC5B-4E24-950E-944B9C511C95}"/>
    <cellStyle name="40% - Accent3 6 5" xfId="4524" xr:uid="{E595BFE7-4B0F-48BE-8867-D6E747179160}"/>
    <cellStyle name="40% - Accent3 6 5 2" xfId="23557" xr:uid="{D8475EB0-8F9C-43A5-A722-FBAA830A5506}"/>
    <cellStyle name="40% - Accent3 6 5 2 2" xfId="2673" xr:uid="{CB642B9F-90C9-4DB6-8ADA-0934338E5F6E}"/>
    <cellStyle name="40% - Accent3 6 5 2 2 2" xfId="9473" xr:uid="{67157E2D-2401-4122-A3D0-B81DABEEFBEC}"/>
    <cellStyle name="40% - Accent3 6 5 2 2 2 2" xfId="34866" xr:uid="{DCAEF428-A579-4698-B8E2-C179C008F2CC}"/>
    <cellStyle name="40% - Accent3 6 5 2 2 3" xfId="28126" xr:uid="{44A16853-841D-4B42-B6D8-521D692A6ED1}"/>
    <cellStyle name="40% - Accent3 6 5 2 3" xfId="16491" xr:uid="{F4FD2D93-78F3-451A-AD86-8E710399B30B}"/>
    <cellStyle name="40% - Accent3 6 5 2 3 2" xfId="19128" xr:uid="{C4C5741B-AA25-4077-B6AA-300FA858B823}"/>
    <cellStyle name="40% - Accent3 6 5 2 3 2 2" xfId="44428" xr:uid="{C33488F8-B24A-41F7-9CA9-F484C6715C31}"/>
    <cellStyle name="40% - Accent3 6 5 2 3 3" xfId="41807" xr:uid="{A034B22D-34DE-4639-8645-BBCE611F463B}"/>
    <cellStyle name="40% - Accent3 6 5 2 4" xfId="1939" xr:uid="{C4178821-C542-412F-99E8-0AC2F814C93A}"/>
    <cellStyle name="40% - Accent3 6 5 2 4 2" xfId="27410" xr:uid="{887053D4-F63B-455D-98C1-3BE96DFD55DC}"/>
    <cellStyle name="40% - Accent3 6 5 2 5" xfId="48802" xr:uid="{103A8073-52AB-4621-88A7-743F6BD9A172}"/>
    <cellStyle name="40% - Accent3 6 5 3" xfId="24678" xr:uid="{CEBCDF2B-A503-4C90-951A-95C909F5944C}"/>
    <cellStyle name="40% - Accent3 6 5 3 2" xfId="2031" xr:uid="{56599240-CDD0-4D17-9601-5D6DCEC4BE24}"/>
    <cellStyle name="40% - Accent3 6 5 3 2 2" xfId="27502" xr:uid="{19403F40-A84E-4A97-BBC6-034107A822EE}"/>
    <cellStyle name="40% - Accent3 6 5 3 3" xfId="49912" xr:uid="{165083C2-B4F9-4888-A47A-D1971295A9CA}"/>
    <cellStyle name="40% - Accent3 6 5 4" xfId="5899" xr:uid="{33A766CA-C851-4922-900F-8E7BE59938D0}"/>
    <cellStyle name="40% - Accent3 6 5 4 2" xfId="25360" xr:uid="{A9BE3EDD-0B60-45C9-A405-293BAE7818D1}"/>
    <cellStyle name="40% - Accent3 6 5 4 2 2" xfId="50594" xr:uid="{5D6B2257-A985-45A7-8EDB-BC49B070EE64}"/>
    <cellStyle name="40% - Accent3 6 5 4 3" xfId="31322" xr:uid="{5841B39B-BAB0-4B4D-9AEF-756EECC92E9E}"/>
    <cellStyle name="40% - Accent3 6 5 5" xfId="16603" xr:uid="{D7C6DEE8-D17A-44EB-AF6F-6BE516DC7439}"/>
    <cellStyle name="40% - Accent3 6 5 5 2" xfId="41919" xr:uid="{67928496-0F37-4BBC-A7D8-BD878C780879}"/>
    <cellStyle name="40% - Accent3 6 5 6" xfId="29956" xr:uid="{024BD82E-36B7-4185-9738-8B9D50270B18}"/>
    <cellStyle name="40% - Accent3 6 6" xfId="10837" xr:uid="{58DCB2B9-18D3-4FB5-B507-C2571CCB778B}"/>
    <cellStyle name="40% - Accent3 6 6 2" xfId="17245" xr:uid="{B6F9878A-04E5-4313-8895-74B7811708D7}"/>
    <cellStyle name="40% - Accent3 6 6 2 2" xfId="8986" xr:uid="{F3FD748D-97D8-4197-B711-A35247C8CF6D}"/>
    <cellStyle name="40% - Accent3 6 6 2 2 2" xfId="22109" xr:uid="{90162F7B-EBF7-45E5-BE24-46A0943503F9}"/>
    <cellStyle name="40% - Accent3 6 6 2 2 2 2" xfId="47377" xr:uid="{A4835E32-A015-41DC-8C1E-B3D4E00400D0}"/>
    <cellStyle name="40% - Accent3 6 6 2 2 3" xfId="34379" xr:uid="{75F52FCD-77BE-4D6D-9A51-AD48B11D94DE}"/>
    <cellStyle name="40% - Accent3 6 6 2 3" xfId="5957" xr:uid="{B457E6E5-DCE0-4C76-B105-8343287B40AD}"/>
    <cellStyle name="40% - Accent3 6 6 2 3 2" xfId="8595" xr:uid="{4934C8AE-A8F9-402F-908E-48BE644AAB84}"/>
    <cellStyle name="40% - Accent3 6 6 2 3 2 2" xfId="34002" xr:uid="{A5385985-086A-4993-A238-B3244E015CC3}"/>
    <cellStyle name="40% - Accent3 6 6 2 3 3" xfId="31380" xr:uid="{9B63F84E-32FF-458C-8757-293756E9A4C3}"/>
    <cellStyle name="40% - Accent3 6 6 2 4" xfId="4043" xr:uid="{5CCE38EA-E0EC-4995-A2C1-098C0D24397C}"/>
    <cellStyle name="40% - Accent3 6 6 2 4 2" xfId="29487" xr:uid="{AA88202B-CE2B-4C0E-A231-1D0D56F16C47}"/>
    <cellStyle name="40% - Accent3 6 6 2 5" xfId="42553" xr:uid="{43AE9409-A3A8-4B78-87CA-5FB299818656}"/>
    <cellStyle name="40% - Accent3 6 6 3" xfId="18365" xr:uid="{D1006255-911A-4097-9662-E14F0360EBE6}"/>
    <cellStyle name="40% - Accent3 6 6 3 2" xfId="4135" xr:uid="{1280FE8B-7373-43E1-BF1C-5A6FAFE29623}"/>
    <cellStyle name="40% - Accent3 6 6 3 2 2" xfId="29579" xr:uid="{DF336905-B4F5-4050-9ADF-C5E9A688985C}"/>
    <cellStyle name="40% - Accent3 6 6 3 3" xfId="43665" xr:uid="{B3C553DC-F6C2-48C3-A16A-F52646E2B9E1}"/>
    <cellStyle name="40% - Accent3 6 6 4" xfId="12213" xr:uid="{1E456874-68DC-456C-97EB-9CED687755CE}"/>
    <cellStyle name="40% - Accent3 6 6 4 2" xfId="19047" xr:uid="{47A3BC4A-2945-4EB5-9EF3-9CA221323308}"/>
    <cellStyle name="40% - Accent3 6 6 4 2 2" xfId="44347" xr:uid="{501398A2-F38B-48EE-92DD-644EB57254F6}"/>
    <cellStyle name="40% - Accent3 6 6 4 3" xfId="37576" xr:uid="{F559DFB0-AEFB-4499-93F8-233F91D99949}"/>
    <cellStyle name="40% - Accent3 6 6 5" xfId="6069" xr:uid="{216B254C-DA91-4619-96D6-2917A0876004}"/>
    <cellStyle name="40% - Accent3 6 6 5 2" xfId="31492" xr:uid="{2084C93A-8FE6-49A1-BE4B-6F4E3927A510}"/>
    <cellStyle name="40% - Accent3 6 6 6" xfId="36210" xr:uid="{4C4156D2-8C5B-477A-AC4C-BDADD82C196B}"/>
    <cellStyle name="40% - Accent3 6 7" xfId="18277" xr:uid="{30606113-EDB6-4145-9D5B-01550DA9FEDF}"/>
    <cellStyle name="40% - Accent3 6 7 2" xfId="10019" xr:uid="{F9D11E3B-D042-4210-86EF-8E835E0F7A1A}"/>
    <cellStyle name="40% - Accent3 6 7 2 2" xfId="15820" xr:uid="{767E8790-2045-468E-883C-4E055E0E8942}"/>
    <cellStyle name="40% - Accent3 6 7 2 2 2" xfId="41147" xr:uid="{E6BCC48D-1508-48DF-B11B-584C34F6A17F}"/>
    <cellStyle name="40% - Accent3 6 7 2 3" xfId="35403" xr:uid="{571A5655-0C6E-4264-811E-715308187558}"/>
    <cellStyle name="40% - Accent3 6 7 3" xfId="11238" xr:uid="{DA26C43F-2FFB-4AE5-B221-E34AC3870B2C}"/>
    <cellStyle name="40% - Accent3 6 7 3 2" xfId="1248" xr:uid="{1EE3F65D-A910-41EE-A6C1-4A2904356589}"/>
    <cellStyle name="40% - Accent3 6 7 3 2 2" xfId="26732" xr:uid="{D883346A-053B-41AC-BEB5-4B5C610AB9F7}"/>
    <cellStyle name="40% - Accent3 6 7 3 3" xfId="36609" xr:uid="{6D3DC5D3-4543-4F12-B503-C42F9545E81F}"/>
    <cellStyle name="40% - Accent3 6 7 4" xfId="9326" xr:uid="{4C81968A-7FDB-44DE-B659-5315B2A1465F}"/>
    <cellStyle name="40% - Accent3 6 7 4 2" xfId="34719" xr:uid="{26EDFCF3-1C07-4538-9437-04A54280AA36}"/>
    <cellStyle name="40% - Accent3 6 7 5" xfId="43577" xr:uid="{7714E25A-7B69-42A3-B6AB-3F24C94A5CAE}"/>
    <cellStyle name="40% - Accent3 6 8" xfId="19433" xr:uid="{338E9B7A-E52D-44CB-8394-C63C3AAC4588}"/>
    <cellStyle name="40% - Accent3 6 8 2" xfId="22051" xr:uid="{D9E98BBF-85C4-461E-9F6B-786C0413658F}"/>
    <cellStyle name="40% - Accent3 6 8 2 2" xfId="47319" xr:uid="{FC5EBF4B-B945-4EFD-A7B2-5702C469876A}"/>
    <cellStyle name="40% - Accent3 6 8 3" xfId="44721" xr:uid="{B6AFC949-EC30-449E-AD4B-897C806E0625}"/>
    <cellStyle name="40% - Accent3 6 9" xfId="6968" xr:uid="{A629AC6E-8CF1-44F5-8169-4C5A9AE6CB2D}"/>
    <cellStyle name="40% - Accent3 6 9 2" xfId="13800" xr:uid="{7594AC0F-EE9D-4C84-8475-FE232C5F43DF}"/>
    <cellStyle name="40% - Accent3 6 9 2 2" xfId="39151" xr:uid="{93DF1D56-DC8E-47EC-96D6-6F5A8269EEC2}"/>
    <cellStyle name="40% - Accent3 6 9 3" xfId="32382" xr:uid="{2014F1ED-E7B1-4673-90AA-02B85C2C35FA}"/>
    <cellStyle name="40% - Accent3 7" xfId="23474" xr:uid="{F9F4EBEF-D998-4B20-AD86-E2D77C78805D}"/>
    <cellStyle name="40% - Accent3 7 10" xfId="48721" xr:uid="{08A998C6-B3C4-4B0E-901D-CE442E0D493B}"/>
    <cellStyle name="40% - Accent3 7 2" xfId="17162" xr:uid="{FA9FE467-6650-4F1C-9270-4BED10C90FC0}"/>
    <cellStyle name="40% - Accent3 7 2 2" xfId="6629" xr:uid="{B68AA553-AB52-4431-A03E-43C8778D8315}"/>
    <cellStyle name="40% - Accent3 7 2 2 2" xfId="13034" xr:uid="{9829C27E-794D-4F18-9425-BE4D590182A7}"/>
    <cellStyle name="40% - Accent3 7 2 2 2 2" xfId="4777" xr:uid="{D0095304-AAF4-406C-BF16-1783558F4FC8}"/>
    <cellStyle name="40% - Accent3 7 2 2 2 2 2" xfId="11577" xr:uid="{8FD917C4-EE44-44FC-9CCE-AE34E340301B}"/>
    <cellStyle name="40% - Accent3 7 2 2 2 2 2 2" xfId="36948" xr:uid="{40AAA75D-EEE9-4A38-BA3C-59429A745212}"/>
    <cellStyle name="40% - Accent3 7 2 2 2 2 3" xfId="30208" xr:uid="{56622F7C-18D2-48F2-ADA5-A9C31312E22D}"/>
    <cellStyle name="40% - Accent3 7 2 2 2 3" xfId="18595" xr:uid="{EDEDB291-BD74-4332-9368-1A7E07F81719}"/>
    <cellStyle name="40% - Accent3 7 2 2 2 3 2" xfId="3354" xr:uid="{C158FC30-D14D-44F6-BB85-15D1C247A928}"/>
    <cellStyle name="40% - Accent3 7 2 2 2 3 2 2" xfId="28807" xr:uid="{AE205820-AD22-4E12-91EE-F28D1DB99D5A}"/>
    <cellStyle name="40% - Accent3 7 2 2 2 3 3" xfId="43895" xr:uid="{6C06274B-488A-4055-BD21-BFB2AFA099CA}"/>
    <cellStyle name="40% - Accent3 7 2 2 2 4" xfId="16681" xr:uid="{B0556CB0-333C-4C93-BEAC-3C6E41E02059}"/>
    <cellStyle name="40% - Accent3 7 2 2 2 4 2" xfId="41997" xr:uid="{E9F62AAD-352E-4699-B854-5A513D5EE7FA}"/>
    <cellStyle name="40% - Accent3 7 2 2 2 5" xfId="38385" xr:uid="{D103ACBD-11BD-4255-B711-E1921738B2BA}"/>
    <cellStyle name="40% - Accent3 7 2 2 3" xfId="14155" xr:uid="{EA49FE24-AF59-4779-B5BE-BBDEAC2B186E}"/>
    <cellStyle name="40% - Accent3 7 2 2 3 2" xfId="16773" xr:uid="{192ACDCD-5FF5-4C85-8A64-04E6B470070C}"/>
    <cellStyle name="40% - Accent3 7 2 2 3 2 2" xfId="42089" xr:uid="{F2DB0027-92B4-47B9-9EF8-FC48D37E8D9E}"/>
    <cellStyle name="40% - Accent3 7 2 2 3 3" xfId="39494" xr:uid="{9996E9C3-AA5B-4B7A-A95A-BD6B0BECFB68}"/>
    <cellStyle name="40% - Accent3 7 2 2 4" xfId="8004" xr:uid="{AF5D2667-CE91-4F5A-91E1-924441EF1AD2}"/>
    <cellStyle name="40% - Accent3 7 2 2 4 2" xfId="14837" xr:uid="{447F5CB9-7A62-4B20-BAA5-169B26714743}"/>
    <cellStyle name="40% - Accent3 7 2 2 4 2 2" xfId="40176" xr:uid="{B15ABCDA-B1E8-4C57-BFC4-4535DA243D21}"/>
    <cellStyle name="40% - Accent3 7 2 2 4 3" xfId="33411" xr:uid="{1DEB63CF-B141-43E5-811C-E1B434B4E1D1}"/>
    <cellStyle name="40% - Accent3 7 2 2 5" xfId="18707" xr:uid="{22965B68-0221-4AA5-A4FB-9312C5070732}"/>
    <cellStyle name="40% - Accent3 7 2 2 5 2" xfId="44007" xr:uid="{D67A2756-B319-4786-964E-D637A4809A9C}"/>
    <cellStyle name="40% - Accent3 7 2 2 6" xfId="32043" xr:uid="{D6C7CD82-469D-4D59-A3C0-6A94A7978E99}"/>
    <cellStyle name="40% - Accent3 7 2 3" xfId="19265" xr:uid="{74FB8FA0-2FB5-4ED8-842C-E3D6C1E14C5B}"/>
    <cellStyle name="40% - Accent3 7 2 3 2" xfId="1429" xr:uid="{C71EB67B-4592-4389-98EE-02899C86F65E}"/>
    <cellStyle name="40% - Accent3 7 2 3 2 2" xfId="11090" xr:uid="{2BDBAAB0-2479-493C-B860-E8D3DD886214}"/>
    <cellStyle name="40% - Accent3 7 2 3 2 2 2" xfId="24214" xr:uid="{8116D120-125E-4BD8-A352-52D16C3E0C23}"/>
    <cellStyle name="40% - Accent3 7 2 3 2 2 2 2" xfId="49459" xr:uid="{1071F78A-0556-4799-B5B4-38A54E63AA42}"/>
    <cellStyle name="40% - Accent3 7 2 3 2 2 3" xfId="36461" xr:uid="{84C4E367-1B42-4340-AD51-02D012B4F8C1}"/>
    <cellStyle name="40% - Accent3 7 2 3 2 3" xfId="8062" xr:uid="{32B4B863-438B-42DF-B4EB-41B7EF2F0473}"/>
    <cellStyle name="40% - Accent3 7 2 3 2 3 2" xfId="9667" xr:uid="{5075690D-EECA-40E8-AD92-4BCC1745C881}"/>
    <cellStyle name="40% - Accent3 7 2 3 2 3 2 2" xfId="35060" xr:uid="{E8F5D383-F75E-4846-84C8-80927B62542C}"/>
    <cellStyle name="40% - Accent3 7 2 3 2 3 3" xfId="33469" xr:uid="{72395C59-2D68-4287-9178-6C7475B882A9}"/>
    <cellStyle name="40% - Accent3 7 2 3 2 4" xfId="6147" xr:uid="{38C143F4-0AA6-4E2A-9F35-E9B86D31D054}"/>
    <cellStyle name="40% - Accent3 7 2 3 2 4 2" xfId="31570" xr:uid="{DC0CDC2B-BC7A-4478-87F8-D694CADF3ACE}"/>
    <cellStyle name="40% - Accent3 7 2 3 2 5" xfId="26900" xr:uid="{711A9492-F0F3-4D69-8BDA-584C552CAA54}"/>
    <cellStyle name="40% - Accent3 7 2 3 3" xfId="2591" xr:uid="{89E61670-B65A-4C52-B0FD-C6FCC7CFFD92}"/>
    <cellStyle name="40% - Accent3 7 2 3 3 2" xfId="6239" xr:uid="{23130A73-B466-4EA4-8A27-1345C3E2F177}"/>
    <cellStyle name="40% - Accent3 7 2 3 3 2 2" xfId="31662" xr:uid="{ACBB72BA-B601-4343-B98D-584941938A2B}"/>
    <cellStyle name="40% - Accent3 7 2 3 3 3" xfId="28044" xr:uid="{629A158B-6462-45A7-A983-B227165D3388}"/>
    <cellStyle name="40% - Accent3 7 2 3 4" xfId="20639" xr:uid="{6B1466F1-8C09-4D0D-9D66-2F0A9DC42DEE}"/>
    <cellStyle name="40% - Accent3 7 2 3 4 2" xfId="3273" xr:uid="{7F3E8E94-5D8D-4C0D-9A48-0E994A094FE2}"/>
    <cellStyle name="40% - Accent3 7 2 3 4 2 2" xfId="28726" xr:uid="{42F46ADC-0D3D-4028-95F0-3FCCE7D6D18F}"/>
    <cellStyle name="40% - Accent3 7 2 3 4 3" xfId="45918" xr:uid="{A4A55B38-8DC5-4C0E-A7BE-85768F252D14}"/>
    <cellStyle name="40% - Accent3 7 2 3 5" xfId="8174" xr:uid="{57681E6B-6AB0-4B98-BB6D-A983B0C8F3D2}"/>
    <cellStyle name="40% - Accent3 7 2 3 5 2" xfId="33581" xr:uid="{1E4D71A6-2B70-4A8E-9F2A-F768BFBCA48B}"/>
    <cellStyle name="40% - Accent3 7 2 3 6" xfId="44556" xr:uid="{4DBD0C3C-3013-41C3-90C7-9CAAE48C6840}"/>
    <cellStyle name="40% - Accent3 7 2 4" xfId="19348" xr:uid="{7D459330-BC70-48BE-B594-B1FF79DBD396}"/>
    <cellStyle name="40% - Accent3 7 2 4 2" xfId="15310" xr:uid="{3B0B26DA-1A0A-404A-9BFB-1790F14C1B94}"/>
    <cellStyle name="40% - Accent3 7 2 4 2 2" xfId="5264" xr:uid="{AB55DC1A-1202-4DCF-80A3-D208045177E6}"/>
    <cellStyle name="40% - Accent3 7 2 4 2 2 2" xfId="30695" xr:uid="{154916BD-99A3-4392-ACC9-0F020FD50149}"/>
    <cellStyle name="40% - Accent3 7 2 4 2 3" xfId="40637" xr:uid="{3E024643-CDAB-4C13-BE09-3C49F20E926A}"/>
    <cellStyle name="40% - Accent3 7 2 4 3" xfId="24908" xr:uid="{61FBEDF0-1CD7-4307-8968-AF89EC8DD705}"/>
    <cellStyle name="40% - Accent3 7 2 4 3 2" xfId="14918" xr:uid="{66CC0FFC-7860-4E8A-AC86-96CED088DF96}"/>
    <cellStyle name="40% - Accent3 7 2 4 3 2 2" xfId="40257" xr:uid="{AAFC23FA-43AC-4C22-ABC4-A0815F4E68F2}"/>
    <cellStyle name="40% - Accent3 7 2 4 3 3" xfId="50142" xr:uid="{5D66F049-6BB0-4BC9-94FB-CFBB040F2FDE}"/>
    <cellStyle name="40% - Accent3 7 2 4 4" xfId="22994" xr:uid="{3A003264-16B3-4439-AF16-75648E0A0904}"/>
    <cellStyle name="40% - Accent3 7 2 4 4 2" xfId="48249" xr:uid="{F6F03D97-082A-44BA-8EAD-612AFB36C4E8}"/>
    <cellStyle name="40% - Accent3 7 2 4 5" xfId="44636" xr:uid="{AA2B5CA1-49E0-4FD2-8A6C-1BFD110576B3}"/>
    <cellStyle name="40% - Accent3 7 2 5" xfId="20467" xr:uid="{4EB38C82-2DFA-46E5-BA1A-73EF390B93B0}"/>
    <cellStyle name="40% - Accent3 7 2 5 2" xfId="23086" xr:uid="{847C7AF6-2DEB-4457-AAB2-5E11BBC09B36}"/>
    <cellStyle name="40% - Accent3 7 2 5 2 2" xfId="48341" xr:uid="{3E4A949E-B202-4555-8849-23F03D3DFC0A}"/>
    <cellStyle name="40% - Accent3 7 2 5 3" xfId="45746" xr:uid="{F48DAC7D-1C02-40FA-99DA-574E913A80CD}"/>
    <cellStyle name="40% - Accent3 7 2 6" xfId="18537" xr:uid="{3AAEEFCA-2242-4004-8871-9C99603895F3}"/>
    <cellStyle name="40% - Accent3 7 2 6 2" xfId="21149" xr:uid="{4DEEC5C6-FD3F-4313-8D88-1DB3EC50B393}"/>
    <cellStyle name="40% - Accent3 7 2 6 2 2" xfId="46428" xr:uid="{E4CBC61E-D3E5-4565-A001-20AAF003E5ED}"/>
    <cellStyle name="40% - Accent3 7 2 6 3" xfId="43837" xr:uid="{53E4B8FB-B58C-487E-AE71-119CF3426568}"/>
    <cellStyle name="40% - Accent3 7 2 7" xfId="25020" xr:uid="{81632110-1B97-42F6-B865-017464DE5616}"/>
    <cellStyle name="40% - Accent3 7 2 7 2" xfId="50254" xr:uid="{0104BA41-B7C2-4FE8-84BC-5FC79C895116}"/>
    <cellStyle name="40% - Accent3 7 2 8" xfId="42470" xr:uid="{D073328E-24B4-4B12-B8FD-55D234B80281}"/>
    <cellStyle name="40% - Accent3 7 3" xfId="12951" xr:uid="{01B956B6-41C7-4472-98C1-F7AD5CF04841}"/>
    <cellStyle name="40% - Accent3 7 3 2" xfId="1346" xr:uid="{5974F70C-85FD-4577-8C76-1B205B2B5190}"/>
    <cellStyle name="40% - Accent3 7 3 2 2" xfId="9847" xr:uid="{74815B12-5838-4D7A-8066-8CCD0AF184BA}"/>
    <cellStyle name="40% - Accent3 7 3 2 2 2" xfId="17415" xr:uid="{EB6A653D-81AC-4E0E-84B2-738AB3FD0CB1}"/>
    <cellStyle name="40% - Accent3 7 3 2 2 2 2" xfId="7369" xr:uid="{83F4079E-F4C0-4CF1-965F-1516239DED4B}"/>
    <cellStyle name="40% - Accent3 7 3 2 2 2 2 2" xfId="32783" xr:uid="{54B82A0F-6A15-4E03-A65C-2A9603A3CBDE}"/>
    <cellStyle name="40% - Accent3 7 3 2 2 2 3" xfId="42723" xr:uid="{22078EC0-336D-452B-B93F-018686217513}"/>
    <cellStyle name="40% - Accent3 7 3 2 2 3" xfId="14385" xr:uid="{DAB872A1-325C-4391-B57B-59AC3615EC25}"/>
    <cellStyle name="40% - Accent3 7 3 2 2 3 2" xfId="15991" xr:uid="{82AB4B59-92A8-4977-8025-50E2BB11F474}"/>
    <cellStyle name="40% - Accent3 7 3 2 2 3 2 2" xfId="41318" xr:uid="{3062FC11-34F7-4A1A-9897-CE9283CCFD39}"/>
    <cellStyle name="40% - Accent3 7 3 2 2 3 3" xfId="39724" xr:uid="{61FD3AC4-613A-492F-BA03-22A7AF92A6B7}"/>
    <cellStyle name="40% - Accent3 7 3 2 2 4" xfId="25098" xr:uid="{311C7B04-1502-4860-A942-E800DB4FF169}"/>
    <cellStyle name="40% - Accent3 7 3 2 2 4 2" xfId="50332" xr:uid="{51CD17F9-6E1E-4C27-9F88-0203C735FFB4}"/>
    <cellStyle name="40% - Accent3 7 3 2 2 5" xfId="35231" xr:uid="{CE3B0E08-DA1A-408B-95F5-C7332677899C}"/>
    <cellStyle name="40% - Accent3 7 3 2 3" xfId="21540" xr:uid="{FEDDEE8C-F92C-4078-B43E-E197BA299573}"/>
    <cellStyle name="40% - Accent3 7 3 2 3 2" xfId="25190" xr:uid="{C8D170DE-D8C9-47C3-9C9D-855D075F7007}"/>
    <cellStyle name="40% - Accent3 7 3 2 3 2 2" xfId="50424" xr:uid="{359E1123-FEC5-454A-A1CF-9E4E1F0D60C8}"/>
    <cellStyle name="40% - Accent3 7 3 2 3 3" xfId="46808" xr:uid="{250F0038-D6A7-4767-98D1-DEA46666C8CD}"/>
    <cellStyle name="40% - Accent3 7 3 2 4" xfId="2763" xr:uid="{C498625B-CF1E-4577-81FF-09E97038AF3F}"/>
    <cellStyle name="40% - Accent3 7 3 2 4 2" xfId="22222" xr:uid="{FF0114C3-7C32-4744-8549-B808A74763C5}"/>
    <cellStyle name="40% - Accent3 7 3 2 4 2 2" xfId="47490" xr:uid="{7186411E-2A39-462E-8D78-2813D1F04F2D}"/>
    <cellStyle name="40% - Accent3 7 3 2 4 3" xfId="28216" xr:uid="{07B6BDCE-3C69-47DD-A245-663B7FC9C5F8}"/>
    <cellStyle name="40% - Accent3 7 3 2 5" xfId="14497" xr:uid="{0AA02B1C-378E-449B-AD00-ACF4F4980BB3}"/>
    <cellStyle name="40% - Accent3 7 3 2 5 2" xfId="39836" xr:uid="{438083B3-C762-49B8-85DE-BE2952E6A555}"/>
    <cellStyle name="40% - Accent3 7 3 2 6" xfId="26819" xr:uid="{FD20989F-BF73-4780-B1FB-7835F5AE2428}"/>
    <cellStyle name="40% - Accent3 7 3 3" xfId="3450" xr:uid="{3BA3DDBC-9609-4FE7-9214-4F986BB2FCE9}"/>
    <cellStyle name="40% - Accent3 7 3 3 2" xfId="22484" xr:uid="{6B2413A3-4972-4F81-A508-A35EA568FB94}"/>
    <cellStyle name="40% - Accent3 7 3 3 2 2" xfId="6882" xr:uid="{AB7E7ED4-9747-49D0-979B-AF2B1F540BB7}"/>
    <cellStyle name="40% - Accent3 7 3 3 2 2 2" xfId="20005" xr:uid="{A9CACC5F-8B3E-45DC-8DF7-DAF39656FB15}"/>
    <cellStyle name="40% - Accent3 7 3 3 2 2 2 2" xfId="45293" xr:uid="{AA9216A9-E128-4937-8FB1-C49452CD6EC4}"/>
    <cellStyle name="40% - Accent3 7 3 3 2 2 3" xfId="32296" xr:uid="{C5F47FDA-79DD-4C38-984A-C4954C901B13}"/>
    <cellStyle name="40% - Accent3 7 3 3 2 3" xfId="236" xr:uid="{B083D672-867A-486F-9358-A51063D7920B}"/>
    <cellStyle name="40% - Accent3 7 3 3 2 3 2" xfId="5458" xr:uid="{2E1E3813-FA0D-4E2A-8C70-AB1A02E9D4AC}"/>
    <cellStyle name="40% - Accent3 7 3 3 2 3 2 2" xfId="30889" xr:uid="{358F2B85-7F0E-4B82-ADD8-D77F81E998E4}"/>
    <cellStyle name="40% - Accent3 7 3 3 2 3 3" xfId="25730" xr:uid="{60CC74CD-9336-4D3A-AEB7-9AA22F3CF21A}"/>
    <cellStyle name="40% - Accent3 7 3 3 2 4" xfId="18785" xr:uid="{FCE94B0A-1CBB-4687-821C-92C360363806}"/>
    <cellStyle name="40% - Accent3 7 3 3 2 4 2" xfId="44085" xr:uid="{7E939135-14E1-41EF-A808-3263E1D9BE10}"/>
    <cellStyle name="40% - Accent3 7 3 3 2 5" xfId="47740" xr:uid="{82E44D92-C4C6-43F2-96CC-E4620D55FA93}"/>
    <cellStyle name="40% - Accent3 7 3 3 3" xfId="15228" xr:uid="{4EE08D22-F14D-4215-BBE8-DDFE3DB76ACA}"/>
    <cellStyle name="40% - Accent3 7 3 3 3 2" xfId="18877" xr:uid="{0DF01278-2580-4B0A-8505-943A50515E53}"/>
    <cellStyle name="40% - Accent3 7 3 3 3 2 2" xfId="44177" xr:uid="{FC857557-760B-4891-AC80-0A83FCC573BF}"/>
    <cellStyle name="40% - Accent3 7 3 3 3 3" xfId="40555" xr:uid="{7464EDE9-4A2D-44D3-987A-26D9D5DC7863}"/>
    <cellStyle name="40% - Accent3 7 3 3 4" xfId="9076" xr:uid="{E34A5D1D-22D5-4B69-AE6A-18AE01AA35D0}"/>
    <cellStyle name="40% - Accent3 7 3 3 4 2" xfId="15910" xr:uid="{D0F46151-7AE0-43F9-A291-1AFB85E35383}"/>
    <cellStyle name="40% - Accent3 7 3 3 4 2 2" xfId="41237" xr:uid="{8A48A076-CB21-4E04-8104-E64C2E805A9A}"/>
    <cellStyle name="40% - Accent3 7 3 3 4 3" xfId="34469" xr:uid="{86A3200D-9701-4100-B362-F7F3FD716885}"/>
    <cellStyle name="40% - Accent3 7 3 3 5" xfId="2933" xr:uid="{60BD638D-CA2A-4875-AFD3-98837E94E0F1}"/>
    <cellStyle name="40% - Accent3 7 3 3 5 2" xfId="28386" xr:uid="{9E5FE23C-C504-4934-BC19-59008AED3C57}"/>
    <cellStyle name="40% - Accent3 7 3 3 6" xfId="28895" xr:uid="{F6C1AD68-0EE6-44FA-B95F-635610A83B0C}"/>
    <cellStyle name="40% - Accent3 7 3 4" xfId="3533" xr:uid="{E12DBB82-B031-4A5F-BC6B-FBFDD9A741AB}"/>
    <cellStyle name="40% - Accent3 7 3 4 2" xfId="23727" xr:uid="{39A77FB6-223B-4D4B-924F-B5E2629CBEF7}"/>
    <cellStyle name="40% - Accent3 7 3 4 2 2" xfId="17902" xr:uid="{1D86BAFD-71E9-4B1D-933E-700547745C16}"/>
    <cellStyle name="40% - Accent3 7 3 4 2 2 2" xfId="43210" xr:uid="{6DAC4357-B8F1-46AC-8387-08EE8E41C1C9}"/>
    <cellStyle name="40% - Accent3 7 3 4 2 3" xfId="48972" xr:uid="{C70A5F0B-424D-4964-AC62-32CEBCF7C1E6}"/>
    <cellStyle name="40% - Accent3 7 3 4 3" xfId="20697" xr:uid="{5F558D59-F261-430B-B359-9EC0A27529CE}"/>
    <cellStyle name="40% - Accent3 7 3 4 3 2" xfId="22303" xr:uid="{84D73D21-3BCD-4A1E-9CBC-01E61517B5BF}"/>
    <cellStyle name="40% - Accent3 7 3 4 3 2 2" xfId="47571" xr:uid="{D443F161-46C6-4324-A05A-5D1EEF50A75E}"/>
    <cellStyle name="40% - Accent3 7 3 4 3 3" xfId="45976" xr:uid="{B9495E6C-E930-49BE-90B6-A3B7F4DEEC34}"/>
    <cellStyle name="40% - Accent3 7 3 4 4" xfId="12461" xr:uid="{986168D1-001A-4A75-B67B-A96813BBCCCE}"/>
    <cellStyle name="40% - Accent3 7 3 4 4 2" xfId="37824" xr:uid="{14F4A219-DC1C-4E09-A901-02DC992DFEB3}"/>
    <cellStyle name="40% - Accent3 7 3 4 5" xfId="28977" xr:uid="{0ECE0A46-CE2F-434A-840D-9AAC54DD22EE}"/>
    <cellStyle name="40% - Accent3 7 3 5" xfId="8904" xr:uid="{08E93D2A-56EC-42F9-A2BF-98763630968E}"/>
    <cellStyle name="40% - Accent3 7 3 5 2" xfId="12553" xr:uid="{43A29C17-383E-4D32-9886-378DFD511D4E}"/>
    <cellStyle name="40% - Accent3 7 3 5 2 2" xfId="37916" xr:uid="{1F0148CF-9111-467F-A807-D400F375B09A}"/>
    <cellStyle name="40% - Accent3 7 3 5 3" xfId="34297" xr:uid="{EBA652CC-0D17-49AE-A4FC-216D06036127}"/>
    <cellStyle name="40% - Accent3 7 3 6" xfId="14327" xr:uid="{994F5935-57D2-4408-901E-86FD834730B7}"/>
    <cellStyle name="40% - Accent3 7 3 6 2" xfId="9586" xr:uid="{B5A8E17D-4562-4F42-B165-4FA84496B978}"/>
    <cellStyle name="40% - Accent3 7 3 6 2 2" xfId="34979" xr:uid="{3E37B900-CD46-4E56-9383-76824A1F0122}"/>
    <cellStyle name="40% - Accent3 7 3 6 3" xfId="39666" xr:uid="{FE077FD7-CB7D-4F54-85A4-1F14AC7733A8}"/>
    <cellStyle name="40% - Accent3 7 3 7" xfId="20809" xr:uid="{44F144E6-47CB-4403-84A6-5D7108CD3F21}"/>
    <cellStyle name="40% - Accent3 7 3 7 2" xfId="46088" xr:uid="{1054250F-AB57-458B-A84C-75BAB18866C1}"/>
    <cellStyle name="40% - Accent3 7 3 8" xfId="38305" xr:uid="{580CE242-774F-4386-8920-516243F870B0}"/>
    <cellStyle name="40% - Accent3 7 4" xfId="9764" xr:uid="{B3076859-3758-486C-934A-8E3926465510}"/>
    <cellStyle name="40% - Accent3 7 4 2" xfId="16171" xr:uid="{B8B3233E-BE74-4731-9E75-2B6831F36335}"/>
    <cellStyle name="40% - Accent3 7 4 2 2" xfId="19518" xr:uid="{99F3583E-F51E-408F-9FC7-F97D605377D0}"/>
    <cellStyle name="40% - Accent3 7 4 2 2 2" xfId="13691" xr:uid="{394E7C4E-3E2B-44E4-8BCA-482BAD1C1676}"/>
    <cellStyle name="40% - Accent3 7 4 2 2 2 2" xfId="39042" xr:uid="{ED57B316-A55A-4E5F-B09C-7AB613ECB242}"/>
    <cellStyle name="40% - Accent3 7 4 2 2 3" xfId="44806" xr:uid="{28C7E541-4661-4FC6-A803-3F15D665211F}"/>
    <cellStyle name="40% - Accent3 7 4 2 3" xfId="2349" xr:uid="{60FCBFE5-F7C6-42BF-981A-821195E2A452}"/>
    <cellStyle name="40% - Accent3 7 4 2 3 2" xfId="11771" xr:uid="{A2F86BF7-33C2-4F93-9592-B71AE505E960}"/>
    <cellStyle name="40% - Accent3 7 4 2 3 2 2" xfId="37142" xr:uid="{406277E8-7B31-4BB1-AD1A-3C2C1CFBE243}"/>
    <cellStyle name="40% - Accent3 7 4 2 3 3" xfId="27818" xr:uid="{E70151AE-FE20-445A-9A1F-A3BDF5DE1F7B}"/>
    <cellStyle name="40% - Accent3 7 4 2 4" xfId="8252" xr:uid="{C8E594DA-65FF-406C-863F-B8CED6307AF4}"/>
    <cellStyle name="40% - Accent3 7 4 2 4 2" xfId="33659" xr:uid="{A216B4E2-7A80-431F-8955-7DDED6D621C4}"/>
    <cellStyle name="40% - Accent3 7 4 2 5" xfId="41487" xr:uid="{92484CC0-B3C1-49F5-93E6-050945DCD410}"/>
    <cellStyle name="40% - Accent3 7 4 3" xfId="4695" xr:uid="{DDBCD70B-2D29-4DAA-A775-E2ED6AB1B4DC}"/>
    <cellStyle name="40% - Accent3 7 4 3 2" xfId="8344" xr:uid="{7CE25F3E-F0E4-4B6D-AA28-95EA642147DA}"/>
    <cellStyle name="40% - Accent3 7 4 3 2 2" xfId="33751" xr:uid="{5EBBA945-7980-4BA3-813A-5EF61DA6BC1F}"/>
    <cellStyle name="40% - Accent3 7 4 3 3" xfId="30126" xr:uid="{9688D5DD-49FF-46C7-8C1B-C46BAB473462}"/>
    <cellStyle name="40% - Accent3 7 4 4" xfId="21712" xr:uid="{DACA850C-7845-4B6B-B8E3-A4AEBDB34B22}"/>
    <cellStyle name="40% - Accent3 7 4 4 2" xfId="5377" xr:uid="{32A19C71-8343-4AF2-AC72-58DA8891634F}"/>
    <cellStyle name="40% - Accent3 7 4 4 2 2" xfId="30808" xr:uid="{5CDA5A12-F284-4B77-975B-B92497677B3D}"/>
    <cellStyle name="40% - Accent3 7 4 4 3" xfId="46980" xr:uid="{2A75FEF7-E1D7-44FB-AB21-C141F6C9D578}"/>
    <cellStyle name="40% - Accent3 7 4 5" xfId="9246" xr:uid="{FFB4E08C-B1A1-4289-A88A-76EBE2114E81}"/>
    <cellStyle name="40% - Accent3 7 4 5 2" xfId="34639" xr:uid="{0E3C1F21-C3AF-4ECA-8100-7799CAE33C79}"/>
    <cellStyle name="40% - Accent3 7 4 6" xfId="35148" xr:uid="{00E147E6-55E2-47ED-892D-570EE999124C}"/>
    <cellStyle name="40% - Accent3 7 5" xfId="22401" xr:uid="{DD751B04-B48A-49B8-ACF9-425721FF8DE9}"/>
    <cellStyle name="40% - Accent3 7 5 2" xfId="5637" xr:uid="{70C8F6C4-B6C0-4546-9651-36FAAA6466B9}"/>
    <cellStyle name="40% - Accent3 7 5 2 2" xfId="13204" xr:uid="{0658942C-D5DC-4134-93C0-90777BFC152D}"/>
    <cellStyle name="40% - Accent3 7 5 2 2 2" xfId="202" xr:uid="{93B995D5-BD39-4F1F-8F61-DC0ABA727ED3}"/>
    <cellStyle name="40% - Accent3 7 5 2 2 2 2" xfId="25696" xr:uid="{842A6381-D690-438D-9763-21F280C13D17}"/>
    <cellStyle name="40% - Accent3 7 5 2 2 3" xfId="38555" xr:uid="{0F33296D-0499-41B2-A319-95165C8D6D88}"/>
    <cellStyle name="40% - Accent3 7 5 2 3" xfId="8662" xr:uid="{98AD2259-C32E-4665-A43C-828B75994CBD}"/>
    <cellStyle name="40% - Accent3 7 5 2 3 2" xfId="24408" xr:uid="{8AF0859C-B191-4472-94FF-CB3CBC21AEE8}"/>
    <cellStyle name="40% - Accent3 7 5 2 3 2 2" xfId="49653" xr:uid="{3B0BB19F-833E-4B46-A997-D6BA7AB4FEB1}"/>
    <cellStyle name="40% - Accent3 7 5 2 3 3" xfId="34068" xr:uid="{D3865899-69EF-44CD-B8B2-4BC39BA8C4C2}"/>
    <cellStyle name="40% - Accent3 7 5 2 4" xfId="20887" xr:uid="{7754C5EE-E6D5-46E5-87F7-09D961922A5F}"/>
    <cellStyle name="40% - Accent3 7 5 2 4 2" xfId="46166" xr:uid="{0323B511-AF98-4BB6-8C61-534B60A48E3C}"/>
    <cellStyle name="40% - Accent3 7 5 2 5" xfId="31060" xr:uid="{C8A6A953-262B-4F0C-AE3B-98A0F9B8FFF7}"/>
    <cellStyle name="40% - Accent3 7 5 3" xfId="11008" xr:uid="{4381ADD7-CE8A-428A-A5F4-275836D56D57}"/>
    <cellStyle name="40% - Accent3 7 5 3 2" xfId="20979" xr:uid="{4E2B56ED-4328-4836-8963-08D9B31D8F51}"/>
    <cellStyle name="40% - Accent3 7 5 3 2 2" xfId="46258" xr:uid="{B4C2A05C-15CE-40CE-A833-B11E7297E567}"/>
    <cellStyle name="40% - Accent3 7 5 3 3" xfId="36379" xr:uid="{C1417E69-76BD-4EF6-A419-B2E7102289F3}"/>
    <cellStyle name="40% - Accent3 7 5 4" xfId="15400" xr:uid="{7A0B411A-E5AF-4502-A30D-DCE5042344A2}"/>
    <cellStyle name="40% - Accent3 7 5 4 2" xfId="11690" xr:uid="{6019CEAC-BC92-4B09-9E9B-D43C932DF0C9}"/>
    <cellStyle name="40% - Accent3 7 5 4 2 2" xfId="37061" xr:uid="{900EC2A0-5620-4B25-A8E1-E002819BDD94}"/>
    <cellStyle name="40% - Accent3 7 5 4 3" xfId="40727" xr:uid="{DE3D0C02-1FE8-4578-AD5E-2BE8980D9E86}"/>
    <cellStyle name="40% - Accent3 7 5 5" xfId="21882" xr:uid="{5454298C-06F7-4FB0-B650-655FFC0FD945}"/>
    <cellStyle name="40% - Accent3 7 5 5 2" xfId="47150" xr:uid="{6D69B5FD-5B5C-47C2-B862-96D76F8172A3}"/>
    <cellStyle name="40% - Accent3 7 5 6" xfId="47658" xr:uid="{CB90ADDC-E3CA-4FDE-9C4A-21F1539CFB0B}"/>
    <cellStyle name="40% - Accent3 7 6" xfId="6712" xr:uid="{832B2759-7E9E-49D0-AFA7-319D5DF0A78D}"/>
    <cellStyle name="40% - Accent3 7 6 2" xfId="21622" xr:uid="{5C0CD4F0-CC07-4F34-833F-35B89B9FFB81}"/>
    <cellStyle name="40% - Accent3 7 6 2 2" xfId="15797" xr:uid="{77CD714F-BFF8-4460-8A71-A823C4809C5B}"/>
    <cellStyle name="40% - Accent3 7 6 2 2 2" xfId="41124" xr:uid="{FB045799-C24F-481E-A920-9A00280FA81A}"/>
    <cellStyle name="40% - Accent3 7 6 2 3" xfId="46890" xr:uid="{37052EED-94D7-4A05-B9D7-A5231EF4D3C2}"/>
    <cellStyle name="40% - Accent3 7 6 3" xfId="12271" xr:uid="{D7497CA6-8F78-42BB-A4D1-E7E7421E03B6}"/>
    <cellStyle name="40% - Accent3 7 6 3 2" xfId="21230" xr:uid="{113C829A-5368-4931-B581-65CB40AA46AE}"/>
    <cellStyle name="40% - Accent3 7 6 3 2 2" xfId="46509" xr:uid="{6D3E8A70-6FC9-43B5-8DC8-5ED00C0BB218}"/>
    <cellStyle name="40% - Accent3 7 6 3 3" xfId="37634" xr:uid="{00034F00-6C8B-4521-B4FF-2520D1CFFF3F}"/>
    <cellStyle name="40% - Accent3 7 6 4" xfId="10357" xr:uid="{DCB2D2CF-69B3-4464-ADE9-F9AC97A816AE}"/>
    <cellStyle name="40% - Accent3 7 6 4 2" xfId="35741" xr:uid="{D2E504D1-CE17-47E1-AAFC-895F0B200315}"/>
    <cellStyle name="40% - Accent3 7 6 5" xfId="32126" xr:uid="{7406B0C6-52A3-40E1-A8AB-E1FA246B5090}"/>
    <cellStyle name="40% - Accent3 7 7" xfId="7832" xr:uid="{5B3C8C17-B6C9-433C-B546-6A3A32271B91}"/>
    <cellStyle name="40% - Accent3 7 7 2" xfId="10449" xr:uid="{97116A70-1A18-4C90-8047-F5A80C29629E}"/>
    <cellStyle name="40% - Accent3 7 7 2 2" xfId="35833" xr:uid="{2EB1392E-2B02-4C02-8E00-A73CB607222D}"/>
    <cellStyle name="40% - Accent3 7 7 3" xfId="33239" xr:uid="{EC183889-9A10-4C71-B5BF-2C3CD8ECD25C}"/>
    <cellStyle name="40% - Accent3 7 8" xfId="24850" xr:uid="{9DC704CE-A686-4C04-8A0D-BC254B2788C8}"/>
    <cellStyle name="40% - Accent3 7 8 2" xfId="8514" xr:uid="{A070E110-81C5-43F8-B61A-EDAB4C206493}"/>
    <cellStyle name="40% - Accent3 7 8 2 2" xfId="33921" xr:uid="{9B605FFC-AE87-440E-ABD3-22B1E495B718}"/>
    <cellStyle name="40% - Accent3 7 8 3" xfId="50084" xr:uid="{56CB5691-437A-48C4-B361-D012A80FCD2D}"/>
    <cellStyle name="40% - Accent3 7 9" xfId="12383" xr:uid="{754EC929-CD32-41CB-A5DE-6689E2E3A6F4}"/>
    <cellStyle name="40% - Accent3 7 9 2" xfId="37746" xr:uid="{EAAEF0E4-A31F-490C-9F47-11AC9419439B}"/>
    <cellStyle name="40% - Accent3 8" xfId="16088" xr:uid="{6FFBD91F-489E-4AA5-9E00-A15FFAD91D60}"/>
    <cellStyle name="40% - Accent3 8 2" xfId="5554" xr:uid="{3BB17391-DBAC-4760-8E54-5F9886835B8D}"/>
    <cellStyle name="40% - Accent3 8 2 2" xfId="24588" xr:uid="{6519E57A-4FEE-43DA-B915-479EBFA34CCF}"/>
    <cellStyle name="40% - Accent3 8 2 2 2" xfId="1602" xr:uid="{5F6B7632-D767-4B6B-8FE1-AD3ACD28DA3C}"/>
    <cellStyle name="40% - Accent3 8 2 2 2 2" xfId="4216" xr:uid="{C2492708-7B36-478C-BF65-ED5639079D3D}"/>
    <cellStyle name="40% - Accent3 8 2 2 2 2 2" xfId="29660" xr:uid="{2D42300A-A596-4CCA-B531-AC4766DC512C}"/>
    <cellStyle name="40% - Accent3 8 2 2 2 3" xfId="27073" xr:uid="{BA823453-28A7-4009-8FE6-B341419D72EA}"/>
    <cellStyle name="40% - Accent3 8 2 2 3" xfId="14985" xr:uid="{74A97694-D92B-4862-8677-96859BF2E229}"/>
    <cellStyle name="40% - Accent3 8 2 2 3 2" xfId="7563" xr:uid="{281B9008-886F-4790-AFDF-08FE21A75955}"/>
    <cellStyle name="40% - Accent3 8 2 2 3 2 2" xfId="32977" xr:uid="{00C2FCAA-F554-4197-99FB-3E3367A83D27}"/>
    <cellStyle name="40% - Accent3 8 2 2 3 3" xfId="40323" xr:uid="{65369DC2-D6A9-4568-9BA5-6363BED30DFE}"/>
    <cellStyle name="40% - Accent3 8 2 2 4" xfId="3011" xr:uid="{48AF32DA-B2F3-4406-9A34-6DF64055BECA}"/>
    <cellStyle name="40% - Accent3 8 2 2 4 2" xfId="28464" xr:uid="{87742744-F8C7-46D0-A435-F71CFA2B8520}"/>
    <cellStyle name="40% - Accent3 8 2 2 5" xfId="49822" xr:uid="{7F0C50FA-34DE-4A4B-9100-6B9E6FEAFCFA}"/>
    <cellStyle name="40% - Accent3 8 2 3" xfId="17333" xr:uid="{1D09DD67-33B6-4CFF-8BCF-DABC96A674F2}"/>
    <cellStyle name="40% - Accent3 8 2 3 2" xfId="3103" xr:uid="{D138427A-79C7-471B-82D6-941CFDD4DF98}"/>
    <cellStyle name="40% - Accent3 8 2 3 2 2" xfId="28556" xr:uid="{2413B5AF-D540-4286-9AE2-B4BCD587F2E4}"/>
    <cellStyle name="40% - Accent3 8 2 3 3" xfId="42641" xr:uid="{DE09AD5C-FC4E-4147-B20C-CA5DF209030A}"/>
    <cellStyle name="40% - Accent3 8 2 4" xfId="11180" xr:uid="{7055756E-3FFB-409B-AFFD-216050B60577}"/>
    <cellStyle name="40% - Accent3 8 2 4 2" xfId="18015" xr:uid="{C119C221-425D-4CF3-86D4-14978D62684F}"/>
    <cellStyle name="40% - Accent3 8 2 4 2 2" xfId="43323" xr:uid="{8C644BD0-DBAD-4546-A540-884B9DC27A44}"/>
    <cellStyle name="40% - Accent3 8 2 4 3" xfId="36551" xr:uid="{CD685EA3-1762-4A0F-9CAE-1D01E5BA0244}"/>
    <cellStyle name="40% - Accent3 8 2 5" xfId="5037" xr:uid="{57BED63D-5E49-4C09-8F44-210C9A96068C}"/>
    <cellStyle name="40% - Accent3 8 2 5 2" xfId="30468" xr:uid="{EFB1149C-290C-45B4-98E4-3A14423EF8DD}"/>
    <cellStyle name="40% - Accent3 8 2 6" xfId="30977" xr:uid="{D2C7EA60-5616-4843-B3F4-55E11CD5ECF8}"/>
    <cellStyle name="40% - Accent3 8 3" xfId="11868" xr:uid="{CFAE6443-D901-4107-AC51-F2C54D1EDF84}"/>
    <cellStyle name="40% - Accent3 8 3 2" xfId="18275" xr:uid="{B5BDE7E0-6C06-4132-A30C-FB8E0C0FC818}"/>
    <cellStyle name="40% - Accent3 8 3 2 2" xfId="3706" xr:uid="{56E1186E-E36B-425F-BBCD-3F17F9F394F5}"/>
    <cellStyle name="40% - Accent3 8 3 2 2 2" xfId="10530" xr:uid="{653D3273-4F0B-4DB6-A1D9-AB33A883B1CB}"/>
    <cellStyle name="40% - Accent3 8 3 2 2 2 2" xfId="35914" xr:uid="{3D56F7F6-CD18-49AC-9DD4-002010762385}"/>
    <cellStyle name="40% - Accent3 8 3 2 2 3" xfId="29150" xr:uid="{434497EA-7F4B-4435-925C-6EBEFE971809}"/>
    <cellStyle name="40% - Accent3 8 3 2 3" xfId="4453" xr:uid="{D0E1205D-5427-47EE-9D54-D21BD6235CF5}"/>
    <cellStyle name="40% - Accent3 8 3 2 3 2" xfId="20199" xr:uid="{74513DAF-EFC4-45CD-A149-7179D4C02900}"/>
    <cellStyle name="40% - Accent3 8 3 2 3 2 2" xfId="45487" xr:uid="{458BDC44-8AA8-4204-82AC-228860060782}"/>
    <cellStyle name="40% - Accent3 8 3 2 3 3" xfId="29895" xr:uid="{AB367855-6FB5-4E1F-B3DD-5F9CA116CD22}"/>
    <cellStyle name="40% - Accent3 8 3 2 4" xfId="9324" xr:uid="{33B3C273-1996-4967-8C10-956BD087808B}"/>
    <cellStyle name="40% - Accent3 8 3 2 4 2" xfId="34717" xr:uid="{8E8F5889-828E-450A-A911-680BD1368744}"/>
    <cellStyle name="40% - Accent3 8 3 2 5" xfId="43575" xr:uid="{750E051C-7FAB-4270-9029-99AF324A9B80}"/>
    <cellStyle name="40% - Accent3 8 3 3" xfId="6800" xr:uid="{F8A4B7DF-7B2E-4495-AD70-C79BAAC3C202}"/>
    <cellStyle name="40% - Accent3 8 3 3 2" xfId="9416" xr:uid="{76E200D9-80B6-44E4-9848-4D08FAC43D45}"/>
    <cellStyle name="40% - Accent3 8 3 3 2 2" xfId="34809" xr:uid="{8449184D-A44A-4FE6-8337-9C4C6C8429F8}"/>
    <cellStyle name="40% - Accent3 8 3 3 3" xfId="32214" xr:uid="{9CE12F58-2A37-44D9-9F73-B6A5B6C7150D}"/>
    <cellStyle name="40% - Accent3 8 3 4" xfId="23817" xr:uid="{EE659C73-FF3C-4FD8-8CC9-7D9554109339}"/>
    <cellStyle name="40% - Accent3 8 3 4 2" xfId="7482" xr:uid="{F793286C-D611-4065-B3F9-2833CA5A596A}"/>
    <cellStyle name="40% - Accent3 8 3 4 2 2" xfId="32896" xr:uid="{0D403064-5328-4C44-8827-24F03BE9456B}"/>
    <cellStyle name="40% - Accent3 8 3 4 3" xfId="49062" xr:uid="{03196125-F415-4B87-909F-91F6FFCD33AF}"/>
    <cellStyle name="40% - Accent3 8 3 5" xfId="11350" xr:uid="{195D96C6-9B98-44D7-BCCB-B2B1A00BB91D}"/>
    <cellStyle name="40% - Accent3 8 3 5 2" xfId="36721" xr:uid="{51339A01-762A-49CB-B256-67F04A046A02}"/>
    <cellStyle name="40% - Accent3 8 3 6" xfId="37232" xr:uid="{2DD5588A-542D-4D2E-869F-D27B464524D2}"/>
    <cellStyle name="40% - Accent3 8 4" xfId="11951" xr:uid="{0CF18E91-38AE-4EF9-9976-8B91A3817418}"/>
    <cellStyle name="40% - Accent3 8 4 2" xfId="564" xr:uid="{087FF6BE-1126-4CA2-AAB9-BE84D566DF31}"/>
    <cellStyle name="40% - Accent3 8 4 2 2" xfId="2112" xr:uid="{33A70A7C-9C94-4C7B-B1FA-712652D96E09}"/>
    <cellStyle name="40% - Accent3 8 4 2 2 2" xfId="27583" xr:uid="{B10ADAAD-B823-412E-BC02-93E30E8F0DE6}"/>
    <cellStyle name="40% - Accent3 8 4 2 3" xfId="26048" xr:uid="{CBD18EB9-BCB8-419F-8B25-5F499CBFA4BC}"/>
    <cellStyle name="40% - Accent3 8 4 3" xfId="21297" xr:uid="{CB772CE6-C30B-4954-BF70-28C343630388}"/>
    <cellStyle name="40% - Accent3 8 4 3 2" xfId="18096" xr:uid="{2B390C09-B093-404C-BFE8-F7CDE7B70A4B}"/>
    <cellStyle name="40% - Accent3 8 4 3 2 2" xfId="43404" xr:uid="{A730B443-C28F-4EFD-B20B-187E1F4878AA}"/>
    <cellStyle name="40% - Accent3 8 4 3 3" xfId="46575" xr:uid="{22E78134-D7E7-4343-BBDC-D618F51B8457}"/>
    <cellStyle name="40% - Accent3 8 4 4" xfId="14575" xr:uid="{ED804F91-9718-40F0-A5E5-0C848A5A0118}"/>
    <cellStyle name="40% - Accent3 8 4 4 2" xfId="39914" xr:uid="{6B201A1B-8F7F-4818-8ED0-273F24993823}"/>
    <cellStyle name="40% - Accent3 8 4 5" xfId="37314" xr:uid="{E24071F6-D9BC-4F81-BD5C-E916F3C4006B}"/>
    <cellStyle name="40% - Accent3 8 5" xfId="23645" xr:uid="{FEA5789C-1492-418D-A5CE-AD5257366AC7}"/>
    <cellStyle name="40% - Accent3 8 5 2" xfId="14667" xr:uid="{D38C6245-43FE-47B2-AE3E-20CEEDA84B9F}"/>
    <cellStyle name="40% - Accent3 8 5 2 2" xfId="40006" xr:uid="{8CB948C9-47D1-46D0-8BF6-258AF554920D}"/>
    <cellStyle name="40% - Accent3 8 5 3" xfId="48890" xr:uid="{8CF84753-A0A2-4B1D-A9C9-CA33BFFD68F8}"/>
    <cellStyle name="40% - Accent3 8 6" xfId="4867" xr:uid="{E922A656-5F58-41BF-95ED-CEC92F7FE4EC}"/>
    <cellStyle name="40% - Accent3 8 6 2" xfId="24327" xr:uid="{D7C9ACF1-34E6-419D-8B5A-621941AB1F74}"/>
    <cellStyle name="40% - Accent3 8 6 2 2" xfId="49572" xr:uid="{F5AACF3E-C014-47B5-8D3E-6A32389BDC1E}"/>
    <cellStyle name="40% - Accent3 8 6 3" xfId="30298" xr:uid="{DBBCAE6E-4E9F-4837-9205-A9FA86DDFB66}"/>
    <cellStyle name="40% - Accent3 8 7" xfId="15570" xr:uid="{C39C9E0C-1CC3-4927-943D-DBA73925C7DC}"/>
    <cellStyle name="40% - Accent3 8 7 2" xfId="40897" xr:uid="{E98A59F9-DD54-4B37-8860-524DBC537296}"/>
    <cellStyle name="40% - Accent3 8 8" xfId="41405" xr:uid="{BFF2D860-17A9-4493-BB17-9D784E4F4413}"/>
    <cellStyle name="40% - Accent3 9" xfId="24505" xr:uid="{A68D619E-E527-4FEB-8976-620D61C496CB}"/>
    <cellStyle name="40% - Accent3 9 2" xfId="18192" xr:uid="{1D1AFE38-6E5F-4F50-89D2-C7ECDCDE4CFC}"/>
    <cellStyle name="40% - Accent3 9 2 2" xfId="20377" xr:uid="{5BA09C2C-3D21-4A30-8D04-A8896A3050CE}"/>
    <cellStyle name="40% - Accent3 9 2 2 2" xfId="22657" xr:uid="{1A0A1488-DCCF-40C3-AC8F-24B27D9F385A}"/>
    <cellStyle name="40% - Accent3 9 2 2 2 2" xfId="16854" xr:uid="{04666AF5-D90C-4232-B2EB-237D993F7DFF}"/>
    <cellStyle name="40% - Accent3 9 2 2 2 2 2" xfId="42170" xr:uid="{8BFAF0F4-2330-4011-ABBF-2A65077C5236}"/>
    <cellStyle name="40% - Accent3 9 2 2 2 3" xfId="47912" xr:uid="{007C6DBD-BE23-42A0-9C74-6B3D0A6EDB2A}"/>
    <cellStyle name="40% - Accent3 9 2 2 3" xfId="23403" xr:uid="{A038CFD5-3E36-4742-AF78-EE5BFD553DB2}"/>
    <cellStyle name="40% - Accent3 9 2 2 3 2" xfId="1250" xr:uid="{B86BC674-2207-4CAF-9DE3-9D5E1C952024}"/>
    <cellStyle name="40% - Accent3 9 2 2 3 2 2" xfId="26734" xr:uid="{71E21AC1-860B-442E-81BF-2FB44A6C17DF}"/>
    <cellStyle name="40% - Accent3 9 2 2 3 3" xfId="48657" xr:uid="{DB6B5501-417A-4878-9809-7ACAB8F91505}"/>
    <cellStyle name="40% - Accent3 9 2 2 4" xfId="15648" xr:uid="{941E5B6A-D6CA-42AD-91A8-BC0810E55E50}"/>
    <cellStyle name="40% - Accent3 9 2 2 4 2" xfId="40975" xr:uid="{EEED2EDD-B567-48FD-BB65-C7B4436811E4}"/>
    <cellStyle name="40% - Accent3 9 2 2 5" xfId="45656" xr:uid="{09AA5BA8-1CE3-4897-8501-173F7FC04AEE}"/>
    <cellStyle name="40% - Accent3 9 2 3" xfId="13122" xr:uid="{958D9101-C9B3-4DC2-8E3E-7FF3B9CBAA7F}"/>
    <cellStyle name="40% - Accent3 9 2 3 2" xfId="15740" xr:uid="{9A99DCDF-1716-406A-A9BE-4AB2CEBD2FDD}"/>
    <cellStyle name="40% - Accent3 9 2 3 2 2" xfId="41067" xr:uid="{22D58C98-7CAB-4050-B65E-4F94642A2F8E}"/>
    <cellStyle name="40% - Accent3 9 2 3 3" xfId="38473" xr:uid="{B8A6D1A7-13C6-4797-B5A2-B06DE8384F6F}"/>
    <cellStyle name="40% - Accent3 9 2 4" xfId="6972" xr:uid="{8073F194-02B6-4573-9170-9400A927F91E}"/>
    <cellStyle name="40% - Accent3 9 2 4 2" xfId="13804" xr:uid="{E1C62B00-960B-4164-95D1-83BE68B6B9DE}"/>
    <cellStyle name="40% - Accent3 9 2 4 2 2" xfId="39155" xr:uid="{405D78CA-6E5D-4B0B-A729-C7752430684C}"/>
    <cellStyle name="40% - Accent3 9 2 4 3" xfId="32386" xr:uid="{B1C36490-5CAB-464C-91A1-C5D2C1539805}"/>
    <cellStyle name="40% - Accent3 9 2 5" xfId="17675" xr:uid="{BFA71DC2-633E-446D-9B50-67A385A3282D}"/>
    <cellStyle name="40% - Accent3 9 2 5 2" xfId="42983" xr:uid="{F43E2191-8EC9-4716-9298-14DF9E4CB67A}"/>
    <cellStyle name="40% - Accent3 9 2 6" xfId="43493" xr:uid="{FB5A8566-195F-41D8-B907-1A202E174165}"/>
    <cellStyle name="40% - Accent3 9 3" xfId="7659" xr:uid="{A76D42E4-21D6-40EC-A8B8-B52FEBBC04A2}"/>
    <cellStyle name="40% - Accent3 9 3 2" xfId="14065" xr:uid="{8CDDA6BA-7945-4004-A5D2-B6F9CB5700D2}"/>
    <cellStyle name="40% - Accent3 9 3 2 2" xfId="16344" xr:uid="{65E42961-7DD2-4607-9FF0-F907CBCF178E}"/>
    <cellStyle name="40% - Accent3 9 3 2 2 2" xfId="6320" xr:uid="{49E32821-994B-43D8-8289-DCCA15FE7316}"/>
    <cellStyle name="40% - Accent3 9 3 2 2 2 2" xfId="31743" xr:uid="{55DE36E0-8D2E-4CA1-A776-A7B0C22EC982}"/>
    <cellStyle name="40% - Accent3 9 3 2 2 3" xfId="41660" xr:uid="{AD77790B-1042-4ED5-B9F9-8EFD88DF3F3B}"/>
    <cellStyle name="40% - Accent3 9 3 2 3" xfId="17091" xr:uid="{8F5B964B-2699-430D-A3CA-B56FC4DD1732}"/>
    <cellStyle name="40% - Accent3 9 3 2 3 2" xfId="2283" xr:uid="{1478D46F-AD78-46CF-8DF0-809E4C3BAFB0}"/>
    <cellStyle name="40% - Accent3 9 3 2 3 2 2" xfId="27754" xr:uid="{305FC4B4-4832-4C68-8CE0-E71DC4CBD3F4}"/>
    <cellStyle name="40% - Accent3 9 3 2 3 3" xfId="42406" xr:uid="{00BA447B-42ED-4962-A96E-610A2FCAF097}"/>
    <cellStyle name="40% - Accent3 9 3 2 4" xfId="5115" xr:uid="{6E2D01AB-0A68-47B2-A8ED-4A637AB8B450}"/>
    <cellStyle name="40% - Accent3 9 3 2 4 2" xfId="30546" xr:uid="{5ADD8056-F4D3-4E30-8B6F-0F7C7C739E03}"/>
    <cellStyle name="40% - Accent3 9 3 2 5" xfId="39404" xr:uid="{21CFA29E-BACD-4EDA-A5E1-CCF5FA7975A2}"/>
    <cellStyle name="40% - Accent3 9 3 3" xfId="481" xr:uid="{21EB922F-7AED-439A-BE18-C2BC7B4FE17A}"/>
    <cellStyle name="40% - Accent3 9 3 3 2" xfId="5207" xr:uid="{FB02FCAD-3068-4F34-A3B6-F7C36CAA510B}"/>
    <cellStyle name="40% - Accent3 9 3 3 2 2" xfId="30638" xr:uid="{3197DAC4-33D4-4AAC-B4F6-7EBAA4BCACC3}"/>
    <cellStyle name="40% - Accent3 9 3 3 3" xfId="25965" xr:uid="{DB799761-5F17-4943-B581-73F57BAF487A}"/>
    <cellStyle name="40% - Accent3 9 3 4" xfId="19608" xr:uid="{29F5061B-C9FD-49F2-8750-11C2A087F681}"/>
    <cellStyle name="40% - Accent3 9 3 4 2" xfId="1168" xr:uid="{9E20F2FC-DAB0-4E12-9709-1958D028E3DC}"/>
    <cellStyle name="40% - Accent3 9 3 4 2 2" xfId="26652" xr:uid="{65FDDECD-2F89-49F1-9E59-5D49C06F363D}"/>
    <cellStyle name="40% - Accent3 9 3 4 3" xfId="44896" xr:uid="{386794FE-0E83-4484-B94C-22628DA25D39}"/>
    <cellStyle name="40% - Accent3 9 3 5" xfId="7142" xr:uid="{44F1CD7A-C06A-4F1B-9C8F-A645AED6AFCE}"/>
    <cellStyle name="40% - Accent3 9 3 5 2" xfId="32556" xr:uid="{683A07F0-789C-4F1F-A754-1B9B360BA126}"/>
    <cellStyle name="40% - Accent3 9 3 6" xfId="33066" xr:uid="{E35A57C8-CAB7-412A-8665-80CE6B2B09C1}"/>
    <cellStyle name="40% - Accent3 9 4" xfId="7742" xr:uid="{E94DBF80-3251-4DF8-BC35-89510BE90AAC}"/>
    <cellStyle name="40% - Accent3 9 4 2" xfId="10020" xr:uid="{3AD6B29E-04CD-483E-A99B-D0BCEA877B9A}"/>
    <cellStyle name="40% - Accent3 9 4 2 2" xfId="23167" xr:uid="{2C808BB0-3872-4CFD-BDC9-01D000DA1702}"/>
    <cellStyle name="40% - Accent3 9 4 2 2 2" xfId="48422" xr:uid="{43273F6D-1876-4BB9-8890-752A57602F9D}"/>
    <cellStyle name="40% - Accent3 9 4 2 3" xfId="35404" xr:uid="{8BC30247-6073-4DBB-81F9-5C0B49913A61}"/>
    <cellStyle name="40% - Accent3 9 4 3" xfId="10767" xr:uid="{FFD7C9DC-FBA2-4FE4-82E0-B4F72E968320}"/>
    <cellStyle name="40% - Accent3 9 4 3 2" xfId="13885" xr:uid="{E2CB8978-2509-49D3-9635-DE664DFF6B8D}"/>
    <cellStyle name="40% - Accent3 9 4 3 2 2" xfId="39236" xr:uid="{EBE96E32-8CFF-4F8A-B6AE-AC75E9A6D70F}"/>
    <cellStyle name="40% - Accent3 9 4 3 3" xfId="36150" xr:uid="{E8B0E32A-653B-4807-8E8E-24F10ADDFCB8}"/>
    <cellStyle name="40% - Accent3 9 4 4" xfId="21960" xr:uid="{680C95A0-D4F7-4F5D-9A3F-BB13C1669D63}"/>
    <cellStyle name="40% - Accent3 9 4 4 2" xfId="47228" xr:uid="{70EAA1A8-6A07-4683-9DFE-DD0FE463A4F9}"/>
    <cellStyle name="40% - Accent3 9 4 5" xfId="33149" xr:uid="{06D66D44-9A61-4726-AC31-CE63CC6E6115}"/>
    <cellStyle name="40% - Accent3 9 5" xfId="19436" xr:uid="{AF30367A-D480-4311-984C-03F47DAF4416}"/>
    <cellStyle name="40% - Accent3 9 5 2" xfId="22052" xr:uid="{E00527D6-4855-4DEB-AD1F-D4957C59D75E}"/>
    <cellStyle name="40% - Accent3 9 5 2 2" xfId="47320" xr:uid="{70A317C3-7A89-488A-A668-C42D335344F7}"/>
    <cellStyle name="40% - Accent3 9 5 3" xfId="44724" xr:uid="{000FC108-3626-4F59-8053-3A1A33408795}"/>
    <cellStyle name="40% - Accent3 9 6" xfId="17505" xr:uid="{16774E3E-54B5-4673-A33A-6FC5B2F7084A}"/>
    <cellStyle name="40% - Accent3 9 6 2" xfId="20118" xr:uid="{9650471A-79E2-48E6-B170-B77B7CD6BA1B}"/>
    <cellStyle name="40% - Accent3 9 6 2 2" xfId="45406" xr:uid="{417E2544-7650-48F1-A3D0-81CE7B1AC319}"/>
    <cellStyle name="40% - Accent3 9 6 3" xfId="42813" xr:uid="{C60E7150-FF39-4645-8DEF-F46E99D0D203}"/>
    <cellStyle name="40% - Accent3 9 7" xfId="23987" xr:uid="{432A0B48-F107-4DE5-8222-3CC3FE376584}"/>
    <cellStyle name="40% - Accent3 9 7 2" xfId="49232" xr:uid="{62323500-8A99-41C0-BA5B-B92951235F31}"/>
    <cellStyle name="40% - Accent3 9 8" xfId="49741" xr:uid="{D182ED97-BE99-4885-B204-90C440E9ED0E}"/>
    <cellStyle name="40% - Accent4" xfId="30" builtinId="43" customBuiltin="1"/>
    <cellStyle name="40% - Accent4 10" xfId="13982" xr:uid="{B259F9F9-B158-4C74-9DC6-F8355ABA53CB}"/>
    <cellStyle name="40% - Accent4 10 2" xfId="2418" xr:uid="{1B73726D-2154-4007-827D-DC007214F242}"/>
    <cellStyle name="40% - Accent4 10 2 2" xfId="21450" xr:uid="{4E82E342-99E1-4991-AA80-46F541B76B81}"/>
    <cellStyle name="40% - Accent4 10 2 2 2" xfId="24761" xr:uid="{5380BD60-108D-44FF-87C9-854A1C3C39C4}"/>
    <cellStyle name="40% - Accent4 10 2 2 2 2" xfId="18958" xr:uid="{15B33838-9CED-408A-8F15-08FF8D2BC702}"/>
    <cellStyle name="40% - Accent4 10 2 2 2 2 2" xfId="44258" xr:uid="{E08B3937-2410-41D1-BA7F-BEB69CDFCAF0}"/>
    <cellStyle name="40% - Accent4 10 2 2 2 3" xfId="49995" xr:uid="{A728E03C-7041-4828-8B67-F5272CA15005}"/>
    <cellStyle name="40% - Accent4 10 2 2 3" xfId="12879" xr:uid="{3078A879-1559-402E-BDCC-DC04B9572FF5}"/>
    <cellStyle name="40% - Accent4 10 2 2 3 2" xfId="23338" xr:uid="{47553A8D-2994-4389-82A7-03EC69169D94}"/>
    <cellStyle name="40% - Accent4 10 2 2 3 2 2" xfId="48593" xr:uid="{911A2631-AAD9-4E3E-85F0-B47D631FC43F}"/>
    <cellStyle name="40% - Accent4 10 2 2 3 3" xfId="38240" xr:uid="{1AE757CB-C5D7-4A65-9343-51B79F852CF1}"/>
    <cellStyle name="40% - Accent4 10 2 2 4" xfId="17753" xr:uid="{46F9C699-BD9E-48B6-9863-92C8683042D6}"/>
    <cellStyle name="40% - Accent4 10 2 2 4 2" xfId="43061" xr:uid="{3F89E1A5-C21C-4171-98CF-C299B8535D5B}"/>
    <cellStyle name="40% - Accent4 10 2 2 5" xfId="46718" xr:uid="{36611B47-B5DC-4B0B-BD08-413EBA2FA283}"/>
    <cellStyle name="40% - Accent4 10 2 3" xfId="9938" xr:uid="{B566FCC5-4ED2-4178-B715-AAD4CBD4AC1E}"/>
    <cellStyle name="40% - Accent4 10 2 3 2" xfId="17845" xr:uid="{B9CEED75-7B9F-4E45-ADF8-8F11D358E8B0}"/>
    <cellStyle name="40% - Accent4 10 2 3 2 2" xfId="43153" xr:uid="{5E54C322-1BEE-42C6-8460-EAFF91D09687}"/>
    <cellStyle name="40% - Accent4 10 2 3 3" xfId="35322" xr:uid="{6803A149-029B-49A1-ABE1-995FE15BF4C9}"/>
    <cellStyle name="40% - Accent4 10 2 4" xfId="1692" xr:uid="{78461697-C3D6-461A-8845-9DAE58FF83FB}"/>
    <cellStyle name="40% - Accent4 10 2 4 2" xfId="10620" xr:uid="{D4718AF8-1D83-4E89-B6C2-2C73F13974E6}"/>
    <cellStyle name="40% - Accent4 10 2 4 2 2" xfId="36004" xr:uid="{D49D1260-3714-4595-A505-E6E197741C73}"/>
    <cellStyle name="40% - Accent4 10 2 4 3" xfId="27163" xr:uid="{358C5130-7A7D-46BB-807C-7E801F7FB476}"/>
    <cellStyle name="40% - Accent4 10 2 5" xfId="825" xr:uid="{0B0F376B-981C-40CF-95BA-CD71F585DAE3}"/>
    <cellStyle name="40% - Accent4 10 2 5 2" xfId="26309" xr:uid="{E5B00FB8-FF88-470B-AC8A-2EFC81B4AFD3}"/>
    <cellStyle name="40% - Accent4 10 2 6" xfId="27874" xr:uid="{EE51E8BD-EFE5-4D75-BB46-6AA76250CDF5}"/>
    <cellStyle name="40% - Accent4 10 3" xfId="8731" xr:uid="{A0335074-A01C-4CC1-92EE-847DFB123358}"/>
    <cellStyle name="40% - Accent4 10 3 2" xfId="15138" xr:uid="{BF6F4F2F-CAF6-4AB8-B843-959CE774A195}"/>
    <cellStyle name="40% - Accent4 10 3 2 2" xfId="18448" xr:uid="{42A042B8-9C96-4842-9071-167BB4C97FFE}"/>
    <cellStyle name="40% - Accent4 10 3 2 2 2" xfId="8425" xr:uid="{0D33D8BB-8E4D-4F20-B085-81A321B31F4F}"/>
    <cellStyle name="40% - Accent4 10 3 2 2 2 2" xfId="33832" xr:uid="{E56839E4-C8D7-4423-A53E-42FCFC70C5C7}"/>
    <cellStyle name="40% - Accent4 10 3 2 2 3" xfId="43748" xr:uid="{5826595B-625F-4B5F-817D-D4DD858C38D1}"/>
    <cellStyle name="40% - Accent4 10 3 2 3" xfId="734" xr:uid="{378F201F-350A-48D0-A1AC-840FA912D5DD}"/>
    <cellStyle name="40% - Accent4 10 3 2 3 2" xfId="17025" xr:uid="{7201D559-F465-4C89-8492-9B0F91B843B4}"/>
    <cellStyle name="40% - Accent4 10 3 2 3 2 2" xfId="42341" xr:uid="{E6BAA287-9229-4350-A2E9-68511621E69D}"/>
    <cellStyle name="40% - Accent4 10 3 2 3 3" xfId="26218" xr:uid="{A3E9C400-7B20-4C01-B040-162AB1212DA1}"/>
    <cellStyle name="40% - Accent4 10 3 2 4" xfId="7220" xr:uid="{F7C80348-5DEA-4DB9-A3CB-57D36418C41B}"/>
    <cellStyle name="40% - Accent4 10 3 2 4 2" xfId="32634" xr:uid="{078A4AE7-4AAB-4732-B49F-14772D8D325C}"/>
    <cellStyle name="40% - Accent4 10 3 2 5" xfId="40465" xr:uid="{69479418-2F32-4F81-A6E7-69453F0CE4A5}"/>
    <cellStyle name="40% - Accent4 10 3 3" xfId="22575" xr:uid="{17F19AE7-7AD3-4B49-ABB2-CB6D20828B5A}"/>
    <cellStyle name="40% - Accent4 10 3 3 2" xfId="7312" xr:uid="{F4D66609-0818-4043-AF46-13D08CC7C0C7}"/>
    <cellStyle name="40% - Accent4 10 3 3 2 2" xfId="32726" xr:uid="{87ACDCFE-5295-4E94-A6A0-1BF4AA2CF2AE}"/>
    <cellStyle name="40% - Accent4 10 3 3 3" xfId="47830" xr:uid="{C57137B2-F3DA-4E56-BDEE-9D570CB154B2}"/>
    <cellStyle name="40% - Accent4 10 3 4" xfId="3796" xr:uid="{0D57C273-9CE3-430F-AC38-665AC9C79C3B}"/>
    <cellStyle name="40% - Accent4 10 3 4 2" xfId="23257" xr:uid="{FC69B12A-A53C-4D8B-88AD-A26F65D7ADF6}"/>
    <cellStyle name="40% - Accent4 10 3 4 2 2" xfId="48512" xr:uid="{CDBDCF05-10E6-46D6-8E8E-B9C8FFAAD87F}"/>
    <cellStyle name="40% - Accent4 10 3 4 3" xfId="29240" xr:uid="{284BBCAD-18C8-45B7-A2EB-02710D127BBA}"/>
    <cellStyle name="40% - Accent4 10 3 5" xfId="1862" xr:uid="{41D9D1B5-08BE-45A2-823D-C4708D1C9491}"/>
    <cellStyle name="40% - Accent4 10 3 5 2" xfId="27333" xr:uid="{B48C0409-C89B-4EAC-9026-EC99DCBDB90E}"/>
    <cellStyle name="40% - Accent4 10 3 6" xfId="34127" xr:uid="{2D9D8B4B-40BA-4808-A9F5-31F4478F82C0}"/>
    <cellStyle name="40% - Accent4 10 4" xfId="8814" xr:uid="{B4F20AE2-6E88-46B5-AD59-A7163EB90804}"/>
    <cellStyle name="40% - Accent4 10 4 2" xfId="12124" xr:uid="{3B5B5783-4936-450D-B8CE-E9680120E224}"/>
    <cellStyle name="40% - Accent4 10 4 2 2" xfId="25271" xr:uid="{51C73244-CDBF-4283-B8DB-4199087831DC}"/>
    <cellStyle name="40% - Accent4 10 4 2 2 2" xfId="50505" xr:uid="{1434F89A-E789-4625-B8E7-D8F488C27E7D}"/>
    <cellStyle name="40% - Accent4 10 4 2 3" xfId="37487" xr:uid="{9A623308-DD66-48AC-B6A6-D306A0A08621}"/>
    <cellStyle name="40% - Accent4 10 4 3" xfId="19195" xr:uid="{840F57F2-6603-4125-A440-C7135BA26F3F}"/>
    <cellStyle name="40% - Accent4 10 4 3 2" xfId="10701" xr:uid="{B4468755-AC82-44DE-9777-43B31F34D266}"/>
    <cellStyle name="40% - Accent4 10 4 3 2 2" xfId="36085" xr:uid="{90ED639D-961B-4D5E-A030-1D81E0E3D2A8}"/>
    <cellStyle name="40% - Accent4 10 4 3 3" xfId="44493" xr:uid="{0CF6696B-6824-47B6-9FC0-B13638E5EE50}"/>
    <cellStyle name="40% - Accent4 10 4 4" xfId="24065" xr:uid="{E746879B-49E9-4A16-B26D-6FC8307055CE}"/>
    <cellStyle name="40% - Accent4 10 4 4 2" xfId="49310" xr:uid="{3D41DDBD-DFAB-415D-BD7F-4BA3116C172B}"/>
    <cellStyle name="40% - Accent4 10 4 5" xfId="34207" xr:uid="{B273D666-E6FE-4CD9-9CAE-FA42B4E948BB}"/>
    <cellStyle name="40% - Accent4 10 5" xfId="3624" xr:uid="{5F5BBCB3-2EDA-4ACC-8E02-DAF8355F7205}"/>
    <cellStyle name="40% - Accent4 10 5 2" xfId="24157" xr:uid="{74EAD353-0E87-431F-B27B-58CB2B56DBF8}"/>
    <cellStyle name="40% - Accent4 10 5 2 2" xfId="49402" xr:uid="{373E21D1-777D-4006-BA83-2A2C91F1A199}"/>
    <cellStyle name="40% - Accent4 10 5 3" xfId="29068" xr:uid="{D997B41E-E802-4E91-8BC5-7A93E97D30A0}"/>
    <cellStyle name="40% - Accent4 10 6" xfId="654" xr:uid="{E94ECDD0-2A65-4DA6-ABC4-D5AC556119E0}"/>
    <cellStyle name="40% - Accent4 10 6 2" xfId="4306" xr:uid="{B6486359-C060-4736-A177-032DF1FB5ADF}"/>
    <cellStyle name="40% - Accent4 10 6 2 2" xfId="29750" xr:uid="{7F04911C-A8DC-4081-BE78-96B151FB37A9}"/>
    <cellStyle name="40% - Accent4 10 6 3" xfId="26138" xr:uid="{2140DFA2-55FC-4551-A910-4706C0CEF455}"/>
    <cellStyle name="40% - Accent4 10 7" xfId="13464" xr:uid="{4FD46A4F-CA31-466B-91A2-EF7E2E542577}"/>
    <cellStyle name="40% - Accent4 10 7 2" xfId="38815" xr:uid="{E192B32E-8B1C-4AE1-8531-63B090C03123}"/>
    <cellStyle name="40% - Accent4 10 8" xfId="39323" xr:uid="{2F137513-BE76-4880-8DCC-53001FF544CD}"/>
    <cellStyle name="40% - Accent4 11" xfId="21367" xr:uid="{92EA6934-817A-4A06-BE02-0D3B6EC44DD6}"/>
    <cellStyle name="40% - Accent4 11 2" xfId="15055" xr:uid="{68B0416A-7A9B-4CF0-A4B4-BEC3B8C630D7}"/>
    <cellStyle name="40% - Accent4 11 2 2" xfId="10918" xr:uid="{4865818D-BE1B-4266-9238-51C5E9446BDB}"/>
    <cellStyle name="40% - Accent4 11 2 2 2" xfId="20550" xr:uid="{4A29FB80-3791-435B-A3FA-0060A2E97089}"/>
    <cellStyle name="40% - Accent4 11 2 2 2 2" xfId="14748" xr:uid="{AF936955-A02C-4C14-BB1E-B440AF6BA803}"/>
    <cellStyle name="40% - Accent4 11 2 2 2 2 2" xfId="40087" xr:uid="{BBE2EB8B-1BAC-4B5C-84F4-EDBC60EDA024}"/>
    <cellStyle name="40% - Accent4 11 2 2 2 3" xfId="45829" xr:uid="{E3FD9B97-6CCE-4CA1-9DCF-7410C8EA505E}"/>
    <cellStyle name="40% - Accent4 11 2 2 3" xfId="735" xr:uid="{42988EBE-DF5D-4A1F-8C20-51E9CDDF92B3}"/>
    <cellStyle name="40% - Accent4 11 2 2 3 2" xfId="12805" xr:uid="{73719C95-2DDB-4502-9D73-E9CA864AB35A}"/>
    <cellStyle name="40% - Accent4 11 2 2 3 2 2" xfId="38168" xr:uid="{40511D14-97DA-4E19-AAB9-FAA3A6637489}"/>
    <cellStyle name="40% - Accent4 11 2 2 3 3" xfId="26219" xr:uid="{8D09B8AA-10B0-419D-8923-CD15DC7FC677}"/>
    <cellStyle name="40% - Accent4 11 2 2 4" xfId="13542" xr:uid="{B33EEF07-51FC-4272-A2FC-B96D7F10FD39}"/>
    <cellStyle name="40% - Accent4 11 2 2 4 2" xfId="38893" xr:uid="{5C3FAA6B-4B77-4395-A435-5470A418E5B4}"/>
    <cellStyle name="40% - Accent4 11 2 2 5" xfId="36289" xr:uid="{5B02832D-E0D1-49F0-AB7A-8AF9D4649873}"/>
    <cellStyle name="40% - Accent4 11 2 3" xfId="5728" xr:uid="{CE207805-88C3-4F1F-88DB-DA257DAB9A8B}"/>
    <cellStyle name="40% - Accent4 11 2 3 2" xfId="13634" xr:uid="{E18A769E-819F-4CB6-974F-188297C1D475}"/>
    <cellStyle name="40% - Accent4 11 2 3 2 2" xfId="38985" xr:uid="{4D99444A-4110-4685-98A6-0F913015A354}"/>
    <cellStyle name="40% - Accent4 11 2 3 3" xfId="31151" xr:uid="{98C6957E-A88D-458E-8026-F26F53E5BDB9}"/>
    <cellStyle name="40% - Accent4 11 2 4" xfId="22747" xr:uid="{87DD1D69-37C4-43DB-8F57-810747F38278}"/>
    <cellStyle name="40% - Accent4 11 2 4 2" xfId="6410" xr:uid="{1C3E8096-CCAC-4D35-B5BE-AAD9C6A1DFFA}"/>
    <cellStyle name="40% - Accent4 11 2 4 2 2" xfId="31833" xr:uid="{FCC3C21C-56DF-4744-B317-0D53812DB787}"/>
    <cellStyle name="40% - Accent4 11 2 4 3" xfId="48002" xr:uid="{63DBCE17-BC82-40DA-920C-424688D52A88}"/>
    <cellStyle name="40% - Accent4 11 2 5" xfId="10280" xr:uid="{2122ECB9-7414-4064-AA68-0658D10F6B1B}"/>
    <cellStyle name="40% - Accent4 11 2 5 2" xfId="35664" xr:uid="{4E38B0EA-C34E-4035-B3F2-B54C4E98979A}"/>
    <cellStyle name="40% - Accent4 11 2 6" xfId="40384" xr:uid="{745D895F-D193-4108-B97D-92D5CDECC2AF}"/>
    <cellStyle name="40% - Accent4 11 3" xfId="4522" xr:uid="{B68BAF78-7FCF-4455-94CA-E14C40C23902}"/>
    <cellStyle name="40% - Accent4 11 3 2" xfId="23555" xr:uid="{0B02D552-F88B-45B3-8B24-F03E3C43454F}"/>
    <cellStyle name="40% - Accent4 11 3 2 2" xfId="14238" xr:uid="{9823A0F2-EE46-4AF7-9150-C1EF08B12275}"/>
    <cellStyle name="40% - Accent4 11 3 2 2 2" xfId="1078" xr:uid="{4530E540-C460-4B5B-932A-3141655B0B07}"/>
    <cellStyle name="40% - Accent4 11 3 2 2 2 2" xfId="26562" xr:uid="{8B444FFE-C410-40CF-BF9B-C362975A4D09}"/>
    <cellStyle name="40% - Accent4 11 3 2 2 3" xfId="39577" xr:uid="{523CA1EB-B2BE-4528-B214-DCA3CAEBE143}"/>
    <cellStyle name="40% - Accent4 11 3 2 3" xfId="736" xr:uid="{BF2051E0-7C99-410C-8AEA-0E0466C61DC2}"/>
    <cellStyle name="40% - Accent4 11 3 2 3 2" xfId="25442" xr:uid="{46BCCDA0-DB88-4B49-A119-A2DA3CDA8EE3}"/>
    <cellStyle name="40% - Accent4 11 3 2 3 2 2" xfId="50676" xr:uid="{7708B2F5-7CA7-405D-84AA-50B8448A0ED3}"/>
    <cellStyle name="40% - Accent4 11 3 2 3 3" xfId="26220" xr:uid="{4839121E-C134-4649-BCD1-61F976D9DD93}"/>
    <cellStyle name="40% - Accent4 11 3 2 4" xfId="906" xr:uid="{E703B046-9EC2-424E-A5C0-D917179830A1}"/>
    <cellStyle name="40% - Accent4 11 3 2 4 2" xfId="26390" xr:uid="{4E1003E0-90C1-4B3C-A700-C3D866D10B99}"/>
    <cellStyle name="40% - Accent4 11 3 2 5" xfId="48800" xr:uid="{768B0AED-3073-4EAB-8902-39AC3FA417C1}"/>
    <cellStyle name="40% - Accent4 11 3 3" xfId="12042" xr:uid="{8F01D532-D4CF-4DAC-9212-384BAD63033D}"/>
    <cellStyle name="40% - Accent4 11 3 3 2" xfId="2029" xr:uid="{EB72D801-D5C7-4B2D-8192-0FBEBD0F9026}"/>
    <cellStyle name="40% - Accent4 11 3 3 2 2" xfId="27500" xr:uid="{45336CAF-5998-4967-A008-15E87FD272E7}"/>
    <cellStyle name="40% - Accent4 11 3 3 3" xfId="37405" xr:uid="{421A8587-2E9C-45F6-9436-1DAC74C39D12}"/>
    <cellStyle name="40% - Accent4 11 3 4" xfId="16434" xr:uid="{0EE5B4AE-C678-40A4-BE20-A1D9DCC342DC}"/>
    <cellStyle name="40% - Accent4 11 3 4 2" xfId="12724" xr:uid="{CF16D70C-EEFF-40EE-AB82-9F2138655AE3}"/>
    <cellStyle name="40% - Accent4 11 3 4 2 2" xfId="38087" xr:uid="{AE5DAFF6-F9CE-405D-BFA3-5A87CB69024B}"/>
    <cellStyle name="40% - Accent4 11 3 4 3" xfId="41750" xr:uid="{D32DBCC2-4C7D-403C-B542-CEAAD5C9B380}"/>
    <cellStyle name="40% - Accent4 11 3 5" xfId="22917" xr:uid="{8C297B5E-9EF5-4964-B51D-87BEEB25C928}"/>
    <cellStyle name="40% - Accent4 11 3 5 2" xfId="48172" xr:uid="{9442E75D-3E3C-4DD5-88BF-38C3F65E193C}"/>
    <cellStyle name="40% - Accent4 11 3 6" xfId="29954" xr:uid="{BC7A4628-2283-4A86-9C57-0095C20FC364}"/>
    <cellStyle name="40% - Accent4 11 4" xfId="4605" xr:uid="{A3AA5A53-8E91-4FBE-985C-C41EFEBFAFC0}"/>
    <cellStyle name="40% - Accent4 11 4 2" xfId="7915" xr:uid="{EAF6D055-D91D-45BF-96A0-16F7B6E77FF3}"/>
    <cellStyle name="40% - Accent4 11 4 2 2" xfId="21060" xr:uid="{23137E0E-D0CA-4C1A-9756-32398994860C}"/>
    <cellStyle name="40% - Accent4 11 4 2 2 2" xfId="46339" xr:uid="{A06B7523-637D-4CD9-A95B-8BE59093833F}"/>
    <cellStyle name="40% - Accent4 11 4 2 3" xfId="33322" xr:uid="{D615BB30-9E7F-4292-866A-BB1D4A8702F6}"/>
    <cellStyle name="40% - Accent4 11 4 3" xfId="13374" xr:uid="{60A83298-0736-4590-A69A-41E7466E2962}"/>
    <cellStyle name="40% - Accent4 11 4 3 2" xfId="6491" xr:uid="{854E04DF-4CD5-4C18-9CF3-5DBD69CAC005}"/>
    <cellStyle name="40% - Accent4 11 4 3 2 2" xfId="31914" xr:uid="{70F9B384-1666-4987-918E-6AAC308B8B02}"/>
    <cellStyle name="40% - Accent4 11 4 3 3" xfId="38725" xr:uid="{C43024DA-8707-4501-8FE1-AA7F6D334897}"/>
    <cellStyle name="40% - Accent4 11 4 4" xfId="19856" xr:uid="{A02F42C5-F2CA-4217-8AFC-9EDD7AE388AC}"/>
    <cellStyle name="40% - Accent4 11 4 4 2" xfId="45144" xr:uid="{D7A14A9D-40CD-49B2-BB63-4836CFB036AC}"/>
    <cellStyle name="40% - Accent4 11 4 5" xfId="30036" xr:uid="{020B58BC-889B-4D9F-BB87-A4369A772560}"/>
    <cellStyle name="40% - Accent4 11 5" xfId="16262" xr:uid="{45C1221F-8654-4B08-B788-D15E8648D0D4}"/>
    <cellStyle name="40% - Accent4 11 5 2" xfId="19948" xr:uid="{385AE875-5251-4FB7-9A77-B066B4A56F0C}"/>
    <cellStyle name="40% - Accent4 11 5 2 2" xfId="45236" xr:uid="{F469EB7D-F905-4C26-8004-493D228B54C9}"/>
    <cellStyle name="40% - Accent4 11 5 3" xfId="41578" xr:uid="{387F8159-8121-4908-BBCF-FF364A88186E}"/>
    <cellStyle name="40% - Accent4 11 6" xfId="10110" xr:uid="{ABBFD2FA-4C22-481C-B3A9-6148473BBF6E}"/>
    <cellStyle name="40% - Accent4 11 6 2" xfId="16944" xr:uid="{C2A6B582-E5AC-40CC-9D50-8431FDE500E7}"/>
    <cellStyle name="40% - Accent4 11 6 2 2" xfId="42260" xr:uid="{C5392AB0-18B5-44FB-9629-F1811DCE3EB3}"/>
    <cellStyle name="40% - Accent4 11 6 3" xfId="35494" xr:uid="{1318B304-9F83-42B9-ABED-07D663D9004C}"/>
    <cellStyle name="40% - Accent4 11 7" xfId="3966" xr:uid="{C0E50555-A5F6-4F15-B31F-F188BD9C9AE1}"/>
    <cellStyle name="40% - Accent4 11 7 2" xfId="29410" xr:uid="{F76A8C44-1314-4E7B-8884-6434562D048B}"/>
    <cellStyle name="40% - Accent4 11 8" xfId="46636" xr:uid="{BDA70F2C-D125-4407-8B22-7ACEFAF6383A}"/>
    <cellStyle name="40% - Accent4 12" xfId="10835" xr:uid="{9F19EB2B-08C2-4F86-BC99-40FBBAC3BAC8}"/>
    <cellStyle name="40% - Accent4 12 2" xfId="23472" xr:uid="{26A07E0B-020F-42EF-A598-721012B581E7}"/>
    <cellStyle name="40% - Accent4 12 2 2" xfId="6710" xr:uid="{E92A1D65-607A-4D3E-9147-41ECDB0D7884}"/>
    <cellStyle name="40% - Accent4 12 2 2 2" xfId="8987" xr:uid="{3116E82C-DBBB-4AA6-85DF-64649CFD44B0}"/>
    <cellStyle name="40% - Accent4 12 2 2 2 2" xfId="1079" xr:uid="{DA6334FA-7537-400C-8314-A3BE04FC6942}"/>
    <cellStyle name="40% - Accent4 12 2 2 2 2 2" xfId="26563" xr:uid="{91810000-A566-478A-823A-D78C5979CC57}"/>
    <cellStyle name="40% - Accent4 12 2 2 2 3" xfId="34380" xr:uid="{E678F3A6-792C-4182-9F5B-6B1E3D420147}"/>
    <cellStyle name="40% - Accent4 12 2 2 3" xfId="3877" xr:uid="{245D3256-395A-4BE1-864C-570B99ABDCF1}"/>
    <cellStyle name="40% - Accent4 12 2 2 3 2" xfId="8596" xr:uid="{16E4E2F2-C0D8-474A-BEE7-3D882E313E5A}"/>
    <cellStyle name="40% - Accent4 12 2 2 3 2 2" xfId="34003" xr:uid="{378CDD6F-E298-492A-878C-310B10546F63}"/>
    <cellStyle name="40% - Accent4 12 2 2 3 3" xfId="29321" xr:uid="{6C5B3FD1-BDA0-411E-9919-9BCB50021C71}"/>
    <cellStyle name="40% - Accent4 12 2 2 4" xfId="1943" xr:uid="{41E9B639-3309-49A1-97A3-9704103D3B5B}"/>
    <cellStyle name="40% - Accent4 12 2 2 4 2" xfId="27414" xr:uid="{2E67E2EB-C60B-45FA-B240-0B3BF34E5607}"/>
    <cellStyle name="40% - Accent4 12 2 2 5" xfId="32124" xr:uid="{8F73D4FF-3256-4DF2-935A-B18AAEACF87B}"/>
    <cellStyle name="40% - Accent4 12 2 3" xfId="18366" xr:uid="{F396589C-B6E4-448C-B58A-4D1FA6AB0365}"/>
    <cellStyle name="40% - Accent4 12 2 3 2" xfId="10447" xr:uid="{B0E20250-DF48-44E9-861E-A0DE5F4C3C49}"/>
    <cellStyle name="40% - Accent4 12 2 3 2 2" xfId="35831" xr:uid="{40FBF8EE-D716-4FF5-94FF-FCC1F260B142}"/>
    <cellStyle name="40% - Accent4 12 2 3 3" xfId="43666" xr:uid="{348CAB87-456B-4786-BB29-6214047D0FE1}"/>
    <cellStyle name="40% - Accent4 12 2 4" xfId="12214" xr:uid="{CF3C6465-46B5-42B8-AE6F-207B942BB5AA}"/>
    <cellStyle name="40% - Accent4 12 2 4 2" xfId="19048" xr:uid="{1ADFB9D0-5222-4058-8EC1-13A589B6F413}"/>
    <cellStyle name="40% - Accent4 12 2 4 2 2" xfId="44348" xr:uid="{378AD363-4741-445B-98B2-0A18BD435235}"/>
    <cellStyle name="40% - Accent4 12 2 4 3" xfId="37577" xr:uid="{D23C0113-2816-45A0-87C0-B2D05F87B9A6}"/>
    <cellStyle name="40% - Accent4 12 2 5" xfId="6070" xr:uid="{00DBC1B4-7F5C-43F0-9E83-CADD5B80273B}"/>
    <cellStyle name="40% - Accent4 12 2 5 2" xfId="31493" xr:uid="{AE4B7440-D0E6-4FFE-8DB7-9D1E5CF1671C}"/>
    <cellStyle name="40% - Accent4 12 2 6" xfId="48719" xr:uid="{3F31CB54-63B7-4E89-8E43-988CC5EB219F}"/>
    <cellStyle name="40% - Accent4 12 3" xfId="17160" xr:uid="{58EA75DB-76EB-43F1-8664-AB6CCA0DE841}"/>
    <cellStyle name="40% - Accent4 12 3 2" xfId="19346" xr:uid="{0B86257E-E5B3-4AD4-A561-494D16FE98AC}"/>
    <cellStyle name="40% - Accent4 12 3 2 2" xfId="21623" xr:uid="{F47FC8C7-848E-4F73-A31D-AA4927ED1447}"/>
    <cellStyle name="40% - Accent4 12 3 2 2 2" xfId="1080" xr:uid="{39C5F110-4A76-4D8A-809C-2D3B1234966A}"/>
    <cellStyle name="40% - Accent4 12 3 2 2 2 2" xfId="26564" xr:uid="{D7197436-27A6-480C-956D-41552661E387}"/>
    <cellStyle name="40% - Accent4 12 3 2 2 3" xfId="46891" xr:uid="{9398DD94-BD98-46DB-9016-5FEEE6B71829}"/>
    <cellStyle name="40% - Accent4 12 3 2 3" xfId="10191" xr:uid="{DC84356C-7E67-4DBA-A59F-FC96270EAE7A}"/>
    <cellStyle name="40% - Accent4 12 3 2 3 2" xfId="21231" xr:uid="{7D56133D-236C-4B33-B8E0-5E34A391359C}"/>
    <cellStyle name="40% - Accent4 12 3 2 3 2 2" xfId="46510" xr:uid="{802EE6DE-FE2E-4B4A-9F44-81EE8C1FEE7C}"/>
    <cellStyle name="40% - Accent4 12 3 2 3 3" xfId="35575" xr:uid="{6140C612-23E5-49B9-A266-53B92F3B39E5}"/>
    <cellStyle name="40% - Accent4 12 3 2 4" xfId="4047" xr:uid="{BE4B0248-7142-4E47-9D0D-3DE72B1AD6D2}"/>
    <cellStyle name="40% - Accent4 12 3 2 4 2" xfId="29491" xr:uid="{AF81A9EB-5146-444E-94EB-C33A43F403E8}"/>
    <cellStyle name="40% - Accent4 12 3 2 5" xfId="44634" xr:uid="{BF0854C3-CF69-4CCA-8A98-1FEED3E5E60A}"/>
    <cellStyle name="40% - Accent4 12 3 3" xfId="7833" xr:uid="{97032FCD-73A9-4894-9343-14B6A35F0260}"/>
    <cellStyle name="40% - Accent4 12 3 3 2" xfId="23084" xr:uid="{E7AA6DE7-A4F2-4CE1-99A3-3E2BC93B3DB7}"/>
    <cellStyle name="40% - Accent4 12 3 3 2 2" xfId="48339" xr:uid="{E57326F8-2309-453B-8CEE-2748A6DB3A12}"/>
    <cellStyle name="40% - Accent4 12 3 3 3" xfId="33240" xr:uid="{A98DF078-3B0F-4EAD-AFD1-C43BF45A9558}"/>
    <cellStyle name="40% - Accent4 12 3 4" xfId="24851" xr:uid="{BA10B8D4-6C5D-4B1E-BB83-6AF5090E8013}"/>
    <cellStyle name="40% - Accent4 12 3 4 2" xfId="8515" xr:uid="{41B5DD85-68CD-4FA0-B2DC-06666C7D2A04}"/>
    <cellStyle name="40% - Accent4 12 3 4 2 2" xfId="33922" xr:uid="{B4761A62-2D7E-4E4C-885F-9778BC0C7302}"/>
    <cellStyle name="40% - Accent4 12 3 4 3" xfId="50085" xr:uid="{6E9C4E6D-D21D-4108-A988-A7430997DAE4}"/>
    <cellStyle name="40% - Accent4 12 3 5" xfId="12384" xr:uid="{551BE158-F20F-4926-BE51-519E8A65E7A7}"/>
    <cellStyle name="40% - Accent4 12 3 5 2" xfId="37747" xr:uid="{9E8142CF-1EF3-4192-9C75-F55798083148}"/>
    <cellStyle name="40% - Accent4 12 3 6" xfId="42468" xr:uid="{B2676BB6-C816-40E5-B398-B758C660B2C8}"/>
    <cellStyle name="40% - Accent4 12 4" xfId="17243" xr:uid="{4A8CF8FE-918F-4CD4-AB92-6511A7EFE54C}"/>
    <cellStyle name="40% - Accent4 12 4 2" xfId="2674" xr:uid="{0B38A967-DCC8-4B18-A7BA-F3B6CEF2DDCF}"/>
    <cellStyle name="40% - Accent4 12 4 2 2" xfId="13716" xr:uid="{989F0C4E-DDBE-4989-8D90-36725320AD49}"/>
    <cellStyle name="40% - Accent4 12 4 2 2 2" xfId="39067" xr:uid="{8BDA0BA8-2CC7-4384-BFB2-52D713831569}"/>
    <cellStyle name="40% - Accent4 12 4 2 3" xfId="28127" xr:uid="{737728EE-6F5E-4620-A4D7-4FB08BFAFC83}"/>
    <cellStyle name="40% - Accent4 12 4 3" xfId="1773" xr:uid="{3CCA7B62-AAB8-4515-9AFE-A138BB70DCCF}"/>
    <cellStyle name="40% - Accent4 12 4 3 2" xfId="19129" xr:uid="{AD92A143-27F1-4206-9500-2DE68176A0EA}"/>
    <cellStyle name="40% - Accent4 12 4 3 2 2" xfId="44429" xr:uid="{6D3703D1-F660-4481-9265-3F4F3F2AFE34}"/>
    <cellStyle name="40% - Accent4 12 4 3 3" xfId="27244" xr:uid="{554FC698-3969-4CAE-AF6E-F9909EFD50B4}"/>
    <cellStyle name="40% - Accent4 12 4 4" xfId="907" xr:uid="{AC1A9565-561F-46C5-8D36-60013864454E}"/>
    <cellStyle name="40% - Accent4 12 4 4 2" xfId="26391" xr:uid="{47BC85C8-8E20-4CCA-9E08-37CB5B346CAB}"/>
    <cellStyle name="40% - Accent4 12 4 5" xfId="42551" xr:uid="{8D044C59-81AD-48B7-868D-EC221786F11B}"/>
    <cellStyle name="40% - Accent4 12 5" xfId="24679" xr:uid="{C6A71627-9825-4A74-9AEE-2245BD7E005C}"/>
    <cellStyle name="40% - Accent4 12 5 2" xfId="4133" xr:uid="{D374892B-4340-46DB-8218-D443DEAC1EBE}"/>
    <cellStyle name="40% - Accent4 12 5 2 2" xfId="29577" xr:uid="{EF96A839-8258-4AF9-B4C3-1F1AE2A3251B}"/>
    <cellStyle name="40% - Accent4 12 5 3" xfId="49913" xr:uid="{B579D069-1A35-4DBA-98BE-B4A3FBB3BBFF}"/>
    <cellStyle name="40% - Accent4 12 6" xfId="5900" xr:uid="{F4E4AC91-AA06-4869-A4F6-885C07A5ABFF}"/>
    <cellStyle name="40% - Accent4 12 6 2" xfId="25361" xr:uid="{338E5295-92AC-4B88-AA8F-8FA9B5F5FC7B}"/>
    <cellStyle name="40% - Accent4 12 6 2 2" xfId="50595" xr:uid="{46F059FF-75D3-4062-A827-066759E4D8F3}"/>
    <cellStyle name="40% - Accent4 12 6 3" xfId="31323" xr:uid="{253A66B1-BD6A-498B-8055-C45CA8CF8131}"/>
    <cellStyle name="40% - Accent4 12 7" xfId="16604" xr:uid="{BAE0C271-78DD-49E6-8D64-68095663A459}"/>
    <cellStyle name="40% - Accent4 12 7 2" xfId="41920" xr:uid="{7F2832CA-1788-4325-B7E0-6500EE1AAE97}"/>
    <cellStyle name="40% - Accent4 12 8" xfId="36208" xr:uid="{B30B214D-16E0-486B-9C0F-58156F9EB835}"/>
    <cellStyle name="40% - Accent4 13" xfId="6627" xr:uid="{C478F162-0312-4305-9BAC-5B6809D74054}"/>
    <cellStyle name="40% - Accent4 13 2" xfId="19263" xr:uid="{99C1A4B6-6A21-4AF1-9270-713C84A66A12}"/>
    <cellStyle name="40% - Accent4 13 2 2" xfId="392" xr:uid="{2069E96F-AC72-497B-B02C-0221D5B45E5C}"/>
    <cellStyle name="40% - Accent4 13 2 2 2" xfId="4778" xr:uid="{E8877EF6-D8E3-4495-862D-FF84FAA00098}"/>
    <cellStyle name="40% - Accent4 13 2 2 2 2" xfId="4219" xr:uid="{8BD38F76-BD91-4364-900A-AF592D2CB0B0}"/>
    <cellStyle name="40% - Accent4 13 2 2 2 2 2" xfId="29663" xr:uid="{ECE3E0E8-0D77-4671-9418-9BEB0DBC03C6}"/>
    <cellStyle name="40% - Accent4 13 2 2 2 3" xfId="30209" xr:uid="{8B5557A4-151D-4B77-9CCE-17931AD72DCB}"/>
    <cellStyle name="40% - Accent4 13 2 2 3" xfId="16515" xr:uid="{B410AED3-1903-4C0D-87C0-9F8B7228DB07}"/>
    <cellStyle name="40% - Accent4 13 2 2 3 2" xfId="3355" xr:uid="{E0EE998F-C245-435C-96E9-521A88B2C176}"/>
    <cellStyle name="40% - Accent4 13 2 2 3 2 2" xfId="28808" xr:uid="{1CC4BB11-3713-4259-BDCE-92368176EE62}"/>
    <cellStyle name="40% - Accent4 13 2 2 3 3" xfId="41831" xr:uid="{C7128F71-19B0-4301-A1FE-3C8852C80240}"/>
    <cellStyle name="40% - Accent4 13 2 2 4" xfId="22998" xr:uid="{D0261FF0-DE65-419A-8645-AE261E58D26E}"/>
    <cellStyle name="40% - Accent4 13 2 2 4 2" xfId="48253" xr:uid="{20FF06B4-0054-4FD7-A7EA-35C512CC32B9}"/>
    <cellStyle name="40% - Accent4 13 2 2 5" xfId="25876" xr:uid="{D7DC15DA-BDE6-40A3-8221-4745D1860262}"/>
    <cellStyle name="40% - Accent4 13 2 3" xfId="14156" xr:uid="{74B1B164-B5BC-4CF8-978D-DE4CC1183CA2}"/>
    <cellStyle name="40% - Accent4 13 2 3 2" xfId="6237" xr:uid="{2CFE0123-3B33-40E7-882D-9627A03A62E0}"/>
    <cellStyle name="40% - Accent4 13 2 3 2 2" xfId="31660" xr:uid="{F5599AD7-7DDE-4E38-888A-D462E6C4CD8E}"/>
    <cellStyle name="40% - Accent4 13 2 3 3" xfId="39495" xr:uid="{CF9A8344-E7FE-490D-8BFE-627E6639CDBE}"/>
    <cellStyle name="40% - Accent4 13 2 4" xfId="8005" xr:uid="{80DD613D-BF1B-4677-B308-B020866B018F}"/>
    <cellStyle name="40% - Accent4 13 2 4 2" xfId="14838" xr:uid="{60BB1799-F291-4AA2-886D-2F19B95FC8F0}"/>
    <cellStyle name="40% - Accent4 13 2 4 2 2" xfId="40177" xr:uid="{4A2E319B-BEF7-413F-8E58-0A2BBD3CA846}"/>
    <cellStyle name="40% - Accent4 13 2 4 3" xfId="33412" xr:uid="{BD6C8FA6-C324-4314-A278-926150C7AE55}"/>
    <cellStyle name="40% - Accent4 13 2 5" xfId="18708" xr:uid="{3DC3402C-41FA-49C5-A222-0AB51619F6B9}"/>
    <cellStyle name="40% - Accent4 13 2 5 2" xfId="44008" xr:uid="{2A137E06-71EE-44AD-9EDF-88FAADAE877F}"/>
    <cellStyle name="40% - Accent4 13 2 6" xfId="44554" xr:uid="{2F279690-3BE5-44BE-89CD-94D8A6CE1098}"/>
    <cellStyle name="40% - Accent4 13 3" xfId="12949" xr:uid="{5A693BFF-7C24-496E-B9E0-EDEA9436546A}"/>
    <cellStyle name="40% - Accent4 13 3 2" xfId="393" xr:uid="{269D4A8C-A426-4B8E-A057-DD4009FCA604}"/>
    <cellStyle name="40% - Accent4 13 3 2 2" xfId="11091" xr:uid="{BF8566A9-C2D4-4663-BCD0-56E27558C19D}"/>
    <cellStyle name="40% - Accent4 13 3 2 2 2" xfId="10533" xr:uid="{BA8855BD-6ACB-4989-BB5C-1C7113FFD455}"/>
    <cellStyle name="40% - Accent4 13 3 2 2 2 2" xfId="35917" xr:uid="{28A0A79B-C9A6-42A3-A690-7E55E4E46256}"/>
    <cellStyle name="40% - Accent4 13 3 2 2 3" xfId="36462" xr:uid="{92EF91F9-6735-4FDF-9F37-FE11C2AE91A4}"/>
    <cellStyle name="40% - Accent4 13 3 2 3" xfId="5981" xr:uid="{A82D6BD2-FE22-4FDB-9483-2D31183C7082}"/>
    <cellStyle name="40% - Accent4 13 3 2 3 2" xfId="9668" xr:uid="{41B9CD20-92B9-4B64-82D3-A383A245FEC4}"/>
    <cellStyle name="40% - Accent4 13 3 2 3 2 2" xfId="35061" xr:uid="{4B2B9895-1FFE-453C-B4C0-C9C2E288B6B6}"/>
    <cellStyle name="40% - Accent4 13 3 2 3 3" xfId="31404" xr:uid="{3FE940CD-40B9-497C-B5AE-3FA3B5B6A10A}"/>
    <cellStyle name="40% - Accent4 13 3 2 4" xfId="16685" xr:uid="{E1BD75F5-4AFF-4DBC-93FA-0D0CD291C767}"/>
    <cellStyle name="40% - Accent4 13 3 2 4 2" xfId="42001" xr:uid="{ADF9AC93-F349-4735-95F4-97ABE771EE88}"/>
    <cellStyle name="40% - Accent4 13 3 2 5" xfId="25877" xr:uid="{6700093E-DCCA-49EA-8688-D7F0989445A6}"/>
    <cellStyle name="40% - Accent4 13 3 3" xfId="2592" xr:uid="{5C7F0A50-19B7-4E1F-803B-FC054582FB38}"/>
    <cellStyle name="40% - Accent4 13 3 3 2" xfId="12551" xr:uid="{037DDE3B-30AD-4379-B3FC-DE01178F3315}"/>
    <cellStyle name="40% - Accent4 13 3 3 2 2" xfId="37914" xr:uid="{C610DC97-C46E-4321-95B8-0CE1D1DCC318}"/>
    <cellStyle name="40% - Accent4 13 3 3 3" xfId="28045" xr:uid="{811BD77C-1F93-4401-B8F2-C5A85FB8098F}"/>
    <cellStyle name="40% - Accent4 13 3 4" xfId="20640" xr:uid="{55C8C413-609F-4E7D-9E5F-E1B7E82E95A9}"/>
    <cellStyle name="40% - Accent4 13 3 4 2" xfId="3274" xr:uid="{C2C6E10F-2FD3-4DD2-8475-94D11E6F621D}"/>
    <cellStyle name="40% - Accent4 13 3 4 2 2" xfId="28727" xr:uid="{CBAF1C2C-1C55-4B27-89BA-38D23D88FCEA}"/>
    <cellStyle name="40% - Accent4 13 3 4 3" xfId="45919" xr:uid="{59B20BF7-4D1F-464D-BDD7-805AA2C874E2}"/>
    <cellStyle name="40% - Accent4 13 3 5" xfId="8175" xr:uid="{5D5A0E52-F8ED-4F9A-92CD-0CD2BDD0D921}"/>
    <cellStyle name="40% - Accent4 13 3 5 2" xfId="33582" xr:uid="{24395C41-8431-4B06-A9E7-C465F44C14BA}"/>
    <cellStyle name="40% - Accent4 13 3 6" xfId="38303" xr:uid="{63686CDB-83C0-4077-8F81-72576B050495}"/>
    <cellStyle name="40% - Accent4 13 4" xfId="13032" xr:uid="{AB76E140-5FA5-47BA-AA33-064AAA518420}"/>
    <cellStyle name="40% - Accent4 13 4 2" xfId="15311" xr:uid="{FB233904-C4FB-412B-AC03-48B0217722A0}"/>
    <cellStyle name="40% - Accent4 13 4 2 2" xfId="2115" xr:uid="{755B8BB4-DBF2-4FE5-9240-9FC79D02E6D2}"/>
    <cellStyle name="40% - Accent4 13 4 2 2 2" xfId="27586" xr:uid="{7B64C461-104A-424A-B397-06D7B86ADA3E}"/>
    <cellStyle name="40% - Accent4 13 4 2 3" xfId="40638" xr:uid="{40A94FAD-813A-460C-8401-A40E366DB9D8}"/>
    <cellStyle name="40% - Accent4 13 4 3" xfId="22828" xr:uid="{3B2A3F14-A2CD-4203-8BFC-CA78AA7F343D}"/>
    <cellStyle name="40% - Accent4 13 4 3 2" xfId="14919" xr:uid="{452009ED-E92E-463F-9118-BBD3530633D1}"/>
    <cellStyle name="40% - Accent4 13 4 3 2 2" xfId="40258" xr:uid="{971E4AC4-022F-406F-920B-44FF6ADB9336}"/>
    <cellStyle name="40% - Accent4 13 4 3 3" xfId="48083" xr:uid="{19B5717D-C30B-4181-B57C-B3A3A9EDFE0C}"/>
    <cellStyle name="40% - Accent4 13 4 4" xfId="10361" xr:uid="{406D983C-8978-446D-9C31-F625B48EDCBF}"/>
    <cellStyle name="40% - Accent4 13 4 4 2" xfId="35745" xr:uid="{ED3C7DA7-F71F-4724-9949-ED79DF036959}"/>
    <cellStyle name="40% - Accent4 13 4 5" xfId="38383" xr:uid="{B9F98200-D15E-49B2-A9A8-B339159CBC21}"/>
    <cellStyle name="40% - Accent4 13 5" xfId="20468" xr:uid="{B478715A-8123-435D-9A06-26AB8FF6AE37}"/>
    <cellStyle name="40% - Accent4 13 5 2" xfId="16771" xr:uid="{C9989CE1-0058-4822-A6B2-86B407748F03}"/>
    <cellStyle name="40% - Accent4 13 5 2 2" xfId="42087" xr:uid="{D6C7E6C4-2666-41E5-92FA-F38684C7830E}"/>
    <cellStyle name="40% - Accent4 13 5 3" xfId="45747" xr:uid="{17527197-56A5-4446-BD3A-79E612CD2010}"/>
    <cellStyle name="40% - Accent4 13 6" xfId="18538" xr:uid="{3DAAB87A-98C5-4C5D-84D9-2C0C3DA80611}"/>
    <cellStyle name="40% - Accent4 13 6 2" xfId="21150" xr:uid="{4AA115AD-275D-447B-8F5C-2E63515C73F3}"/>
    <cellStyle name="40% - Accent4 13 6 2 2" xfId="46429" xr:uid="{E034B4DB-A982-4829-8060-F2476C8BCA15}"/>
    <cellStyle name="40% - Accent4 13 6 3" xfId="43838" xr:uid="{89317907-164B-408B-9423-7FA597C201ED}"/>
    <cellStyle name="40% - Accent4 13 7" xfId="25021" xr:uid="{9D1FE12A-8542-4226-B5B1-0D49F2289270}"/>
    <cellStyle name="40% - Accent4 13 7 2" xfId="50255" xr:uid="{349E2810-3A0E-4132-AA91-21CA0BD71F51}"/>
    <cellStyle name="40% - Accent4 13 8" xfId="32041" xr:uid="{2BCF6A1D-651B-451C-9FD7-9E6E57CB88F1}"/>
    <cellStyle name="40% - Accent4 14" xfId="309" xr:uid="{2DE11137-0784-4637-A4EC-A2517A54C6E1}"/>
    <cellStyle name="40% - Accent4 14 2" xfId="310" xr:uid="{F30B61D4-B54C-48F1-8773-413C0022F164}"/>
    <cellStyle name="40% - Accent4 14 2 2" xfId="3537" xr:uid="{C671846D-D134-4BBC-861F-C248CC5DBB5C}"/>
    <cellStyle name="40% - Accent4 14 2 2 2" xfId="17416" xr:uid="{A929774A-D76D-490D-A84E-CF25ACFA4B3C}"/>
    <cellStyle name="40% - Accent4 14 2 2 2 2" xfId="16857" xr:uid="{0D90E5D2-37DF-41CC-BCC2-26E269C27BFF}"/>
    <cellStyle name="40% - Accent4 14 2 2 2 2 2" xfId="42173" xr:uid="{41241BE2-6EC5-4EF7-8517-7536E28CE128}"/>
    <cellStyle name="40% - Accent4 14 2 2 2 3" xfId="42724" xr:uid="{1E55B219-46A4-4F58-9212-3AE60676286A}"/>
    <cellStyle name="40% - Accent4 14 2 2 3" xfId="24932" xr:uid="{D9D999CE-D9C9-4E84-BBA9-53C3A9ED51F4}"/>
    <cellStyle name="40% - Accent4 14 2 2 3 2" xfId="15992" xr:uid="{3D17EF36-414D-4848-94EF-FF589E361C48}"/>
    <cellStyle name="40% - Accent4 14 2 2 3 2 2" xfId="41319" xr:uid="{42217AE5-BBC7-4772-9665-1842F91D381C}"/>
    <cellStyle name="40% - Accent4 14 2 2 3 3" xfId="50166" xr:uid="{52FDC199-D943-4E21-A9D5-7FAFC0471EC2}"/>
    <cellStyle name="40% - Accent4 14 2 2 4" xfId="12465" xr:uid="{E6AD9301-3729-4FC5-9A1F-2422633D5DFB}"/>
    <cellStyle name="40% - Accent4 14 2 2 4 2" xfId="37828" xr:uid="{B719F82D-3885-4DEA-B534-2DD3EA96FF0E}"/>
    <cellStyle name="40% - Accent4 14 2 2 5" xfId="28981" xr:uid="{34DC8475-C2A5-4F21-838F-823266BF8FB1}"/>
    <cellStyle name="40% - Accent4 14 2 3" xfId="21541" xr:uid="{D39B19CF-F76B-4876-8CD0-8A50915FA203}"/>
    <cellStyle name="40% - Accent4 14 2 3 2" xfId="18875" xr:uid="{30655A15-6C70-48C9-BDBC-A9D1D1CD43E4}"/>
    <cellStyle name="40% - Accent4 14 2 3 2 2" xfId="44175" xr:uid="{91983F8D-C505-4EE8-B531-9254A4A6F420}"/>
    <cellStyle name="40% - Accent4 14 2 3 3" xfId="46809" xr:uid="{94BE1544-1C3C-4881-B4BA-C52FC6B748DD}"/>
    <cellStyle name="40% - Accent4 14 2 4" xfId="2764" xr:uid="{F5A03349-E38A-45CB-B0CD-833ED8EAB698}"/>
    <cellStyle name="40% - Accent4 14 2 4 2" xfId="22223" xr:uid="{C0A8A0E6-48B2-4428-BED0-DD5ACC432A0A}"/>
    <cellStyle name="40% - Accent4 14 2 4 2 2" xfId="47491" xr:uid="{DA3A5B7C-9A83-4016-A488-8C90A299CBCB}"/>
    <cellStyle name="40% - Accent4 14 2 4 3" xfId="28217" xr:uid="{5F1753AF-C312-4662-8EFC-785C9A5EE931}"/>
    <cellStyle name="40% - Accent4 14 2 5" xfId="14498" xr:uid="{9AED4190-A2F9-437D-818C-ACB22D0ED3D2}"/>
    <cellStyle name="40% - Accent4 14 2 5 2" xfId="39837" xr:uid="{D4BA3879-254C-4B71-99AF-84ABE2B63B23}"/>
    <cellStyle name="40% - Accent4 14 2 6" xfId="25796" xr:uid="{446CC793-A41F-4ADA-B54F-40ACD3B7E443}"/>
    <cellStyle name="40% - Accent4 14 3" xfId="1350" xr:uid="{BFE659D1-D9BA-4E75-B92C-FEAAE06DAEA9}"/>
    <cellStyle name="40% - Accent4 14 3 2" xfId="9851" xr:uid="{B6D2C406-C4C9-457A-9FD4-64661F6BCAA1}"/>
    <cellStyle name="40% - Accent4 14 3 2 2" xfId="6883" xr:uid="{D953A110-7F10-42E6-B50B-7CB4C72CF15C}"/>
    <cellStyle name="40% - Accent4 14 3 2 2 2" xfId="6323" xr:uid="{8AE05E2F-F009-479D-A349-C9424F1FFFF2}"/>
    <cellStyle name="40% - Accent4 14 3 2 2 2 2" xfId="31746" xr:uid="{12A83751-0334-421D-A206-FA0EB60911EB}"/>
    <cellStyle name="40% - Accent4 14 3 2 2 3" xfId="32297" xr:uid="{C18E4074-7BD3-403B-9532-70E426470515}"/>
    <cellStyle name="40% - Accent4 14 3 2 3" xfId="18619" xr:uid="{8FB8020B-6637-4D01-A5EA-1183D4A947A6}"/>
    <cellStyle name="40% - Accent4 14 3 2 3 2" xfId="5459" xr:uid="{0B937380-AE36-43C3-914D-B86DBDF672A4}"/>
    <cellStyle name="40% - Accent4 14 3 2 3 2 2" xfId="30890" xr:uid="{EDC92CD6-7C76-4D23-81EF-504684C5CD59}"/>
    <cellStyle name="40% - Accent4 14 3 2 3 3" xfId="43919" xr:uid="{3DF376AE-85B5-4BE2-BB41-5A3D4EE6135E}"/>
    <cellStyle name="40% - Accent4 14 3 2 4" xfId="25102" xr:uid="{3B53CBE1-3FEC-4452-A0BC-164E81393326}"/>
    <cellStyle name="40% - Accent4 14 3 2 4 2" xfId="50336" xr:uid="{6298A630-550A-4EEE-8101-7276112BFBA9}"/>
    <cellStyle name="40% - Accent4 14 3 2 5" xfId="35235" xr:uid="{C9965793-6F24-4BB6-A8F8-DBD60C24C960}"/>
    <cellStyle name="40% - Accent4 14 3 3" xfId="15229" xr:uid="{3E21FF2F-6339-4D7E-896B-913BA6BAF172}"/>
    <cellStyle name="40% - Accent4 14 3 3 2" xfId="8342" xr:uid="{BDF2ED94-D4EE-4C0B-B797-BB88CD4030E2}"/>
    <cellStyle name="40% - Accent4 14 3 3 2 2" xfId="33749" xr:uid="{ECDB0C8F-2096-40EF-9351-BF0078BB13EA}"/>
    <cellStyle name="40% - Accent4 14 3 3 3" xfId="40556" xr:uid="{99091FD0-AAB0-4FF4-9806-BFE5F7881237}"/>
    <cellStyle name="40% - Accent4 14 3 4" xfId="9077" xr:uid="{A585C15C-6249-4887-82E1-5BACC0C62B7C}"/>
    <cellStyle name="40% - Accent4 14 3 4 2" xfId="15911" xr:uid="{DB310802-979F-4FD2-BC3B-3849EBA16668}"/>
    <cellStyle name="40% - Accent4 14 3 4 2 2" xfId="41238" xr:uid="{FA82603E-A36F-4BB8-BA94-E3DC55F162AC}"/>
    <cellStyle name="40% - Accent4 14 3 4 3" xfId="34470" xr:uid="{D8B19361-0570-4273-8CC2-F7761DA7EB0C}"/>
    <cellStyle name="40% - Accent4 14 3 5" xfId="2934" xr:uid="{BC65E8E2-2779-4789-85E2-1B1D4DCE8604}"/>
    <cellStyle name="40% - Accent4 14 3 5 2" xfId="28387" xr:uid="{1A6669E0-CADF-4C5E-B2C2-F727558C4100}"/>
    <cellStyle name="40% - Accent4 14 3 6" xfId="26823" xr:uid="{8AC1EA40-338E-496F-8AFD-53218EE26044}"/>
    <cellStyle name="40% - Accent4 14 4" xfId="1433" xr:uid="{27E43AD1-D406-4BF8-A2EA-C0E12ACE2497}"/>
    <cellStyle name="40% - Accent4 14 4 2" xfId="23728" xr:uid="{48E7D9F1-F064-465B-A699-3F79AEF0278F}"/>
    <cellStyle name="40% - Accent4 14 4 2 2" xfId="23170" xr:uid="{B5E0890D-7E24-49CE-A647-DEBB235837BA}"/>
    <cellStyle name="40% - Accent4 14 4 2 2 2" xfId="48425" xr:uid="{CD2C10A2-C057-4114-A689-6C78A416646B}"/>
    <cellStyle name="40% - Accent4 14 4 2 3" xfId="48973" xr:uid="{0191D6B2-3113-490C-A0BD-937445C497EB}"/>
    <cellStyle name="40% - Accent4 14 4 3" xfId="12295" xr:uid="{4351AA54-CAA7-46CA-B1B0-2379BD500A0B}"/>
    <cellStyle name="40% - Accent4 14 4 3 2" xfId="22304" xr:uid="{32635A73-F9AE-4249-B98B-DF5FBFF1AAC6}"/>
    <cellStyle name="40% - Accent4 14 4 3 2 2" xfId="47572" xr:uid="{EB7BCD01-1546-45AC-BAA0-528A4F525E25}"/>
    <cellStyle name="40% - Accent4 14 4 3 3" xfId="37658" xr:uid="{B2436650-3FB7-4B19-8A6F-7EF987889CE2}"/>
    <cellStyle name="40% - Accent4 14 4 4" xfId="6151" xr:uid="{A8D88B1C-B580-4886-8F17-2438226029FF}"/>
    <cellStyle name="40% - Accent4 14 4 4 2" xfId="31574" xr:uid="{1CAF00D7-76B9-4E22-8435-75681C0B2657}"/>
    <cellStyle name="40% - Accent4 14 4 5" xfId="26904" xr:uid="{EE7B104E-5A83-4C9D-935A-87D3E0CAA0DF}"/>
    <cellStyle name="40% - Accent4 14 5" xfId="8905" xr:uid="{A546C850-23A3-4474-80A6-2A8EB8F046AF}"/>
    <cellStyle name="40% - Accent4 14 5 2" xfId="25188" xr:uid="{D6D5809E-33CA-4978-9227-2D838ABEF78B}"/>
    <cellStyle name="40% - Accent4 14 5 2 2" xfId="50422" xr:uid="{FFFA96C5-9DC9-434C-9CB4-0778A2BD96E3}"/>
    <cellStyle name="40% - Accent4 14 5 3" xfId="34298" xr:uid="{852D6D3C-8496-4FE5-91DF-08B4CCE3B797}"/>
    <cellStyle name="40% - Accent4 14 6" xfId="14328" xr:uid="{D3A6A65C-969C-4F74-99AB-45AD132B2A81}"/>
    <cellStyle name="40% - Accent4 14 6 2" xfId="9587" xr:uid="{9A7AA86A-414D-4BD7-8C92-3CD20F6F45D3}"/>
    <cellStyle name="40% - Accent4 14 6 2 2" xfId="34980" xr:uid="{666D596D-4D90-4BDE-BAB1-72AC11563E4A}"/>
    <cellStyle name="40% - Accent4 14 6 3" xfId="39667" xr:uid="{CED6940E-B629-4320-870C-93D02327CE96}"/>
    <cellStyle name="40% - Accent4 14 7" xfId="20810" xr:uid="{2374F51B-A1E3-4C26-8368-394C15818423}"/>
    <cellStyle name="40% - Accent4 14 7 2" xfId="46089" xr:uid="{926D4692-B55A-4342-AE0F-17150621180C}"/>
    <cellStyle name="40% - Accent4 14 8" xfId="25795" xr:uid="{67CFF690-D294-4226-B63C-395E160BD1A0}"/>
    <cellStyle name="40% - Accent4 15" xfId="3454" xr:uid="{A63FF9CA-AEE5-4F7F-BBC3-D71F84B263BE}"/>
    <cellStyle name="40% - Accent4 15 2" xfId="9768" xr:uid="{D6D37FBD-9165-419F-BA48-5166FC3C2046}"/>
    <cellStyle name="40% - Accent4 15 2 2" xfId="16175" xr:uid="{6C755FAE-ED8C-4E82-948A-FDC09DE7733A}"/>
    <cellStyle name="40% - Accent4 15 2 2 2" xfId="13205" xr:uid="{FB402739-6BEC-4B65-AE20-4E60A07C4709}"/>
    <cellStyle name="40% - Accent4 15 2 2 2 2" xfId="25274" xr:uid="{C4BBF690-5488-4AB5-B741-CB4B18C1536B}"/>
    <cellStyle name="40% - Accent4 15 2 2 2 2 2" xfId="50508" xr:uid="{58194D7D-AA56-43AF-8076-97BF3E98C566}"/>
    <cellStyle name="40% - Accent4 15 2 2 2 3" xfId="38556" xr:uid="{40577127-1AF3-4D83-8AA6-E62305A6FB85}"/>
    <cellStyle name="40% - Accent4 15 2 2 3" xfId="20721" xr:uid="{0F311A7D-CB77-4231-9893-7F5277CA407B}"/>
    <cellStyle name="40% - Accent4 15 2 2 3 2" xfId="24409" xr:uid="{82C00F24-9DFE-4F32-9D7D-86E1906C29F4}"/>
    <cellStyle name="40% - Accent4 15 2 2 3 2 2" xfId="49654" xr:uid="{53CDB283-BF32-4B98-B395-568D9EE8BE31}"/>
    <cellStyle name="40% - Accent4 15 2 2 3 3" xfId="46000" xr:uid="{AB5EB6C0-06AF-4B08-A222-12B4CA4C2232}"/>
    <cellStyle name="40% - Accent4 15 2 2 4" xfId="8256" xr:uid="{5F1D9DE0-68C5-4940-89A9-293721FB8282}"/>
    <cellStyle name="40% - Accent4 15 2 2 4 2" xfId="33663" xr:uid="{3B562D49-B9F8-4BA4-BB0C-B04C4258F111}"/>
    <cellStyle name="40% - Accent4 15 2 2 5" xfId="41491" xr:uid="{62BB4365-7C3D-481A-B514-DD8B71287825}"/>
    <cellStyle name="40% - Accent4 15 2 3" xfId="11009" xr:uid="{0D440693-112B-4343-882C-66D6CC551C40}"/>
    <cellStyle name="40% - Accent4 15 2 3 2" xfId="14665" xr:uid="{ADAF6F0F-A4C0-42CA-A1C4-119088A582A5}"/>
    <cellStyle name="40% - Accent4 15 2 3 2 2" xfId="40004" xr:uid="{81253560-E886-48A5-910F-0CB04BBB91C4}"/>
    <cellStyle name="40% - Accent4 15 2 3 3" xfId="36380" xr:uid="{8487013D-BB49-4F82-A5C3-9F239A75FB74}"/>
    <cellStyle name="40% - Accent4 15 2 4" xfId="15401" xr:uid="{138F2CDD-252E-4D1D-A560-43F997C0DB48}"/>
    <cellStyle name="40% - Accent4 15 2 4 2" xfId="11691" xr:uid="{C4AB3BBB-92EA-444E-8059-7F41BB1E0EB0}"/>
    <cellStyle name="40% - Accent4 15 2 4 2 2" xfId="37062" xr:uid="{5BFB94E5-EE0B-4DC3-91FD-2F822E331E91}"/>
    <cellStyle name="40% - Accent4 15 2 4 3" xfId="40728" xr:uid="{98E8F045-FBDB-4828-901F-27D427B22A08}"/>
    <cellStyle name="40% - Accent4 15 2 5" xfId="21883" xr:uid="{4C51EA77-C0B8-4960-BDBE-EDEAE468963A}"/>
    <cellStyle name="40% - Accent4 15 2 5 2" xfId="47151" xr:uid="{AFE19904-434B-4E81-98D9-3C2B0E2524A2}"/>
    <cellStyle name="40% - Accent4 15 2 6" xfId="35152" xr:uid="{A36C1F4A-C4CB-46E9-BEDC-010548913023}"/>
    <cellStyle name="40% - Accent4 15 3" xfId="22405" xr:uid="{7E73272F-1513-416D-A4C7-450B0C028C4D}"/>
    <cellStyle name="40% - Accent4 15 3 2" xfId="5641" xr:uid="{4FBB2579-7958-4FF3-861D-162BB3450680}"/>
    <cellStyle name="40% - Accent4 15 3 2 2" xfId="556" xr:uid="{B6ED47DC-571D-4A8D-BCE2-D6C68454F1C5}"/>
    <cellStyle name="40% - Accent4 15 3 2 2 2" xfId="18961" xr:uid="{6B64C33B-80AF-462F-B095-497B7CD7371C}"/>
    <cellStyle name="40% - Accent4 15 3 2 2 2 2" xfId="44261" xr:uid="{39258D2B-A3B5-4AE4-8EDE-8CC2237E9991}"/>
    <cellStyle name="40% - Accent4 15 3 2 2 3" xfId="26040" xr:uid="{3AE6EA64-6C4D-4417-8E2C-7C4249A06DB4}"/>
    <cellStyle name="40% - Accent4 15 3 2 3" xfId="14409" xr:uid="{EF8C559E-310F-4B36-8C04-870CA7E6983A}"/>
    <cellStyle name="40% - Accent4 15 3 2 3 2" xfId="18097" xr:uid="{172875EE-17EE-4D87-AF5F-43638ADC5621}"/>
    <cellStyle name="40% - Accent4 15 3 2 3 2 2" xfId="43405" xr:uid="{F87D954F-C93D-4455-BA91-59C685FF2C8A}"/>
    <cellStyle name="40% - Accent4 15 3 2 3 3" xfId="39748" xr:uid="{4502AD6C-9F53-4066-8A9E-99F690FE0973}"/>
    <cellStyle name="40% - Accent4 15 3 2 4" xfId="20891" xr:uid="{6B918739-21FC-4A9B-AAB4-38F165EF8338}"/>
    <cellStyle name="40% - Accent4 15 3 2 4 2" xfId="46170" xr:uid="{E47B8ABE-0E36-438D-A711-B5FA9A260480}"/>
    <cellStyle name="40% - Accent4 15 3 2 5" xfId="31064" xr:uid="{0601F4B7-9DC6-493C-9E34-A750A3E04924}"/>
    <cellStyle name="40% - Accent4 15 3 3" xfId="23646" xr:uid="{37F60867-C9DF-4F3D-A976-AE0CFF576494}"/>
    <cellStyle name="40% - Accent4 15 3 3 2" xfId="3101" xr:uid="{B2A4DCA8-2823-4765-A566-C6797545ABDC}"/>
    <cellStyle name="40% - Accent4 15 3 3 2 2" xfId="28554" xr:uid="{42681DD4-F195-4704-8FBC-8FAB223A418D}"/>
    <cellStyle name="40% - Accent4 15 3 3 3" xfId="48891" xr:uid="{F1A4B30C-7385-4D39-BD93-55F3D8E21B6D}"/>
    <cellStyle name="40% - Accent4 15 3 4" xfId="4868" xr:uid="{890BD614-4B08-41B2-B99E-71CCF69C066A}"/>
    <cellStyle name="40% - Accent4 15 3 4 2" xfId="24328" xr:uid="{5B37CE81-4BF1-47C8-853A-19898A33CAC8}"/>
    <cellStyle name="40% - Accent4 15 3 4 2 2" xfId="49573" xr:uid="{ABF4DA0E-15C9-4E47-A131-51B5B40B009A}"/>
    <cellStyle name="40% - Accent4 15 3 4 3" xfId="30299" xr:uid="{D3B960FD-1E1B-4F7C-89EB-AE1232011128}"/>
    <cellStyle name="40% - Accent4 15 3 5" xfId="15571" xr:uid="{E3212915-C17F-44AC-B7CF-80AF4F28F423}"/>
    <cellStyle name="40% - Accent4 15 3 5 2" xfId="40898" xr:uid="{F3625E65-F95B-4BBF-BAC2-4CAA59AB9F8A}"/>
    <cellStyle name="40% - Accent4 15 3 6" xfId="47662" xr:uid="{6351FE89-421C-485B-96E0-0CFC38286DEF}"/>
    <cellStyle name="40% - Accent4 15 4" xfId="22488" xr:uid="{AE7FE745-0025-4127-94E5-30940F208D1B}"/>
    <cellStyle name="40% - Accent4 15 4 2" xfId="19519" xr:uid="{4172B6BC-95A3-4725-8CDE-3B3DAB17A6B6}"/>
    <cellStyle name="40% - Accent4 15 4 2 2" xfId="12637" xr:uid="{5E525785-38A3-48A3-B097-6010D7ABA1AF}"/>
    <cellStyle name="40% - Accent4 15 4 2 2 2" xfId="38000" xr:uid="{A4007C35-AAC0-404A-BE75-84125C78ED41}"/>
    <cellStyle name="40% - Accent4 15 4 2 3" xfId="44807" xr:uid="{0ECCFC58-C67D-412D-8D3F-C007ECBC8098}"/>
    <cellStyle name="40% - Accent4 15 4 3" xfId="8086" xr:uid="{103DA049-F1C2-4B50-A33F-953CD984F9CB}"/>
    <cellStyle name="40% - Accent4 15 4 3 2" xfId="11772" xr:uid="{D8F91A08-1709-4102-BC87-797DD99C32AA}"/>
    <cellStyle name="40% - Accent4 15 4 3 2 2" xfId="37143" xr:uid="{0D49CEBF-5263-4054-B5F2-E7D5E0649A0E}"/>
    <cellStyle name="40% - Accent4 15 4 3 3" xfId="33493" xr:uid="{BF53B48B-0E6C-4EE2-8417-5A5DA4D6F96C}"/>
    <cellStyle name="40% - Accent4 15 4 4" xfId="18789" xr:uid="{FB477D6D-8F8F-4CDF-9FD5-A467F7C1BF24}"/>
    <cellStyle name="40% - Accent4 15 4 4 2" xfId="44089" xr:uid="{85641F36-40C5-492B-BCC6-753288711DD9}"/>
    <cellStyle name="40% - Accent4 15 4 5" xfId="47744" xr:uid="{84735E88-B2BE-4A42-BD4B-5BDDF4643DCB}"/>
    <cellStyle name="40% - Accent4 15 5" xfId="4696" xr:uid="{E486EC8C-0D5D-4181-93C8-CC6178A90D07}"/>
    <cellStyle name="40% - Accent4 15 5 2" xfId="20977" xr:uid="{F8F76EAF-8F58-43B4-8979-0FE425DDF063}"/>
    <cellStyle name="40% - Accent4 15 5 2 2" xfId="46256" xr:uid="{6EBB2450-27E5-4C1D-B943-7C4E8545FD6A}"/>
    <cellStyle name="40% - Accent4 15 5 3" xfId="30127" xr:uid="{D6668707-9580-4082-8CE6-C7A1C206A25D}"/>
    <cellStyle name="40% - Accent4 15 6" xfId="21713" xr:uid="{3A583912-A6E9-4A04-8C0B-4BC0984BE3A8}"/>
    <cellStyle name="40% - Accent4 15 6 2" xfId="5378" xr:uid="{BEF44481-CD43-4783-95A5-7AA9A55C4E6D}"/>
    <cellStyle name="40% - Accent4 15 6 2 2" xfId="30809" xr:uid="{4904F0B0-3D40-4D89-8A7A-504916AA3120}"/>
    <cellStyle name="40% - Accent4 15 6 3" xfId="46981" xr:uid="{4B57A843-29AC-45A8-B7AD-7379BDDD76A6}"/>
    <cellStyle name="40% - Accent4 15 7" xfId="9247" xr:uid="{031CCCEB-8D75-4FB9-B468-19C78F99A9ED}"/>
    <cellStyle name="40% - Accent4 15 7 2" xfId="34640" xr:uid="{262835A3-336E-454A-BC3C-A4BFB45D515F}"/>
    <cellStyle name="40% - Accent4 15 8" xfId="28899" xr:uid="{D496DC89-DF9C-4DBC-9BE3-F87DA801A61D}"/>
    <cellStyle name="40% - Accent4 16" xfId="16092" xr:uid="{30E10900-BFE9-4FB8-A430-0259DCF81EAE}"/>
    <cellStyle name="40% - Accent4 16 2" xfId="5558" xr:uid="{F3870400-8668-48A9-BAF8-A02CE36CA2CC}"/>
    <cellStyle name="40% - Accent4 16 2 2" xfId="24592" xr:uid="{E05047B8-9211-426F-B787-E71783060501}"/>
    <cellStyle name="40% - Accent4 16 2 2 2" xfId="8979" xr:uid="{EC328F2D-2E4A-4EFB-AEC3-C337CAED95E7}"/>
    <cellStyle name="40% - Accent4 16 2 2 2 2" xfId="21063" xr:uid="{D2A798B4-A106-471B-BCC7-37F0171805EF}"/>
    <cellStyle name="40% - Accent4 16 2 2 2 2 2" xfId="46342" xr:uid="{3E568F76-DCA6-4C46-8DF9-C5F895CDF10A}"/>
    <cellStyle name="40% - Accent4 16 2 2 2 3" xfId="34372" xr:uid="{59D94C84-88B5-4BEB-8BEA-E12B76B3568E}"/>
    <cellStyle name="40% - Accent4 16 2 2 3" xfId="9158" xr:uid="{EDB8320F-1203-40B4-BE31-07A6103A7F71}"/>
    <cellStyle name="40% - Accent4 16 2 2 3 2" xfId="20200" xr:uid="{A94268F8-9618-4FA7-8945-086708E4B0A5}"/>
    <cellStyle name="40% - Accent4 16 2 2 3 2 2" xfId="45488" xr:uid="{5D6F21CA-A8F3-492D-941E-2BC3515D5534}"/>
    <cellStyle name="40% - Accent4 16 2 2 3 3" xfId="34551" xr:uid="{356E8BB9-BB79-4B0F-B25E-D3089F4D4C6B}"/>
    <cellStyle name="40% - Accent4 16 2 2 4" xfId="3015" xr:uid="{D0D183B5-E118-473C-A4E3-F66D421BFE42}"/>
    <cellStyle name="40% - Accent4 16 2 2 4 2" xfId="28468" xr:uid="{34252114-96E6-42C1-87DB-924FD209AD32}"/>
    <cellStyle name="40% - Accent4 16 2 2 5" xfId="49826" xr:uid="{F4553F3C-F957-4455-BDCC-8A71F7D57141}"/>
    <cellStyle name="40% - Accent4 16 2 3" xfId="6801" xr:uid="{AF176619-C62E-4AE2-AAC1-D989156B277B}"/>
    <cellStyle name="40% - Accent4 16 2 3 2" xfId="22050" xr:uid="{25329DD6-BBFB-4301-9B16-8C7E9660A591}"/>
    <cellStyle name="40% - Accent4 16 2 3 2 2" xfId="47318" xr:uid="{705FDB67-9465-45B4-9E9E-CE3EEB6F7C4D}"/>
    <cellStyle name="40% - Accent4 16 2 3 3" xfId="32215" xr:uid="{FC834210-EE8E-40BB-9A73-0C426BB53192}"/>
    <cellStyle name="40% - Accent4 16 2 4" xfId="23818" xr:uid="{B3CA5481-012A-4893-A9B0-7A7E2966D977}"/>
    <cellStyle name="40% - Accent4 16 2 4 2" xfId="7483" xr:uid="{339FB5AC-D4B6-4D38-829C-A7E7ED1186A7}"/>
    <cellStyle name="40% - Accent4 16 2 4 2 2" xfId="32897" xr:uid="{FA949BD3-3AB8-4CCD-B127-D35ED71E1008}"/>
    <cellStyle name="40% - Accent4 16 2 4 3" xfId="49063" xr:uid="{0B54E280-FB0B-4F8C-8FDC-7B7032D16552}"/>
    <cellStyle name="40% - Accent4 16 2 5" xfId="11351" xr:uid="{7F08494C-B52C-4818-99BC-BD46B985940C}"/>
    <cellStyle name="40% - Accent4 16 2 5 2" xfId="36722" xr:uid="{B7CAEE9D-9F26-4386-958D-CFA16FF671AE}"/>
    <cellStyle name="40% - Accent4 16 2 6" xfId="30981" xr:uid="{60E7A301-ECCB-42BC-A774-492D389F956D}"/>
    <cellStyle name="40% - Accent4 16 3" xfId="11872" xr:uid="{A5A2A9AC-9D72-4B16-9780-1770B2B0F5B3}"/>
    <cellStyle name="40% - Accent4 16 3 2" xfId="18279" xr:uid="{85101A4E-ECE1-4381-B5CC-33EE5F91D563}"/>
    <cellStyle name="40% - Accent4 16 3 2 2" xfId="21615" xr:uid="{1C4881B8-7800-469D-8B5B-D04DC194AB63}"/>
    <cellStyle name="40% - Accent4 16 3 2 2 2" xfId="14751" xr:uid="{85A3EF96-2F36-4313-B2B4-7D614C08448E}"/>
    <cellStyle name="40% - Accent4 16 3 2 2 2 2" xfId="40090" xr:uid="{304D95AF-522A-4148-92D3-955B38424C29}"/>
    <cellStyle name="40% - Accent4 16 3 2 2 3" xfId="46883" xr:uid="{F5B47ACA-D7F0-4BD6-A498-4C2D209EEFD1}"/>
    <cellStyle name="40% - Accent4 16 3 2 3" xfId="21794" xr:uid="{A0377649-2C5F-487D-A07F-ED4D4F1CED7A}"/>
    <cellStyle name="40% - Accent4 16 3 2 3 2" xfId="13886" xr:uid="{5D2EC627-CF75-4B99-B883-FFF0FCB4224B}"/>
    <cellStyle name="40% - Accent4 16 3 2 3 2 2" xfId="39237" xr:uid="{A0ACF753-1029-4B15-934C-5BB6D0963A81}"/>
    <cellStyle name="40% - Accent4 16 3 2 3 3" xfId="47062" xr:uid="{19C25E78-478C-4B06-85BC-164931F11B30}"/>
    <cellStyle name="40% - Accent4 16 3 2 4" xfId="9328" xr:uid="{AB8FF7D9-5AD1-44DE-8C3F-4B2450BCD7CF}"/>
    <cellStyle name="40% - Accent4 16 3 2 4 2" xfId="34721" xr:uid="{9B822E36-8030-4056-A16A-EFE7B0720F15}"/>
    <cellStyle name="40% - Accent4 16 3 2 5" xfId="43579" xr:uid="{BB48901E-2194-4A28-870E-8F727FF52014}"/>
    <cellStyle name="40% - Accent4 16 3 3" xfId="19437" xr:uid="{3DBCF503-CA21-48DE-B696-A4B0F38CD5E9}"/>
    <cellStyle name="40% - Accent4 16 3 3 2" xfId="15738" xr:uid="{5D8EC559-4CAD-4446-B38A-D879C2429BF5}"/>
    <cellStyle name="40% - Accent4 16 3 3 2 2" xfId="41065" xr:uid="{79ABEAFC-003C-409E-A365-529EF87F8421}"/>
    <cellStyle name="40% - Accent4 16 3 3 3" xfId="44725" xr:uid="{8CC00F08-F6CD-4ACD-B66D-81430D4AB85B}"/>
    <cellStyle name="40% - Accent4 16 3 4" xfId="17506" xr:uid="{CE22B42F-AD6B-4EB3-8792-104C82FF9A70}"/>
    <cellStyle name="40% - Accent4 16 3 4 2" xfId="20119" xr:uid="{1D8FE877-F526-494E-9F05-6AE9122AB6CE}"/>
    <cellStyle name="40% - Accent4 16 3 4 2 2" xfId="45407" xr:uid="{77382852-0149-4035-88D5-758ADE38DBC7}"/>
    <cellStyle name="40% - Accent4 16 3 4 3" xfId="42814" xr:uid="{34FEE101-D731-42E3-B0BA-5F7FD590F12E}"/>
    <cellStyle name="40% - Accent4 16 3 5" xfId="23988" xr:uid="{08FB1987-3C65-4363-B768-DEFE309578A5}"/>
    <cellStyle name="40% - Accent4 16 3 5 2" xfId="49233" xr:uid="{757EE03E-ACA9-46F2-AD0D-E6492A05BF21}"/>
    <cellStyle name="40% - Accent4 16 3 6" xfId="37236" xr:uid="{611E9A57-1727-44E4-9C60-B412EF48E44E}"/>
    <cellStyle name="40% - Accent4 16 4" xfId="11955" xr:uid="{C4C79FC7-0DF5-4DE9-9DBC-F88E09AE6FD9}"/>
    <cellStyle name="40% - Accent4 16 4 2" xfId="2666" xr:uid="{F190F412-2AC6-476A-A4FC-83269770B50F}"/>
    <cellStyle name="40% - Accent4 16 4 2 2" xfId="8428" xr:uid="{E337FC13-555B-460D-9408-653BD864C541}"/>
    <cellStyle name="40% - Accent4 16 4 2 2 2" xfId="33835" xr:uid="{A36992BC-F274-46EF-9B96-8C73AE4B5349}"/>
    <cellStyle name="40% - Accent4 16 4 2 3" xfId="28119" xr:uid="{9D6F4FB3-0621-48EA-87CA-5A72CA4A44E5}"/>
    <cellStyle name="40% - Accent4 16 4 3" xfId="2845" xr:uid="{9BFDAA48-7EED-4791-93F8-D39272F9D156}"/>
    <cellStyle name="40% - Accent4 16 4 3 2" xfId="7564" xr:uid="{159385B3-6AE9-403D-80E7-29BDC8156AFC}"/>
    <cellStyle name="40% - Accent4 16 4 3 2 2" xfId="32978" xr:uid="{708FB5FA-0213-4752-9619-BDB313587A08}"/>
    <cellStyle name="40% - Accent4 16 4 3 3" xfId="28298" xr:uid="{BB2BEA72-6A80-4DA8-8C56-2063DCB64FAD}"/>
    <cellStyle name="40% - Accent4 16 4 4" xfId="14579" xr:uid="{DCEA892E-268C-4607-A5E4-A57A492E689A}"/>
    <cellStyle name="40% - Accent4 16 4 4 2" xfId="39918" xr:uid="{7124A133-B0C8-49A7-A26A-01522DEBF9F9}"/>
    <cellStyle name="40% - Accent4 16 4 5" xfId="37318" xr:uid="{7F846E9C-3599-4D5F-93A9-1FEAE1B811E9}"/>
    <cellStyle name="40% - Accent4 16 5" xfId="17334" xr:uid="{CE4C831F-B701-4762-AB70-06D5F56797AF}"/>
    <cellStyle name="40% - Accent4 16 5 2" xfId="9414" xr:uid="{EEE643B3-5873-4356-A5B5-E0E6C7373370}"/>
    <cellStyle name="40% - Accent4 16 5 2 2" xfId="34807" xr:uid="{DE3CE572-36A2-47C1-AFBE-E106FE620069}"/>
    <cellStyle name="40% - Accent4 16 5 3" xfId="42642" xr:uid="{C81FF528-7ECB-45C0-91AB-8791AF65D7F3}"/>
    <cellStyle name="40% - Accent4 16 6" xfId="11181" xr:uid="{DFC568A4-1BED-422C-BBEE-9A0CCDA32218}"/>
    <cellStyle name="40% - Accent4 16 6 2" xfId="18016" xr:uid="{6B646B7C-EAB2-422E-A61B-2C60352D8A8D}"/>
    <cellStyle name="40% - Accent4 16 6 2 2" xfId="43324" xr:uid="{4DB34204-1679-43D9-8CD6-3B34B5980029}"/>
    <cellStyle name="40% - Accent4 16 6 3" xfId="36552" xr:uid="{C4AD3720-3A2E-48B6-AAE8-B37CAB758993}"/>
    <cellStyle name="40% - Accent4 16 7" xfId="5038" xr:uid="{9703E454-81C1-468C-80E7-DB7C89E855AC}"/>
    <cellStyle name="40% - Accent4 16 7 2" xfId="30469" xr:uid="{8AFCFC13-D738-423C-A9BE-0C8F210A504F}"/>
    <cellStyle name="40% - Accent4 16 8" xfId="41409" xr:uid="{CACB0809-1431-4D07-A54C-36BD747095B8}"/>
    <cellStyle name="40% - Accent4 17" xfId="24509" xr:uid="{CE642F42-F4B3-4FA4-BC1D-13A8D41D3E3C}"/>
    <cellStyle name="40% - Accent4 17 2" xfId="7746" xr:uid="{C277B93E-F0FF-4203-B5BA-EDE0E0BD6351}"/>
    <cellStyle name="40% - Accent4 17 2 2" xfId="15303" xr:uid="{1BCC1313-53E8-49B6-AEED-727BD7D3842D}"/>
    <cellStyle name="40% - Accent4 17 2 2 2" xfId="3187" xr:uid="{536B1FEB-2F16-4DC9-B8F4-4B1701558511}"/>
    <cellStyle name="40% - Accent4 17 2 2 2 2" xfId="28640" xr:uid="{951DD9AB-3FDB-441F-BAA0-F029A1F59D1F}"/>
    <cellStyle name="40% - Accent4 17 2 2 3" xfId="40630" xr:uid="{09A99389-D6B1-40C9-85A5-1C3F591BB4A7}"/>
    <cellStyle name="40% - Accent4 17 2 3" xfId="15482" xr:uid="{B09041DF-7656-4D41-8D17-99F171D5576F}"/>
    <cellStyle name="40% - Accent4 17 2 3 2" xfId="2281" xr:uid="{4852568B-E6BD-42CC-967F-FCE37F05EE70}"/>
    <cellStyle name="40% - Accent4 17 2 3 2 2" xfId="27752" xr:uid="{D893FEC7-664A-4B6F-84DE-2163E9B8495D}"/>
    <cellStyle name="40% - Accent4 17 2 3 3" xfId="40809" xr:uid="{887AE337-B06B-4B25-BF63-14B92BE9D260}"/>
    <cellStyle name="40% - Accent4 17 2 4" xfId="21964" xr:uid="{DDBFAA0D-A212-4B1F-9D72-336767F4B392}"/>
    <cellStyle name="40% - Accent4 17 2 4 2" xfId="47232" xr:uid="{545A4D82-B1AD-44E7-A10D-6ED37CE7742E}"/>
    <cellStyle name="40% - Accent4 17 2 5" xfId="33153" xr:uid="{DF6DB847-041D-4EBA-92F9-741723D9665B}"/>
    <cellStyle name="40% - Accent4 17 3" xfId="13123" xr:uid="{1220E42F-E294-40A9-B562-1034BCEE216E}"/>
    <cellStyle name="40% - Accent4 17 3 2" xfId="5205" xr:uid="{A22EB867-F2D4-4E7E-A3F3-F5000ABD36D7}"/>
    <cellStyle name="40% - Accent4 17 3 2 2" xfId="30636" xr:uid="{7A043304-8CD6-47F5-B4FE-12FDF4C3F233}"/>
    <cellStyle name="40% - Accent4 17 3 3" xfId="38474" xr:uid="{CCBF144E-4183-4D7F-953A-D19B3457742B}"/>
    <cellStyle name="40% - Accent4 17 4" xfId="6973" xr:uid="{894E6100-DB21-4D3A-949C-903BF45EB035}"/>
    <cellStyle name="40% - Accent4 17 4 2" xfId="13805" xr:uid="{5CF904C8-B871-4CC8-A4EA-143475CCF282}"/>
    <cellStyle name="40% - Accent4 17 4 2 2" xfId="39156" xr:uid="{1CD777D2-6525-4000-B38A-1F53CF55DF5A}"/>
    <cellStyle name="40% - Accent4 17 4 3" xfId="32387" xr:uid="{9031E9DA-BDE4-43E0-964B-48DD8B13B334}"/>
    <cellStyle name="40% - Accent4 17 5" xfId="17676" xr:uid="{D594ADF8-5AF5-4F92-B843-98849B806A82}"/>
    <cellStyle name="40% - Accent4 17 5 2" xfId="42984" xr:uid="{6DE4B70E-53D1-44B3-BA9C-874948B5BFEC}"/>
    <cellStyle name="40% - Accent4 17 6" xfId="49745" xr:uid="{9EE90214-DC0F-4F6F-A36A-1F3E4218C6D0}"/>
    <cellStyle name="40% - Accent4 18" xfId="18196" xr:uid="{37B277C6-D4F7-4C6B-935B-546C6C5A0C75}"/>
    <cellStyle name="40% - Accent4 18 2" xfId="20381" xr:uid="{05FBD3F3-A9DA-49EF-AF9F-22AD250E042D}"/>
    <cellStyle name="40% - Accent4 18 2 2" xfId="4770" xr:uid="{134AA350-3093-49D6-8DC7-D318AB25519A}"/>
    <cellStyle name="40% - Accent4 18 2 2 2" xfId="9500" xr:uid="{6066BD19-B396-4A17-AECB-42F3E624FD8A}"/>
    <cellStyle name="40% - Accent4 18 2 2 2 2" xfId="34893" xr:uid="{34BBDA9E-6C5A-4CFA-963F-B503041E28E6}"/>
    <cellStyle name="40% - Accent4 18 2 2 3" xfId="30201" xr:uid="{D82F5CFC-B68C-462E-9D7E-818257E15830}"/>
    <cellStyle name="40% - Accent4 18 2 3" xfId="4949" xr:uid="{1C6767D2-99F3-4F85-BD9E-B735D5B8919F}"/>
    <cellStyle name="40% - Accent4 18 2 3 2" xfId="4385" xr:uid="{540BD9F8-FA33-47A0-BFD2-3075B26DCCEC}"/>
    <cellStyle name="40% - Accent4 18 2 3 2 2" xfId="29829" xr:uid="{E672EAD5-540B-4EB9-B030-960486E2193F}"/>
    <cellStyle name="40% - Accent4 18 2 3 3" xfId="30380" xr:uid="{C27F6297-5971-494F-8555-66E82E9554E1}"/>
    <cellStyle name="40% - Accent4 18 2 4" xfId="15652" xr:uid="{CB46FE39-6A12-4FFC-A133-95F266427D50}"/>
    <cellStyle name="40% - Accent4 18 2 4 2" xfId="40979" xr:uid="{79F406DD-03EA-4D43-930C-5A38DA55797E}"/>
    <cellStyle name="40% - Accent4 18 2 5" xfId="45660" xr:uid="{7134688F-A053-4629-98F9-9723FA48917F}"/>
    <cellStyle name="40% - Accent4 18 3" xfId="461" xr:uid="{2E90C7C3-4C08-4A01-A323-660223B9E0E1}"/>
    <cellStyle name="40% - Accent4 18 3 2" xfId="11518" xr:uid="{955CEDC5-A312-4C44-8D77-E509AD227BB3}"/>
    <cellStyle name="40% - Accent4 18 3 2 2" xfId="36889" xr:uid="{FAC971D1-6294-451D-B8E3-13B1433A81C5}"/>
    <cellStyle name="40% - Accent4 18 3 3" xfId="25945" xr:uid="{9F40A77F-E567-4B3B-8C0B-AE5BB4019F4A}"/>
    <cellStyle name="40% - Accent4 18 4" xfId="19609" xr:uid="{ED50D057-1224-4C82-8534-8DA34912BC46}"/>
    <cellStyle name="40% - Accent4 18 4 2" xfId="2200" xr:uid="{82A57B12-0260-435D-B143-5A60BA559197}"/>
    <cellStyle name="40% - Accent4 18 4 2 2" xfId="27671" xr:uid="{379A2F94-D438-44B1-AE6A-A49B266D8CB0}"/>
    <cellStyle name="40% - Accent4 18 4 3" xfId="44897" xr:uid="{4DFCD9F0-B506-4D0D-9BDE-100B86A57849}"/>
    <cellStyle name="40% - Accent4 18 5" xfId="7143" xr:uid="{1364DDDD-F3ED-428E-A18A-2BA730B9F4E7}"/>
    <cellStyle name="40% - Accent4 18 5 2" xfId="32557" xr:uid="{3E3DA313-98CA-489F-80AA-E90F1EFF025C}"/>
    <cellStyle name="40% - Accent4 18 6" xfId="43497" xr:uid="{0D94D187-545E-4939-BF74-D4ACBA79A59E}"/>
    <cellStyle name="40% - Accent4 19" xfId="20294" xr:uid="{86923F4C-116D-403E-B9C8-8CDAD5C117AF}"/>
    <cellStyle name="40% - Accent4 19 2" xfId="1520" xr:uid="{EC423192-5215-4339-A623-4EC51AD107A0}"/>
    <cellStyle name="40% - Accent4 19 2 2" xfId="11520" xr:uid="{B84C9F0A-7628-4B3E-BE76-6D1B67451F42}"/>
    <cellStyle name="40% - Accent4 19 2 2 2" xfId="36891" xr:uid="{7F7883B4-775D-4D35-854F-31E0F2C972D5}"/>
    <cellStyle name="40% - Accent4 19 2 3" xfId="26991" xr:uid="{EF30BCC2-A9EE-45C5-A43A-F1B5ADCDBC6C}"/>
    <cellStyle name="40% - Accent4 19 3" xfId="13294" xr:uid="{47852D7D-FE66-44B6-9CA9-AD4E199F351E}"/>
    <cellStyle name="40% - Accent4 19 3 2" xfId="2202" xr:uid="{16BDCB18-7A94-4BF4-85AA-067F4E307EB5}"/>
    <cellStyle name="40% - Accent4 19 3 2 2" xfId="27673" xr:uid="{82B7BB77-2F2C-40EA-8D39-8B1140DDB4D4}"/>
    <cellStyle name="40% - Accent4 19 3 3" xfId="38645" xr:uid="{F4E67CB2-3C17-49AE-B372-8D9AE6F35433}"/>
    <cellStyle name="40% - Accent4 19 4" xfId="19778" xr:uid="{CEBD6F2A-6446-43AC-9591-C7001587264C}"/>
    <cellStyle name="40% - Accent4 19 4 2" xfId="45066" xr:uid="{888C3C3D-63D2-4D2E-A1FE-79FA6819A5DD}"/>
    <cellStyle name="40% - Accent4 19 5" xfId="45575" xr:uid="{87E29F6D-9DC5-4FA3-A670-1D986D6E866E}"/>
    <cellStyle name="40% - Accent4 2" xfId="144" xr:uid="{03CE7751-F09B-47C1-ABF8-DF9B6E6C335A}"/>
    <cellStyle name="40% - Accent4 2 10" xfId="14069" xr:uid="{70A8203E-1633-47E2-99B2-FB6DCB33EA45}"/>
    <cellStyle name="40% - Accent4 2 10 2" xfId="11083" xr:uid="{85B608FE-3EEC-4661-9E25-DD6313D1329B}"/>
    <cellStyle name="40% - Accent4 2 10 2 2" xfId="22136" xr:uid="{384D1164-128F-4E2B-A01D-9307A88B33B0}"/>
    <cellStyle name="40% - Accent4 2 10 2 2 2" xfId="47404" xr:uid="{9D662D04-5CD1-4F3C-9E43-2E3E40E4224A}"/>
    <cellStyle name="40% - Accent4 2 10 2 3" xfId="36454" xr:uid="{9493CF54-DC0A-4055-A702-67A495195511}"/>
    <cellStyle name="40% - Accent4 2 10 3" xfId="11262" xr:uid="{1CA397FA-0F30-438F-838D-6DF2015DA118}"/>
    <cellStyle name="40% - Accent4 2 10 3 2" xfId="10699" xr:uid="{A241BC7D-68E7-4336-A5EC-BC3FD97979A5}"/>
    <cellStyle name="40% - Accent4 2 10 3 2 2" xfId="36083" xr:uid="{E4DB08E4-1E56-4369-949D-01F3986F2030}"/>
    <cellStyle name="40% - Accent4 2 10 3 3" xfId="36633" xr:uid="{FEEDC619-00D3-4CDB-8466-B50C0679A488}"/>
    <cellStyle name="40% - Accent4 2 10 4" xfId="5119" xr:uid="{DE9AC21A-141C-42C0-8A17-2730616D1D57}"/>
    <cellStyle name="40% - Accent4 2 10 4 2" xfId="30550" xr:uid="{94BA5B17-08D3-47E7-837B-420264931E44}"/>
    <cellStyle name="40% - Accent4 2 10 5" xfId="39408" xr:uid="{26E3CADE-803B-4CE4-B627-06BE7B5A51D6}"/>
    <cellStyle name="40% - Accent4 2 11" xfId="6564" xr:uid="{4C66C250-D815-4D1D-91BA-9D34B7229715}"/>
    <cellStyle name="40% - Accent4 2 12" xfId="25544" xr:uid="{1E6B817D-90D8-4037-865A-01D3C5C686D4}"/>
    <cellStyle name="40% - Accent4 2 12 2" xfId="50767" xr:uid="{374BA023-AEC8-4DE3-B3D0-D2F38F3046F8}"/>
    <cellStyle name="40% - Accent4 2 13" xfId="25639" xr:uid="{A677C906-2366-4B3B-BD0B-7E6DF7B6C778}"/>
    <cellStyle name="40% - Accent4 2 2" xfId="20298" xr:uid="{2CA276B6-2968-49F6-912E-899545FBC367}"/>
    <cellStyle name="40% - Accent4 2 2 10" xfId="45579" xr:uid="{29A9A53D-71C7-433F-8C95-DC77E279ECF2}"/>
    <cellStyle name="40% - Accent4 2 2 2" xfId="13986" xr:uid="{9D311D07-F1A0-42C6-ACC7-5C3B659071B1}"/>
    <cellStyle name="40% - Accent4 2 2 2 2" xfId="2422" xr:uid="{11D64753-A099-48C8-8416-5A0ED821EB33}"/>
    <cellStyle name="40% - Accent4 2 2 2 2 2" xfId="21454" xr:uid="{0ADF93CB-EF8D-4F6C-9B69-5BA2D3088301}"/>
    <cellStyle name="40% - Accent4 2 2 2 2 2 2" xfId="6875" xr:uid="{F4DD5C6D-B83F-46AC-AD05-5E28FD818F91}"/>
    <cellStyle name="40% - Accent4 2 2 2 2 2 2 2" xfId="11604" xr:uid="{B1EC7AAC-80A4-4AF3-94F1-3BC8660F98B1}"/>
    <cellStyle name="40% - Accent4 2 2 2 2 2 2 2 2" xfId="36975" xr:uid="{3A6A70C3-FE99-45CF-8625-61FF2D794947}"/>
    <cellStyle name="40% - Accent4 2 2 2 2 2 2 3" xfId="32289" xr:uid="{7921D508-4DD9-4BE3-96CF-DAEE71B1CD46}"/>
    <cellStyle name="40% - Accent4 2 2 2 2 2 3" xfId="7054" xr:uid="{E5BFC7FB-BA7B-44B0-8C32-17E594B05BC4}"/>
    <cellStyle name="40% - Accent4 2 2 2 2 2 3 2" xfId="6489" xr:uid="{D439C8B2-23BA-44A0-9E8F-D312E75B8177}"/>
    <cellStyle name="40% - Accent4 2 2 2 2 2 3 2 2" xfId="31912" xr:uid="{8B52E110-1824-45E5-AA3F-49DEF32A0B96}"/>
    <cellStyle name="40% - Accent4 2 2 2 2 2 3 3" xfId="32468" xr:uid="{1572054D-0B12-4873-8106-4D4BA06A4F22}"/>
    <cellStyle name="40% - Accent4 2 2 2 2 2 4" xfId="17757" xr:uid="{16EA1373-AE02-4757-830F-E593E70960EB}"/>
    <cellStyle name="40% - Accent4 2 2 2 2 2 4 2" xfId="43065" xr:uid="{373EE709-BBD4-4B57-8AC9-61B29FC30F6C}"/>
    <cellStyle name="40% - Accent4 2 2 2 2 2 5" xfId="46722" xr:uid="{B026522C-DCC4-446F-9132-0FD774E6F63D}"/>
    <cellStyle name="40% - Accent4 2 2 2 2 3" xfId="15209" xr:uid="{F48D86EC-536A-4C06-8227-E0B4CD975A6C}"/>
    <cellStyle name="40% - Accent4 2 2 2 2 3 2" xfId="19946" xr:uid="{CA0F31A5-AAB3-4F01-BC20-714A784440B5}"/>
    <cellStyle name="40% - Accent4 2 2 2 2 3 2 2" xfId="45234" xr:uid="{65E056A8-2E74-4CBC-B401-FC5717B62872}"/>
    <cellStyle name="40% - Accent4 2 2 2 2 3 3" xfId="40536" xr:uid="{11ACA722-9300-4C16-AA78-3E6C29EB4FD7}"/>
    <cellStyle name="40% - Accent4 2 2 2 2 4" xfId="10108" xr:uid="{A8EC426E-35BA-4F8F-B856-C48E012C070B}"/>
    <cellStyle name="40% - Accent4 2 2 2 2 4 2" xfId="16942" xr:uid="{B4B81D61-17C2-4E3F-B227-711CDBCDCC67}"/>
    <cellStyle name="40% - Accent4 2 2 2 2 4 2 2" xfId="42258" xr:uid="{749D8433-EBFC-485A-A49E-C87608C60DF8}"/>
    <cellStyle name="40% - Accent4 2 2 2 2 4 3" xfId="35492" xr:uid="{6A9EE95F-921B-493E-9902-2518F6EF9DDA}"/>
    <cellStyle name="40% - Accent4 2 2 2 2 5" xfId="805" xr:uid="{F493743C-DAC9-46AA-A240-9C6E914A9726}"/>
    <cellStyle name="40% - Accent4 2 2 2 2 5 2" xfId="26289" xr:uid="{67091DF0-835B-415C-87D9-22F772827682}"/>
    <cellStyle name="40% - Accent4 2 2 2 2 6" xfId="27878" xr:uid="{2FC76355-A523-4274-B799-050AFCA69470}"/>
    <cellStyle name="40% - Accent4 2 2 2 3" xfId="8735" xr:uid="{DCA86D33-29BD-4270-B25B-542E138D2C6A}"/>
    <cellStyle name="40% - Accent4 2 2 2 3 2" xfId="15142" xr:uid="{34B26B86-2826-450C-8ECB-0368D5DD9121}"/>
    <cellStyle name="40% - Accent4 2 2 2 3 2 2" xfId="19511" xr:uid="{77D8D980-1C12-44E8-8004-9DC6CCB93356}"/>
    <cellStyle name="40% - Accent4 2 2 2 3 2 2 2" xfId="24241" xr:uid="{57AD2E1C-F7C1-40E8-997E-482A925D8345}"/>
    <cellStyle name="40% - Accent4 2 2 2 3 2 2 2 2" xfId="49486" xr:uid="{540F73E7-9FA5-40B8-9AE6-F5CD3644640C}"/>
    <cellStyle name="40% - Accent4 2 2 2 3 2 2 3" xfId="44799" xr:uid="{DC9938B9-D8CF-491B-B7AD-70840E476F16}"/>
    <cellStyle name="40% - Accent4 2 2 2 3 2 3" xfId="19690" xr:uid="{B9B06A59-A02F-4687-98D1-D8489A46DD08}"/>
    <cellStyle name="40% - Accent4 2 2 2 3 2 3 2" xfId="12803" xr:uid="{36250B79-ACDF-44C0-A2F9-76CB4BA791D6}"/>
    <cellStyle name="40% - Accent4 2 2 2 3 2 3 2 2" xfId="38166" xr:uid="{294969D8-EEE1-4AF7-8777-E027C8B6A161}"/>
    <cellStyle name="40% - Accent4 2 2 2 3 2 3 3" xfId="44978" xr:uid="{84C0574E-BCCE-4D55-8F1E-7E1CB3D8EA6C}"/>
    <cellStyle name="40% - Accent4 2 2 2 3 2 4" xfId="7224" xr:uid="{D63D29AC-62E1-4951-B2A2-E84B6176F954}"/>
    <cellStyle name="40% - Accent4 2 2 2 3 2 4 2" xfId="32638" xr:uid="{E31426B4-9E9C-4A6B-B053-518872AEEAE8}"/>
    <cellStyle name="40% - Accent4 2 2 2 3 2 5" xfId="40469" xr:uid="{2B108A40-6EF7-4436-AA94-4F4F5B587CC9}"/>
    <cellStyle name="40% - Accent4 2 2 2 3 3" xfId="4676" xr:uid="{01D887C7-9475-4A9F-80A5-662DBBFB6DEE}"/>
    <cellStyle name="40% - Accent4 2 2 2 3 3 2" xfId="13632" xr:uid="{F1179EA4-B300-4AFB-AB75-3268B23CE65F}"/>
    <cellStyle name="40% - Accent4 2 2 2 3 3 2 2" xfId="38983" xr:uid="{B4652A6B-C973-4790-BD3A-94A9372E5E2C}"/>
    <cellStyle name="40% - Accent4 2 2 2 3 3 3" xfId="30107" xr:uid="{66F70A0F-1BB8-437F-8E6A-2FE9D0A53583}"/>
    <cellStyle name="40% - Accent4 2 2 2 3 4" xfId="22745" xr:uid="{48B2F0B7-FE5F-4746-B62D-70B724C4C739}"/>
    <cellStyle name="40% - Accent4 2 2 2 3 4 2" xfId="6408" xr:uid="{C102BEA7-2F9D-475C-8E5C-CACEA0FC0CF1}"/>
    <cellStyle name="40% - Accent4 2 2 2 3 4 2 2" xfId="31831" xr:uid="{DA698F83-6D88-4CCB-8219-6E062CE7EEF1}"/>
    <cellStyle name="40% - Accent4 2 2 2 3 4 3" xfId="48000" xr:uid="{87CF4579-1C77-4799-B030-7C9FFA3C5F77}"/>
    <cellStyle name="40% - Accent4 2 2 2 3 5" xfId="2914" xr:uid="{BE164E09-C20C-4C93-B264-9DE53FE690D2}"/>
    <cellStyle name="40% - Accent4 2 2 2 3 5 2" xfId="28367" xr:uid="{70214977-DC37-445C-8548-D95031711A46}"/>
    <cellStyle name="40% - Accent4 2 2 2 3 6" xfId="34131" xr:uid="{8C35CB43-9645-454F-A7DB-E978FAC92928}"/>
    <cellStyle name="40% - Accent4 2 2 2 4" xfId="8818" xr:uid="{F34E3619-CB6A-402A-A119-94CCF1C2014F}"/>
    <cellStyle name="40% - Accent4 2 2 2 4 2" xfId="17408" xr:uid="{1CC83DF8-5A89-4139-8754-75AEC5595396}"/>
    <cellStyle name="40% - Accent4 2 2 2 4 2 2" xfId="5291" xr:uid="{7D376FA7-0D96-4FAA-B24D-EA237C3D46FE}"/>
    <cellStyle name="40% - Accent4 2 2 2 4 2 2 2" xfId="30722" xr:uid="{1044DC92-B4BC-4FB5-BEF8-85F40E9FF710}"/>
    <cellStyle name="40% - Accent4 2 2 2 4 2 3" xfId="42716" xr:uid="{946CC505-13C8-4813-AA98-52BE89DBFF3E}"/>
    <cellStyle name="40% - Accent4 2 2 2 4 3" xfId="17587" xr:uid="{7451E228-5945-4040-8882-1E004365FB7C}"/>
    <cellStyle name="40% - Accent4 2 2 2 4 3 2" xfId="17023" xr:uid="{CFFF2B34-5D29-4D00-86E1-69E6BBD938F3}"/>
    <cellStyle name="40% - Accent4 2 2 2 4 3 2 2" xfId="42339" xr:uid="{DD2D9D35-FA18-4026-BCA3-25F7F0B10008}"/>
    <cellStyle name="40% - Accent4 2 2 2 4 3 3" xfId="42895" xr:uid="{245E028D-7316-4214-8A7F-A74B2DB1562A}"/>
    <cellStyle name="40% - Accent4 2 2 2 4 4" xfId="24069" xr:uid="{0950F86E-020C-4DC1-936A-A73732454F06}"/>
    <cellStyle name="40% - Accent4 2 2 2 4 4 2" xfId="49314" xr:uid="{149732CC-2C47-461E-954C-2384697CE26A}"/>
    <cellStyle name="40% - Accent4 2 2 2 4 5" xfId="34211" xr:uid="{FE609B95-C571-45E4-91F5-C8D79B4E2E69}"/>
    <cellStyle name="40% - Accent4 2 2 2 5" xfId="21521" xr:uid="{480AAE9B-4866-4790-9674-14340ECD8905}"/>
    <cellStyle name="40% - Accent4 2 2 2 5 2" xfId="7310" xr:uid="{4B4060E5-7EE1-4CAC-8987-9921F9C475B6}"/>
    <cellStyle name="40% - Accent4 2 2 2 5 2 2" xfId="32724" xr:uid="{05CD884C-576A-4A66-A109-D593D97B67B3}"/>
    <cellStyle name="40% - Accent4 2 2 2 5 3" xfId="46789" xr:uid="{87510716-B623-4D1E-9958-17928CDA0FE2}"/>
    <cellStyle name="40% - Accent4 2 2 2 6" xfId="3794" xr:uid="{595A0B39-A016-43C4-A4A5-6CE65EC9A13D}"/>
    <cellStyle name="40% - Accent4 2 2 2 6 2" xfId="23255" xr:uid="{861BB111-244B-4EE2-AE6C-BDE62126D78D}"/>
    <cellStyle name="40% - Accent4 2 2 2 6 2 2" xfId="48510" xr:uid="{97901414-6253-4B8A-AC04-14D300445CD6}"/>
    <cellStyle name="40% - Accent4 2 2 2 6 3" xfId="29238" xr:uid="{E5F865EC-CCBD-4D4C-9855-0975D7C3B150}"/>
    <cellStyle name="40% - Accent4 2 2 2 7" xfId="826" xr:uid="{F5B96FCA-2C72-4B47-9C50-B7E1560241C5}"/>
    <cellStyle name="40% - Accent4 2 2 2 7 2" xfId="26310" xr:uid="{0A607592-B945-46FE-8B8B-8E1103B5D78B}"/>
    <cellStyle name="40% - Accent4 2 2 2 8" xfId="39327" xr:uid="{22FBF99A-6FA7-4916-9E57-182AAEC3CD6C}"/>
    <cellStyle name="40% - Accent4 2 2 3" xfId="21371" xr:uid="{D5B3C5CA-A5B4-453D-8198-DCF7A131A6C1}"/>
    <cellStyle name="40% - Accent4 2 2 3 2" xfId="15059" xr:uid="{C363C1A3-E5BE-48FD-9ADA-0AC718135106}"/>
    <cellStyle name="40% - Accent4 2 2 3 2 2" xfId="10922" xr:uid="{6968FE49-9450-4AB6-9842-0B714A595CD1}"/>
    <cellStyle name="40% - Accent4 2 2 3 2 2 2" xfId="1594" xr:uid="{06D537C8-CF65-4F15-87AA-39809F4304E9}"/>
    <cellStyle name="40% - Accent4 2 2 3 2 2 2 2" xfId="7396" xr:uid="{E77FC295-7EBD-4849-A925-678D963D17C7}"/>
    <cellStyle name="40% - Accent4 2 2 3 2 2 2 2 2" xfId="32810" xr:uid="{75B2D492-BA67-4295-8A8D-94E0073FDCB2}"/>
    <cellStyle name="40% - Accent4 2 2 3 2 2 2 3" xfId="27065" xr:uid="{B26E8EB4-EA16-4DD8-95E6-39CEF94AF79E}"/>
    <cellStyle name="40% - Accent4 2 2 3 2 2 3" xfId="737" xr:uid="{52E22676-9CEB-4E0D-BDC5-2E127D975253}"/>
    <cellStyle name="40% - Accent4 2 2 3 2 2 3 2" xfId="19127" xr:uid="{3D873FD2-A518-43A0-A198-63514B747431}"/>
    <cellStyle name="40% - Accent4 2 2 3 2 2 3 2 2" xfId="44427" xr:uid="{9E35CB77-3385-4DC0-A24A-10CCCB849196}"/>
    <cellStyle name="40% - Accent4 2 2 3 2 2 3 3" xfId="26221" xr:uid="{F3A84662-8246-4E56-A27D-CA313255EC10}"/>
    <cellStyle name="40% - Accent4 2 2 3 2 2 4" xfId="13546" xr:uid="{5913FC92-C6DC-4F11-AE3B-C4B90C7CBD95}"/>
    <cellStyle name="40% - Accent4 2 2 3 2 2 4 2" xfId="38897" xr:uid="{129402C7-90AE-4257-A68F-73A6D0B8F58D}"/>
    <cellStyle name="40% - Accent4 2 2 3 2 2 5" xfId="36293" xr:uid="{85BEAD29-9E22-4F45-B41A-F37CA0352654}"/>
    <cellStyle name="40% - Accent4 2 2 3 2 3" xfId="23626" xr:uid="{C44DC500-99FD-444B-B756-4D9DA51D7208}"/>
    <cellStyle name="40% - Accent4 2 2 3 2 3 2" xfId="998" xr:uid="{D6B29A96-7877-407D-8756-106F003CAB7B}"/>
    <cellStyle name="40% - Accent4 2 2 3 2 3 2 2" xfId="26482" xr:uid="{FA0786D5-4A66-4668-80E1-CABB2BAB5522}"/>
    <cellStyle name="40% - Accent4 2 2 3 2 3 3" xfId="48871" xr:uid="{B039C14D-2754-41B1-9000-2B4BDC8309E5}"/>
    <cellStyle name="40% - Accent4 2 2 3 2 4" xfId="5898" xr:uid="{C24F4F0E-5DEA-444E-89EF-9561027B418B}"/>
    <cellStyle name="40% - Accent4 2 2 3 2 4 2" xfId="25359" xr:uid="{0720DDFE-211A-45C9-93C7-1886209DF701}"/>
    <cellStyle name="40% - Accent4 2 2 3 2 4 2 2" xfId="50593" xr:uid="{0C078A61-F531-43D2-87F7-917300706522}"/>
    <cellStyle name="40% - Accent4 2 2 3 2 4 3" xfId="31321" xr:uid="{A36AE671-B716-42BA-92B9-17133F9F74F8}"/>
    <cellStyle name="40% - Accent4 2 2 3 2 5" xfId="21863" xr:uid="{131D6CEC-9BFA-4F62-9E9A-2909BFF22C5A}"/>
    <cellStyle name="40% - Accent4 2 2 3 2 5 2" xfId="47131" xr:uid="{57FF03B9-A023-40E3-B467-C92F9FFE60CA}"/>
    <cellStyle name="40% - Accent4 2 2 3 2 6" xfId="40388" xr:uid="{AF18113E-D525-4319-8D7D-6D2276E4A9A2}"/>
    <cellStyle name="40% - Accent4 2 2 3 3" xfId="4526" xr:uid="{E32BA806-63B9-4E07-9EAC-294172A78930}"/>
    <cellStyle name="40% - Accent4 2 2 3 3 2" xfId="23559" xr:uid="{8746C1EB-3843-4764-B5A4-F4C481A30C27}"/>
    <cellStyle name="40% - Accent4 2 2 3 3 2 2" xfId="3698" xr:uid="{908DAB40-7F43-4FC7-A93C-B2F006D164F6}"/>
    <cellStyle name="40% - Accent4 2 2 3 3 2 2 2" xfId="20032" xr:uid="{33E54B3C-ADED-4617-85C4-035C588B2D63}"/>
    <cellStyle name="40% - Accent4 2 2 3 3 2 2 2 2" xfId="45320" xr:uid="{BFCABA22-C28C-409A-8E72-D3DAB23AE800}"/>
    <cellStyle name="40% - Accent4 2 2 3 3 2 2 3" xfId="29142" xr:uid="{48B026CF-A19B-4FA5-A745-F0654DA18B86}"/>
    <cellStyle name="40% - Accent4 2 2 3 3 2 3" xfId="1774" xr:uid="{83CAD0F4-E27F-495F-9DC7-B2C207A58282}"/>
    <cellStyle name="40% - Accent4 2 2 3 3 2 3 2" xfId="8594" xr:uid="{FD618D6F-B097-428D-85F0-F328BC903643}"/>
    <cellStyle name="40% - Accent4 2 2 3 3 2 3 2 2" xfId="34001" xr:uid="{50B91B9D-295E-43BD-94C6-1983F2248C41}"/>
    <cellStyle name="40% - Accent4 2 2 3 3 2 3 3" xfId="27245" xr:uid="{6C47DA02-3BC5-4709-AA6E-0CFC54C424B7}"/>
    <cellStyle name="40% - Accent4 2 2 3 3 2 4" xfId="908" xr:uid="{D68257F6-0553-40CC-8214-B1AEEEE6C3F4}"/>
    <cellStyle name="40% - Accent4 2 2 3 3 2 4 2" xfId="26392" xr:uid="{F782857A-8812-40E4-96C6-5131EB888E17}"/>
    <cellStyle name="40% - Accent4 2 2 3 3 2 5" xfId="48804" xr:uid="{FE74A92D-5D03-4A0C-A4E9-4E6BB30E9A16}"/>
    <cellStyle name="40% - Accent4 2 2 3 3 3" xfId="17314" xr:uid="{E08D85DC-D264-4EF9-9DC8-57DDE9C0E7B4}"/>
    <cellStyle name="40% - Accent4 2 2 3 3 3 2" xfId="2033" xr:uid="{2C035158-4BBE-47EE-B18A-B82ED074A27A}"/>
    <cellStyle name="40% - Accent4 2 2 3 3 3 2 2" xfId="27504" xr:uid="{FA73FFBD-6ACD-4385-8EC9-826A44A99021}"/>
    <cellStyle name="40% - Accent4 2 2 3 3 3 3" xfId="42622" xr:uid="{82870A0D-3010-4296-A5AC-6D11273274A9}"/>
    <cellStyle name="40% - Accent4 2 2 3 3 4" xfId="12212" xr:uid="{C533DD53-7C85-4101-84AF-0896FB8373F6}"/>
    <cellStyle name="40% - Accent4 2 2 3 3 4 2" xfId="19046" xr:uid="{4805D4A8-5220-4C5D-8161-E7B5D3B03180}"/>
    <cellStyle name="40% - Accent4 2 2 3 3 4 2 2" xfId="44346" xr:uid="{79F65D29-473D-4776-A566-9A3986C9DD73}"/>
    <cellStyle name="40% - Accent4 2 2 3 3 4 3" xfId="37575" xr:uid="{C5AE2934-0CD9-4F34-8C8B-D368893C3FEF}"/>
    <cellStyle name="40% - Accent4 2 2 3 3 5" xfId="15551" xr:uid="{2230FF81-E3B4-4D22-8A5D-EBBE802198C4}"/>
    <cellStyle name="40% - Accent4 2 2 3 3 5 2" xfId="40878" xr:uid="{0574DF20-E9B4-439B-A2C2-71FF30340DB2}"/>
    <cellStyle name="40% - Accent4 2 2 3 3 6" xfId="29958" xr:uid="{1E521EC9-325A-4846-BC32-7546CEAE5A61}"/>
    <cellStyle name="40% - Accent4 2 2 3 4" xfId="4609" xr:uid="{2E1BD8B9-7A1D-4751-A6E4-80DB5BEBA427}"/>
    <cellStyle name="40% - Accent4 2 2 3 4 2" xfId="13197" xr:uid="{808AAB99-7AD1-4579-B949-93C16A9A4852}"/>
    <cellStyle name="40% - Accent4 2 2 3 4 2 2" xfId="17929" xr:uid="{F1318BEF-FF7F-436A-A75E-AE68BB28229E}"/>
    <cellStyle name="40% - Accent4 2 2 3 4 2 2 2" xfId="43237" xr:uid="{3E3E012A-EE25-44EA-8DBE-8D8116F0F29A}"/>
    <cellStyle name="40% - Accent4 2 2 3 4 2 3" xfId="38548" xr:uid="{38A6929E-069B-4239-AC03-9C4DF93393B0}"/>
    <cellStyle name="40% - Accent4 2 2 3 4 3" xfId="13376" xr:uid="{85B1D8D7-524C-44CF-B0F5-AF959DBAE0D6}"/>
    <cellStyle name="40% - Accent4 2 2 3 4 3 2" xfId="25440" xr:uid="{982346C0-92C8-44A0-BE9C-C97F30E98FC2}"/>
    <cellStyle name="40% - Accent4 2 2 3 4 3 2 2" xfId="50674" xr:uid="{7B35B069-20A7-469F-807D-09DEAC5C97FF}"/>
    <cellStyle name="40% - Accent4 2 2 3 4 3 3" xfId="38727" xr:uid="{6757079B-076A-49A3-9931-5A4735D89616}"/>
    <cellStyle name="40% - Accent4 2 2 3 4 4" xfId="19860" xr:uid="{FA6D1C1E-E471-4F79-8A57-D5A320CB9FFF}"/>
    <cellStyle name="40% - Accent4 2 2 3 4 4 2" xfId="45148" xr:uid="{9F3A30E7-C0F0-4873-A169-24A1805EB23B}"/>
    <cellStyle name="40% - Accent4 2 2 3 4 5" xfId="30040" xr:uid="{E1F71EF9-D67F-4D42-917F-8D0206D02F22}"/>
    <cellStyle name="40% - Accent4 2 2 3 5" xfId="10989" xr:uid="{7A989627-A5D5-4F86-9823-1A8E9DAFA582}"/>
    <cellStyle name="40% - Accent4 2 2 3 5 2" xfId="997" xr:uid="{6854CB71-0247-401E-A575-6D40D333B767}"/>
    <cellStyle name="40% - Accent4 2 2 3 5 2 2" xfId="26481" xr:uid="{5269742A-087F-4F10-AF04-DFC6A48B415F}"/>
    <cellStyle name="40% - Accent4 2 2 3 5 3" xfId="36360" xr:uid="{370D3A5D-BC17-4A72-BBBA-DEBBC3F862B5}"/>
    <cellStyle name="40% - Accent4 2 2 3 6" xfId="16432" xr:uid="{15E752F0-E101-4B6D-A577-EB2F3696B394}"/>
    <cellStyle name="40% - Accent4 2 2 3 6 2" xfId="12722" xr:uid="{7AECA226-A9FE-4283-B955-E30E92F7D6E8}"/>
    <cellStyle name="40% - Accent4 2 2 3 6 2 2" xfId="38085" xr:uid="{4546EBFD-EB29-4CF6-A8EA-65F9B9E7A329}"/>
    <cellStyle name="40% - Accent4 2 2 3 6 3" xfId="41748" xr:uid="{213631A7-F835-42C0-9F23-5DD770C70B31}"/>
    <cellStyle name="40% - Accent4 2 2 3 7" xfId="9227" xr:uid="{62A3338D-97AB-4614-8317-13BB25FF794F}"/>
    <cellStyle name="40% - Accent4 2 2 3 7 2" xfId="34620" xr:uid="{50F53BA6-9CF4-494B-B60E-F389E5C257C6}"/>
    <cellStyle name="40% - Accent4 2 2 3 8" xfId="46640" xr:uid="{1150BA00-E7BA-44BF-AE41-BACE94AD9E1E}"/>
    <cellStyle name="40% - Accent4 2 2 4" xfId="10839" xr:uid="{8FBCCBDE-E87B-42BA-AB90-BED365B35A54}"/>
    <cellStyle name="40% - Accent4 2 2 4 2" xfId="17247" xr:uid="{89CCCFE8-FFFC-4814-8502-05C39667EB12}"/>
    <cellStyle name="40% - Accent4 2 2 4 2 2" xfId="10012" xr:uid="{D71CF5AE-2D07-4C8C-AFDE-2D03C4DC7870}"/>
    <cellStyle name="40% - Accent4 2 2 4 2 2 2" xfId="13718" xr:uid="{94160E1A-A77A-4DFA-9A37-8FC879028E24}"/>
    <cellStyle name="40% - Accent4 2 2 4 2 2 2 2" xfId="39069" xr:uid="{0BAB466D-F35F-49EB-B4A7-1EBEEE1F53C5}"/>
    <cellStyle name="40% - Accent4 2 2 4 2 2 3" xfId="35396" xr:uid="{54E9A202-22A8-4AEF-9279-33EC76B9056B}"/>
    <cellStyle name="40% - Accent4 2 2 4 2 3" xfId="3878" xr:uid="{313EF974-F79A-4F09-9568-E9D882CFE236}"/>
    <cellStyle name="40% - Accent4 2 2 4 2 3 2" xfId="21229" xr:uid="{27F63456-2E0F-4CCC-BB3A-6F3C82372124}"/>
    <cellStyle name="40% - Accent4 2 2 4 2 3 2 2" xfId="46508" xr:uid="{9D0CD6BE-29FC-4F6F-8F89-63B011807904}"/>
    <cellStyle name="40% - Accent4 2 2 4 2 3 3" xfId="29322" xr:uid="{34E3FF0D-986C-4354-A7CF-512043663E8A}"/>
    <cellStyle name="40% - Accent4 2 2 4 2 4" xfId="1944" xr:uid="{312EC7D8-A017-4882-9222-D26FE2C41541}"/>
    <cellStyle name="40% - Accent4 2 2 4 2 4 2" xfId="27415" xr:uid="{F2EDD991-F376-4914-A7A5-3F4CF947F01E}"/>
    <cellStyle name="40% - Accent4 2 2 4 2 5" xfId="42555" xr:uid="{A115A7A6-3652-42B8-81CB-CB82C04DFB07}"/>
    <cellStyle name="40% - Accent4 2 2 4 3" xfId="6781" xr:uid="{9B7FBD63-6B37-49BC-AB3C-66643C8B2425}"/>
    <cellStyle name="40% - Accent4 2 2 4 3 2" xfId="4137" xr:uid="{4BE601C4-A3D1-443D-BBC0-98F501E9D072}"/>
    <cellStyle name="40% - Accent4 2 2 4 3 2 2" xfId="29581" xr:uid="{D5F55637-E588-44D1-A0CA-D8CC3001BB82}"/>
    <cellStyle name="40% - Accent4 2 2 4 3 3" xfId="32195" xr:uid="{290949AD-2A3B-4200-8CAF-FCF0F0B9A1B7}"/>
    <cellStyle name="40% - Accent4 2 2 4 4" xfId="24849" xr:uid="{C9925050-DFE7-4BDA-859C-EA0A75802487}"/>
    <cellStyle name="40% - Accent4 2 2 4 4 2" xfId="8513" xr:uid="{230A6739-DD56-41F0-955C-C08AF2699A4A}"/>
    <cellStyle name="40% - Accent4 2 2 4 4 2 2" xfId="33920" xr:uid="{4C28B719-8FB8-4972-8B56-E9E55F9F5F0B}"/>
    <cellStyle name="40% - Accent4 2 2 4 4 3" xfId="50083" xr:uid="{57A96302-908E-4545-806B-F71AB19A1682}"/>
    <cellStyle name="40% - Accent4 2 2 4 5" xfId="5018" xr:uid="{39C570BD-1ADC-4EF0-8044-6B419325686A}"/>
    <cellStyle name="40% - Accent4 2 2 4 5 2" xfId="30449" xr:uid="{CE0391E7-BC6B-4A7F-8EA0-3D5E250A7D5B}"/>
    <cellStyle name="40% - Accent4 2 2 4 6" xfId="36212" xr:uid="{0C210331-9DBD-4E52-8209-AD9498E59548}"/>
    <cellStyle name="40% - Accent4 2 2 5" xfId="23476" xr:uid="{C47C0A3C-3C21-44E6-8280-8C5AEC8E16CB}"/>
    <cellStyle name="40% - Accent4 2 2 5 2" xfId="6714" xr:uid="{1FA038C5-F1E8-49BD-A89E-856A448DB95C}"/>
    <cellStyle name="40% - Accent4 2 2 5 2 2" xfId="22649" xr:uid="{8C737664-3923-42D3-ACF0-E4A230FAFB88}"/>
    <cellStyle name="40% - Accent4 2 2 5 2 2 2" xfId="1081" xr:uid="{1855E563-C4AC-413C-922B-15F940AF0A44}"/>
    <cellStyle name="40% - Accent4 2 2 5 2 2 2 2" xfId="26565" xr:uid="{32D6F427-32CE-407A-AE38-D6BD2B69826F}"/>
    <cellStyle name="40% - Accent4 2 2 5 2 2 3" xfId="47904" xr:uid="{51DA6485-AD22-401B-9F41-6FB76E947288}"/>
    <cellStyle name="40% - Accent4 2 2 5 2 3" xfId="10192" xr:uid="{149D01A7-F7C8-4488-B7DD-074296ABCF94}"/>
    <cellStyle name="40% - Accent4 2 2 5 2 3 2" xfId="14917" xr:uid="{30C88DDF-1207-4DBA-A9F8-BF456D973565}"/>
    <cellStyle name="40% - Accent4 2 2 5 2 3 2 2" xfId="40256" xr:uid="{905CD2EF-352B-4743-BB1F-10AD9BC68FBD}"/>
    <cellStyle name="40% - Accent4 2 2 5 2 3 3" xfId="35576" xr:uid="{A706B23D-5E8B-4D9F-BB46-646915261E3C}"/>
    <cellStyle name="40% - Accent4 2 2 5 2 4" xfId="4048" xr:uid="{56EE1162-26DC-43C4-8479-9B41F7193028}"/>
    <cellStyle name="40% - Accent4 2 2 5 2 4 2" xfId="29492" xr:uid="{B81B0894-843E-4CFD-84A0-136EDF1F9235}"/>
    <cellStyle name="40% - Accent4 2 2 5 2 5" xfId="32128" xr:uid="{24AB5566-09D9-4DC9-82C5-CF8E24F6C20C}"/>
    <cellStyle name="40% - Accent4 2 2 5 3" xfId="19417" xr:uid="{CEE34D6E-A9ED-40C0-AD06-975B1B3E457F}"/>
    <cellStyle name="40% - Accent4 2 2 5 3 2" xfId="10451" xr:uid="{3E163DA1-FF1B-4CEF-999C-933A5E0C7ECC}"/>
    <cellStyle name="40% - Accent4 2 2 5 3 2 2" xfId="35835" xr:uid="{7D693A54-DC55-49EC-990E-E9DB0834EA68}"/>
    <cellStyle name="40% - Accent4 2 2 5 3 3" xfId="44705" xr:uid="{E88738E5-07B1-42C8-A984-7A5CD586474E}"/>
    <cellStyle name="40% - Accent4 2 2 5 4" xfId="18536" xr:uid="{759EA8E6-650C-4D34-A804-351554E59EC8}"/>
    <cellStyle name="40% - Accent4 2 2 5 4 2" xfId="21148" xr:uid="{C15313E7-6DDD-48BA-9DC5-5B1A66597D7F}"/>
    <cellStyle name="40% - Accent4 2 2 5 4 2 2" xfId="46427" xr:uid="{165BB9B5-08D2-40D2-8321-D893CCFC8227}"/>
    <cellStyle name="40% - Accent4 2 2 5 4 3" xfId="43836" xr:uid="{249D5149-9D10-4C2E-92CF-8A3D74EC13D0}"/>
    <cellStyle name="40% - Accent4 2 2 5 5" xfId="11331" xr:uid="{081CEE39-2897-495E-B363-20EEE022030E}"/>
    <cellStyle name="40% - Accent4 2 2 5 5 2" xfId="36702" xr:uid="{A2DE6CAD-ED67-4C54-88FB-D7516FE88F17}"/>
    <cellStyle name="40% - Accent4 2 2 5 6" xfId="48723" xr:uid="{2D1E02D1-C615-4EC6-B3B4-90D7C3BBF767}"/>
    <cellStyle name="40% - Accent4 2 2 6" xfId="2505" xr:uid="{287A313C-8522-48B9-911F-2F11C4FA062E}"/>
    <cellStyle name="40% - Accent4 2 2 6 2" xfId="23720" xr:uid="{6C627481-9707-4209-9AD4-F2388B1577FB}"/>
    <cellStyle name="40% - Accent4 2 2 6 2 2" xfId="15824" xr:uid="{C6BDC439-36E1-4853-AD05-4F84D59D84C1}"/>
    <cellStyle name="40% - Accent4 2 2 6 2 2 2" xfId="41151" xr:uid="{508E790B-1A2A-44BD-A41F-0CAF7573DE1A}"/>
    <cellStyle name="40% - Accent4 2 2 6 2 3" xfId="48965" xr:uid="{58BAEFF0-8931-4BF8-8445-698E5F1458ED}"/>
    <cellStyle name="40% - Accent4 2 2 6 3" xfId="23899" xr:uid="{BEF0053F-06E5-415F-A66A-EF514BCC4D38}"/>
    <cellStyle name="40% - Accent4 2 2 6 3 2" xfId="23336" xr:uid="{C483CBAF-593E-48E1-BDAE-DE9897D67748}"/>
    <cellStyle name="40% - Accent4 2 2 6 3 2 2" xfId="48591" xr:uid="{671449D3-DF45-425A-83D5-83E0CC043762}"/>
    <cellStyle name="40% - Accent4 2 2 6 3 3" xfId="49144" xr:uid="{96F275EB-5F2E-4AC0-9013-F7871EEE0ED2}"/>
    <cellStyle name="40% - Accent4 2 2 6 4" xfId="11432" xr:uid="{C2BE2C05-BE8E-4615-9F9F-CA7D29785CF0}"/>
    <cellStyle name="40% - Accent4 2 2 6 4 2" xfId="36803" xr:uid="{3614EBBE-49C5-4F68-9CD7-CD54A7F1EEAC}"/>
    <cellStyle name="40% - Accent4 2 2 6 5" xfId="27958" xr:uid="{75B136F0-6730-45AB-8614-06DF413FC7F9}"/>
    <cellStyle name="40% - Accent4 2 2 7" xfId="8885" xr:uid="{9B71A13F-3CD1-41D6-A1DD-F37CB3B9EF1A}"/>
    <cellStyle name="40% - Accent4 2 2 7 2" xfId="17843" xr:uid="{AD0AB818-ACC6-4B11-80D2-5E5CF8168406}"/>
    <cellStyle name="40% - Accent4 2 2 7 2 2" xfId="43151" xr:uid="{E34625A1-FED4-41FE-ACCD-73FAC3C8A549}"/>
    <cellStyle name="40% - Accent4 2 2 7 3" xfId="34278" xr:uid="{8D61D593-660F-4026-9C85-C0F25AD81A68}"/>
    <cellStyle name="40% - Accent4 2 2 8" xfId="1690" xr:uid="{AB982B03-0FF0-4421-BAFC-9880C9E7D564}"/>
    <cellStyle name="40% - Accent4 2 2 8 2" xfId="10618" xr:uid="{810E1CF9-F46F-4994-822D-6F44FE659126}"/>
    <cellStyle name="40% - Accent4 2 2 8 2 2" xfId="36002" xr:uid="{EDFAAAF3-4F90-4FEB-B125-1193EF62B561}"/>
    <cellStyle name="40% - Accent4 2 2 8 3" xfId="27161" xr:uid="{FCD32255-5D29-462D-B790-9E5852E8F719}"/>
    <cellStyle name="40% - Accent4 2 2 9" xfId="13465" xr:uid="{8EEC93DB-85A9-4E11-89C3-4ED6365E703A}"/>
    <cellStyle name="40% - Accent4 2 2 9 2" xfId="38816" xr:uid="{E4CDB2AF-5A75-40EA-A7A9-8A381E0ED13A}"/>
    <cellStyle name="40% - Accent4 2 3" xfId="17164" xr:uid="{F4223128-AA60-4866-9488-0394E2ADBD7C}"/>
    <cellStyle name="40% - Accent4 2 3 2" xfId="6631" xr:uid="{8A459671-6748-413D-8571-D77BB60B6ACA}"/>
    <cellStyle name="40% - Accent4 2 3 2 2" xfId="13036" xr:uid="{5F7E9AC5-1E49-4DF5-9E6B-9A4098DA9CD4}"/>
    <cellStyle name="40% - Accent4 2 3 2 2 2" xfId="5802" xr:uid="{ECFCEDF8-3C7D-4107-AF4A-5F8F87A09A4F}"/>
    <cellStyle name="40% - Accent4 2 3 2 2 2 2" xfId="4220" xr:uid="{1EAE259F-D308-48E3-9091-6CD7BB632FE5}"/>
    <cellStyle name="40% - Accent4 2 3 2 2 2 2 2" xfId="29664" xr:uid="{197BD011-8C81-47A9-8D40-881DB697EBBC}"/>
    <cellStyle name="40% - Accent4 2 3 2 2 2 3" xfId="31225" xr:uid="{98C69109-98F3-44EF-A5AF-B46466D28D05}"/>
    <cellStyle name="40% - Accent4 2 3 2 2 3" xfId="16516" xr:uid="{D4BE9352-34DB-46EB-8569-F4A254846D16}"/>
    <cellStyle name="40% - Accent4 2 3 2 2 3 2" xfId="9666" xr:uid="{8450DA8F-6E8D-4ED8-B3BB-5D0196847D7B}"/>
    <cellStyle name="40% - Accent4 2 3 2 2 3 2 2" xfId="35059" xr:uid="{DF450AF0-24CE-42FF-9A1B-08D2A2B7C60D}"/>
    <cellStyle name="40% - Accent4 2 3 2 2 3 3" xfId="41832" xr:uid="{46DA26E2-C7D1-44AD-B96D-CCB34F6AFE96}"/>
    <cellStyle name="40% - Accent4 2 3 2 2 4" xfId="22999" xr:uid="{03DA2166-38F4-4AD9-88AE-F4EFDF73627E}"/>
    <cellStyle name="40% - Accent4 2 3 2 2 4 2" xfId="48254" xr:uid="{B961FB16-6DF8-4831-AF36-AEE30627C34B}"/>
    <cellStyle name="40% - Accent4 2 3 2 2 5" xfId="38387" xr:uid="{2E99A2D9-062D-4C3F-8990-F61F7D99DB85}"/>
    <cellStyle name="40% - Accent4 2 3 2 3" xfId="1500" xr:uid="{FA9AC4BF-3104-478B-93A0-E0F1A03C5F69}"/>
    <cellStyle name="40% - Accent4 2 3 2 3 2" xfId="16775" xr:uid="{416737E1-4271-41E8-ABD8-3407A8D3365D}"/>
    <cellStyle name="40% - Accent4 2 3 2 3 2 2" xfId="42091" xr:uid="{D2F10699-0D2A-43A2-9122-2605EFA6260B}"/>
    <cellStyle name="40% - Accent4 2 3 2 3 3" xfId="26971" xr:uid="{7E70780F-90FA-45D5-8447-1E1DF98E04C2}"/>
    <cellStyle name="40% - Accent4 2 3 2 4" xfId="20638" xr:uid="{14F2CC53-24D0-4F22-92E6-47E6F6141D0E}"/>
    <cellStyle name="40% - Accent4 2 3 2 4 2" xfId="3272" xr:uid="{CDA86B9A-3032-443B-8ED4-3E1B1B6617B9}"/>
    <cellStyle name="40% - Accent4 2 3 2 4 2 2" xfId="28725" xr:uid="{493EF6F8-9BE2-4DE2-B89B-183E39D1030F}"/>
    <cellStyle name="40% - Accent4 2 3 2 4 3" xfId="45917" xr:uid="{2323BB23-0165-4C74-90E2-B2BCC531E61F}"/>
    <cellStyle name="40% - Accent4 2 3 2 5" xfId="17656" xr:uid="{DA04993F-B881-42A1-9804-237E9D0F0604}"/>
    <cellStyle name="40% - Accent4 2 3 2 5 2" xfId="42964" xr:uid="{05635870-3A7E-4197-9FBD-1DE9F97B2D3F}"/>
    <cellStyle name="40% - Accent4 2 3 2 6" xfId="32045" xr:uid="{240727F1-EBAA-4020-A4B5-5A1D53E3DCAF}"/>
    <cellStyle name="40% - Accent4 2 3 3" xfId="19267" xr:uid="{0D7CDDF8-203D-4E8E-A345-633C6370D716}"/>
    <cellStyle name="40% - Accent4 2 3 3 2" xfId="394" xr:uid="{A606DFF7-ED4F-4206-9106-702C16BE78F0}"/>
    <cellStyle name="40% - Accent4 2 3 3 2 2" xfId="12116" xr:uid="{F11592E3-1FEA-4F6B-84FD-15CD7A23B973}"/>
    <cellStyle name="40% - Accent4 2 3 3 2 2 2" xfId="10534" xr:uid="{903ED793-8198-4EB7-B422-73A942F640EC}"/>
    <cellStyle name="40% - Accent4 2 3 3 2 2 2 2" xfId="35918" xr:uid="{06EC1A1C-2C46-4C80-A19C-84E4A608145F}"/>
    <cellStyle name="40% - Accent4 2 3 3 2 2 3" xfId="37479" xr:uid="{D9AF298E-54D0-4941-9DFE-699BC653354B}"/>
    <cellStyle name="40% - Accent4 2 3 3 2 3" xfId="5982" xr:uid="{30D9EBF1-6247-428C-A816-49DE85930327}"/>
    <cellStyle name="40% - Accent4 2 3 3 2 3 2" xfId="22302" xr:uid="{FDA78D1E-9F49-44A7-B0CB-54382FA22CEA}"/>
    <cellStyle name="40% - Accent4 2 3 3 2 3 2 2" xfId="47570" xr:uid="{CA98701D-69F5-4EE6-9D11-CC79B4E687DB}"/>
    <cellStyle name="40% - Accent4 2 3 3 2 3 3" xfId="31405" xr:uid="{1637267E-DC19-470E-A9E7-73B27ED0FD3E}"/>
    <cellStyle name="40% - Accent4 2 3 3 2 4" xfId="16686" xr:uid="{3F77E21F-9026-4750-9690-73713B077F0E}"/>
    <cellStyle name="40% - Accent4 2 3 3 2 4 2" xfId="42002" xr:uid="{817EED79-DE17-4350-A67A-77B4707E017C}"/>
    <cellStyle name="40% - Accent4 2 3 3 2 5" xfId="25878" xr:uid="{5B623A6C-1EE8-46C0-AB70-BBE457C69B70}"/>
    <cellStyle name="40% - Accent4 2 3 3 3" xfId="3604" xr:uid="{1979E15F-B900-4F1C-827B-0F216167125B}"/>
    <cellStyle name="40% - Accent4 2 3 3 3 2" xfId="6241" xr:uid="{ED4F96CD-5919-4E7A-A342-004E449BE78F}"/>
    <cellStyle name="40% - Accent4 2 3 3 3 2 2" xfId="31664" xr:uid="{6C6357A1-FAFC-434C-AC30-A58661F371AC}"/>
    <cellStyle name="40% - Accent4 2 3 3 3 3" xfId="29048" xr:uid="{21672C00-F7EC-478D-8BCF-5C168331EAFA}"/>
    <cellStyle name="40% - Accent4 2 3 3 4" xfId="14326" xr:uid="{1388E88F-AA60-45F5-A234-C4D64ADFE6AA}"/>
    <cellStyle name="40% - Accent4 2 3 3 4 2" xfId="9585" xr:uid="{82B37731-29C4-4DFC-A5FD-F11452FC9AB3}"/>
    <cellStyle name="40% - Accent4 2 3 3 4 2 2" xfId="34978" xr:uid="{086C13AE-038B-4E76-89A3-E253031BA193}"/>
    <cellStyle name="40% - Accent4 2 3 3 4 3" xfId="39665" xr:uid="{46C2926C-F368-4306-B459-57F3CA11B65B}"/>
    <cellStyle name="40% - Accent4 2 3 3 5" xfId="7123" xr:uid="{916E3D3A-DF3C-4384-92A8-6AE021B80ABF}"/>
    <cellStyle name="40% - Accent4 2 3 3 5 2" xfId="32537" xr:uid="{E0949C02-AB03-4DF1-AA8F-43CFA83F61F6}"/>
    <cellStyle name="40% - Accent4 2 3 3 6" xfId="44558" xr:uid="{190076AC-67EE-4A2A-9594-D4B890AB5901}"/>
    <cellStyle name="40% - Accent4 2 3 4" xfId="19350" xr:uid="{4B76896A-E749-4D8F-AB4B-AA5BAD32199E}"/>
    <cellStyle name="40% - Accent4 2 3 4 2" xfId="16336" xr:uid="{1E164E7C-2469-4BC4-8B27-983336E7C48D}"/>
    <cellStyle name="40% - Accent4 2 3 4 2 2" xfId="2116" xr:uid="{6006A532-B5AF-4218-80EA-D14308F94960}"/>
    <cellStyle name="40% - Accent4 2 3 4 2 2 2" xfId="27587" xr:uid="{E9C4E52A-0A7C-4DBD-B96C-2FFE7E35845D}"/>
    <cellStyle name="40% - Accent4 2 3 4 2 3" xfId="41652" xr:uid="{EDF46A2C-A391-4F34-B760-C5E8BC678CF1}"/>
    <cellStyle name="40% - Accent4 2 3 4 3" xfId="22829" xr:uid="{5565861A-8070-460B-8F1E-6637C04A3476}"/>
    <cellStyle name="40% - Accent4 2 3 4 3 2" xfId="3353" xr:uid="{212E9E67-44BF-46AF-9399-6E99BEFD2CAF}"/>
    <cellStyle name="40% - Accent4 2 3 4 3 2 2" xfId="28806" xr:uid="{5D3F9536-752F-47EF-B0A3-AE96F817D36B}"/>
    <cellStyle name="40% - Accent4 2 3 4 3 3" xfId="48084" xr:uid="{FFBC199E-D372-40F4-B346-4BA152288AE2}"/>
    <cellStyle name="40% - Accent4 2 3 4 4" xfId="10362" xr:uid="{96F07BC3-072A-45C8-A88C-2B138A449D4C}"/>
    <cellStyle name="40% - Accent4 2 3 4 4 2" xfId="35746" xr:uid="{354C72F5-1F84-4D2A-B93E-BFFCECCFE6E1}"/>
    <cellStyle name="40% - Accent4 2 3 4 5" xfId="44638" xr:uid="{98CE6AF6-4955-4B55-9175-02000C7ECC4F}"/>
    <cellStyle name="40% - Accent4 2 3 5" xfId="13103" xr:uid="{C26E859D-5306-4323-81CD-1C0D874B5F3A}"/>
    <cellStyle name="40% - Accent4 2 3 5 2" xfId="23088" xr:uid="{C310F5A3-A462-43AA-8FA3-5727B86857EC}"/>
    <cellStyle name="40% - Accent4 2 3 5 2 2" xfId="48343" xr:uid="{6D7DBF89-E361-4B24-898D-7AF74AB8B723}"/>
    <cellStyle name="40% - Accent4 2 3 5 3" xfId="38454" xr:uid="{28AFE6BA-5E03-4397-8CD6-188CE815CE3C}"/>
    <cellStyle name="40% - Accent4 2 3 6" xfId="8003" xr:uid="{8234EBB1-C021-43DD-9000-D29E547B173D}"/>
    <cellStyle name="40% - Accent4 2 3 6 2" xfId="14836" xr:uid="{D185F272-ED4E-4363-9A32-65F06BD9B899}"/>
    <cellStyle name="40% - Accent4 2 3 6 2 2" xfId="40175" xr:uid="{FA9F9054-A684-4AFF-9CDC-DB2B8F78D036}"/>
    <cellStyle name="40% - Accent4 2 3 6 3" xfId="33410" xr:uid="{ED406CDD-709C-4132-8102-0C394D4B44B7}"/>
    <cellStyle name="40% - Accent4 2 3 7" xfId="23968" xr:uid="{41871AA4-01CD-419C-AD08-403BB85E268D}"/>
    <cellStyle name="40% - Accent4 2 3 7 2" xfId="49213" xr:uid="{32CFC111-0215-4250-863C-180E7A39F337}"/>
    <cellStyle name="40% - Accent4 2 3 8" xfId="42472" xr:uid="{640E0458-CF72-4C2E-B77F-ADD18E00486E}"/>
    <cellStyle name="40% - Accent4 2 4" xfId="12953" xr:uid="{8AFC63F2-B03D-40BB-A565-D5329923157E}"/>
    <cellStyle name="40% - Accent4 2 4 2" xfId="311" xr:uid="{9A7F960D-E797-4B35-8F6B-B79A22CF2811}"/>
    <cellStyle name="40% - Accent4 2 4 2 2" xfId="3538" xr:uid="{D57BF8B2-3DAF-4852-AE89-3E1139D0C163}"/>
    <cellStyle name="40% - Accent4 2 4 2 2 2" xfId="18440" xr:uid="{0A0E43E6-9F00-49E0-814A-854E61ACB99F}"/>
    <cellStyle name="40% - Accent4 2 4 2 2 2 2" xfId="16858" xr:uid="{A3A538B2-959B-42B7-8F2E-8FDA3DE36237}"/>
    <cellStyle name="40% - Accent4 2 4 2 2 2 2 2" xfId="42174" xr:uid="{3C4E9F8C-1255-4360-9AB2-53D1B780FE58}"/>
    <cellStyle name="40% - Accent4 2 4 2 2 2 3" xfId="43740" xr:uid="{F45A016D-BC20-48A1-A3C7-82D7A85B89EE}"/>
    <cellStyle name="40% - Accent4 2 4 2 2 3" xfId="24933" xr:uid="{9498E450-B830-43BA-BE9A-0F2A31B6BDD1}"/>
    <cellStyle name="40% - Accent4 2 4 2 2 3 2" xfId="5457" xr:uid="{3D0F7912-849F-4721-9B47-26F99CA3263E}"/>
    <cellStyle name="40% - Accent4 2 4 2 2 3 2 2" xfId="30888" xr:uid="{BD779D4B-0695-43F1-B0D4-1E42C64BA74D}"/>
    <cellStyle name="40% - Accent4 2 4 2 2 3 3" xfId="50167" xr:uid="{6777D932-49C3-40B1-9637-09EEB79F18CB}"/>
    <cellStyle name="40% - Accent4 2 4 2 2 4" xfId="12466" xr:uid="{A2165AD3-18CA-4BAC-AD23-88A662CD8D64}"/>
    <cellStyle name="40% - Accent4 2 4 2 2 4 2" xfId="37829" xr:uid="{FE757F92-3F71-462A-954F-20B5AB34B148}"/>
    <cellStyle name="40% - Accent4 2 4 2 2 5" xfId="28982" xr:uid="{8E172881-DA21-4597-B9BF-73E732F0C899}"/>
    <cellStyle name="40% - Accent4 2 4 2 3" xfId="22555" xr:uid="{60B82BFF-EA65-418B-BDDB-C8C7A19AD5DD}"/>
    <cellStyle name="40% - Accent4 2 4 2 3 2" xfId="25192" xr:uid="{7720CD33-6279-43C4-ABFC-BEE690F0E82D}"/>
    <cellStyle name="40% - Accent4 2 4 2 3 2 2" xfId="50426" xr:uid="{78811DC5-F517-462F-889E-1B5AD02DFC3D}"/>
    <cellStyle name="40% - Accent4 2 4 2 3 3" xfId="47810" xr:uid="{DEF856B0-32D2-41A8-8E5C-6678DC782C16}"/>
    <cellStyle name="40% - Accent4 2 4 2 4" xfId="9075" xr:uid="{688FBFA7-07DE-4E2F-BD20-DB056D8853E3}"/>
    <cellStyle name="40% - Accent4 2 4 2 4 2" xfId="15909" xr:uid="{BE53340F-FBD3-47F7-9780-A0B466D0A229}"/>
    <cellStyle name="40% - Accent4 2 4 2 4 2 2" xfId="41236" xr:uid="{C3C62857-3764-4E75-A58A-3301F66E08B8}"/>
    <cellStyle name="40% - Accent4 2 4 2 4 3" xfId="34468" xr:uid="{9C8DCE5F-2B64-4B8E-A6CE-E57D6D9AD5D6}"/>
    <cellStyle name="40% - Accent4 2 4 2 5" xfId="13445" xr:uid="{8AF4623D-AC48-45AB-8D04-EF5420C2E510}"/>
    <cellStyle name="40% - Accent4 2 4 2 5 2" xfId="38796" xr:uid="{5C81403E-471D-4963-99C6-07985602DF06}"/>
    <cellStyle name="40% - Accent4 2 4 2 6" xfId="25797" xr:uid="{5F3E894A-5295-4B6F-98A6-CA8D493B930B}"/>
    <cellStyle name="40% - Accent4 2 4 3" xfId="1351" xr:uid="{B1B70A7B-24B0-4AF0-8DF3-87BDF02A73B2}"/>
    <cellStyle name="40% - Accent4 2 4 3 2" xfId="9852" xr:uid="{FFD6E919-9579-415E-BF73-4FCCAEFB9904}"/>
    <cellStyle name="40% - Accent4 2 4 3 2 2" xfId="7907" xr:uid="{AA8692CD-EA23-4C23-A36F-F801B0FBC6EB}"/>
    <cellStyle name="40% - Accent4 2 4 3 2 2 2" xfId="6324" xr:uid="{B29BF8A6-C5CC-47EA-89FF-9603FA1E836A}"/>
    <cellStyle name="40% - Accent4 2 4 3 2 2 2 2" xfId="31747" xr:uid="{F06CCE78-B1D2-4504-AA2A-9FD4AE2B06BD}"/>
    <cellStyle name="40% - Accent4 2 4 3 2 2 3" xfId="33314" xr:uid="{0108460F-0839-4D66-863E-A88BF916CF2A}"/>
    <cellStyle name="40% - Accent4 2 4 3 2 3" xfId="18620" xr:uid="{F734F84D-6D79-4458-A882-1F4D2DB26491}"/>
    <cellStyle name="40% - Accent4 2 4 3 2 3 2" xfId="11770" xr:uid="{DC4F19FF-BC5B-48CB-A7CC-304546D1D230}"/>
    <cellStyle name="40% - Accent4 2 4 3 2 3 2 2" xfId="37141" xr:uid="{CABB97BD-387A-432A-9EA0-480F2A47F0F0}"/>
    <cellStyle name="40% - Accent4 2 4 3 2 3 3" xfId="43920" xr:uid="{A8B478C5-8C73-4615-8A37-9B006A879CE5}"/>
    <cellStyle name="40% - Accent4 2 4 3 2 4" xfId="25103" xr:uid="{418AE5B3-D4D5-49E7-8174-D8CB182A6ADD}"/>
    <cellStyle name="40% - Accent4 2 4 3 2 4 2" xfId="50337" xr:uid="{4DD01D09-7E7E-4D6F-9865-C4D7DF89EE7B}"/>
    <cellStyle name="40% - Accent4 2 4 3 2 5" xfId="35236" xr:uid="{6F378CC6-4014-4228-B38D-97D65316F989}"/>
    <cellStyle name="40% - Accent4 2 4 3 3" xfId="16242" xr:uid="{48B95E11-11AE-4DA5-90B1-3C521533BB58}"/>
    <cellStyle name="40% - Accent4 2 4 3 3 2" xfId="18879" xr:uid="{E3E1466F-2359-4E09-BA07-C7A08A7F0C9B}"/>
    <cellStyle name="40% - Accent4 2 4 3 3 2 2" xfId="44179" xr:uid="{1DAD27E8-7F77-4076-80DD-48A59F4E36C0}"/>
    <cellStyle name="40% - Accent4 2 4 3 3 3" xfId="41558" xr:uid="{EBE36236-17A1-44BD-8030-F900C600FD18}"/>
    <cellStyle name="40% - Accent4 2 4 3 4" xfId="21711" xr:uid="{A66024A1-289C-46FB-BCA7-21C951AC6656}"/>
    <cellStyle name="40% - Accent4 2 4 3 4 2" xfId="5376" xr:uid="{F69444BA-A2ED-4A9D-BC48-0D0C417D2CAE}"/>
    <cellStyle name="40% - Accent4 2 4 3 4 2 2" xfId="30807" xr:uid="{AE8E9357-1F10-474C-9000-B5BEED682CAB}"/>
    <cellStyle name="40% - Accent4 2 4 3 4 3" xfId="46979" xr:uid="{FE0E92EC-87CB-41DF-AF67-D252710726FB}"/>
    <cellStyle name="40% - Accent4 2 4 3 5" xfId="1818" xr:uid="{9C6A2DFA-8C08-415F-ABB8-401C6F4C9593}"/>
    <cellStyle name="40% - Accent4 2 4 3 5 2" xfId="27289" xr:uid="{3A72A9E3-DE61-4075-B7EA-E090F3C28D57}"/>
    <cellStyle name="40% - Accent4 2 4 3 6" xfId="26824" xr:uid="{BFF568EB-C28E-4504-AAFF-08A4B9EAC72B}"/>
    <cellStyle name="40% - Accent4 2 4 4" xfId="1434" xr:uid="{80F44177-7B35-48FD-933B-9AB456888D33}"/>
    <cellStyle name="40% - Accent4 2 4 4 2" xfId="24753" xr:uid="{C89B817A-72EF-4BA2-8E93-8873BD368D96}"/>
    <cellStyle name="40% - Accent4 2 4 4 2 2" xfId="23171" xr:uid="{C6735421-E28A-4471-8ABC-46515210674B}"/>
    <cellStyle name="40% - Accent4 2 4 4 2 2 2" xfId="48426" xr:uid="{E0BD81B9-E0EE-4111-8C13-55DDC09BF7C8}"/>
    <cellStyle name="40% - Accent4 2 4 4 2 3" xfId="49987" xr:uid="{815F39E2-26A8-468B-ACE2-F9F507561756}"/>
    <cellStyle name="40% - Accent4 2 4 4 3" xfId="12296" xr:uid="{618D90B1-E095-4527-981F-C5026E9E5484}"/>
    <cellStyle name="40% - Accent4 2 4 4 3 2" xfId="15990" xr:uid="{A44179CC-3BA1-4104-A935-58B9C73F6BCA}"/>
    <cellStyle name="40% - Accent4 2 4 4 3 2 2" xfId="41317" xr:uid="{2390BD49-75CF-446E-B6E1-1C091AE8A774}"/>
    <cellStyle name="40% - Accent4 2 4 4 3 3" xfId="37659" xr:uid="{4B97802A-E864-4BDA-9825-63DBB18F9783}"/>
    <cellStyle name="40% - Accent4 2 4 4 4" xfId="6152" xr:uid="{D56D0BB2-2080-4B57-97D2-D28750E342F8}"/>
    <cellStyle name="40% - Accent4 2 4 4 4 2" xfId="31575" xr:uid="{DCBDCBCB-8F97-4883-9748-49ABA9CABB7C}"/>
    <cellStyle name="40% - Accent4 2 4 4 5" xfId="26905" xr:uid="{9B757605-A25B-45F1-A7CB-7759AF17D2B1}"/>
    <cellStyle name="40% - Accent4 2 4 5" xfId="9918" xr:uid="{5A70679A-8943-4F41-AEB5-C049C93E1549}"/>
    <cellStyle name="40% - Accent4 2 4 5 2" xfId="12555" xr:uid="{2B908FA4-5083-4FE7-9A4F-BBC346C438A9}"/>
    <cellStyle name="40% - Accent4 2 4 5 2 2" xfId="37918" xr:uid="{A31A5161-62BB-4504-9A0C-F59021FFCD6C}"/>
    <cellStyle name="40% - Accent4 2 4 5 3" xfId="35302" xr:uid="{807A4C6B-0E54-468E-A278-F2A54D50F94B}"/>
    <cellStyle name="40% - Accent4 2 4 6" xfId="2762" xr:uid="{98EA7464-3070-4B1B-A685-059859411819}"/>
    <cellStyle name="40% - Accent4 2 4 6 2" xfId="22221" xr:uid="{0604CA36-7D7A-460F-8570-E46FB846E530}"/>
    <cellStyle name="40% - Accent4 2 4 6 2 2" xfId="47489" xr:uid="{962B158D-B162-4047-8FDE-6938BE6F2CDC}"/>
    <cellStyle name="40% - Accent4 2 4 6 3" xfId="28215" xr:uid="{0B70A56C-5F2B-47D6-A1A7-F4BC90D36376}"/>
    <cellStyle name="40% - Accent4 2 4 7" xfId="19759" xr:uid="{993F236F-71A1-4EA0-AC23-862EF3675244}"/>
    <cellStyle name="40% - Accent4 2 4 7 2" xfId="45047" xr:uid="{732A8A13-C786-4174-B6E0-8AD4961ECD16}"/>
    <cellStyle name="40% - Accent4 2 4 8" xfId="38307" xr:uid="{EB2B787C-6248-426E-90CD-7D507F903061}"/>
    <cellStyle name="40% - Accent4 2 5" xfId="3455" xr:uid="{A864FFDE-B7E6-42A1-9D87-5174580DB131}"/>
    <cellStyle name="40% - Accent4 2 5 2" xfId="9769" xr:uid="{0AD56FC0-38BA-45C8-8C21-5D1C421BC950}"/>
    <cellStyle name="40% - Accent4 2 5 2 2" xfId="16176" xr:uid="{F7BCE88B-0727-4182-A64E-73E2A51A6965}"/>
    <cellStyle name="40% - Accent4 2 5 2 2 2" xfId="14230" xr:uid="{C3B36A5A-7249-4BF9-837F-3A2B17F3E6E2}"/>
    <cellStyle name="40% - Accent4 2 5 2 2 2 2" xfId="25275" xr:uid="{2A1B2705-55FE-44DE-B03A-1C847655A3C4}"/>
    <cellStyle name="40% - Accent4 2 5 2 2 2 2 2" xfId="50509" xr:uid="{3B139902-BEED-4B84-A8C8-B7959B523176}"/>
    <cellStyle name="40% - Accent4 2 5 2 2 2 3" xfId="39569" xr:uid="{D3F9316C-CD59-4B33-9E24-9FE5E24EAA58}"/>
    <cellStyle name="40% - Accent4 2 5 2 2 3" xfId="20722" xr:uid="{AEF840AE-1D1C-4EB1-819F-0CC87776A103}"/>
    <cellStyle name="40% - Accent4 2 5 2 2 3 2" xfId="18095" xr:uid="{A3EF622A-39AB-461B-9081-AF7DB451FA15}"/>
    <cellStyle name="40% - Accent4 2 5 2 2 3 2 2" xfId="43403" xr:uid="{FF7D2447-88E0-49C8-8A27-B6B1E631D7C5}"/>
    <cellStyle name="40% - Accent4 2 5 2 2 3 3" xfId="46001" xr:uid="{42961919-B3FF-42FD-946B-4C7C0804E9D5}"/>
    <cellStyle name="40% - Accent4 2 5 2 2 4" xfId="8257" xr:uid="{79A3EFED-52D3-4715-90DC-A23588C27492}"/>
    <cellStyle name="40% - Accent4 2 5 2 2 4 2" xfId="33664" xr:uid="{6856ED97-3FA4-4D2E-ACAA-857EC54E1ED1}"/>
    <cellStyle name="40% - Accent4 2 5 2 2 5" xfId="41492" xr:uid="{135AFDC0-915C-4E48-AEC7-704A1B51C9BA}"/>
    <cellStyle name="40% - Accent4 2 5 2 3" xfId="12022" xr:uid="{66FF4AE2-52B9-4160-8E61-4A0384885026}"/>
    <cellStyle name="40% - Accent4 2 5 2 3 2" xfId="20981" xr:uid="{1A86E641-97BE-4D5E-8514-3A538F383D18}"/>
    <cellStyle name="40% - Accent4 2 5 2 3 2 2" xfId="46260" xr:uid="{ECE5263F-57C1-4E65-B90A-23E3AEC8EAD1}"/>
    <cellStyle name="40% - Accent4 2 5 2 3 3" xfId="37385" xr:uid="{7EFB8A2D-E0A5-4F4A-AF67-CAA6F6F36895}"/>
    <cellStyle name="40% - Accent4 2 5 2 4" xfId="4866" xr:uid="{DC9D6002-009D-4F5A-B2D2-FEE2E9F785C9}"/>
    <cellStyle name="40% - Accent4 2 5 2 4 2" xfId="24326" xr:uid="{6AE435AA-E980-453C-AC0A-CC548A1DE32D}"/>
    <cellStyle name="40% - Accent4 2 5 2 4 2 2" xfId="49571" xr:uid="{D45133FA-B901-4FC4-9751-EDEFAC55DEA2}"/>
    <cellStyle name="40% - Accent4 2 5 2 4 3" xfId="30297" xr:uid="{ABB81488-08CA-4D99-82B3-A39139FFD209}"/>
    <cellStyle name="40% - Accent4 2 5 2 5" xfId="10236" xr:uid="{3AE91338-3AAA-4008-A547-746D4894375C}"/>
    <cellStyle name="40% - Accent4 2 5 2 5 2" xfId="35620" xr:uid="{CF920E33-D5B3-4893-B998-6ACC3EAD3647}"/>
    <cellStyle name="40% - Accent4 2 5 2 6" xfId="35153" xr:uid="{A5B854F9-F6B7-4FAF-B7CC-31BEAE4E1C31}"/>
    <cellStyle name="40% - Accent4 2 5 3" xfId="22406" xr:uid="{FCB7395B-3743-45E6-91AD-08DF4F715B8E}"/>
    <cellStyle name="40% - Accent4 2 5 3 2" xfId="5642" xr:uid="{6B2304E0-E1CD-490A-A039-180AAF94C595}"/>
    <cellStyle name="40% - Accent4 2 5 3 2 2" xfId="2341" xr:uid="{E07D32DC-845B-4436-B454-5C9F5DA235D6}"/>
    <cellStyle name="40% - Accent4 2 5 3 2 2 2" xfId="18962" xr:uid="{8AF51921-8814-4872-948A-E07F3557F2A6}"/>
    <cellStyle name="40% - Accent4 2 5 3 2 2 2 2" xfId="44262" xr:uid="{D1786981-9C7E-4946-861C-496D61473305}"/>
    <cellStyle name="40% - Accent4 2 5 3 2 2 3" xfId="27811" xr:uid="{728BE6AB-2C3C-4CC6-89F6-52158CF2D735}"/>
    <cellStyle name="40% - Accent4 2 5 3 2 3" xfId="14410" xr:uid="{7E54088F-E5D4-4842-B464-4302E5AED40D}"/>
    <cellStyle name="40% - Accent4 2 5 3 2 3 2" xfId="7562" xr:uid="{BFC79106-AA18-4DE8-BB1A-E9E203E89569}"/>
    <cellStyle name="40% - Accent4 2 5 3 2 3 2 2" xfId="32976" xr:uid="{03144C70-A907-451C-B3AC-34471B0EC448}"/>
    <cellStyle name="40% - Accent4 2 5 3 2 3 3" xfId="39749" xr:uid="{F1782C95-192F-4FF9-B667-3EF606E63557}"/>
    <cellStyle name="40% - Accent4 2 5 3 2 4" xfId="20892" xr:uid="{2A9EFEBF-D801-4376-9A68-68D0692B035C}"/>
    <cellStyle name="40% - Accent4 2 5 3 2 4 2" xfId="46171" xr:uid="{2A2E0476-DA69-4269-B1BF-8C9FAE4E2157}"/>
    <cellStyle name="40% - Accent4 2 5 3 2 5" xfId="31065" xr:uid="{DAB37ED3-A5B4-41F2-9C3E-474190C927F4}"/>
    <cellStyle name="40% - Accent4 2 5 3 3" xfId="24659" xr:uid="{4DFB51B3-7C13-4291-9DCF-423DF3C8591E}"/>
    <cellStyle name="40% - Accent4 2 5 3 3 2" xfId="14669" xr:uid="{D2EC44C2-501E-4B50-B100-0C9C7C2AC5D0}"/>
    <cellStyle name="40% - Accent4 2 5 3 3 2 2" xfId="40008" xr:uid="{1A2FCB09-A631-4670-8FCF-F74D16EB04B0}"/>
    <cellStyle name="40% - Accent4 2 5 3 3 3" xfId="49893" xr:uid="{A29D1B78-DC91-4E41-943D-AB79BA95A042}"/>
    <cellStyle name="40% - Accent4 2 5 3 4" xfId="11179" xr:uid="{EE1C6863-A2DF-4E5E-8FD6-E03D209C0D95}"/>
    <cellStyle name="40% - Accent4 2 5 3 4 2" xfId="18014" xr:uid="{02821409-F5DE-465D-920E-C8A06A9843B3}"/>
    <cellStyle name="40% - Accent4 2 5 3 4 2 2" xfId="43322" xr:uid="{461B4F23-2CAF-4EE1-B97C-2D7D77FCDC94}"/>
    <cellStyle name="40% - Accent4 2 5 3 4 3" xfId="36550" xr:uid="{48789F96-F77C-4892-97B6-ECDEDA884F9F}"/>
    <cellStyle name="40% - Accent4 2 5 3 5" xfId="22873" xr:uid="{C9E2F748-DA43-4DEA-B035-3F52A98E9079}"/>
    <cellStyle name="40% - Accent4 2 5 3 5 2" xfId="48128" xr:uid="{B4071609-A3D3-4297-AF86-FD26237EB69F}"/>
    <cellStyle name="40% - Accent4 2 5 3 6" xfId="47663" xr:uid="{29BDA315-6F05-449F-B587-CAA4D7615ABE}"/>
    <cellStyle name="40% - Accent4 2 5 4" xfId="22489" xr:uid="{3F3BCD59-9BFE-40B6-A1E5-FBBBB46E2033}"/>
    <cellStyle name="40% - Accent4 2 5 4 2" xfId="20542" xr:uid="{950DCF3E-F5D3-47DB-B6F7-61C12F616CB0}"/>
    <cellStyle name="40% - Accent4 2 5 4 2 2" xfId="12638" xr:uid="{30B4BFF5-C6CA-4F66-9D57-2176E6FD136D}"/>
    <cellStyle name="40% - Accent4 2 5 4 2 2 2" xfId="38001" xr:uid="{6B62819B-BA63-467B-A60C-270728168BCE}"/>
    <cellStyle name="40% - Accent4 2 5 4 2 3" xfId="45821" xr:uid="{3C8E7F91-A935-4F4B-B58A-0D44DA199D1A}"/>
    <cellStyle name="40% - Accent4 2 5 4 3" xfId="8087" xr:uid="{83CF4AD1-0895-4E60-BDE8-D1CE1A632F26}"/>
    <cellStyle name="40% - Accent4 2 5 4 3 2" xfId="24407" xr:uid="{F1879D58-66BB-46B5-B92D-1F554FC22B0E}"/>
    <cellStyle name="40% - Accent4 2 5 4 3 2 2" xfId="49652" xr:uid="{09E0557B-7D6A-46F3-9E6C-ABEB7B1BC443}"/>
    <cellStyle name="40% - Accent4 2 5 4 3 3" xfId="33494" xr:uid="{EF07B2C8-8C38-46F8-9B44-C8ED183C2463}"/>
    <cellStyle name="40% - Accent4 2 5 4 4" xfId="18790" xr:uid="{4CB5AC27-DBB8-40EB-A017-FB6421A113EB}"/>
    <cellStyle name="40% - Accent4 2 5 4 4 2" xfId="44090" xr:uid="{0C2F9942-017A-4B30-915F-615A71BF3608}"/>
    <cellStyle name="40% - Accent4 2 5 4 5" xfId="47745" xr:uid="{4EF839EC-2033-4489-9C0B-128682A00AE3}"/>
    <cellStyle name="40% - Accent4 2 5 5" xfId="5708" xr:uid="{9FF1AEBC-82F8-4023-8628-D9463FFF283C}"/>
    <cellStyle name="40% - Accent4 2 5 5 2" xfId="8346" xr:uid="{93F78AB7-E9D7-4696-A0DA-DD4157CCE344}"/>
    <cellStyle name="40% - Accent4 2 5 5 2 2" xfId="33753" xr:uid="{8D0EDF5E-9787-4BDB-B81B-05278158D47E}"/>
    <cellStyle name="40% - Accent4 2 5 5 3" xfId="31131" xr:uid="{F83686B5-46F5-43CD-88E8-920AC2743610}"/>
    <cellStyle name="40% - Accent4 2 5 6" xfId="15399" xr:uid="{6EE8AF74-D25B-43E8-BF6C-011599B45B1E}"/>
    <cellStyle name="40% - Accent4 2 5 6 2" xfId="11689" xr:uid="{A38DCB46-FE5A-44B6-954D-A3C2FD089F3D}"/>
    <cellStyle name="40% - Accent4 2 5 6 2 2" xfId="37060" xr:uid="{98036BC8-0A28-40D9-8BF8-771DE79C1D41}"/>
    <cellStyle name="40% - Accent4 2 5 6 3" xfId="40726" xr:uid="{38FE1A17-B09B-4370-B83B-E575F27F3F95}"/>
    <cellStyle name="40% - Accent4 2 5 7" xfId="3922" xr:uid="{4241A367-13CF-4BB5-866C-721AFABFDC1B}"/>
    <cellStyle name="40% - Accent4 2 5 7 2" xfId="29366" xr:uid="{8BAFBD10-89F0-41B7-8893-45AC2989DB8D}"/>
    <cellStyle name="40% - Accent4 2 5 8" xfId="28900" xr:uid="{74939B84-64CA-4EF5-90FF-2305237B3382}"/>
    <cellStyle name="40% - Accent4 2 6" xfId="16093" xr:uid="{D94E6B1B-B0E0-454E-B7F8-1857E61AE956}"/>
    <cellStyle name="40% - Accent4 2 6 2" xfId="11956" xr:uid="{07ED911D-EE3E-4181-B64C-0E2121E59691}"/>
    <cellStyle name="40% - Accent4 2 6 2 2" xfId="8654" xr:uid="{D831BD38-404E-432F-8588-3D7500F29A3A}"/>
    <cellStyle name="40% - Accent4 2 6 2 2 2" xfId="8429" xr:uid="{27425151-006C-479D-8591-7100D77B0C75}"/>
    <cellStyle name="40% - Accent4 2 6 2 2 2 2" xfId="33836" xr:uid="{E3B2345C-A35D-4148-B2C4-6824C114B31A}"/>
    <cellStyle name="40% - Accent4 2 6 2 2 3" xfId="34060" xr:uid="{DA510A46-7A93-4309-B84A-32AF2AF7F1BA}"/>
    <cellStyle name="40% - Accent4 2 6 2 3" xfId="2846" xr:uid="{F668376F-06E8-44B4-8287-98743A2119FA}"/>
    <cellStyle name="40% - Accent4 2 6 2 3 2" xfId="20198" xr:uid="{89402E8A-42B8-480C-BAFA-BED23924E98A}"/>
    <cellStyle name="40% - Accent4 2 6 2 3 2 2" xfId="45486" xr:uid="{E338C947-7148-4A34-988E-FA780B454E85}"/>
    <cellStyle name="40% - Accent4 2 6 2 3 3" xfId="28299" xr:uid="{BF3EF871-4D49-4B5F-B6DB-EA02228A4AAE}"/>
    <cellStyle name="40% - Accent4 2 6 2 4" xfId="14580" xr:uid="{B75AB91A-8F1C-42C3-87E2-EF8B91AE50F2}"/>
    <cellStyle name="40% - Accent4 2 6 2 4 2" xfId="39919" xr:uid="{1B3BCDB9-6053-41DD-961A-093BB346C4D4}"/>
    <cellStyle name="40% - Accent4 2 6 2 5" xfId="37319" xr:uid="{B0442AA0-115C-46D0-A546-D52582C9C650}"/>
    <cellStyle name="40% - Accent4 2 6 3" xfId="18346" xr:uid="{AC09EADF-4BD6-49B7-BAC6-5867D0837A83}"/>
    <cellStyle name="40% - Accent4 2 6 3 2" xfId="3105" xr:uid="{37070191-4EF1-4B5E-97C2-F43B0C33EFC5}"/>
    <cellStyle name="40% - Accent4 2 6 3 2 2" xfId="28558" xr:uid="{229A88FD-C8EA-4F90-A19B-A623563DDA99}"/>
    <cellStyle name="40% - Accent4 2 6 3 3" xfId="43646" xr:uid="{F8FC1659-21FC-4A0A-88F7-3ACAD7F5261C}"/>
    <cellStyle name="40% - Accent4 2 6 4" xfId="23816" xr:uid="{6C264FED-0BD5-4BAF-89C9-B66DE89E39FA}"/>
    <cellStyle name="40% - Accent4 2 6 4 2" xfId="7481" xr:uid="{71F57BD4-DA27-4E59-A987-25A02653AD4C}"/>
    <cellStyle name="40% - Accent4 2 6 4 2 2" xfId="32895" xr:uid="{E1AF4B0D-052B-4A85-A22A-B99E34EA19AB}"/>
    <cellStyle name="40% - Accent4 2 6 4 3" xfId="49061" xr:uid="{5561B521-C8CE-4B8C-B2BC-ED9ABCEEFFFE}"/>
    <cellStyle name="40% - Accent4 2 6 5" xfId="16560" xr:uid="{38532290-A2A4-4EE0-9612-4030C55B343D}"/>
    <cellStyle name="40% - Accent4 2 6 5 2" xfId="41876" xr:uid="{0065ED10-7F47-469E-8927-C8D0E8550040}"/>
    <cellStyle name="40% - Accent4 2 6 6" xfId="41410" xr:uid="{D7365049-EA02-4B60-A641-5C7DBF6AB37A}"/>
    <cellStyle name="40% - Accent4 2 7" xfId="5559" xr:uid="{3CADFB23-92C4-4D05-8D66-2ADD54870A03}"/>
    <cellStyle name="40% - Accent4 2 7 2" xfId="24593" xr:uid="{89366B9D-3D05-4682-A327-9B862F19ED5F}"/>
    <cellStyle name="40% - Accent4 2 7 2 2" xfId="21289" xr:uid="{CD321975-C5CE-4755-8A93-ED4D52A3C105}"/>
    <cellStyle name="40% - Accent4 2 7 2 2 2" xfId="21064" xr:uid="{C90A7BCA-8851-46DE-9EA6-08EA08CF16DE}"/>
    <cellStyle name="40% - Accent4 2 7 2 2 2 2" xfId="46343" xr:uid="{0D251310-2F00-4619-B4E9-0BEAE171C77B}"/>
    <cellStyle name="40% - Accent4 2 7 2 2 3" xfId="46567" xr:uid="{4FF6C475-BE62-4DE3-B6B7-F5D34C5CEF1F}"/>
    <cellStyle name="40% - Accent4 2 7 2 3" xfId="9159" xr:uid="{D107E70F-FA65-463D-A883-4DFB8170BCC5}"/>
    <cellStyle name="40% - Accent4 2 7 2 3 2" xfId="13884" xr:uid="{7CF10CE9-EAA4-4370-9E96-32AE5B415292}"/>
    <cellStyle name="40% - Accent4 2 7 2 3 2 2" xfId="39235" xr:uid="{7EB0BA1A-FBC0-4845-9B85-ECAC82D351F0}"/>
    <cellStyle name="40% - Accent4 2 7 2 3 3" xfId="34552" xr:uid="{DA7F0686-A9ED-43D3-84D9-DE6A4DF878DA}"/>
    <cellStyle name="40% - Accent4 2 7 2 4" xfId="3016" xr:uid="{9B0EF846-5334-4E0E-911E-35141E40F09D}"/>
    <cellStyle name="40% - Accent4 2 7 2 4 2" xfId="28469" xr:uid="{9DFC7A72-41B4-4533-B702-2AF4F06B6E85}"/>
    <cellStyle name="40% - Accent4 2 7 2 5" xfId="49827" xr:uid="{C3C156CD-8959-47AD-9B0C-03F19C038511}"/>
    <cellStyle name="40% - Accent4 2 7 3" xfId="7813" xr:uid="{9C744F38-0786-418C-A1DA-2971D93B206A}"/>
    <cellStyle name="40% - Accent4 2 7 3 2" xfId="9418" xr:uid="{E04122BD-F05C-4E2C-A9DE-5CA6FE1DFCF6}"/>
    <cellStyle name="40% - Accent4 2 7 3 2 2" xfId="34811" xr:uid="{28738603-4A5E-47D4-BC3F-D1A2F0D9BCA5}"/>
    <cellStyle name="40% - Accent4 2 7 3 3" xfId="33220" xr:uid="{B3FC06BA-0B0A-4A2B-A966-BB18410E75B6}"/>
    <cellStyle name="40% - Accent4 2 7 4" xfId="17504" xr:uid="{EB8DC1DC-EA22-41DB-A913-60AB471449E6}"/>
    <cellStyle name="40% - Accent4 2 7 4 2" xfId="20117" xr:uid="{F7D499EE-5BCE-4E86-9E80-20592198318F}"/>
    <cellStyle name="40% - Accent4 2 7 4 2 2" xfId="45405" xr:uid="{C2F491DF-CC30-436D-9F27-B844F47DBC16}"/>
    <cellStyle name="40% - Accent4 2 7 4 3" xfId="42812" xr:uid="{51B15035-97A0-4657-A8C3-230B8A3494E0}"/>
    <cellStyle name="40% - Accent4 2 7 5" xfId="6026" xr:uid="{775C2E4B-AE87-4FDE-B7E3-CE6982B635B5}"/>
    <cellStyle name="40% - Accent4 2 7 5 2" xfId="31449" xr:uid="{FF84E076-F787-46DC-892E-BD0A86D8B592}"/>
    <cellStyle name="40% - Accent4 2 7 6" xfId="30982" xr:uid="{23E69E1D-E626-458A-9373-05FF35611964}"/>
    <cellStyle name="40% - Accent4 2 8" xfId="11873" xr:uid="{887434BB-4E8F-4DD4-AF28-184DD8DE5EB0}"/>
    <cellStyle name="40% - Accent4 2 9" xfId="7663" xr:uid="{28079E86-790C-41ED-83B8-F7767E3B977F}"/>
    <cellStyle name="40% - Accent4 2 9 2" xfId="2572" xr:uid="{D68FCECA-E252-499F-8D4D-3167FDF67DA1}"/>
    <cellStyle name="40% - Accent4 2 9 2 2" xfId="24155" xr:uid="{677D03E1-BDC1-44AF-9A24-65C3EB6C6053}"/>
    <cellStyle name="40% - Accent4 2 9 2 2 2" xfId="49400" xr:uid="{D89C53B9-01BB-45B0-BC02-F616B49DA9D7}"/>
    <cellStyle name="40% - Accent4 2 9 2 3" xfId="28025" xr:uid="{C103D9AF-DF78-4883-9125-2DC2B15BB17C}"/>
    <cellStyle name="40% - Accent4 2 9 3" xfId="13295" xr:uid="{047FCF59-1795-475F-AD54-58C1955CBCF7}"/>
    <cellStyle name="40% - Accent4 2 9 3 2" xfId="4304" xr:uid="{6BFCD7C0-8BBD-4715-A9CF-03B5A22E22C5}"/>
    <cellStyle name="40% - Accent4 2 9 3 2 2" xfId="29748" xr:uid="{2590A9BA-C62C-4919-8110-C6D99C47F359}"/>
    <cellStyle name="40% - Accent4 2 9 3 3" xfId="38646" xr:uid="{120C81E5-E432-472C-BB19-A77C72919ADA}"/>
    <cellStyle name="40% - Accent4 2 9 4" xfId="19779" xr:uid="{3310CADB-7041-4E7D-8CC8-5482DD5BF295}"/>
    <cellStyle name="40% - Accent4 2 9 4 2" xfId="45067" xr:uid="{C0DADD31-F424-413C-BC01-4DEC49D2971B}"/>
    <cellStyle name="40% - Accent4 2 9 5" xfId="33070" xr:uid="{710B1C56-A494-495D-AC8D-0201D35A778D}"/>
    <cellStyle name="40% - Accent4 20" xfId="2501" xr:uid="{33D29C18-8D42-4774-B2D1-81A449621861}"/>
    <cellStyle name="40% - Accent4 20 2" xfId="5810" xr:uid="{3108CB17-8B82-4C27-A451-25EAF14B9471}"/>
    <cellStyle name="40% - Accent4 20 2 2" xfId="12634" xr:uid="{CBB771D9-E35F-4AE7-B21B-20F759FB0326}"/>
    <cellStyle name="40% - Accent4 20 2 2 2" xfId="37997" xr:uid="{8AFE5BF6-D19F-4DAE-9605-071C48D78313}"/>
    <cellStyle name="40% - Accent4 20 2 3" xfId="31233" xr:uid="{4993D432-88F8-4689-8E7A-6C120A9E234B}"/>
    <cellStyle name="40% - Accent4 20 3" xfId="6557" xr:uid="{C780A831-F3A8-434D-8358-1B551BE46F01}"/>
    <cellStyle name="40% - Accent4 20 3 2" xfId="4387" xr:uid="{E3FD54D1-B027-427F-955D-34AF7B484D91}"/>
    <cellStyle name="40% - Accent4 20 3 2 2" xfId="29831" xr:uid="{C4EEB371-665C-48F6-9DE1-A065644A1A03}"/>
    <cellStyle name="40% - Accent4 20 3 3" xfId="31978" xr:uid="{092983F6-09BE-4302-8FAD-781661D0FF76}"/>
    <cellStyle name="40% - Accent4 20 4" xfId="11428" xr:uid="{C1DA4E09-C14B-4209-AAA4-9B1466736984}"/>
    <cellStyle name="40% - Accent4 20 4 2" xfId="36799" xr:uid="{827AE0B1-C4D2-4677-B0E7-CA3A9AECB046}"/>
    <cellStyle name="40% - Accent4 20 5" xfId="27954" xr:uid="{CD6B0948-75E8-4AE0-A29C-7A624382B259}"/>
    <cellStyle name="40% - Accent4 21" xfId="14100" xr:uid="{79477375-00E9-4E69-A957-66444DB3247C}"/>
    <cellStyle name="40% - Accent4 21 2" xfId="4076" xr:uid="{1DE2A73B-0901-4CB3-84E6-A5ED0B6CAEBD}"/>
    <cellStyle name="40% - Accent4 21 2 2" xfId="29520" xr:uid="{1C8F479A-915B-4495-8D87-01BFCB0D367D}"/>
    <cellStyle name="40% - Accent4 21 3" xfId="39439" xr:uid="{E1E4E4A4-FDE6-4F49-8A41-E952C6FD91B1}"/>
    <cellStyle name="40% - Accent4 22" xfId="15339" xr:uid="{3D44C82A-4633-469C-A296-EA638F8DB949}"/>
    <cellStyle name="40% - Accent4 22 2" xfId="18990" xr:uid="{81401B8A-2A55-4D16-A9C2-EFB28230FEC7}"/>
    <cellStyle name="40% - Accent4 22 2 2" xfId="44290" xr:uid="{89B5C5C6-ED6A-40EC-943A-42C1FEDBFC32}"/>
    <cellStyle name="40% - Accent4 22 3" xfId="40666" xr:uid="{5DEF0077-0FCA-4E53-A637-415F590FD7DB}"/>
    <cellStyle name="40% - Accent4 23" xfId="13405" xr:uid="{A2084DE0-5454-479F-9C15-0EE9B1481658}"/>
    <cellStyle name="40% - Accent4 23 2" xfId="38756" xr:uid="{E366E69D-FA21-413A-B2C2-C72195E16F0A}"/>
    <cellStyle name="40% - Accent4 24" xfId="19156" xr:uid="{51AECE47-AC04-41AB-BC32-D4EC72028FB6}"/>
    <cellStyle name="40% - Accent4 24 2" xfId="44456" xr:uid="{D9DA3BBF-E7D9-4870-B7E4-C16C6A66522B}"/>
    <cellStyle name="40% - Accent4 25" xfId="14992" xr:uid="{456623CF-EEA3-49F5-BC7F-515B2EEAC3E9}"/>
    <cellStyle name="40% - Accent4 25 2" xfId="40329" xr:uid="{C26D1347-C4B9-46DC-86F8-08D779202D82}"/>
    <cellStyle name="40% - Accent4 26" xfId="196" xr:uid="{0890073B-36A2-41FA-811C-EDAB5827ECAB}"/>
    <cellStyle name="40% - Accent4 26 2" xfId="25690" xr:uid="{40492F78-E1DD-4D8D-9E07-818A6B77E139}"/>
    <cellStyle name="40% - Accent4 27" xfId="25497" xr:uid="{809E7CD0-90BC-4AB6-9AA1-496144815D18}"/>
    <cellStyle name="40% - Accent4 27 2" xfId="50727" xr:uid="{B93CC487-6B93-4804-BA0D-74A0233E5896}"/>
    <cellStyle name="40% - Accent4 28" xfId="25523" xr:uid="{B0C7905C-9197-4EF9-94B2-0CF72210FBAF}"/>
    <cellStyle name="40% - Accent4 28 2" xfId="50746" xr:uid="{3895C147-CC09-4E1E-8BF6-C881EB11E5A1}"/>
    <cellStyle name="40% - Accent4 29" xfId="25616" xr:uid="{E4E6226F-CE0A-4D62-9F0F-5D0285E6B2B1}"/>
    <cellStyle name="40% - Accent4 3" xfId="172" xr:uid="{00D570A2-74C9-4E68-B84A-A12C9AF6F9B4}"/>
    <cellStyle name="40% - Accent4 3 10" xfId="426" xr:uid="{219DE318-8CFA-440A-9208-5C663FC36D3D}"/>
    <cellStyle name="40% - Accent4 3 10 2" xfId="9357" xr:uid="{FC792C75-7BF9-4AA3-AB4E-2EA915F38B20}"/>
    <cellStyle name="40% - Accent4 3 10 2 2" xfId="34750" xr:uid="{1E4B4C9E-546A-4C93-92E5-83473CBF92DD}"/>
    <cellStyle name="40% - Accent4 3 10 3" xfId="25910" xr:uid="{7BB3E3B8-0CBA-43EB-8563-75336086D468}"/>
    <cellStyle name="40% - Accent4 3 11" xfId="22688" xr:uid="{6D3A6E9F-ADA6-4734-815E-49AF2D65BC92}"/>
    <cellStyle name="40% - Accent4 3 11 2" xfId="7425" xr:uid="{40F6C58B-F289-4746-B1B5-E8D025926FED}"/>
    <cellStyle name="40% - Accent4 3 11 2 2" xfId="32839" xr:uid="{215CA6C0-33DD-49EB-9C51-532762449123}"/>
    <cellStyle name="40% - Accent4 3 11 3" xfId="47943" xr:uid="{7EDE69B0-632E-4563-8BC8-57D2D62D5EAB}"/>
    <cellStyle name="40% - Accent4 3 12" xfId="14427" xr:uid="{FDA138E0-4EE3-4D73-9EA6-7B2F8F89946B}"/>
    <cellStyle name="40% - Accent4 3 12 2" xfId="39766" xr:uid="{656918A9-85E7-4DA5-B8CB-47126F1A6225}"/>
    <cellStyle name="40% - Accent4 3 13" xfId="2358" xr:uid="{F49BA985-AEF3-4C0E-98EE-B9E97A480018}"/>
    <cellStyle name="40% - Accent4 3 13 2" xfId="27824" xr:uid="{EE19BCFF-828F-45B1-B972-55598F847694}"/>
    <cellStyle name="40% - Accent4 3 14" xfId="25572" xr:uid="{E60A9CD8-2565-4879-8DCE-6743064C78DB}"/>
    <cellStyle name="40% - Accent4 3 14 2" xfId="50795" xr:uid="{7460BE49-8F05-483E-B1C7-680D7D371245}"/>
    <cellStyle name="40% - Accent4 3 15" xfId="25667" xr:uid="{BC1FD269-BBAA-4125-90EB-CB4276F1AE81}"/>
    <cellStyle name="40% - Accent4 3 2" xfId="22347" xr:uid="{E782EC8E-91C2-4814-BACF-4A3DDDD6ADE3}"/>
    <cellStyle name="40% - Accent4 3 2 10" xfId="8117" xr:uid="{5D6596E9-A731-41F8-9CF8-D2BE68F97F3F}"/>
    <cellStyle name="40% - Accent4 3 2 10 2" xfId="33524" xr:uid="{F48D3980-6C15-475C-84DF-D543D43C55DB}"/>
    <cellStyle name="40% - Accent4 3 2 11" xfId="47606" xr:uid="{E24D5AB7-F004-42E5-9B9D-35CE13190C61}"/>
    <cellStyle name="40% - Accent4 3 2 2" xfId="7664" xr:uid="{7D533242-BC7B-4B00-AD48-0C736111227B}"/>
    <cellStyle name="40% - Accent4 3 2 2 2" xfId="20299" xr:uid="{2ED2DCE7-C96D-4697-81F0-A5830345D8B0}"/>
    <cellStyle name="40% - Accent4 3 2 2 2 2" xfId="14070" xr:uid="{124ED513-FF26-4428-99BB-C24D768B96BE}"/>
    <cellStyle name="40% - Accent4 3 2 2 2 2 2" xfId="23395" xr:uid="{46B959EF-63D5-48CE-850C-E44FAD0049FC}"/>
    <cellStyle name="40% - Accent4 3 2 2 2 2 2 2" xfId="22137" xr:uid="{6A421A5F-0955-4802-B524-4F3CF437804E}"/>
    <cellStyle name="40% - Accent4 3 2 2 2 2 2 2 2" xfId="47405" xr:uid="{FFD4CDD8-69B6-4923-9261-96A84FD9928E}"/>
    <cellStyle name="40% - Accent4 3 2 2 2 2 2 3" xfId="48650" xr:uid="{4A77DCDD-1DBB-4884-88A2-518E5DEF37CA}"/>
    <cellStyle name="40% - Accent4 3 2 2 2 2 3" xfId="11263" xr:uid="{387B6B5E-6B1F-4605-B371-2A42A78F6CC9}"/>
    <cellStyle name="40% - Accent4 3 2 2 2 2 3 2" xfId="4389" xr:uid="{9F177E89-F49C-4C80-A3BB-E0A07D08B2DF}"/>
    <cellStyle name="40% - Accent4 3 2 2 2 2 3 2 2" xfId="29833" xr:uid="{0A0CDEFF-0035-4D8E-B859-791968D1424D}"/>
    <cellStyle name="40% - Accent4 3 2 2 2 2 3 3" xfId="36634" xr:uid="{9B0834FD-50EB-401B-AD7F-FFB16051E2E3}"/>
    <cellStyle name="40% - Accent4 3 2 2 2 2 4" xfId="5120" xr:uid="{C1B5C257-EC33-4BB4-957B-ABAC3D542E14}"/>
    <cellStyle name="40% - Accent4 3 2 2 2 2 4 2" xfId="30551" xr:uid="{A45585C5-F3E0-4DF6-9A70-F0DA7B729428}"/>
    <cellStyle name="40% - Accent4 3 2 2 2 2 5" xfId="39409" xr:uid="{22A456AB-D60D-4876-83E1-F4D8A845FFCC}"/>
    <cellStyle name="40% - Accent4 3 2 2 2 3" xfId="6802" xr:uid="{4AD372F9-3D49-4185-B5B0-2E46FB669B4B}"/>
    <cellStyle name="40% - Accent4 3 2 2 2 3 2" xfId="11522" xr:uid="{1AD9E400-E801-4E6D-B5A1-3BF173463749}"/>
    <cellStyle name="40% - Accent4 3 2 2 2 3 2 2" xfId="36893" xr:uid="{2EB46DBB-DC75-4B2D-A2C6-6D80A3791223}"/>
    <cellStyle name="40% - Accent4 3 2 2 2 3 3" xfId="32216" xr:uid="{BA12A9A2-E8F5-4CF8-9C8B-FA2959635410}"/>
    <cellStyle name="40% - Accent4 3 2 2 2 4" xfId="655" xr:uid="{E9D77C2F-9CC3-45DC-BB1C-518F25AE6AFC}"/>
    <cellStyle name="40% - Accent4 3 2 2 2 4 2" xfId="2204" xr:uid="{7498FBCD-E4CB-404D-B60F-ECD426D81527}"/>
    <cellStyle name="40% - Accent4 3 2 2 2 4 2 2" xfId="27675" xr:uid="{66BD4E88-BF0D-467D-A1B7-95EB597EB4D1}"/>
    <cellStyle name="40% - Accent4 3 2 2 2 4 3" xfId="26139" xr:uid="{8BFCCA57-0936-4F9B-8FD3-9C6FD035C5A6}"/>
    <cellStyle name="40% - Accent4 3 2 2 2 5" xfId="8131" xr:uid="{03834EBB-2239-4EB8-AC0B-69502B8FD55C}"/>
    <cellStyle name="40% - Accent4 3 2 2 2 5 2" xfId="33538" xr:uid="{21AC1E58-0D1C-46A1-AF2F-255F3AEA4E85}"/>
    <cellStyle name="40% - Accent4 3 2 2 2 6" xfId="45580" xr:uid="{7B6C584B-42D6-457A-BC35-7EDB24173FC1}"/>
    <cellStyle name="40% - Accent4 3 2 2 3" xfId="13987" xr:uid="{70021420-5754-4A40-9647-E89EF215E76E}"/>
    <cellStyle name="40% - Accent4 3 2 2 3 2" xfId="2506" xr:uid="{C757D61A-EF7A-47F2-A8C8-611DCA0F741C}"/>
    <cellStyle name="40% - Accent4 3 2 2 3 2 2" xfId="17083" xr:uid="{DD12E1B1-D913-4FCE-985D-CB873AFBFFF0}"/>
    <cellStyle name="40% - Accent4 3 2 2 3 2 2 2" xfId="15825" xr:uid="{872F1CE6-7F16-4DA1-9189-1DDC56FFCD92}"/>
    <cellStyle name="40% - Accent4 3 2 2 3 2 2 2 2" xfId="41152" xr:uid="{2C4E2E4D-00DE-4ADB-9DF9-B64A690F24BF}"/>
    <cellStyle name="40% - Accent4 3 2 2 3 2 2 3" xfId="42398" xr:uid="{75F01A34-B1C3-42CC-8DBD-1EF62402D984}"/>
    <cellStyle name="40% - Accent4 3 2 2 3 2 3" xfId="23900" xr:uid="{6EA7B8EB-99AF-4F7D-B79D-171614888E3F}"/>
    <cellStyle name="40% - Accent4 3 2 2 3 2 3 2" xfId="10703" xr:uid="{3F3D7A5D-5473-4D94-A956-42E26F2B559F}"/>
    <cellStyle name="40% - Accent4 3 2 2 3 2 3 2 2" xfId="36087" xr:uid="{2AB10EB0-359C-49A3-82ED-ECEFBEFDB10E}"/>
    <cellStyle name="40% - Accent4 3 2 2 3 2 3 3" xfId="49145" xr:uid="{7DD106BE-1120-4881-B347-D95D0194EFF5}"/>
    <cellStyle name="40% - Accent4 3 2 2 3 2 4" xfId="11433" xr:uid="{64DC754C-BB1B-4865-8E22-3714E820BCCE}"/>
    <cellStyle name="40% - Accent4 3 2 2 3 2 4 2" xfId="36804" xr:uid="{33C01B86-DE42-40DE-AF12-6C8A8526A061}"/>
    <cellStyle name="40% - Accent4 3 2 2 3 2 5" xfId="27959" xr:uid="{1C533681-13D1-4909-AFD0-1C3F79E3FA3A}"/>
    <cellStyle name="40% - Accent4 3 2 2 3 3" xfId="19438" xr:uid="{D6E5AF15-FB50-479C-A3E6-BE74B8EB66E5}"/>
    <cellStyle name="40% - Accent4 3 2 2 3 3 2" xfId="24159" xr:uid="{C801D0BD-9BDF-4C90-81B6-57417702C949}"/>
    <cellStyle name="40% - Accent4 3 2 2 3 3 2 2" xfId="49404" xr:uid="{C9589E04-389E-45E4-8664-6F9EC9F7514B}"/>
    <cellStyle name="40% - Accent4 3 2 2 3 3 3" xfId="44726" xr:uid="{F94E0D1C-B60F-461D-9063-49FEF092D563}"/>
    <cellStyle name="40% - Accent4 3 2 2 3 4" xfId="656" xr:uid="{F5596518-E83C-4704-80A9-0424EA000BEF}"/>
    <cellStyle name="40% - Accent4 3 2 2 3 4 2" xfId="4308" xr:uid="{8C37D38C-10F0-43C5-B8C4-9C386C089C94}"/>
    <cellStyle name="40% - Accent4 3 2 2 3 4 2 2" xfId="29752" xr:uid="{AB9123EC-544B-40D4-96FC-994EFB1B0AB7}"/>
    <cellStyle name="40% - Accent4 3 2 2 3 4 3" xfId="26140" xr:uid="{12159A32-1B99-4C9C-A391-6BE6EB051705}"/>
    <cellStyle name="40% - Accent4 3 2 2 3 5" xfId="20766" xr:uid="{7D4239DA-E24A-4AE0-B934-8B934310FF4A}"/>
    <cellStyle name="40% - Accent4 3 2 2 3 5 2" xfId="46045" xr:uid="{87A10E8D-24F5-4AAE-A14B-A1E009905EEC}"/>
    <cellStyle name="40% - Accent4 3 2 2 3 6" xfId="39328" xr:uid="{7AAFB0FE-3577-4AC4-919E-7AFFD785427F}"/>
    <cellStyle name="40% - Accent4 3 2 2 4" xfId="20382" xr:uid="{0A7E3C18-C065-4024-9067-76FBB9BD85EC}"/>
    <cellStyle name="40% - Accent4 3 2 2 4 2" xfId="10759" xr:uid="{EDF6810B-7CC9-468E-8CCA-BBEC0D041299}"/>
    <cellStyle name="40% - Accent4 3 2 2 4 2 2" xfId="9501" xr:uid="{74D5C81E-1871-40B1-870A-61A794E46794}"/>
    <cellStyle name="40% - Accent4 3 2 2 4 2 2 2" xfId="34894" xr:uid="{63CB2A68-C69E-48D3-981F-4A7CF29BE8AC}"/>
    <cellStyle name="40% - Accent4 3 2 2 4 2 3" xfId="36142" xr:uid="{0F0B45DD-2EE8-4770-B86E-6452218B5051}"/>
    <cellStyle name="40% - Accent4 3 2 2 4 3" xfId="4950" xr:uid="{CEF85220-34F9-44B2-B0AD-B484401A6BBA}"/>
    <cellStyle name="40% - Accent4 3 2 2 4 3 2" xfId="2285" xr:uid="{B27CF662-0AB1-4C7A-A184-04075439A530}"/>
    <cellStyle name="40% - Accent4 3 2 2 4 3 2 2" xfId="27756" xr:uid="{B0E4DDEC-7586-4646-8DCE-AED0D2842CBC}"/>
    <cellStyle name="40% - Accent4 3 2 2 4 3 3" xfId="30381" xr:uid="{615E77C3-A66A-4588-B44E-58016CC20CB9}"/>
    <cellStyle name="40% - Accent4 3 2 2 4 4" xfId="15653" xr:uid="{381C81B2-90ED-46D7-9FF8-4F6221F9075A}"/>
    <cellStyle name="40% - Accent4 3 2 2 4 4 2" xfId="40980" xr:uid="{183838AE-9D46-411F-A750-8606566B471C}"/>
    <cellStyle name="40% - Accent4 3 2 2 4 5" xfId="45661" xr:uid="{1A8FB4FB-DED1-49F4-88E3-8BAD7B7A6F95}"/>
    <cellStyle name="40% - Accent4 3 2 2 5" xfId="482" xr:uid="{5AE37B19-42FE-451C-A89E-44FAEDB29EB3}"/>
    <cellStyle name="40% - Accent4 3 2 2 5 2" xfId="5209" xr:uid="{7896BC60-DC0A-4B11-8DAE-3FF51EEF130D}"/>
    <cellStyle name="40% - Accent4 3 2 2 5 2 2" xfId="30640" xr:uid="{6B640DEA-CADC-4E53-8200-63744983B0D2}"/>
    <cellStyle name="40% - Accent4 3 2 2 5 3" xfId="25966" xr:uid="{4BCD2287-C803-4F09-AC05-3334AC35D24E}"/>
    <cellStyle name="40% - Accent4 3 2 2 6" xfId="13293" xr:uid="{8018861B-B2E5-4A45-8AC0-DC41D23A7BBE}"/>
    <cellStyle name="40% - Accent4 3 2 2 6 2" xfId="1170" xr:uid="{7836BF6F-BFB1-4B51-96C7-43458686AD11}"/>
    <cellStyle name="40% - Accent4 3 2 2 6 2 2" xfId="26654" xr:uid="{78117F4C-44EB-47D3-95BE-1E4535F42FAC}"/>
    <cellStyle name="40% - Accent4 3 2 2 6 3" xfId="38644" xr:uid="{F3DCFD6E-80D1-4293-B101-024E9D01429D}"/>
    <cellStyle name="40% - Accent4 3 2 2 7" xfId="18664" xr:uid="{067B6C02-CA78-46A0-A50B-152CFC86029F}"/>
    <cellStyle name="40% - Accent4 3 2 2 7 2" xfId="43964" xr:uid="{7EE15D2A-12CE-424F-B7E5-E060F75FF904}"/>
    <cellStyle name="40% - Accent4 3 2 2 8" xfId="33071" xr:uid="{4C5C9CE4-88AC-4976-BFED-C04FEBC92273}"/>
    <cellStyle name="40% - Accent4 3 2 3" xfId="2423" xr:uid="{EB1B6233-490F-4757-95EE-EBE6332A781C}"/>
    <cellStyle name="40% - Accent4 3 2 3 2" xfId="8736" xr:uid="{76266092-C0F2-4DCD-A22F-6C4E6960CF6F}"/>
    <cellStyle name="40% - Accent4 3 2 3 2 2" xfId="21455" xr:uid="{3AB3FD2D-31F2-4E9F-9FD0-4C30B3A129B5}"/>
    <cellStyle name="40% - Accent4 3 2 3 2 2 2" xfId="566" xr:uid="{F9581B64-7BCB-44BE-9FB2-36864154B511}"/>
    <cellStyle name="40% - Accent4 3 2 3 2 2 2 2" xfId="11605" xr:uid="{24DF0954-895D-40C5-ACF9-95DF11703F9B}"/>
    <cellStyle name="40% - Accent4 3 2 3 2 2 2 2 2" xfId="36976" xr:uid="{16796CBF-F9E3-433D-A1F1-5AA7B6F0FF6A}"/>
    <cellStyle name="40% - Accent4 3 2 3 2 2 2 3" xfId="26050" xr:uid="{AD1767A1-3B64-492B-BD11-F5A7E61EA375}"/>
    <cellStyle name="40% - Accent4 3 2 3 2 2 3" xfId="7055" xr:uid="{223FE23E-48C7-4369-BBC4-3F209E6A1C45}"/>
    <cellStyle name="40% - Accent4 3 2 3 2 2 3 2" xfId="17027" xr:uid="{20EC23C8-A7FF-4B4E-AB97-59C1B224CB8F}"/>
    <cellStyle name="40% - Accent4 3 2 3 2 2 3 2 2" xfId="42343" xr:uid="{7A73FE24-692B-4AAA-84D5-DE1913DE288B}"/>
    <cellStyle name="40% - Accent4 3 2 3 2 2 3 3" xfId="32469" xr:uid="{6D2355A8-DF32-4452-827E-4FE3CC4A0E3D}"/>
    <cellStyle name="40% - Accent4 3 2 3 2 2 4" xfId="17758" xr:uid="{A67D7A1D-E5E5-4655-A9CA-97C2D8D5D9D0}"/>
    <cellStyle name="40% - Accent4 3 2 3 2 2 4 2" xfId="43066" xr:uid="{AF77E169-732A-415B-8B0A-9EB5739B6C82}"/>
    <cellStyle name="40% - Accent4 3 2 3 2 2 5" xfId="46723" xr:uid="{BD4FFD87-E855-41CB-BE3B-194165AFF354}"/>
    <cellStyle name="40% - Accent4 3 2 3 2 3" xfId="483" xr:uid="{9EB5DF47-3933-4ABA-AA04-54597E65A22B}"/>
    <cellStyle name="40% - Accent4 3 2 3 2 3 2" xfId="7314" xr:uid="{5F0531C1-0837-4819-B70A-7CEA5888C864}"/>
    <cellStyle name="40% - Accent4 3 2 3 2 3 2 2" xfId="32728" xr:uid="{7C5754BC-366E-4951-B4F3-75D615C53D27}"/>
    <cellStyle name="40% - Accent4 3 2 3 2 3 3" xfId="25967" xr:uid="{5C44B605-1F3B-47ED-A7BF-DF93BDA90E86}"/>
    <cellStyle name="40% - Accent4 3 2 3 2 4" xfId="3798" xr:uid="{A82FBE06-B58A-4819-A17A-44A09A24AED9}"/>
    <cellStyle name="40% - Accent4 3 2 3 2 4 2" xfId="23259" xr:uid="{BEE8C514-AE0B-444B-B3B2-B908EFD8702F}"/>
    <cellStyle name="40% - Accent4 3 2 3 2 4 2 2" xfId="48514" xr:uid="{0D737A8A-38EA-49E3-A50C-9EBBA7DC7B0E}"/>
    <cellStyle name="40% - Accent4 3 2 3 2 4 3" xfId="29242" xr:uid="{334256B0-8B79-44B3-AC40-90446F302552}"/>
    <cellStyle name="40% - Accent4 3 2 3 2 5" xfId="2320" xr:uid="{642C10E9-0B44-4763-B25D-D6584F19AE53}"/>
    <cellStyle name="40% - Accent4 3 2 3 2 5 2" xfId="27790" xr:uid="{B9790938-4BF3-4BDC-8A97-3CD5FFCCD22D}"/>
    <cellStyle name="40% - Accent4 3 2 3 2 6" xfId="34132" xr:uid="{5EE01538-60AF-4BEB-B934-530C2B0A825E}"/>
    <cellStyle name="40% - Accent4 3 2 3 3" xfId="21372" xr:uid="{A495EE47-897B-4BFF-851E-A84347B11765}"/>
    <cellStyle name="40% - Accent4 3 2 3 3 2" xfId="15143" xr:uid="{55CD6161-82AF-47B8-A5FA-FFE3E9E7AD33}"/>
    <cellStyle name="40% - Accent4 3 2 3 3 2 2" xfId="1604" xr:uid="{4CB14E59-D3BB-4D9A-90EC-5153ED137CF6}"/>
    <cellStyle name="40% - Accent4 3 2 3 3 2 2 2" xfId="24242" xr:uid="{1F024BBC-3587-4233-AEB0-F4560C50FCE0}"/>
    <cellStyle name="40% - Accent4 3 2 3 3 2 2 2 2" xfId="49487" xr:uid="{8E1A7092-A8AA-4915-B944-92135F6D43CA}"/>
    <cellStyle name="40% - Accent4 3 2 3 3 2 2 3" xfId="27075" xr:uid="{91E9E203-AE90-4485-8991-FB5554D169DA}"/>
    <cellStyle name="40% - Accent4 3 2 3 3 2 3" xfId="19691" xr:uid="{96FB9EAC-64E2-4651-853A-42F11E8CBFC8}"/>
    <cellStyle name="40% - Accent4 3 2 3 3 2 3 2" xfId="6493" xr:uid="{0BC21655-EF50-4948-AE41-35BFC37B0D22}"/>
    <cellStyle name="40% - Accent4 3 2 3 3 2 3 2 2" xfId="31916" xr:uid="{F76028C3-1F84-43D5-8DB5-A85E723D1DE1}"/>
    <cellStyle name="40% - Accent4 3 2 3 3 2 3 3" xfId="44979" xr:uid="{38D438B1-FBD3-4752-B056-2EA944C92027}"/>
    <cellStyle name="40% - Accent4 3 2 3 3 2 4" xfId="7225" xr:uid="{49507C28-6851-40A2-9B09-CA714C902178}"/>
    <cellStyle name="40% - Accent4 3 2 3 3 2 4 2" xfId="32639" xr:uid="{DB124EB7-64C9-4AD9-A4DC-59AD1E1835E7}"/>
    <cellStyle name="40% - Accent4 3 2 3 3 2 5" xfId="40470" xr:uid="{1895DD9B-65AD-4CF0-B006-1D70941A764E}"/>
    <cellStyle name="40% - Accent4 3 2 3 3 3" xfId="484" xr:uid="{63C089F8-9811-49D4-B5AC-F4078E87DC86}"/>
    <cellStyle name="40% - Accent4 3 2 3 3 3 2" xfId="19950" xr:uid="{B5124D03-27EC-450F-835F-1A336226B2BC}"/>
    <cellStyle name="40% - Accent4 3 2 3 3 3 2 2" xfId="45238" xr:uid="{59A20155-DE0A-4B66-9818-D6D51C2285C0}"/>
    <cellStyle name="40% - Accent4 3 2 3 3 3 3" xfId="25968" xr:uid="{665EE19F-DCDB-4008-9766-69309D22A176}"/>
    <cellStyle name="40% - Accent4 3 2 3 3 4" xfId="10112" xr:uid="{959AB483-DF11-4D85-AF85-9ECFBF5CF152}"/>
    <cellStyle name="40% - Accent4 3 2 3 3 4 2" xfId="16946" xr:uid="{667851A1-7E69-4480-9D69-C7FA067710EA}"/>
    <cellStyle name="40% - Accent4 3 2 3 3 4 2 2" xfId="42262" xr:uid="{5EC44152-12A4-4A2A-B0E2-2E8795492299}"/>
    <cellStyle name="40% - Accent4 3 2 3 3 4 3" xfId="35496" xr:uid="{3C57D9C5-0BE1-41F7-86C3-FCF1645731A3}"/>
    <cellStyle name="40% - Accent4 3 2 3 3 5" xfId="8633" xr:uid="{D9A06DE4-2ABF-4D99-BA2D-9370C34C6AFD}"/>
    <cellStyle name="40% - Accent4 3 2 3 3 5 2" xfId="34039" xr:uid="{3E16847B-B4BA-4D11-9351-CB036B26DA73}"/>
    <cellStyle name="40% - Accent4 3 2 3 3 6" xfId="46641" xr:uid="{0D29D0F5-0808-463D-B15D-E97293C5C871}"/>
    <cellStyle name="40% - Accent4 3 2 3 4" xfId="8819" xr:uid="{3BDE106E-8439-4863-800E-A3EA7D119A12}"/>
    <cellStyle name="40% - Accent4 3 2 3 4 2" xfId="565" xr:uid="{748D3C03-5EE8-4C82-AA5D-79556BB5D410}"/>
    <cellStyle name="40% - Accent4 3 2 3 4 2 2" xfId="5292" xr:uid="{CB8837F6-A6A0-4412-B801-62A1A2AD2B33}"/>
    <cellStyle name="40% - Accent4 3 2 3 4 2 2 2" xfId="30723" xr:uid="{27B08D94-DCE6-439B-9114-6DF24406DA82}"/>
    <cellStyle name="40% - Accent4 3 2 3 4 2 3" xfId="26049" xr:uid="{0A071624-D3DD-4889-83BF-5F47004A24A0}"/>
    <cellStyle name="40% - Accent4 3 2 3 4 3" xfId="17588" xr:uid="{3A25075D-2A07-47A1-96CA-8F6FDF49148A}"/>
    <cellStyle name="40% - Accent4 3 2 3 4 3 2" xfId="23340" xr:uid="{B97379CE-7B1D-49F5-B09D-9CE01892799A}"/>
    <cellStyle name="40% - Accent4 3 2 3 4 3 2 2" xfId="48595" xr:uid="{5B245A7F-B7ED-4A66-BC90-665BF4B02ECA}"/>
    <cellStyle name="40% - Accent4 3 2 3 4 3 3" xfId="42896" xr:uid="{0FD86A59-A61F-4111-B76F-B6EA8F064E8C}"/>
    <cellStyle name="40% - Accent4 3 2 3 4 4" xfId="24070" xr:uid="{9342088D-3DE9-421A-897C-805A1BFA6D28}"/>
    <cellStyle name="40% - Accent4 3 2 3 4 4 2" xfId="49315" xr:uid="{BDF0D14F-A6BF-49F5-8AA6-1F46DA7CC02D}"/>
    <cellStyle name="40% - Accent4 3 2 3 4 5" xfId="34212" xr:uid="{E305169E-C89B-48B0-865A-6A3526F818CE}"/>
    <cellStyle name="40% - Accent4 3 2 3 5" xfId="13124" xr:uid="{564141A1-1FD0-4C2B-9A65-583CDF1EE4A5}"/>
    <cellStyle name="40% - Accent4 3 2 3 5 2" xfId="17847" xr:uid="{049E64AF-3B55-4877-A96D-7622D12E685A}"/>
    <cellStyle name="40% - Accent4 3 2 3 5 2 2" xfId="43155" xr:uid="{B2C17C48-440E-4455-A869-064F09FEAA6C}"/>
    <cellStyle name="40% - Accent4 3 2 3 5 3" xfId="38475" xr:uid="{ABAC77F0-0676-4284-B6E4-2561F2F5E0B7}"/>
    <cellStyle name="40% - Accent4 3 2 3 6" xfId="1694" xr:uid="{24C36259-C31D-4583-A0DB-9790AB7E1416}"/>
    <cellStyle name="40% - Accent4 3 2 3 6 2" xfId="10622" xr:uid="{DB3BFA74-6DDF-45FE-9CA9-B941BA796D24}"/>
    <cellStyle name="40% - Accent4 3 2 3 6 2 2" xfId="36006" xr:uid="{68A95540-585D-44BB-8B90-1592216C2DF2}"/>
    <cellStyle name="40% - Accent4 3 2 3 6 3" xfId="27165" xr:uid="{9B1D6D2B-0773-4BAD-BF39-E00115C2CD28}"/>
    <cellStyle name="40% - Accent4 3 2 3 7" xfId="14454" xr:uid="{ADBDF843-5290-48D4-9CA8-2CBEEE0081AA}"/>
    <cellStyle name="40% - Accent4 3 2 3 7 2" xfId="39793" xr:uid="{D9629ADD-8D28-40F1-90ED-619C4FFF3A72}"/>
    <cellStyle name="40% - Accent4 3 2 3 8" xfId="27879" xr:uid="{DF2E118C-5567-4B4E-8BD6-04D9391EE97A}"/>
    <cellStyle name="40% - Accent4 3 2 4" xfId="15060" xr:uid="{725A9175-A809-43E9-B926-CD47575A9236}"/>
    <cellStyle name="40% - Accent4 3 2 4 2" xfId="4610" xr:uid="{07515EEA-6944-4BE0-8B42-85D3C1A07C94}"/>
    <cellStyle name="40% - Accent4 3 2 4 2 2" xfId="3708" xr:uid="{4152725D-1597-4063-A17E-6A8664D82EB8}"/>
    <cellStyle name="40% - Accent4 3 2 4 2 2 2" xfId="17930" xr:uid="{717C8270-B85B-42AD-843E-4993A1ED2869}"/>
    <cellStyle name="40% - Accent4 3 2 4 2 2 2 2" xfId="43238" xr:uid="{CBFE50BC-1695-4BB0-86E3-60535A2CF206}"/>
    <cellStyle name="40% - Accent4 3 2 4 2 2 3" xfId="29152" xr:uid="{02C8A153-8BB0-42EC-879E-5426A5D9D4C6}"/>
    <cellStyle name="40% - Accent4 3 2 4 2 3" xfId="13377" xr:uid="{D699F235-89DA-4CFF-B77B-6F3D2DB2FB37}"/>
    <cellStyle name="40% - Accent4 3 2 4 2 3 2" xfId="12807" xr:uid="{630DB91D-1E4F-470F-8CF9-44C77C28D842}"/>
    <cellStyle name="40% - Accent4 3 2 4 2 3 2 2" xfId="38170" xr:uid="{914811FF-05BE-427F-B0DC-EEFD5A63DA41}"/>
    <cellStyle name="40% - Accent4 3 2 4 2 3 3" xfId="38728" xr:uid="{75323261-61D4-45EE-BA1B-71974D1B40D1}"/>
    <cellStyle name="40% - Accent4 3 2 4 2 4" xfId="19861" xr:uid="{FE6E0338-0B06-4583-8027-582319A98362}"/>
    <cellStyle name="40% - Accent4 3 2 4 2 4 2" xfId="45149" xr:uid="{EBF3BD87-2DF2-49D5-9733-985C4453027B}"/>
    <cellStyle name="40% - Accent4 3 2 4 2 5" xfId="30041" xr:uid="{32F301C0-FEC6-495C-915B-027D23DC0948}"/>
    <cellStyle name="40% - Accent4 3 2 4 3" xfId="1523" xr:uid="{73DC9A28-6ACB-4C67-8E52-8F2EDB774662}"/>
    <cellStyle name="40% - Accent4 3 2 4 3 2" xfId="13636" xr:uid="{2913C138-2325-4E47-8D82-86E345111B54}"/>
    <cellStyle name="40% - Accent4 3 2 4 3 2 2" xfId="38987" xr:uid="{2DAA2DEB-348C-4FA0-BEA6-4532E0C8B719}"/>
    <cellStyle name="40% - Accent4 3 2 4 3 3" xfId="26994" xr:uid="{A8636B49-4D2D-4FC7-A190-BE1424AFBB8A}"/>
    <cellStyle name="40% - Accent4 3 2 4 4" xfId="22749" xr:uid="{7036CE79-425F-47CB-A1B6-622ACBD2B3D2}"/>
    <cellStyle name="40% - Accent4 3 2 4 4 2" xfId="6412" xr:uid="{B16A24A8-6BCA-496D-AEDA-DC5A25CAAD2E}"/>
    <cellStyle name="40% - Accent4 3 2 4 4 2 2" xfId="31835" xr:uid="{31CF9774-A1D0-434F-872B-2DDE673A1B68}"/>
    <cellStyle name="40% - Accent4 3 2 4 4 3" xfId="48004" xr:uid="{F61C77CF-F2BC-4510-8C9B-CBDAAB96C49F}"/>
    <cellStyle name="40% - Accent4 3 2 4 5" xfId="21268" xr:uid="{781100C9-B79C-4AE0-AD4E-137E1A9056E0}"/>
    <cellStyle name="40% - Accent4 3 2 4 5 2" xfId="46546" xr:uid="{A251B8A4-0829-43F6-B912-9AB3103AADE3}"/>
    <cellStyle name="40% - Accent4 3 2 4 6" xfId="40389" xr:uid="{20A37DF5-C318-469E-8E5F-3410177636FD}"/>
    <cellStyle name="40% - Accent4 3 2 5" xfId="4527" xr:uid="{2DB4C4D0-8553-4FE9-B619-BEBB42FDB18C}"/>
    <cellStyle name="40% - Accent4 3 2 5 2" xfId="10923" xr:uid="{633ACEA0-9E50-4DE8-9988-4211B7D0E371}"/>
    <cellStyle name="40% - Accent4 3 2 5 2 2" xfId="10022" xr:uid="{6B3733AA-F1E5-4076-BE09-5122FD8F5017}"/>
    <cellStyle name="40% - Accent4 3 2 5 2 2 2" xfId="7397" xr:uid="{B7D3AEEA-383F-4AE5-8B3E-DC9E8847DA2C}"/>
    <cellStyle name="40% - Accent4 3 2 5 2 2 2 2" xfId="32811" xr:uid="{3C8971FA-F041-46B7-B080-208BBC7591DD}"/>
    <cellStyle name="40% - Accent4 3 2 5 2 2 3" xfId="35406" xr:uid="{BD8D0E93-9466-4419-96FB-C69FDDE28E28}"/>
    <cellStyle name="40% - Accent4 3 2 5 2 3" xfId="1772" xr:uid="{606D82BA-8A95-40F2-B31D-F7E3A9E095A5}"/>
    <cellStyle name="40% - Accent4 3 2 5 2 3 2" xfId="25444" xr:uid="{FCAEABC7-CB8D-4E4E-999B-9B69E8E9F104}"/>
    <cellStyle name="40% - Accent4 3 2 5 2 3 2 2" xfId="50678" xr:uid="{4907C651-2DB2-4C3D-BF8E-E78EF5E0E3FC}"/>
    <cellStyle name="40% - Accent4 3 2 5 2 3 3" xfId="27243" xr:uid="{35D80410-BB15-49D5-B0B9-E81C76A92D4C}"/>
    <cellStyle name="40% - Accent4 3 2 5 2 4" xfId="13547" xr:uid="{5AFF0632-3F7D-4CFB-A25B-4B8FE9E16E07}"/>
    <cellStyle name="40% - Accent4 3 2 5 2 4 2" xfId="38898" xr:uid="{16AA5C67-D1F2-4784-80C0-B216C1AF6684}"/>
    <cellStyle name="40% - Accent4 3 2 5 2 5" xfId="36294" xr:uid="{2E6B5C26-1435-47EF-BB57-158C3B20D660}"/>
    <cellStyle name="40% - Accent4 3 2 5 3" xfId="3627" xr:uid="{45E130E3-E515-438C-A3FF-6CBF7164AD34}"/>
    <cellStyle name="40% - Accent4 3 2 5 3 2" xfId="999" xr:uid="{EDC618D7-F22B-456E-8B07-23DB8DB15582}"/>
    <cellStyle name="40% - Accent4 3 2 5 3 2 2" xfId="26483" xr:uid="{BC63B56D-02B8-4961-A61C-40D47BDA78AE}"/>
    <cellStyle name="40% - Accent4 3 2 5 3 3" xfId="29071" xr:uid="{695453D9-C1DB-450B-9834-B0C3F787F32C}"/>
    <cellStyle name="40% - Accent4 3 2 5 4" xfId="16436" xr:uid="{261D574F-3A00-4261-8203-E0992DB75445}"/>
    <cellStyle name="40% - Accent4 3 2 5 4 2" xfId="12726" xr:uid="{0E672F53-3F51-4EDA-B1EE-69E200BDE77C}"/>
    <cellStyle name="40% - Accent4 3 2 5 4 2 2" xfId="38089" xr:uid="{D7819FCE-40CD-40B6-A5FC-34D93B94F1AE}"/>
    <cellStyle name="40% - Accent4 3 2 5 4 3" xfId="41752" xr:uid="{6CFAAD54-B80D-46B0-98F6-616BEDEA0441}"/>
    <cellStyle name="40% - Accent4 3 2 5 5" xfId="14956" xr:uid="{5F82C06F-87B4-46F2-B153-9DD6BA450B23}"/>
    <cellStyle name="40% - Accent4 3 2 5 5 2" xfId="40294" xr:uid="{24A159D5-4D57-42A9-9106-111328DBFEBC}"/>
    <cellStyle name="40% - Accent4 3 2 5 6" xfId="29959" xr:uid="{D4E42799-DB89-4C82-880A-2C599B89C4CC}"/>
    <cellStyle name="40% - Accent4 3 2 6" xfId="18197" xr:uid="{14C8058B-83EF-4F2D-BC13-72779EB65635}"/>
    <cellStyle name="40% - Accent4 3 2 6 2" xfId="14136" xr:uid="{A9DF7282-65BA-46DC-AF8F-A500B5215389}"/>
    <cellStyle name="40% - Accent4 3 2 6 2 2" xfId="15742" xr:uid="{8CE69666-3CA9-43C3-8E54-7E224F4EF729}"/>
    <cellStyle name="40% - Accent4 3 2 6 2 2 2" xfId="41069" xr:uid="{9A550716-0A3F-4FE0-951F-4C6DD566B186}"/>
    <cellStyle name="40% - Accent4 3 2 6 2 3" xfId="39475" xr:uid="{40282D4A-A9FB-4FF5-8C4D-FC41F4E17318}"/>
    <cellStyle name="40% - Accent4 3 2 6 3" xfId="19607" xr:uid="{979C36FE-A382-43E8-8734-1A14D3C3F7EE}"/>
    <cellStyle name="40% - Accent4 3 2 6 3 2" xfId="1169" xr:uid="{1AD1E964-DA8E-45DE-AB64-00010C4CC037}"/>
    <cellStyle name="40% - Accent4 3 2 6 3 2 2" xfId="26653" xr:uid="{4A6E83B6-5BEC-448E-8121-0C552B1B1C1F}"/>
    <cellStyle name="40% - Accent4 3 2 6 3 3" xfId="44895" xr:uid="{42B9939E-44E5-44D1-B730-0FCBB31EB12B}"/>
    <cellStyle name="40% - Accent4 3 2 6 4" xfId="24977" xr:uid="{B2FBCAB2-3EFD-42D3-A72B-245E1BFFE733}"/>
    <cellStyle name="40% - Accent4 3 2 6 4 2" xfId="50211" xr:uid="{36269822-A15C-4A35-828E-C876D3B22BB2}"/>
    <cellStyle name="40% - Accent4 3 2 6 5" xfId="43498" xr:uid="{A150AD49-4AC2-4AA1-B086-568CB8A8476A}"/>
    <cellStyle name="40% - Accent4 3 2 7" xfId="7747" xr:uid="{B6FA0B7C-943F-4B8F-8D1B-A84CB861D621}"/>
    <cellStyle name="40% - Accent4 3 2 7 2" xfId="4445" xr:uid="{F5686179-3C0D-4D43-A40F-76C6F3AFB2F4}"/>
    <cellStyle name="40% - Accent4 3 2 7 2 2" xfId="3188" xr:uid="{84067A35-9A02-4ED9-9FC9-F9BD2BF61359}"/>
    <cellStyle name="40% - Accent4 3 2 7 2 2 2" xfId="28641" xr:uid="{8AF6D62A-7015-4A09-ADCF-01B964E066E0}"/>
    <cellStyle name="40% - Accent4 3 2 7 2 3" xfId="29888" xr:uid="{76B91857-E4E9-4A1E-B2A6-99986CF42135}"/>
    <cellStyle name="40% - Accent4 3 2 7 3" xfId="15483" xr:uid="{A4E419B6-F43A-4F09-B3BF-DE7ED9C6FEF3}"/>
    <cellStyle name="40% - Accent4 3 2 7 3 2" xfId="1252" xr:uid="{DCC4386B-D7E6-4C4A-95E9-B0B6812C2514}"/>
    <cellStyle name="40% - Accent4 3 2 7 3 2 2" xfId="26736" xr:uid="{FAAC2EC0-6BF1-454B-B3B2-EC13E8300429}"/>
    <cellStyle name="40% - Accent4 3 2 7 3 3" xfId="40810" xr:uid="{7DEFE5D5-CA8D-473B-8A31-38BB39A227C0}"/>
    <cellStyle name="40% - Accent4 3 2 7 4" xfId="21965" xr:uid="{7DAE4534-3D39-4605-A4C6-AB4212B43EE7}"/>
    <cellStyle name="40% - Accent4 3 2 7 4 2" xfId="47233" xr:uid="{617BDC6C-3A57-40F0-9187-0ECA5D0E34BC}"/>
    <cellStyle name="40% - Accent4 3 2 7 5" xfId="33154" xr:uid="{AE1F0782-E10C-4779-975A-0F41734963C6}"/>
    <cellStyle name="40% - Accent4 3 2 8" xfId="19383" xr:uid="{726EB7A2-97A5-491D-81B0-C0703D5636D5}"/>
    <cellStyle name="40% - Accent4 3 2 8 2" xfId="13556" xr:uid="{C8AC5084-D2CC-4A40-A85F-E2FD29E2F4BB}"/>
    <cellStyle name="40% - Accent4 3 2 8 2 2" xfId="38907" xr:uid="{68D0E895-880D-43F5-A35A-F1362F22B3F7}"/>
    <cellStyle name="40% - Accent4 3 2 8 3" xfId="44671" xr:uid="{A8FC690D-725B-488F-8F87-5E84759C067A}"/>
    <cellStyle name="40% - Accent4 3 2 9" xfId="2348" xr:uid="{FC0D1256-92A5-4FA8-882C-E4CEC1D828D3}"/>
    <cellStyle name="40% - Accent4 3 2 9 2" xfId="11636" xr:uid="{4536280C-360A-40A6-8D53-C3F83D302DEB}"/>
    <cellStyle name="40% - Accent4 3 2 9 2 2" xfId="37007" xr:uid="{6AFB0E35-34BD-4E46-A602-8A2B75023E12}"/>
    <cellStyle name="40% - Accent4 3 2 9 3" xfId="27817" xr:uid="{8A813031-ECEE-4F1A-BDF7-26B72D2FE302}"/>
    <cellStyle name="40% - Accent4 3 3" xfId="10840" xr:uid="{8B2F0DE6-7609-41F0-84CB-710F7C388BD4}"/>
    <cellStyle name="40% - Accent4 3 3 2" xfId="23477" xr:uid="{5CB6BFED-46D3-443A-BEDA-E727D55BFCCB}"/>
    <cellStyle name="40% - Accent4 3 3 2 2" xfId="17248" xr:uid="{BC396CAE-CC8B-41DD-AE90-A35E843FA369}"/>
    <cellStyle name="40% - Accent4 3 3 2 2 2" xfId="16346" xr:uid="{18FA1213-7B26-470E-8943-66F0639CD217}"/>
    <cellStyle name="40% - Accent4 3 3 2 2 2 2" xfId="13719" xr:uid="{0054B5C5-ABC2-403B-B93C-C393D48C9314}"/>
    <cellStyle name="40% - Accent4 3 3 2 2 2 2 2" xfId="39070" xr:uid="{8B03361B-25C8-45F6-9D9F-0D4606AFB92F}"/>
    <cellStyle name="40% - Accent4 3 3 2 2 2 3" xfId="41662" xr:uid="{F946723A-9ED7-4DB9-BC19-AFDC7D3E36A5}"/>
    <cellStyle name="40% - Accent4 3 3 2 2 3" xfId="10190" xr:uid="{41E2A63C-6C2E-4296-833C-9E0D7067DB58}"/>
    <cellStyle name="40% - Accent4 3 3 2 2 3 2" xfId="8598" xr:uid="{A900A44B-3377-4A0A-AF04-7292EC526400}"/>
    <cellStyle name="40% - Accent4 3 3 2 2 3 2 2" xfId="34005" xr:uid="{6DA3A17D-B870-4DEE-BD22-75114CBEB344}"/>
    <cellStyle name="40% - Accent4 3 3 2 2 3 3" xfId="35574" xr:uid="{E42C8F3A-670F-47D1-8968-A6A433A8D10F}"/>
    <cellStyle name="40% - Accent4 3 3 2 2 4" xfId="4046" xr:uid="{181E6D95-B5D5-4138-B2A5-9ED7A412A975}"/>
    <cellStyle name="40% - Accent4 3 3 2 2 4 2" xfId="29490" xr:uid="{C43B1D18-29DE-460F-AC7B-7E676B02E771}"/>
    <cellStyle name="40% - Accent4 3 3 2 2 5" xfId="42556" xr:uid="{B2CC5CAC-CD06-44FF-BE8B-586B23B231B4}"/>
    <cellStyle name="40% - Accent4 3 3 2 3" xfId="22578" xr:uid="{3935B276-D493-4533-A6DD-8E4933652293}"/>
    <cellStyle name="40% - Accent4 3 3 2 3 2" xfId="4138" xr:uid="{C216D354-DEA8-4D7D-BC9C-79FB5B3569AC}"/>
    <cellStyle name="40% - Accent4 3 3 2 3 2 2" xfId="29582" xr:uid="{01A693C4-86E6-4D8B-B9BD-86EAAE9E8AAA}"/>
    <cellStyle name="40% - Accent4 3 3 2 3 3" xfId="47833" xr:uid="{A7223253-F978-498A-8D72-34910DFC69E3}"/>
    <cellStyle name="40% - Accent4 3 3 2 4" xfId="12216" xr:uid="{3EFFA3DA-D33B-4520-9698-E85E9BB825E5}"/>
    <cellStyle name="40% - Accent4 3 3 2 4 2" xfId="19050" xr:uid="{28B8DEDA-F9B2-4461-B262-EFA8FAC28800}"/>
    <cellStyle name="40% - Accent4 3 3 2 4 2 2" xfId="44350" xr:uid="{FB62F2CF-CB4E-41DA-A9C4-6D48EACC6789}"/>
    <cellStyle name="40% - Accent4 3 3 2 4 3" xfId="37579" xr:uid="{1492B82D-A873-4B10-AC39-0D66D63E3A6A}"/>
    <cellStyle name="40% - Accent4 3 3 2 5" xfId="10738" xr:uid="{7FF50E8E-6B44-4904-BA37-00798D8F80A5}"/>
    <cellStyle name="40% - Accent4 3 3 2 5 2" xfId="36121" xr:uid="{C70BFB81-956B-477B-8AA6-BDB2A3594B2E}"/>
    <cellStyle name="40% - Accent4 3 3 2 6" xfId="48724" xr:uid="{C5996833-6AE8-4AA6-BB05-4DEF1923E731}"/>
    <cellStyle name="40% - Accent4 3 3 3" xfId="17165" xr:uid="{0F25619D-64D2-4E37-A5F7-DFA8BD536CA9}"/>
    <cellStyle name="40% - Accent4 3 3 3 2" xfId="6715" xr:uid="{5646DFB2-9123-49E3-9100-E880A87545D7}"/>
    <cellStyle name="40% - Accent4 3 3 3 2 2" xfId="5812" xr:uid="{731171C4-AB70-4368-A704-6290DED6B739}"/>
    <cellStyle name="40% - Accent4 3 3 3 2 2 2" xfId="2114" xr:uid="{4F0E2E35-C4EF-4829-B4AA-81E990800FBD}"/>
    <cellStyle name="40% - Accent4 3 3 3 2 2 2 2" xfId="27585" xr:uid="{9E20171E-5B1C-4DB3-9BCB-1EFD3154278B}"/>
    <cellStyle name="40% - Accent4 3 3 3 2 2 3" xfId="31235" xr:uid="{924BA1A2-E0B4-4A43-A502-AA82D366FC97}"/>
    <cellStyle name="40% - Accent4 3 3 3 2 3" xfId="22827" xr:uid="{03E7B7D9-16C5-4637-9546-FAF06DACA0E2}"/>
    <cellStyle name="40% - Accent4 3 3 3 2 3 2" xfId="21233" xr:uid="{A82C8F34-0452-46DC-9D62-02DAB053B2F5}"/>
    <cellStyle name="40% - Accent4 3 3 3 2 3 2 2" xfId="46512" xr:uid="{FE758BF0-A144-4C67-9990-D73A440D1EF0}"/>
    <cellStyle name="40% - Accent4 3 3 3 2 3 3" xfId="48082" xr:uid="{5E637274-4CD6-4D8B-9FBE-2C1150174E8C}"/>
    <cellStyle name="40% - Accent4 3 3 3 2 4" xfId="10360" xr:uid="{D542FADE-7EBD-48D3-8FD1-618B59DC767B}"/>
    <cellStyle name="40% - Accent4 3 3 3 2 4 2" xfId="35744" xr:uid="{6E54973D-43BC-471A-A80C-6446E978F9D9}"/>
    <cellStyle name="40% - Accent4 3 3 3 2 5" xfId="32129" xr:uid="{1F2A6B52-1081-4034-ADE5-DD9EF6CEA3EF}"/>
    <cellStyle name="40% - Accent4 3 3 3 3" xfId="16265" xr:uid="{D1BBDA98-5A19-485A-A7B6-ADC16E490301}"/>
    <cellStyle name="40% - Accent4 3 3 3 3 2" xfId="10452" xr:uid="{67D8C1DF-59FD-4F59-AB05-3D216226FFE8}"/>
    <cellStyle name="40% - Accent4 3 3 3 3 2 2" xfId="35836" xr:uid="{DC2C7D02-5CC0-4617-892B-F586116A44EF}"/>
    <cellStyle name="40% - Accent4 3 3 3 3 3" xfId="41581" xr:uid="{1D7140FE-E688-4B7D-8A4C-31B76E27CA7D}"/>
    <cellStyle name="40% - Accent4 3 3 3 4" xfId="24853" xr:uid="{F259BB56-6FB3-4AE2-B730-ED339787EEB4}"/>
    <cellStyle name="40% - Accent4 3 3 3 4 2" xfId="8517" xr:uid="{9E835141-2F1A-422B-A0D1-230AA61B42E7}"/>
    <cellStyle name="40% - Accent4 3 3 3 4 2 2" xfId="33924" xr:uid="{492AFC35-6713-4B23-949B-B3F4C00E8B48}"/>
    <cellStyle name="40% - Accent4 3 3 3 4 3" xfId="50087" xr:uid="{CCA8BA36-B24D-4A45-B3BC-AF2003FAB6C3}"/>
    <cellStyle name="40% - Accent4 3 3 3 5" xfId="23374" xr:uid="{43C759C8-BC5F-49FA-918E-2BC06171936E}"/>
    <cellStyle name="40% - Accent4 3 3 3 5 2" xfId="48629" xr:uid="{6CED4915-6DEF-4033-B144-23BAA1B0AF27}"/>
    <cellStyle name="40% - Accent4 3 3 3 6" xfId="42473" xr:uid="{1A1CFC13-BAF8-4F02-A377-18E23BC48EDD}"/>
    <cellStyle name="40% - Accent4 3 3 4" xfId="23560" xr:uid="{DE1CCB7B-6D0B-40D0-8C44-3B6A41B0E438}"/>
    <cellStyle name="40% - Accent4 3 3 4 2" xfId="22659" xr:uid="{C1E9BFF3-956C-4B41-82C2-ED6FF5DDFE45}"/>
    <cellStyle name="40% - Accent4 3 3 4 2 2" xfId="20033" xr:uid="{507DF26A-F0D9-416E-B6A2-33A7DFB2E5BD}"/>
    <cellStyle name="40% - Accent4 3 3 4 2 2 2" xfId="45321" xr:uid="{F617B0C4-A84A-4C62-B9B3-7FCCAF28EEB9}"/>
    <cellStyle name="40% - Accent4 3 3 4 2 3" xfId="47914" xr:uid="{20830314-DF58-4EF3-870A-765F2D52F4E0}"/>
    <cellStyle name="40% - Accent4 3 3 4 3" xfId="3876" xr:uid="{2AD2133B-B483-4A82-9412-6D2CAAD8934C}"/>
    <cellStyle name="40% - Accent4 3 3 4 3 2" xfId="19131" xr:uid="{C577E663-2E28-4294-A89D-35EEF6EB8BF0}"/>
    <cellStyle name="40% - Accent4 3 3 4 3 2 2" xfId="44431" xr:uid="{44679F32-0E86-4DAE-A49E-024A8FA4DEC6}"/>
    <cellStyle name="40% - Accent4 3 3 4 3 3" xfId="29320" xr:uid="{9EC5A33E-ACA9-4A82-8F7B-95568CC1F151}"/>
    <cellStyle name="40% - Accent4 3 3 4 4" xfId="1942" xr:uid="{1E0E092B-7E6C-493F-B4CB-E906E06549E6}"/>
    <cellStyle name="40% - Accent4 3 3 4 4 2" xfId="27413" xr:uid="{482A9D08-4C6E-4CE3-9C06-D5FC987C23E0}"/>
    <cellStyle name="40% - Accent4 3 3 4 5" xfId="48805" xr:uid="{072BAF70-CC94-4549-A4E8-BFE4F8A0FB81}"/>
    <cellStyle name="40% - Accent4 3 3 5" xfId="9941" xr:uid="{C1B8F8F8-D9C2-4CB1-8544-F6540C158851}"/>
    <cellStyle name="40% - Accent4 3 3 5 2" xfId="2034" xr:uid="{44B797E0-613B-4F04-8655-EDEDDE558034}"/>
    <cellStyle name="40% - Accent4 3 3 5 2 2" xfId="27505" xr:uid="{32595401-461D-4072-A097-877EC20D0343}"/>
    <cellStyle name="40% - Accent4 3 3 5 3" xfId="35325" xr:uid="{717F5CD9-D7D5-4AF9-B248-2F35FEF0BA7D}"/>
    <cellStyle name="40% - Accent4 3 3 6" xfId="5902" xr:uid="{004F951E-80C0-4368-B58A-C3DA597C2714}"/>
    <cellStyle name="40% - Accent4 3 3 6 2" xfId="25363" xr:uid="{C92B7475-620C-40FA-BC60-9CC1E9E6953B}"/>
    <cellStyle name="40% - Accent4 3 3 6 2 2" xfId="50597" xr:uid="{A34FE589-DBEB-47BF-8E42-7A566535CDD9}"/>
    <cellStyle name="40% - Accent4 3 3 6 3" xfId="31325" xr:uid="{EEF9C864-6A9E-41AF-80A9-7D70C3476CD1}"/>
    <cellStyle name="40% - Accent4 3 3 7" xfId="4424" xr:uid="{0A611B54-6768-4344-9AD6-B9F4959CCEF5}"/>
    <cellStyle name="40% - Accent4 3 3 7 2" xfId="29867" xr:uid="{3D493757-ADC8-4EF5-AD4C-8B2FD7277A50}"/>
    <cellStyle name="40% - Accent4 3 3 8" xfId="36213" xr:uid="{60DD5066-50D6-4357-99C0-17368B049A28}"/>
    <cellStyle name="40% - Accent4 3 4" xfId="6632" xr:uid="{7B2B74BF-F16B-44E8-A636-0E92B2BEFD49}"/>
    <cellStyle name="40% - Accent4 3 4 2" xfId="19268" xr:uid="{47EBDA24-5FE3-4F2E-ABCE-1359D672DD7E}"/>
    <cellStyle name="40% - Accent4 3 4 2 2" xfId="13037" xr:uid="{4C6D35EA-5EF1-4D03-B4A4-2F8B7E2A9BFA}"/>
    <cellStyle name="40% - Accent4 3 4 2 2 2" xfId="24763" xr:uid="{7738E73B-8848-4D2D-A650-28C57F0A8990}"/>
    <cellStyle name="40% - Accent4 3 4 2 2 2 2" xfId="10532" xr:uid="{5515C7FD-5BCA-4292-98EA-B04D3CDDAD7B}"/>
    <cellStyle name="40% - Accent4 3 4 2 2 2 2 2" xfId="35916" xr:uid="{636302CA-D595-45B1-B0E5-968B35E289C9}"/>
    <cellStyle name="40% - Accent4 3 4 2 2 2 3" xfId="49997" xr:uid="{7BC90747-279D-488F-87AE-53623D7E30DB}"/>
    <cellStyle name="40% - Accent4 3 4 2 2 3" xfId="5980" xr:uid="{775C6285-69C8-4901-8885-4A4B8563C6FC}"/>
    <cellStyle name="40% - Accent4 3 4 2 2 3 2" xfId="3357" xr:uid="{35C30106-754B-4FA5-9972-F50A4B040487}"/>
    <cellStyle name="40% - Accent4 3 4 2 2 3 2 2" xfId="28810" xr:uid="{232C4BDA-248D-4147-995F-6E0F58C5BDB1}"/>
    <cellStyle name="40% - Accent4 3 4 2 2 3 3" xfId="31403" xr:uid="{E1DBA25D-15E7-4E48-A19A-981C3830F1EC}"/>
    <cellStyle name="40% - Accent4 3 4 2 2 4" xfId="16684" xr:uid="{FB3AC3EC-D348-425A-B1BE-00AD686896AC}"/>
    <cellStyle name="40% - Accent4 3 4 2 2 4 2" xfId="42000" xr:uid="{15667137-1B9F-44E9-A248-35A651BC87A9}"/>
    <cellStyle name="40% - Accent4 3 4 2 2 5" xfId="38388" xr:uid="{E12A4FB1-E728-4EAD-8940-59601C5129FD}"/>
    <cellStyle name="40% - Accent4 3 4 2 3" xfId="12045" xr:uid="{68C17EF0-5722-485D-8CC1-B7EC175120A7}"/>
    <cellStyle name="40% - Accent4 3 4 2 3 2" xfId="16776" xr:uid="{9E3BE35F-0795-49A1-80B0-2B46F516AF0A}"/>
    <cellStyle name="40% - Accent4 3 4 2 3 2 2" xfId="42092" xr:uid="{FA11BB5C-109C-4F8B-8754-09D5925E6775}"/>
    <cellStyle name="40% - Accent4 3 4 2 3 3" xfId="37408" xr:uid="{4C0C2611-29D5-4473-969D-85B324124698}"/>
    <cellStyle name="40% - Accent4 3 4 2 4" xfId="8007" xr:uid="{D5484D5E-F3DD-424A-B6F9-C9CE08D639E6}"/>
    <cellStyle name="40% - Accent4 3 4 2 4 2" xfId="14840" xr:uid="{44ECD3EC-3FFC-4147-A8F7-06A3FE196031}"/>
    <cellStyle name="40% - Accent4 3 4 2 4 2 2" xfId="40179" xr:uid="{E89CADCA-F732-48BE-96A4-8E0A19996CAD}"/>
    <cellStyle name="40% - Accent4 3 4 2 4 3" xfId="33414" xr:uid="{08D575CC-2A6F-4658-8D89-7EC220DBA3C7}"/>
    <cellStyle name="40% - Accent4 3 4 2 5" xfId="6528" xr:uid="{76C64BAB-E826-4B81-AC9A-490F14C487A4}"/>
    <cellStyle name="40% - Accent4 3 4 2 5 2" xfId="31950" xr:uid="{B7EE5FCD-B199-4458-9D59-76E6F89C7BBB}"/>
    <cellStyle name="40% - Accent4 3 4 2 6" xfId="44559" xr:uid="{E6619ABA-C700-4454-B43D-A1B1B6AE8897}"/>
    <cellStyle name="40% - Accent4 3 4 3" xfId="12954" xr:uid="{437CC822-3448-45DD-A3C4-7BA515D3FCE0}"/>
    <cellStyle name="40% - Accent4 3 4 3 2" xfId="1432" xr:uid="{09EBC694-8DE6-4993-802E-C290F6504B43}"/>
    <cellStyle name="40% - Accent4 3 4 3 2 2" xfId="18450" xr:uid="{2D26514E-D0F8-4D0C-8370-FCBF231FE6D3}"/>
    <cellStyle name="40% - Accent4 3 4 3 2 2 2" xfId="23169" xr:uid="{C3BB4F52-D10C-4F35-8FD8-D13F5932AFEF}"/>
    <cellStyle name="40% - Accent4 3 4 3 2 2 2 2" xfId="48424" xr:uid="{D1B9D9E4-8BB3-4339-858D-7900EB0B0C2C}"/>
    <cellStyle name="40% - Accent4 3 4 3 2 2 3" xfId="43750" xr:uid="{21E2F5E3-D141-4474-B76B-B5ED0A016DCB}"/>
    <cellStyle name="40% - Accent4 3 4 3 2 3" xfId="12294" xr:uid="{FC9D553E-850C-42CC-9356-5BA947CD8FBF}"/>
    <cellStyle name="40% - Accent4 3 4 3 2 3 2" xfId="9670" xr:uid="{16E3E74C-FA8A-4A12-A2B8-378991A2FBAD}"/>
    <cellStyle name="40% - Accent4 3 4 3 2 3 2 2" xfId="35063" xr:uid="{EE3FBB95-77B7-46BC-B479-8F69923AD6F8}"/>
    <cellStyle name="40% - Accent4 3 4 3 2 3 3" xfId="37657" xr:uid="{F8DE9EB0-7106-4DD0-9126-B769E6FC0AA0}"/>
    <cellStyle name="40% - Accent4 3 4 3 2 4" xfId="6150" xr:uid="{B283ED27-56C3-405A-B498-D4F4A905B624}"/>
    <cellStyle name="40% - Accent4 3 4 3 2 4 2" xfId="31573" xr:uid="{8AD60781-7520-4359-85FD-04C22B53C4BC}"/>
    <cellStyle name="40% - Accent4 3 4 3 2 5" xfId="26903" xr:uid="{FDFF235F-B327-4B9C-9A35-DE190D850141}"/>
    <cellStyle name="40% - Accent4 3 4 3 3" xfId="24682" xr:uid="{83ECE6B4-E1FD-410A-9297-4DC144A98782}"/>
    <cellStyle name="40% - Accent4 3 4 3 3 2" xfId="6242" xr:uid="{37B836FC-16A1-4292-A56E-3972607DA04B}"/>
    <cellStyle name="40% - Accent4 3 4 3 3 2 2" xfId="31665" xr:uid="{FD7CCFBC-C4AE-4B26-AAA0-4EE5232EE788}"/>
    <cellStyle name="40% - Accent4 3 4 3 3 3" xfId="49916" xr:uid="{463C557B-29AE-4D7C-8DD2-80575F157A91}"/>
    <cellStyle name="40% - Accent4 3 4 3 4" xfId="20642" xr:uid="{8476D5F7-AF50-4308-9E15-986B9AADF6E4}"/>
    <cellStyle name="40% - Accent4 3 4 3 4 2" xfId="3276" xr:uid="{CD35F7BA-6E7E-477C-AE52-8515DEC2B341}"/>
    <cellStyle name="40% - Accent4 3 4 3 4 2 2" xfId="28729" xr:uid="{B0F5FC42-4527-4B07-93EB-221CCC201F83}"/>
    <cellStyle name="40% - Accent4 3 4 3 4 3" xfId="45921" xr:uid="{5FC1C125-B19B-43C9-9C24-8D7FFDD7DA00}"/>
    <cellStyle name="40% - Accent4 3 4 3 5" xfId="19166" xr:uid="{EA6A2916-1E7E-4B77-9DAC-64F3A89242D7}"/>
    <cellStyle name="40% - Accent4 3 4 3 5 2" xfId="44465" xr:uid="{CFA1973E-6BE3-4827-9B55-FAFC6636D7FA}"/>
    <cellStyle name="40% - Accent4 3 4 3 6" xfId="38308" xr:uid="{B140B5A9-1F57-4E58-A3E5-790452A0D02E}"/>
    <cellStyle name="40% - Accent4 3 4 4" xfId="19351" xr:uid="{826108C8-ED2E-4E65-BCBC-6F885019A87D}"/>
    <cellStyle name="40% - Accent4 3 4 4 2" xfId="12126" xr:uid="{069CE22D-4E2E-493C-8A57-A9B43FF38083}"/>
    <cellStyle name="40% - Accent4 3 4 4 2 2" xfId="4218" xr:uid="{70E5C75F-F7E0-429E-B0EE-55E6BA0D3482}"/>
    <cellStyle name="40% - Accent4 3 4 4 2 2 2" xfId="29662" xr:uid="{09896623-D5FD-416B-B426-2F910B8826D8}"/>
    <cellStyle name="40% - Accent4 3 4 4 2 3" xfId="37489" xr:uid="{E7C38A7B-9168-407B-993C-42E1A6BA5514}"/>
    <cellStyle name="40% - Accent4 3 4 4 3" xfId="16514" xr:uid="{A00081A1-4223-4147-AC9E-112BB7404F3C}"/>
    <cellStyle name="40% - Accent4 3 4 4 3 2" xfId="14921" xr:uid="{C5F2EC44-FDDE-44C2-919F-9757272CA1ED}"/>
    <cellStyle name="40% - Accent4 3 4 4 3 2 2" xfId="40260" xr:uid="{6C12819D-1DA5-47BB-9F73-DC672CC0DF9F}"/>
    <cellStyle name="40% - Accent4 3 4 4 3 3" xfId="41830" xr:uid="{47E82D12-50F7-4ABF-8431-9E5BE5B3052B}"/>
    <cellStyle name="40% - Accent4 3 4 4 4" xfId="22997" xr:uid="{BB89E135-B5BC-4295-BB10-24430746406A}"/>
    <cellStyle name="40% - Accent4 3 4 4 4 2" xfId="48252" xr:uid="{13A6F60E-A19F-405E-88BE-ED607F14D242}"/>
    <cellStyle name="40% - Accent4 3 4 4 5" xfId="44639" xr:uid="{3CD4B455-03DD-49D5-843A-20904F28A46A}"/>
    <cellStyle name="40% - Accent4 3 4 5" xfId="5731" xr:uid="{37286404-B85A-4368-B54A-2613F04D3E5E}"/>
    <cellStyle name="40% - Accent4 3 4 5 2" xfId="23089" xr:uid="{B5B4F383-66AF-4C46-A1BB-44D0C19DC780}"/>
    <cellStyle name="40% - Accent4 3 4 5 2 2" xfId="48344" xr:uid="{D5A9B3A2-D651-4A97-ADE0-156E99FC0AE5}"/>
    <cellStyle name="40% - Accent4 3 4 5 3" xfId="31154" xr:uid="{1EA2F3DC-1EF6-4691-AB72-16611A1846C1}"/>
    <cellStyle name="40% - Accent4 3 4 6" xfId="18540" xr:uid="{78EB33C5-3B2D-4A6A-A4A4-D6D98B5E3D9C}"/>
    <cellStyle name="40% - Accent4 3 4 6 2" xfId="21152" xr:uid="{93559FCE-4D16-4674-83AB-433850BF740F}"/>
    <cellStyle name="40% - Accent4 3 4 6 2 2" xfId="46431" xr:uid="{BEB65BE0-E1B9-4ECF-AFE4-A396D5D8C65B}"/>
    <cellStyle name="40% - Accent4 3 4 6 3" xfId="43840" xr:uid="{BC51E315-63EB-4A75-8A0B-8E679A5111D1}"/>
    <cellStyle name="40% - Accent4 3 4 7" xfId="17062" xr:uid="{6EDF63D5-0D55-44D4-BB50-E6EB60C4CDB4}"/>
    <cellStyle name="40% - Accent4 3 4 7 2" xfId="42377" xr:uid="{8C758B8E-139C-4C49-BAF9-BE408552B7AF}"/>
    <cellStyle name="40% - Accent4 3 4 8" xfId="32046" xr:uid="{60B651FA-FF36-44E0-9437-1D65448219B9}"/>
    <cellStyle name="40% - Accent4 3 5" xfId="1349" xr:uid="{BD7AF0A4-F4B4-44A1-8EB9-9C3133C22208}"/>
    <cellStyle name="40% - Accent4 3 5 2" xfId="3453" xr:uid="{EC8593C1-F669-4E82-8D60-55CF8A8AE625}"/>
    <cellStyle name="40% - Accent4 3 5 2 2" xfId="9850" xr:uid="{A0554E29-667B-4553-A5D5-2357864115A2}"/>
    <cellStyle name="40% - Accent4 3 5 2 2 2" xfId="20552" xr:uid="{B0B27CAC-CEB7-4A57-B25F-28E272901AA0}"/>
    <cellStyle name="40% - Accent4 3 5 2 2 2 2" xfId="6322" xr:uid="{61C55EF1-AF76-49A7-91A3-7898FECE93D5}"/>
    <cellStyle name="40% - Accent4 3 5 2 2 2 2 2" xfId="31745" xr:uid="{6608B117-2CE0-4812-88FF-8DA469A11513}"/>
    <cellStyle name="40% - Accent4 3 5 2 2 2 3" xfId="45831" xr:uid="{F460B25E-74B9-488F-A10D-D1B53CB8A7BD}"/>
    <cellStyle name="40% - Accent4 3 5 2 2 3" xfId="18618" xr:uid="{2A6B172D-C036-49B2-BF19-CADB62F8DCE8}"/>
    <cellStyle name="40% - Accent4 3 5 2 2 3 2" xfId="15994" xr:uid="{4D0E541A-5563-400F-9B5B-274EB8E26E54}"/>
    <cellStyle name="40% - Accent4 3 5 2 2 3 2 2" xfId="41321" xr:uid="{E57B0944-026F-4F6E-840F-B8F77D0E0BE7}"/>
    <cellStyle name="40% - Accent4 3 5 2 2 3 3" xfId="43918" xr:uid="{C5957645-6CA6-4883-910C-E5BF0EC1CFCE}"/>
    <cellStyle name="40% - Accent4 3 5 2 2 4" xfId="25101" xr:uid="{22F9974C-B0D6-483E-AF2E-5E7B7884EA3F}"/>
    <cellStyle name="40% - Accent4 3 5 2 2 4 2" xfId="50335" xr:uid="{561608BC-0505-4A50-B46F-4D9A06BAA637}"/>
    <cellStyle name="40% - Accent4 3 5 2 2 5" xfId="35234" xr:uid="{AEF425E7-D8BC-436B-B228-8F7C5EFB6EB9}"/>
    <cellStyle name="40% - Accent4 3 5 2 3" xfId="7836" xr:uid="{64C0B104-9116-40F8-9F0A-71F37A8D6D0D}"/>
    <cellStyle name="40% - Accent4 3 5 2 3 2" xfId="25193" xr:uid="{12C43829-5A48-4832-A12D-01C976B3EED4}"/>
    <cellStyle name="40% - Accent4 3 5 2 3 2 2" xfId="50427" xr:uid="{91844314-357F-4A56-B166-5FC6D5015B47}"/>
    <cellStyle name="40% - Accent4 3 5 2 3 3" xfId="33243" xr:uid="{79465193-FA8E-43BD-9383-AC6791851D71}"/>
    <cellStyle name="40% - Accent4 3 5 2 4" xfId="2766" xr:uid="{E109B7D4-651F-4235-8AF4-F093B9137C11}"/>
    <cellStyle name="40% - Accent4 3 5 2 4 2" xfId="22225" xr:uid="{DF1766DF-5FC5-4531-B26F-9B8F38CD8103}"/>
    <cellStyle name="40% - Accent4 3 5 2 4 2 2" xfId="47493" xr:uid="{35DF0801-185F-4519-9E51-BBCD3898C3AE}"/>
    <cellStyle name="40% - Accent4 3 5 2 4 3" xfId="28219" xr:uid="{8AC3C7DD-D1C5-426A-9CFC-485000DEB89E}"/>
    <cellStyle name="40% - Accent4 3 5 2 5" xfId="25479" xr:uid="{C265326A-2940-49DB-AB1C-3331FBC2B89A}"/>
    <cellStyle name="40% - Accent4 3 5 2 5 2" xfId="50712" xr:uid="{791EE17E-6D67-43BE-A17E-060967DC3277}"/>
    <cellStyle name="40% - Accent4 3 5 2 6" xfId="28898" xr:uid="{4AB1F5C0-C3C7-41DB-A39D-C5B46840E27D}"/>
    <cellStyle name="40% - Accent4 3 5 3" xfId="9767" xr:uid="{691587A0-2C88-4CBF-9E98-0222EEA30A3A}"/>
    <cellStyle name="40% - Accent4 3 5 3 2" xfId="22487" xr:uid="{F7BF4AE1-D49F-4B8E-9494-1A6E51517EE4}"/>
    <cellStyle name="40% - Accent4 3 5 3 2 2" xfId="14240" xr:uid="{51A0104A-CED0-4337-B9E9-3C5166789088}"/>
    <cellStyle name="40% - Accent4 3 5 3 2 2 2" xfId="12636" xr:uid="{E0B613E9-31E2-488B-9287-4F7FF1A0B1B2}"/>
    <cellStyle name="40% - Accent4 3 5 3 2 2 2 2" xfId="37999" xr:uid="{6DB923E9-4B08-4108-8A2C-7C5D532A2925}"/>
    <cellStyle name="40% - Accent4 3 5 3 2 2 3" xfId="39579" xr:uid="{766ECC12-AD60-40C9-B213-56C9136E3F9E}"/>
    <cellStyle name="40% - Accent4 3 5 3 2 3" xfId="8085" xr:uid="{25F04F48-DA06-461E-AAF4-DE3507E4CAC6}"/>
    <cellStyle name="40% - Accent4 3 5 3 2 3 2" xfId="5461" xr:uid="{494E4D02-2036-44EA-AC44-E500D8FCA1B6}"/>
    <cellStyle name="40% - Accent4 3 5 3 2 3 2 2" xfId="30892" xr:uid="{443E8D94-F762-4E94-BA1E-30BF41939EE9}"/>
    <cellStyle name="40% - Accent4 3 5 3 2 3 3" xfId="33492" xr:uid="{56F91133-6DFE-4A7F-9AA7-E44FC0A48B73}"/>
    <cellStyle name="40% - Accent4 3 5 3 2 4" xfId="18788" xr:uid="{AC604936-0D93-41D1-AEC6-AC14FB96012C}"/>
    <cellStyle name="40% - Accent4 3 5 3 2 4 2" xfId="44088" xr:uid="{B812C0CC-252D-40C9-8D8F-35D7D4439D03}"/>
    <cellStyle name="40% - Accent4 3 5 3 2 5" xfId="47743" xr:uid="{FD2CE4E5-D3A0-4BF5-A7EC-D8BFA7EBD7DA}"/>
    <cellStyle name="40% - Accent4 3 5 3 3" xfId="20471" xr:uid="{3E497635-1B85-4A41-900C-72C362DC99B8}"/>
    <cellStyle name="40% - Accent4 3 5 3 3 2" xfId="18880" xr:uid="{D7C905B8-5C99-41EA-8CBD-D3A1220039E9}"/>
    <cellStyle name="40% - Accent4 3 5 3 3 2 2" xfId="44180" xr:uid="{EA532CC5-4CAF-4D0E-A6D5-F9E3B0AC3915}"/>
    <cellStyle name="40% - Accent4 3 5 3 3 3" xfId="45750" xr:uid="{85A3597A-7A0A-4038-8AA3-DC16D8183086}"/>
    <cellStyle name="40% - Accent4 3 5 3 4" xfId="9079" xr:uid="{55E35461-B6B0-4CFB-ABAD-3F80DD5B809A}"/>
    <cellStyle name="40% - Accent4 3 5 3 4 2" xfId="15913" xr:uid="{B454785B-686A-43E7-9154-635D5B5DD4F4}"/>
    <cellStyle name="40% - Accent4 3 5 3 4 2 2" xfId="41240" xr:uid="{261AF4D4-5A29-41E3-919A-0495657BF4F8}"/>
    <cellStyle name="40% - Accent4 3 5 3 4 3" xfId="34472" xr:uid="{D8C8A026-75FF-42AB-A655-3469B561052A}"/>
    <cellStyle name="40% - Accent4 3 5 3 5" xfId="12850" xr:uid="{D58A922B-BEE4-4320-AAC4-5AAA998FC592}"/>
    <cellStyle name="40% - Accent4 3 5 3 5 2" xfId="38212" xr:uid="{0FEB0E11-1ABE-4EC4-9F74-77EF52912F9F}"/>
    <cellStyle name="40% - Accent4 3 5 3 6" xfId="35151" xr:uid="{0AE3F79D-ADEF-41ED-93B5-174ED935DEC8}"/>
    <cellStyle name="40% - Accent4 3 5 4" xfId="3536" xr:uid="{25EBF01D-3D9C-45F4-AB3B-19E0A5B7C02A}"/>
    <cellStyle name="40% - Accent4 3 5 4 2" xfId="7917" xr:uid="{EFFE5750-04A1-4CD0-8220-8C571ACFDF8D}"/>
    <cellStyle name="40% - Accent4 3 5 4 2 2" xfId="16856" xr:uid="{A7F63E47-C164-4832-B38D-5A11DBC49214}"/>
    <cellStyle name="40% - Accent4 3 5 4 2 2 2" xfId="42172" xr:uid="{09C15E55-EC2D-4B73-97B5-27F3DCA6C0E1}"/>
    <cellStyle name="40% - Accent4 3 5 4 2 3" xfId="33324" xr:uid="{25C382BE-1C1B-4C15-96C0-FBF4321E4BA4}"/>
    <cellStyle name="40% - Accent4 3 5 4 3" xfId="24931" xr:uid="{9FBC5266-58C8-48A0-8440-9D4B7FB56E71}"/>
    <cellStyle name="40% - Accent4 3 5 4 3 2" xfId="22306" xr:uid="{C4C7054F-00DC-4ECD-8C30-6F196690930B}"/>
    <cellStyle name="40% - Accent4 3 5 4 3 2 2" xfId="47574" xr:uid="{F73FB3FD-B824-482A-AD44-F29CCB912FFD}"/>
    <cellStyle name="40% - Accent4 3 5 4 3 3" xfId="50165" xr:uid="{DB889DA4-0F27-4A5E-B0A9-F92C76983EFB}"/>
    <cellStyle name="40% - Accent4 3 5 4 4" xfId="12464" xr:uid="{AD2F7863-73D4-4937-BF95-5ED2A389D2A3}"/>
    <cellStyle name="40% - Accent4 3 5 4 4 2" xfId="37827" xr:uid="{AF351564-B48E-4E6B-B0DD-EDF54DD6CFAA}"/>
    <cellStyle name="40% - Accent4 3 5 4 5" xfId="28980" xr:uid="{FF697613-A085-43A5-94EF-A824289E8FEC}"/>
    <cellStyle name="40% - Accent4 3 5 5" xfId="18369" xr:uid="{EF7EB8F9-5136-4D2D-93EC-CC9A5B0047EB}"/>
    <cellStyle name="40% - Accent4 3 5 5 2" xfId="12556" xr:uid="{B8E093D3-E272-4AA0-A1CF-05BEF2889A35}"/>
    <cellStyle name="40% - Accent4 3 5 5 2 2" xfId="37919" xr:uid="{9FF546E5-50C8-4576-A5B9-B7D44469FDCA}"/>
    <cellStyle name="40% - Accent4 3 5 5 3" xfId="43669" xr:uid="{BB18709F-12C3-42C8-B3B4-FEA3C0C24B4A}"/>
    <cellStyle name="40% - Accent4 3 5 6" xfId="14330" xr:uid="{737D054B-EDB2-44AC-8121-84C4A85D1E6D}"/>
    <cellStyle name="40% - Accent4 3 5 6 2" xfId="9589" xr:uid="{DBB3F426-266F-49E6-AF9C-78118662B2F5}"/>
    <cellStyle name="40% - Accent4 3 5 6 2 2" xfId="34982" xr:uid="{A409DE38-A02C-4824-9769-3192E5CA0076}"/>
    <cellStyle name="40% - Accent4 3 5 6 3" xfId="39669" xr:uid="{B5FA10C7-C234-42A0-AB18-EF8DA10F2E33}"/>
    <cellStyle name="40% - Accent4 3 5 7" xfId="12842" xr:uid="{1E29FEBB-0212-4666-9B85-E63F67D9CE1F}"/>
    <cellStyle name="40% - Accent4 3 5 7 2" xfId="38204" xr:uid="{6738A81A-4B3E-49C7-99E8-E7AE2BB8ED67}"/>
    <cellStyle name="40% - Accent4 3 5 8" xfId="26822" xr:uid="{430F24C3-9855-4F33-8C68-0B0A0831D1F9}"/>
    <cellStyle name="40% - Accent4 3 6" xfId="22404" xr:uid="{D5EB97A9-9692-414D-8118-AEFD1788DE8C}"/>
    <cellStyle name="40% - Accent4 3 6 2" xfId="16174" xr:uid="{492440D9-FA52-49C8-BC97-20A6F028E6D6}"/>
    <cellStyle name="40% - Accent4 3 6 2 2" xfId="2676" xr:uid="{383CDBCD-C797-4E89-BDB3-0CB41B6D849C}"/>
    <cellStyle name="40% - Accent4 3 6 2 2 2" xfId="25273" xr:uid="{4BCCFC65-C22A-4464-8798-65527F1270E9}"/>
    <cellStyle name="40% - Accent4 3 6 2 2 2 2" xfId="50507" xr:uid="{AC6BFBEB-D872-4960-B726-05486D1119C4}"/>
    <cellStyle name="40% - Accent4 3 6 2 2 3" xfId="28129" xr:uid="{1E49B04C-BBF4-4E8C-85BF-796E0403DE09}"/>
    <cellStyle name="40% - Accent4 3 6 2 3" xfId="20720" xr:uid="{5DADF68D-8225-49B6-B687-92D62C95707D}"/>
    <cellStyle name="40% - Accent4 3 6 2 3 2" xfId="11774" xr:uid="{6B59BE4C-DCD3-479E-BF7F-F3305ECEA8A5}"/>
    <cellStyle name="40% - Accent4 3 6 2 3 2 2" xfId="37145" xr:uid="{86B272FC-5613-469F-9706-AA00312947DA}"/>
    <cellStyle name="40% - Accent4 3 6 2 3 3" xfId="45999" xr:uid="{C2FFC18C-F819-4BF8-BDF3-7344435B43FF}"/>
    <cellStyle name="40% - Accent4 3 6 2 4" xfId="8255" xr:uid="{E8C1AEB7-C65A-453C-AB2A-24B00472D0D2}"/>
    <cellStyle name="40% - Accent4 3 6 2 4 2" xfId="33662" xr:uid="{10ED0C19-B813-4F0C-A500-F8B0383F4CFD}"/>
    <cellStyle name="40% - Accent4 3 6 2 5" xfId="41490" xr:uid="{1EBB8770-C25B-4A19-946E-DABDE322D7BF}"/>
    <cellStyle name="40% - Accent4 3 6 3" xfId="14159" xr:uid="{E5B129FF-07E1-47F8-A734-EEA821010CFF}"/>
    <cellStyle name="40% - Accent4 3 6 3 2" xfId="8347" xr:uid="{E11B4FBA-8BC2-4982-80D7-7886C810C6D6}"/>
    <cellStyle name="40% - Accent4 3 6 3 2 2" xfId="33754" xr:uid="{E4148062-106C-460B-A994-A8BDE32AEDFF}"/>
    <cellStyle name="40% - Accent4 3 6 3 3" xfId="39498" xr:uid="{4EC2AF82-A405-49A2-A71A-BB23004328B0}"/>
    <cellStyle name="40% - Accent4 3 6 4" xfId="21715" xr:uid="{2761411D-F46D-4CE3-957F-CA4DA9D0A407}"/>
    <cellStyle name="40% - Accent4 3 6 4 2" xfId="5380" xr:uid="{14DBC5DB-B6E2-459A-8EA4-FA2729FE126E}"/>
    <cellStyle name="40% - Accent4 3 6 4 2 2" xfId="30811" xr:uid="{1A932133-5721-4860-926E-1A0A4C179953}"/>
    <cellStyle name="40% - Accent4 3 6 4 3" xfId="46983" xr:uid="{84D41CD4-12D3-4E03-AD7A-6F69610C68FD}"/>
    <cellStyle name="40% - Accent4 3 6 5" xfId="210" xr:uid="{377A5C99-6843-4D31-8560-4429BC6349DD}"/>
    <cellStyle name="40% - Accent4 3 6 5 2" xfId="25704" xr:uid="{A04A4F8B-84AC-4D7C-B312-515A08ACAB53}"/>
    <cellStyle name="40% - Accent4 3 6 6" xfId="47661" xr:uid="{87BDC69D-C75A-4A7A-8FCC-CA4687322841}"/>
    <cellStyle name="40% - Accent4 3 7" xfId="16091" xr:uid="{0E76BAFB-7270-49D7-BB7D-0F292315EEE5}"/>
    <cellStyle name="40% - Accent4 3 7 2" xfId="5640" xr:uid="{99EF641B-D489-41FA-A591-E85221384F54}"/>
    <cellStyle name="40% - Accent4 3 7 2 2" xfId="8989" xr:uid="{5AFEF5BD-FF75-40FF-90BA-05B698FBB6A0}"/>
    <cellStyle name="40% - Accent4 3 7 2 2 2" xfId="18960" xr:uid="{6ECB1ED2-81B5-485A-9104-44333646BD79}"/>
    <cellStyle name="40% - Accent4 3 7 2 2 2 2" xfId="44260" xr:uid="{E48FD06C-1D41-4F8C-BD41-EFAB384562EE}"/>
    <cellStyle name="40% - Accent4 3 7 2 2 3" xfId="34382" xr:uid="{4C3405AC-9748-446E-96C8-3FF1211AD20C}"/>
    <cellStyle name="40% - Accent4 3 7 2 3" xfId="14408" xr:uid="{58E8481D-8920-4A0D-879E-CEFA4A6F69C3}"/>
    <cellStyle name="40% - Accent4 3 7 2 3 2" xfId="24411" xr:uid="{8B7B69BB-854F-4A8F-B756-504428C47DF2}"/>
    <cellStyle name="40% - Accent4 3 7 2 3 2 2" xfId="49656" xr:uid="{10B106B9-E28E-4C31-A406-18661C08512D}"/>
    <cellStyle name="40% - Accent4 3 7 2 3 3" xfId="39747" xr:uid="{D011EE59-5536-4CBD-BCD9-134CE3DEAFD0}"/>
    <cellStyle name="40% - Accent4 3 7 2 4" xfId="20890" xr:uid="{BDF1F1EA-CB85-4878-8C5F-64E1A74A3B68}"/>
    <cellStyle name="40% - Accent4 3 7 2 4 2" xfId="46169" xr:uid="{3649DA82-4626-4F5C-AB77-EAF3853712CF}"/>
    <cellStyle name="40% - Accent4 3 7 2 5" xfId="31063" xr:uid="{AFDB2F03-595A-4EE5-A44F-5A831E8A276E}"/>
    <cellStyle name="40% - Accent4 3 7 3" xfId="2595" xr:uid="{738877B3-B329-46CB-9F69-C647499F6E21}"/>
    <cellStyle name="40% - Accent4 3 7 3 2" xfId="20982" xr:uid="{F441D7C9-5BAB-4069-B721-CC360BFB655D}"/>
    <cellStyle name="40% - Accent4 3 7 3 2 2" xfId="46261" xr:uid="{BB5BB227-E649-47E6-B705-71D037BA5595}"/>
    <cellStyle name="40% - Accent4 3 7 3 3" xfId="28048" xr:uid="{4AADA593-B7B8-4135-B097-50A1D2B881A0}"/>
    <cellStyle name="40% - Accent4 3 7 4" xfId="15403" xr:uid="{F80E5EA0-1DEA-4EB6-B524-2B923EFB6BD4}"/>
    <cellStyle name="40% - Accent4 3 7 4 2" xfId="11693" xr:uid="{4190DE4E-DDA8-4396-BE4C-2F6B2AB9A8D4}"/>
    <cellStyle name="40% - Accent4 3 7 4 2 2" xfId="37064" xr:uid="{32649638-5362-4CD3-A871-64608242A620}"/>
    <cellStyle name="40% - Accent4 3 7 4 3" xfId="40730" xr:uid="{AB1F9471-A2F4-404F-8217-33987003BE78}"/>
    <cellStyle name="40% - Accent4 3 7 5" xfId="2323" xr:uid="{9DC3809E-0206-4F9F-9736-B8FA2F15CFCB}"/>
    <cellStyle name="40% - Accent4 3 7 5 2" xfId="27793" xr:uid="{D06C75BB-F159-4558-B5E8-0034271AF4CD}"/>
    <cellStyle name="40% - Accent4 3 7 6" xfId="41408" xr:uid="{8FA1F09C-FFD8-4DDE-A9BD-3B5EA2A3A5C2}"/>
    <cellStyle name="40% - Accent4 3 8" xfId="24510" xr:uid="{3DB9D462-1EC3-4F3A-B706-0031A1BCB465}"/>
    <cellStyle name="40% - Accent4 3 8 2" xfId="20448" xr:uid="{5B20F642-C7FB-4893-B9BA-6AD7328ED2C1}"/>
    <cellStyle name="40% - Accent4 3 8 2 2" xfId="22054" xr:uid="{3D68DDE1-05BD-45AC-9DA0-E9A01062BAA9}"/>
    <cellStyle name="40% - Accent4 3 8 2 2 2" xfId="47322" xr:uid="{6A1B80A9-C48B-463A-8FBA-93AFDB59BAB1}"/>
    <cellStyle name="40% - Accent4 3 8 2 3" xfId="45727" xr:uid="{890C89AB-05F4-4BF4-B72D-CA5C214AFFA5}"/>
    <cellStyle name="40% - Accent4 3 8 3" xfId="6971" xr:uid="{D0C469B1-8545-4DB6-8BA0-29F601722FCD}"/>
    <cellStyle name="40% - Accent4 3 8 3 2" xfId="13803" xr:uid="{27BB45D4-135C-41E7-9C12-B7907D8ABC37}"/>
    <cellStyle name="40% - Accent4 3 8 3 2 2" xfId="39154" xr:uid="{4B62E426-95DE-4A2F-84D8-5E2264BA03E1}"/>
    <cellStyle name="40% - Accent4 3 8 3 3" xfId="32385" xr:uid="{40D2DBD2-98B1-4011-AE9B-CD8CB5CEB983}"/>
    <cellStyle name="40% - Accent4 3 8 4" xfId="12340" xr:uid="{0816B734-7B53-4C55-BE18-AE3D5CC0D688}"/>
    <cellStyle name="40% - Accent4 3 8 4 2" xfId="37703" xr:uid="{59DC615A-E13E-4B5F-934C-A52731E4E2C2}"/>
    <cellStyle name="40% - Accent4 3 8 5" xfId="49746" xr:uid="{3836339D-5F1E-4E4D-903E-6DF094422876}"/>
    <cellStyle name="40% - Accent4 3 9" xfId="18280" xr:uid="{8FCB3BAD-2AB9-4AA7-87FD-8648FBB5D74D}"/>
    <cellStyle name="40% - Accent4 3 9 2" xfId="14977" xr:uid="{4C71C23D-C3B2-4EBF-9848-0247F46C0D1A}"/>
    <cellStyle name="40% - Accent4 3 9 2 2" xfId="14752" xr:uid="{969835E4-4473-4A63-9355-E3EB1F582E95}"/>
    <cellStyle name="40% - Accent4 3 9 2 2 2" xfId="40091" xr:uid="{17254616-6D97-438A-B19E-C8CACE551EC0}"/>
    <cellStyle name="40% - Accent4 3 9 2 3" xfId="40315" xr:uid="{136A6336-C47E-4170-AA72-157856F0698E}"/>
    <cellStyle name="40% - Accent4 3 9 3" xfId="21795" xr:uid="{207B5B71-03FA-40C6-8811-65E55FE65118}"/>
    <cellStyle name="40% - Accent4 3 9 3 2" xfId="1251" xr:uid="{1464CDF2-B667-4BA9-8390-D3E9C513FF41}"/>
    <cellStyle name="40% - Accent4 3 9 3 2 2" xfId="26735" xr:uid="{2154D036-137A-4068-A1D0-41367A8EF473}"/>
    <cellStyle name="40% - Accent4 3 9 3 3" xfId="47063" xr:uid="{C873FED8-8C5D-49BD-BDCD-312E57768288}"/>
    <cellStyle name="40% - Accent4 3 9 4" xfId="9329" xr:uid="{7291F90B-C326-4B33-9E31-484B5FC31E07}"/>
    <cellStyle name="40% - Accent4 3 9 4 2" xfId="34722" xr:uid="{AE4EA820-0C94-4FD2-8AC0-36B4A1AFA0F2}"/>
    <cellStyle name="40% - Accent4 3 9 5" xfId="43580" xr:uid="{CBBCC2DB-5678-4F65-A465-24D57E6803A2}"/>
    <cellStyle name="40% - Accent4 4" xfId="4464" xr:uid="{1FFB7889-0A6D-4D98-80D3-9834C84BEE03}"/>
    <cellStyle name="40% - Accent4 4 10" xfId="7779" xr:uid="{FDE8DFC4-10E7-4BAB-A3BF-FB7F6AC22C24}"/>
    <cellStyle name="40% - Accent4 4 10 2" xfId="13579" xr:uid="{D87A6C6F-080F-4771-B4C6-26934A44A185}"/>
    <cellStyle name="40% - Accent4 4 10 2 2" xfId="38930" xr:uid="{F04299F6-CF49-4050-BDDD-0A9ECE57B810}"/>
    <cellStyle name="40% - Accent4 4 10 3" xfId="33186" xr:uid="{A83FB6C2-17FF-4BE3-BA10-31D1551F502A}"/>
    <cellStyle name="40% - Accent4 4 11" xfId="3718" xr:uid="{30DD9B8D-2A4E-4F27-B85C-5509D3AFAC48}"/>
    <cellStyle name="40% - Accent4 4 11 2" xfId="6355" xr:uid="{D8B23E24-8C98-4A4B-A99A-A2710A9F0167}"/>
    <cellStyle name="40% - Accent4 4 11 2 2" xfId="31778" xr:uid="{E0EF30F1-AF8D-4128-8D0F-18217FFAEA70}"/>
    <cellStyle name="40% - Accent4 4 11 3" xfId="29162" xr:uid="{BF5BABA2-9D72-4213-9457-F8E29FBFB3F0}"/>
    <cellStyle name="40% - Accent4 4 12" xfId="7087" xr:uid="{C8CE3C23-FD27-4851-87D3-67A84D598B3A}"/>
    <cellStyle name="40% - Accent4 4 12 2" xfId="32501" xr:uid="{00996074-FF78-4283-8C5A-047F3B1766C3}"/>
    <cellStyle name="40% - Accent4 4 13" xfId="25597" xr:uid="{5F0399A8-6D97-4901-967C-84C8F4A904DE}"/>
    <cellStyle name="40% - Accent4 4 13 2" xfId="50820" xr:uid="{02CE3FD1-C0C6-484A-B59D-50CDCA620521}"/>
    <cellStyle name="40% - Accent4 4 14" xfId="29902" xr:uid="{D09B4549-DEEB-42C9-B108-DC96485A1067}"/>
    <cellStyle name="40% - Accent4 4 2" xfId="11871" xr:uid="{3F5ECDAD-0001-4F68-88BD-B4053BE5D19C}"/>
    <cellStyle name="40% - Accent4 4 2 10" xfId="37235" xr:uid="{41F7BB26-C623-4600-ABAD-879543497D53}"/>
    <cellStyle name="40% - Accent4 4 2 2" xfId="24508" xr:uid="{09FDFC42-0182-40FE-9B30-15A9B18C865F}"/>
    <cellStyle name="40% - Accent4 4 2 2 2" xfId="18195" xr:uid="{9E2B55F1-2036-4519-8AED-69D2DD185154}"/>
    <cellStyle name="40% - Accent4 4 2 2 2 2" xfId="7745" xr:uid="{496613DB-6B51-4053-9DC7-4DFADA3592E2}"/>
    <cellStyle name="40% - Accent4 4 2 2 2 2 2" xfId="11093" xr:uid="{DBCACAF5-F34E-44A5-8770-0B8F097F9F4A}"/>
    <cellStyle name="40% - Accent4 4 2 2 2 2 2 2" xfId="3186" xr:uid="{DAD834CD-8D22-4A10-9F79-D41FD4D954C5}"/>
    <cellStyle name="40% - Accent4 4 2 2 2 2 2 2 2" xfId="28639" xr:uid="{58BCCE97-AFC5-486C-9D1C-7DBA371BB547}"/>
    <cellStyle name="40% - Accent4 4 2 2 2 2 2 3" xfId="36464" xr:uid="{4EB2E08A-36D6-4A47-8184-7686ECFB218C}"/>
    <cellStyle name="40% - Accent4 4 2 2 2 2 3" xfId="15481" xr:uid="{2D2239CA-8B86-40EE-9FBF-C97DDD59FB41}"/>
    <cellStyle name="40% - Accent4 4 2 2 2 2 3 2" xfId="13888" xr:uid="{5821699A-4543-4118-8014-B8139AC67750}"/>
    <cellStyle name="40% - Accent4 4 2 2 2 2 3 2 2" xfId="39239" xr:uid="{1912E7B2-AB4C-452A-9010-DCB1CCC7C66E}"/>
    <cellStyle name="40% - Accent4 4 2 2 2 2 3 3" xfId="40808" xr:uid="{F0B7530A-EED8-40D8-A33F-783003793597}"/>
    <cellStyle name="40% - Accent4 4 2 2 2 2 4" xfId="21963" xr:uid="{9FA5132E-DDA0-4FF9-85C8-9A4B8C56D6D5}"/>
    <cellStyle name="40% - Accent4 4 2 2 2 2 4 2" xfId="47231" xr:uid="{857D7011-0747-4628-B0A0-AA926DF5D169}"/>
    <cellStyle name="40% - Accent4 4 2 2 2 2 5" xfId="33152" xr:uid="{8BCC350D-6941-413A-8B8B-65CA1DEF0381}"/>
    <cellStyle name="40% - Accent4 4 2 2 2 3" xfId="4699" xr:uid="{99BE5AAF-FF2A-475B-8DDD-267177EA7250}"/>
    <cellStyle name="40% - Accent4 4 2 2 2 3 2" xfId="22055" xr:uid="{C6B0644C-3193-4F2A-BCE8-B752326B54C1}"/>
    <cellStyle name="40% - Accent4 4 2 2 2 3 2 2" xfId="47323" xr:uid="{127D8835-70FF-4333-8D76-54EDB8106D23}"/>
    <cellStyle name="40% - Accent4 4 2 2 2 3 3" xfId="30130" xr:uid="{5C28C6FE-ED98-4620-9316-74CE36BABEC9}"/>
    <cellStyle name="40% - Accent4 4 2 2 2 4" xfId="17508" xr:uid="{2755DE0A-694A-48A7-A0A7-17112428D3BD}"/>
    <cellStyle name="40% - Accent4 4 2 2 2 4 2" xfId="20121" xr:uid="{4C6B4B33-38E5-48A8-B54F-B9EF2DF35288}"/>
    <cellStyle name="40% - Accent4 4 2 2 2 4 2 2" xfId="45409" xr:uid="{00728138-647E-4DEB-A79A-8B1967E6C2D5}"/>
    <cellStyle name="40% - Accent4 4 2 2 2 4 3" xfId="42816" xr:uid="{ADA708DE-BA79-43EF-8A37-04D2E3197C19}"/>
    <cellStyle name="40% - Accent4 4 2 2 2 5" xfId="4427" xr:uid="{CE39C526-892C-4209-9CF6-2F9FEB2CEC2E}"/>
    <cellStyle name="40% - Accent4 4 2 2 2 5 2" xfId="29870" xr:uid="{3D637C58-B2E2-4F86-95B4-20DF2B57D8E7}"/>
    <cellStyle name="40% - Accent4 4 2 2 2 6" xfId="43496" xr:uid="{0B7AC334-F9C7-4B9C-A2BF-52C836AB7B90}"/>
    <cellStyle name="40% - Accent4 4 2 2 3" xfId="7662" xr:uid="{3955C350-5BF7-4255-A003-33120BEF11E6}"/>
    <cellStyle name="40% - Accent4 4 2 2 3 2" xfId="20380" xr:uid="{5412FADC-5E7B-4163-9013-9B597F003972}"/>
    <cellStyle name="40% - Accent4 4 2 2 3 2 2" xfId="23730" xr:uid="{E605DB2F-0A83-45B5-A201-97CB6711243F}"/>
    <cellStyle name="40% - Accent4 4 2 2 3 2 2 2" xfId="9499" xr:uid="{F63F368C-C45B-437C-A6E0-AF9276CAE246}"/>
    <cellStyle name="40% - Accent4 4 2 2 3 2 2 2 2" xfId="34892" xr:uid="{312DB947-44D9-4E63-B78A-996CEEA58E7E}"/>
    <cellStyle name="40% - Accent4 4 2 2 3 2 2 3" xfId="48975" xr:uid="{7EE5DE1D-587B-4CF8-8A91-B8D380D543C4}"/>
    <cellStyle name="40% - Accent4 4 2 2 3 2 3" xfId="4948" xr:uid="{7CAC57B1-E8F8-4382-9873-B9AA029A3F40}"/>
    <cellStyle name="40% - Accent4 4 2 2 3 2 3 2" xfId="1253" xr:uid="{F8713FC4-49B8-47A5-A443-20FEAE5952BE}"/>
    <cellStyle name="40% - Accent4 4 2 2 3 2 3 2 2" xfId="26737" xr:uid="{26F2DD98-2BD9-4FC0-8835-76FE0F70B624}"/>
    <cellStyle name="40% - Accent4 4 2 2 3 2 3 3" xfId="30379" xr:uid="{F4117800-B576-4ACC-AC6F-C7C9C53927CB}"/>
    <cellStyle name="40% - Accent4 4 2 2 3 2 4" xfId="15651" xr:uid="{CA73163F-D538-470C-A583-6AB9D30312A6}"/>
    <cellStyle name="40% - Accent4 4 2 2 3 2 4 2" xfId="40978" xr:uid="{8D4BB7B4-A4E3-4845-9B53-EDB1A8F17745}"/>
    <cellStyle name="40% - Accent4 4 2 2 3 2 5" xfId="45659" xr:uid="{A45105F5-B258-401F-A9F2-376862D29ACC}"/>
    <cellStyle name="40% - Accent4 4 2 2 3 3" xfId="11012" xr:uid="{817353D2-9295-43D5-A2E8-143434452D86}"/>
    <cellStyle name="40% - Accent4 4 2 2 3 3 2" xfId="15743" xr:uid="{18E09BE3-A159-4E00-AD14-1A9C26DD9CA1}"/>
    <cellStyle name="40% - Accent4 4 2 2 3 3 2 2" xfId="41070" xr:uid="{9452BFF5-E8A9-4BDA-8089-8EAFE2A947C4}"/>
    <cellStyle name="40% - Accent4 4 2 2 3 3 3" xfId="36383" xr:uid="{BE2E98EF-D3F3-476D-965B-919D22F3A5F3}"/>
    <cellStyle name="40% - Accent4 4 2 2 3 4" xfId="6975" xr:uid="{A7C055DD-B4CE-4199-B387-6FE8D0A1D4F9}"/>
    <cellStyle name="40% - Accent4 4 2 2 3 4 2" xfId="13807" xr:uid="{F9008206-8217-458D-85D4-E1ED8AD2A869}"/>
    <cellStyle name="40% - Accent4 4 2 2 3 4 2 2" xfId="39158" xr:uid="{984E72B1-86E9-418C-86A9-0F2E7A4BC9A6}"/>
    <cellStyle name="40% - Accent4 4 2 2 3 4 3" xfId="32389" xr:uid="{B19AB9C5-D809-4EC1-BAAC-D60EAC21427F}"/>
    <cellStyle name="40% - Accent4 4 2 2 3 5" xfId="10741" xr:uid="{22134990-1377-4786-9211-55CF3ECD6C35}"/>
    <cellStyle name="40% - Accent4 4 2 2 3 5 2" xfId="36124" xr:uid="{F5860A43-BD81-4334-AE05-51E1AD69AC43}"/>
    <cellStyle name="40% - Accent4 4 2 2 3 6" xfId="33069" xr:uid="{A547A6CC-6953-49EA-A092-8254E3F8D89C}"/>
    <cellStyle name="40% - Accent4 4 2 2 4" xfId="18278" xr:uid="{7AAB4F36-D28F-49C8-9A03-713D2804B1CC}"/>
    <cellStyle name="40% - Accent4 4 2 2 4 2" xfId="4780" xr:uid="{7248FDCC-F61A-4A15-A0DC-FB2EA81CAEAF}"/>
    <cellStyle name="40% - Accent4 4 2 2 4 2 2" xfId="14750" xr:uid="{0BE37DD4-85D2-42E9-A0BC-659AE0171AF4}"/>
    <cellStyle name="40% - Accent4 4 2 2 4 2 2 2" xfId="40089" xr:uid="{C9C4F708-FE22-412B-814C-75C4033C0DDD}"/>
    <cellStyle name="40% - Accent4 4 2 2 4 2 3" xfId="30211" xr:uid="{7508C4F0-F3CE-4FB4-83AD-527CB6F6AC92}"/>
    <cellStyle name="40% - Accent4 4 2 2 4 3" xfId="21793" xr:uid="{65A382B7-27C7-4E82-86B2-9EB7F9B0CF4C}"/>
    <cellStyle name="40% - Accent4 4 2 2 4 3 2" xfId="20202" xr:uid="{8071F82C-C3B9-4178-A7F0-A74476ADB045}"/>
    <cellStyle name="40% - Accent4 4 2 2 4 3 2 2" xfId="45490" xr:uid="{0D050C90-26AB-4B7C-85DB-F97E3268A848}"/>
    <cellStyle name="40% - Accent4 4 2 2 4 3 3" xfId="47061" xr:uid="{1A12BFCE-3759-4A34-B0FA-F96668F97C65}"/>
    <cellStyle name="40% - Accent4 4 2 2 4 4" xfId="9327" xr:uid="{D2C0663D-FF26-40A0-B631-6D0183E55752}"/>
    <cellStyle name="40% - Accent4 4 2 2 4 4 2" xfId="34720" xr:uid="{ADC0417A-B426-4AAB-8A45-D004B5D11077}"/>
    <cellStyle name="40% - Accent4 4 2 2 4 5" xfId="43578" xr:uid="{09886AEC-0B1E-43DE-A9AC-4FB610766B56}"/>
    <cellStyle name="40% - Accent4 4 2 2 5" xfId="15232" xr:uid="{9D35D8AE-7452-4B3D-8145-5FBC2C945D53}"/>
    <cellStyle name="40% - Accent4 4 2 2 5 2" xfId="9419" xr:uid="{B9416A9F-8F00-462B-BCBD-1B94E08EE6EA}"/>
    <cellStyle name="40% - Accent4 4 2 2 5 2 2" xfId="34812" xr:uid="{7071D3F2-A883-4647-B8BD-0B51459BF9B4}"/>
    <cellStyle name="40% - Accent4 4 2 2 5 3" xfId="40559" xr:uid="{768B8515-502B-4EC3-BBDD-B4953729C0B8}"/>
    <cellStyle name="40% - Accent4 4 2 2 6" xfId="23820" xr:uid="{F4462D43-191A-4BBD-BECF-B9E0FF7674C0}"/>
    <cellStyle name="40% - Accent4 4 2 2 6 2" xfId="7485" xr:uid="{D4F2B5F3-45B2-400F-9F4F-96C9EB60B39D}"/>
    <cellStyle name="40% - Accent4 4 2 2 6 2 2" xfId="32899" xr:uid="{3655B3EB-E1F9-4337-92D5-216881ADF740}"/>
    <cellStyle name="40% - Accent4 4 2 2 6 3" xfId="49065" xr:uid="{B8ED9863-20B1-4479-BCBB-3BE310802EC1}"/>
    <cellStyle name="40% - Accent4 4 2 2 7" xfId="14959" xr:uid="{32784ADA-BA2C-4CC8-91A0-C379CE666135}"/>
    <cellStyle name="40% - Accent4 4 2 2 7 2" xfId="40297" xr:uid="{9F23FE4B-FA38-40D9-BF31-41C75E43A233}"/>
    <cellStyle name="40% - Accent4 4 2 2 8" xfId="49744" xr:uid="{6CAFA725-01BC-4F67-9ED4-83A19C561B1D}"/>
    <cellStyle name="40% - Accent4 4 2 3" xfId="20297" xr:uid="{6043DA1A-3B45-4649-B725-33775EFC2CBA}"/>
    <cellStyle name="40% - Accent4 4 2 3 2" xfId="13985" xr:uid="{8B9BB0F5-3F79-4975-A1D4-7B902E0E9866}"/>
    <cellStyle name="40% - Accent4 4 2 3 2 2" xfId="2504" xr:uid="{92919E09-27F7-4FBD-B37F-03DCE8896ACD}"/>
    <cellStyle name="40% - Accent4 4 2 3 2 2 2" xfId="6885" xr:uid="{B88194E7-DE37-47C0-A642-1F60258704A7}"/>
    <cellStyle name="40% - Accent4 4 2 3 2 2 2 2" xfId="15823" xr:uid="{230FA35C-9404-4B50-A04B-15AC1E0C6B16}"/>
    <cellStyle name="40% - Accent4 4 2 3 2 2 2 2 2" xfId="41150" xr:uid="{21447284-BB7B-40B6-83C8-025AAE54F490}"/>
    <cellStyle name="40% - Accent4 4 2 3 2 2 2 3" xfId="32299" xr:uid="{24B989D7-1FBF-4851-AC05-FD43102DA26E}"/>
    <cellStyle name="40% - Accent4 4 2 3 2 2 3" xfId="23898" xr:uid="{D24A7430-6A4D-4369-8929-015203536032}"/>
    <cellStyle name="40% - Accent4 4 2 3 2 2 3 2" xfId="4390" xr:uid="{90947A6C-E6AC-464F-A1AF-32080E9ED2CD}"/>
    <cellStyle name="40% - Accent4 4 2 3 2 2 3 2 2" xfId="29834" xr:uid="{EF8BA9FB-809A-4E35-9624-E21F9ADE1477}"/>
    <cellStyle name="40% - Accent4 4 2 3 2 2 3 3" xfId="49143" xr:uid="{31A439BF-D029-472D-8293-B364251F749D}"/>
    <cellStyle name="40% - Accent4 4 2 3 2 2 4" xfId="11431" xr:uid="{4124C53B-EC30-428E-8ECC-EE8980BC28C9}"/>
    <cellStyle name="40% - Accent4 4 2 3 2 2 4 2" xfId="36802" xr:uid="{F371B460-323D-4E26-A82A-B04EE00FDF5B}"/>
    <cellStyle name="40% - Accent4 4 2 3 2 2 5" xfId="27957" xr:uid="{23DEC581-F056-40AB-920F-FAE13D5DF06A}"/>
    <cellStyle name="40% - Accent4 4 2 3 2 3" xfId="17337" xr:uid="{6CD1D3C2-2253-4EA3-B04E-F51D8533F548}"/>
    <cellStyle name="40% - Accent4 4 2 3 2 3 2" xfId="11523" xr:uid="{79AD89C1-CC2F-4B68-8B47-488B89CC235B}"/>
    <cellStyle name="40% - Accent4 4 2 3 2 3 2 2" xfId="36894" xr:uid="{F16B4294-5C81-4C78-9D72-C638BD0B4F6E}"/>
    <cellStyle name="40% - Accent4 4 2 3 2 3 3" xfId="42645" xr:uid="{A3FDFBB0-5464-4FA1-930B-24ED5C96E5BC}"/>
    <cellStyle name="40% - Accent4 4 2 3 2 4" xfId="13297" xr:uid="{F2C6164A-0C48-424D-B613-F93AFC8BA12E}"/>
    <cellStyle name="40% - Accent4 4 2 3 2 4 2" xfId="2205" xr:uid="{A4239313-3E22-4134-89AB-5F73A49FCE6D}"/>
    <cellStyle name="40% - Accent4 4 2 3 2 4 2 2" xfId="27676" xr:uid="{60C29EE3-F5B3-4B5B-A477-C4673993BE4E}"/>
    <cellStyle name="40% - Accent4 4 2 3 2 4 3" xfId="38648" xr:uid="{F0769D4E-8C49-4DBF-A8BA-00319CCC5234}"/>
    <cellStyle name="40% - Accent4 4 2 3 2 5" xfId="17065" xr:uid="{414C2321-6C66-479B-A09B-E124AD5FF71A}"/>
    <cellStyle name="40% - Accent4 4 2 3 2 5 2" xfId="42380" xr:uid="{37647F0C-FD65-449C-9135-4FB5C384BDB2}"/>
    <cellStyle name="40% - Accent4 4 2 3 2 6" xfId="39326" xr:uid="{356D1632-EE8F-4606-A28C-359EC7876092}"/>
    <cellStyle name="40% - Accent4 4 2 3 3" xfId="2421" xr:uid="{D18A17D8-105E-4DFB-AF23-B045E4EB8B33}"/>
    <cellStyle name="40% - Accent4 4 2 3 3 2" xfId="8817" xr:uid="{166378EF-8F9A-43C3-AFC8-D07392768B02}"/>
    <cellStyle name="40% - Accent4 4 2 3 3 2 2" xfId="19521" xr:uid="{4D974F1E-88B1-4361-9450-2159621BFEF3}"/>
    <cellStyle name="40% - Accent4 4 2 3 3 2 2 2" xfId="5290" xr:uid="{33A9FA56-FFFD-4C08-9B9A-865E1DF3B521}"/>
    <cellStyle name="40% - Accent4 4 2 3 3 2 2 2 2" xfId="30721" xr:uid="{DABC6D12-21C1-4E09-BCB8-4354627A9F27}"/>
    <cellStyle name="40% - Accent4 4 2 3 3 2 2 3" xfId="44809" xr:uid="{308FD023-B196-4464-A69C-18BCB168BA7F}"/>
    <cellStyle name="40% - Accent4 4 2 3 3 2 3" xfId="17586" xr:uid="{06711B7C-4825-4F7A-B388-E82FD117A7DF}"/>
    <cellStyle name="40% - Accent4 4 2 3 3 2 3 2" xfId="10704" xr:uid="{B8672026-77D7-45B7-8D0C-A3128A0C0211}"/>
    <cellStyle name="40% - Accent4 4 2 3 3 2 3 2 2" xfId="36088" xr:uid="{632F21DE-897A-4175-973A-99AB906F6F38}"/>
    <cellStyle name="40% - Accent4 4 2 3 3 2 3 3" xfId="42894" xr:uid="{B030D7B3-49A0-4215-A496-09F0C9014FEF}"/>
    <cellStyle name="40% - Accent4 4 2 3 3 2 4" xfId="24068" xr:uid="{187C604B-FF28-450B-9D86-9F8503F928A1}"/>
    <cellStyle name="40% - Accent4 4 2 3 3 2 4 2" xfId="49313" xr:uid="{2F8FABA5-5334-4EB8-A176-878E54C356A9}"/>
    <cellStyle name="40% - Accent4 4 2 3 3 2 5" xfId="34210" xr:uid="{E4E8FADB-7ECD-4BF0-A564-88D38E12763F}"/>
    <cellStyle name="40% - Accent4 4 2 3 3 3" xfId="6804" xr:uid="{08B2D5A9-9CE7-4567-99D2-826E1139592C}"/>
    <cellStyle name="40% - Accent4 4 2 3 3 3 2" xfId="24160" xr:uid="{6DC5C598-61DA-4E3B-B2B5-410B38D650C6}"/>
    <cellStyle name="40% - Accent4 4 2 3 3 3 2 2" xfId="49405" xr:uid="{E2145407-04DD-45EB-A45D-45C39F258416}"/>
    <cellStyle name="40% - Accent4 4 2 3 3 3 3" xfId="32218" xr:uid="{D4C05DD0-3585-45C0-980D-96F95A5F8331}"/>
    <cellStyle name="40% - Accent4 4 2 3 3 4" xfId="657" xr:uid="{5FFDE7EA-5661-40DC-8E9E-28C9276012C3}"/>
    <cellStyle name="40% - Accent4 4 2 3 3 4 2" xfId="4309" xr:uid="{D73040E2-8FAA-4542-B72A-0C97D8F2CB6F}"/>
    <cellStyle name="40% - Accent4 4 2 3 3 4 2 2" xfId="29753" xr:uid="{4534C40B-C0BB-4245-8C74-67CD3A01A28F}"/>
    <cellStyle name="40% - Accent4 4 2 3 3 4 3" xfId="26141" xr:uid="{75A8DAD3-6F35-43C8-BDD5-B0EEEE4F13FB}"/>
    <cellStyle name="40% - Accent4 4 2 3 3 5" xfId="6531" xr:uid="{A7122521-ED47-4BC9-914D-A7374A38EE66}"/>
    <cellStyle name="40% - Accent4 4 2 3 3 5 2" xfId="31953" xr:uid="{6346F806-B8C7-4A8E-833A-1B0E10AC5A22}"/>
    <cellStyle name="40% - Accent4 4 2 3 3 6" xfId="27877" xr:uid="{797405A1-21DC-4A71-A9F7-179B841B390C}"/>
    <cellStyle name="40% - Accent4 4 2 3 4" xfId="14068" xr:uid="{8AB77B8C-5D81-4101-ACC4-32E9F967404B}"/>
    <cellStyle name="40% - Accent4 4 2 3 4 2" xfId="17418" xr:uid="{E7629FB9-7D11-4B95-B5C9-13EA7F215455}"/>
    <cellStyle name="40% - Accent4 4 2 3 4 2 2" xfId="22135" xr:uid="{EB7B97F6-F613-41CE-8892-25161A68EA88}"/>
    <cellStyle name="40% - Accent4 4 2 3 4 2 2 2" xfId="47403" xr:uid="{12C44F46-40DC-4889-8513-4F285A8E5C02}"/>
    <cellStyle name="40% - Accent4 4 2 3 4 2 3" xfId="42726" xr:uid="{5FD0000E-C3D3-4814-85B7-92AE7A9F2345}"/>
    <cellStyle name="40% - Accent4 4 2 3 4 3" xfId="11261" xr:uid="{B1718C77-2F98-4F43-83FF-7ABBC29B09E6}"/>
    <cellStyle name="40% - Accent4 4 2 3 4 3 2" xfId="2286" xr:uid="{9A4CB7E0-4A9E-4404-9496-00457F4C332B}"/>
    <cellStyle name="40% - Accent4 4 2 3 4 3 2 2" xfId="27757" xr:uid="{CCBD7852-77FF-4FAF-95CC-DABADB752A84}"/>
    <cellStyle name="40% - Accent4 4 2 3 4 3 3" xfId="36632" xr:uid="{048CF695-32B3-488B-A320-954663454476}"/>
    <cellStyle name="40% - Accent4 4 2 3 4 4" xfId="5118" xr:uid="{0A327A41-C510-4FEF-87AC-47C84F3A5D10}"/>
    <cellStyle name="40% - Accent4 4 2 3 4 4 2" xfId="30549" xr:uid="{DE6A7C83-10B6-4EAD-9ECB-29DC733621E8}"/>
    <cellStyle name="40% - Accent4 4 2 3 4 5" xfId="39407" xr:uid="{6A421889-DF8D-4FCB-AD50-F2156FB7037C}"/>
    <cellStyle name="40% - Accent4 4 2 3 5" xfId="23649" xr:uid="{B9574A7A-4A62-4BC8-A172-9A897D6EA22A}"/>
    <cellStyle name="40% - Accent4 4 2 3 5 2" xfId="5210" xr:uid="{5A612C68-7CC2-4FAD-BB95-B1D9A6520AB5}"/>
    <cellStyle name="40% - Accent4 4 2 3 5 2 2" xfId="30641" xr:uid="{B3BB3D4F-3AC3-454A-BF3C-268CFA7EE95E}"/>
    <cellStyle name="40% - Accent4 4 2 3 5 3" xfId="48894" xr:uid="{2B390113-D287-4378-9F51-ECA6774055B4}"/>
    <cellStyle name="40% - Accent4 4 2 3 6" xfId="19611" xr:uid="{35A91637-A02C-486F-A7F6-50A888971D5F}"/>
    <cellStyle name="40% - Accent4 4 2 3 6 2" xfId="1171" xr:uid="{B13786E3-CE3D-41C0-B491-0584E449503F}"/>
    <cellStyle name="40% - Accent4 4 2 3 6 2 2" xfId="26655" xr:uid="{D7874BD2-0B6F-4CA9-BD08-11C0B1233A80}"/>
    <cellStyle name="40% - Accent4 4 2 3 6 3" xfId="44899" xr:uid="{4FD1E315-1480-41E5-A096-2739E8340A20}"/>
    <cellStyle name="40% - Accent4 4 2 3 7" xfId="23377" xr:uid="{2B3AEDDC-48B0-451D-A49F-3B48A34B8667}"/>
    <cellStyle name="40% - Accent4 4 2 3 7 2" xfId="48632" xr:uid="{3CDFDE7A-941D-482B-B076-88CD605A4CAD}"/>
    <cellStyle name="40% - Accent4 4 2 3 8" xfId="45578" xr:uid="{AF4AC3A8-EAB6-4E4E-A1AF-04C4AFF68E70}"/>
    <cellStyle name="40% - Accent4 4 2 4" xfId="8734" xr:uid="{39C80B7C-F1BB-44F9-B424-49AA880A9C2B}"/>
    <cellStyle name="40% - Accent4 4 2 4 2" xfId="21453" xr:uid="{B4A168A8-E9B1-4660-902B-EA803A4B8AAE}"/>
    <cellStyle name="40% - Accent4 4 2 4 2 2" xfId="13207" xr:uid="{73A471B5-B986-4249-80C4-2112367AC333}"/>
    <cellStyle name="40% - Accent4 4 2 4 2 2 2" xfId="11603" xr:uid="{58DDE392-B9DD-41BA-A773-854B9FBAF058}"/>
    <cellStyle name="40% - Accent4 4 2 4 2 2 2 2" xfId="36974" xr:uid="{089E8802-130F-40AA-B1B6-7906802AC65C}"/>
    <cellStyle name="40% - Accent4 4 2 4 2 2 3" xfId="38558" xr:uid="{E306B935-D478-43B5-9FCA-733EEF5E0CB6}"/>
    <cellStyle name="40% - Accent4 4 2 4 2 3" xfId="7053" xr:uid="{F573A198-4F2B-4FF2-BB24-1036ED6C6E03}"/>
    <cellStyle name="40% - Accent4 4 2 4 2 3 2" xfId="23341" xr:uid="{345728FE-B13A-49C8-AACA-4BE156A9480B}"/>
    <cellStyle name="40% - Accent4 4 2 4 2 3 2 2" xfId="48596" xr:uid="{EB0E307B-C780-4E41-8AE4-A3429A05A10F}"/>
    <cellStyle name="40% - Accent4 4 2 4 2 3 3" xfId="32467" xr:uid="{BC5284D4-8DE9-4720-8103-6A0CA0B0AB06}"/>
    <cellStyle name="40% - Accent4 4 2 4 2 4" xfId="17756" xr:uid="{468C091E-E63A-42EE-A3FC-490BE8D32BDB}"/>
    <cellStyle name="40% - Accent4 4 2 4 2 4 2" xfId="43064" xr:uid="{0CE32FFF-2FB1-49A3-9F68-FEDA5B965A18}"/>
    <cellStyle name="40% - Accent4 4 2 4 2 5" xfId="46721" xr:uid="{3B83359D-A8C8-49A9-8F75-7B99CE3FC03E}"/>
    <cellStyle name="40% - Accent4 4 2 4 3" xfId="19440" xr:uid="{EB04C597-0105-4604-8DD8-08323BE1A5D7}"/>
    <cellStyle name="40% - Accent4 4 2 4 3 2" xfId="17848" xr:uid="{B2D23E93-A306-4823-859E-2A8FB909F2E6}"/>
    <cellStyle name="40% - Accent4 4 2 4 3 2 2" xfId="43156" xr:uid="{0DF0B91B-39BD-417F-96A5-1064886D58BE}"/>
    <cellStyle name="40% - Accent4 4 2 4 3 3" xfId="44728" xr:uid="{057A6F8C-E7A3-45AF-B7F4-F950060F5D4F}"/>
    <cellStyle name="40% - Accent4 4 2 4 4" xfId="1695" xr:uid="{BEF5570C-6326-4E19-BF99-8763BFFEF1B6}"/>
    <cellStyle name="40% - Accent4 4 2 4 4 2" xfId="10623" xr:uid="{23F1126B-2B03-4A23-8410-9A4AD40A7A2C}"/>
    <cellStyle name="40% - Accent4 4 2 4 4 2 2" xfId="36007" xr:uid="{328D06BA-EACB-459E-8FC4-2668CCA99D33}"/>
    <cellStyle name="40% - Accent4 4 2 4 4 3" xfId="27166" xr:uid="{D264B047-AB8A-4531-854D-2053A5207F86}"/>
    <cellStyle name="40% - Accent4 4 2 4 5" xfId="19169" xr:uid="{02906CB6-BEF7-4C4A-8161-19B59D4B4459}"/>
    <cellStyle name="40% - Accent4 4 2 4 5 2" xfId="44468" xr:uid="{6D221514-FC03-4471-9808-56848B8982B6}"/>
    <cellStyle name="40% - Accent4 4 2 4 6" xfId="34130" xr:uid="{43719DF5-0A28-4075-9DB5-2CD592AB5BD6}"/>
    <cellStyle name="40% - Accent4 4 2 5" xfId="21370" xr:uid="{47E663BA-F7F3-444D-B9A5-DD9C4974F975}"/>
    <cellStyle name="40% - Accent4 4 2 5 2" xfId="15141" xr:uid="{B9E3553B-85BC-4E45-9D2C-118B34A12E44}"/>
    <cellStyle name="40% - Accent4 4 2 5 2 2" xfId="567" xr:uid="{6DB8A171-D75D-497B-8235-3BF001B4BF4C}"/>
    <cellStyle name="40% - Accent4 4 2 5 2 2 2" xfId="24240" xr:uid="{7F8A0C3A-3C9A-42B2-9A22-63A0F44A3344}"/>
    <cellStyle name="40% - Accent4 4 2 5 2 2 2 2" xfId="49485" xr:uid="{B61516B5-DA36-46BF-A061-989835824376}"/>
    <cellStyle name="40% - Accent4 4 2 5 2 2 3" xfId="26051" xr:uid="{E3CDA943-C10C-465B-AA10-DEF3D99A41D4}"/>
    <cellStyle name="40% - Accent4 4 2 5 2 3" xfId="19689" xr:uid="{B6783C9A-43EE-4577-93DD-91FA3A584DE3}"/>
    <cellStyle name="40% - Accent4 4 2 5 2 3 2" xfId="17028" xr:uid="{8328EBED-F39C-454D-A462-7EFBE27D791A}"/>
    <cellStyle name="40% - Accent4 4 2 5 2 3 2 2" xfId="42344" xr:uid="{3F616444-203E-4631-8B05-FF951486804B}"/>
    <cellStyle name="40% - Accent4 4 2 5 2 3 3" xfId="44977" xr:uid="{378FFFB8-4C98-4D5A-9B41-860F2C5A2264}"/>
    <cellStyle name="40% - Accent4 4 2 5 2 4" xfId="7223" xr:uid="{73468988-EB84-4BEF-A02A-CC70BD7FAC1C}"/>
    <cellStyle name="40% - Accent4 4 2 5 2 4 2" xfId="32637" xr:uid="{1688D765-B880-4BB2-9DAD-4A9E422900EF}"/>
    <cellStyle name="40% - Accent4 4 2 5 2 5" xfId="40468" xr:uid="{9DCDFFB5-ECA0-40D0-A543-DB4EDA775445}"/>
    <cellStyle name="40% - Accent4 4 2 5 3" xfId="13126" xr:uid="{BDEE2D77-B5CB-49A4-8EE6-1BBD09589269}"/>
    <cellStyle name="40% - Accent4 4 2 5 3 2" xfId="7315" xr:uid="{71828889-0F3A-42CD-8A98-CC181991B8AA}"/>
    <cellStyle name="40% - Accent4 4 2 5 3 2 2" xfId="32729" xr:uid="{1A8C311C-480C-456E-95C3-04F1FE13860E}"/>
    <cellStyle name="40% - Accent4 4 2 5 3 3" xfId="38477" xr:uid="{B5957A22-2995-411F-922B-980876D71329}"/>
    <cellStyle name="40% - Accent4 4 2 5 4" xfId="3799" xr:uid="{9A43BD57-628E-46D0-9C42-7CD5C44C3EB1}"/>
    <cellStyle name="40% - Accent4 4 2 5 4 2" xfId="23260" xr:uid="{6BC0C8D9-69E8-40AF-9E95-B547E369DE5E}"/>
    <cellStyle name="40% - Accent4 4 2 5 4 2 2" xfId="48515" xr:uid="{28C09510-051B-4CC8-AB37-1C5C5D0EFC6E}"/>
    <cellStyle name="40% - Accent4 4 2 5 4 3" xfId="29243" xr:uid="{F369D40E-E6A7-4C22-9E95-FB009A21BB25}"/>
    <cellStyle name="40% - Accent4 4 2 5 5" xfId="12853" xr:uid="{5F0E564F-C03C-4CD2-B22B-7DD7CEB7EBE8}"/>
    <cellStyle name="40% - Accent4 4 2 5 5 2" xfId="38215" xr:uid="{C1136651-A5D8-4881-BC89-2433412659FB}"/>
    <cellStyle name="40% - Accent4 4 2 5 6" xfId="46639" xr:uid="{246F5B40-E6E3-42A1-A8F1-ACD3B44F703D}"/>
    <cellStyle name="40% - Accent4 4 2 6" xfId="24591" xr:uid="{D0E343FA-7A9C-4AE3-BE1A-290C71EF00E6}"/>
    <cellStyle name="40% - Accent4 4 2 6 2" xfId="15313" xr:uid="{D463EE72-4936-4A3A-A000-78B382A9F57B}"/>
    <cellStyle name="40% - Accent4 4 2 6 2 2" xfId="21062" xr:uid="{DCFB04C8-AAED-4E16-966D-6737F8A50553}"/>
    <cellStyle name="40% - Accent4 4 2 6 2 2 2" xfId="46341" xr:uid="{AE994B35-98BC-4A16-933E-41AA14C68DD5}"/>
    <cellStyle name="40% - Accent4 4 2 6 2 3" xfId="40640" xr:uid="{86700BCF-5CA6-4A4A-97EE-A2082EB694CA}"/>
    <cellStyle name="40% - Accent4 4 2 6 3" xfId="9157" xr:uid="{B48EFE49-3641-49B9-A9CD-A06DEB0B3E55}"/>
    <cellStyle name="40% - Accent4 4 2 6 3 2" xfId="7566" xr:uid="{B1BB73FB-3B68-4690-B30A-88BF76397010}"/>
    <cellStyle name="40% - Accent4 4 2 6 3 2 2" xfId="32980" xr:uid="{C34E281B-A6A4-4E0A-A246-B296B0D43B4E}"/>
    <cellStyle name="40% - Accent4 4 2 6 3 3" xfId="34550" xr:uid="{A18D479E-0624-4BB5-B1A8-38BFD4B47497}"/>
    <cellStyle name="40% - Accent4 4 2 6 4" xfId="3014" xr:uid="{32B8409C-5F44-4817-A7B6-DE7821BB990F}"/>
    <cellStyle name="40% - Accent4 4 2 6 4 2" xfId="28467" xr:uid="{E022209F-3B98-4497-BE8A-77F858321FB3}"/>
    <cellStyle name="40% - Accent4 4 2 6 5" xfId="49825" xr:uid="{5CFE9098-490C-42EE-80F4-769B0BF84205}"/>
    <cellStyle name="40% - Accent4 4 2 7" xfId="21544" xr:uid="{19713CA0-A3A9-45C7-BD18-22B9D6C62158}"/>
    <cellStyle name="40% - Accent4 4 2 7 2" xfId="3106" xr:uid="{E06BE8B7-86A6-4DEF-B930-4BAA8E7DCAF0}"/>
    <cellStyle name="40% - Accent4 4 2 7 2 2" xfId="28559" xr:uid="{B200DFD3-B6CC-43FE-BECB-DB7CAD4BF0A2}"/>
    <cellStyle name="40% - Accent4 4 2 7 3" xfId="46812" xr:uid="{9EDE4DC2-9814-4B64-A313-5075FCCDD683}"/>
    <cellStyle name="40% - Accent4 4 2 8" xfId="11183" xr:uid="{0DA29007-EDD8-4A35-8026-DAA506B000CB}"/>
    <cellStyle name="40% - Accent4 4 2 8 2" xfId="18018" xr:uid="{4448BFFA-423A-4EE0-AE76-B48C49DD2AD9}"/>
    <cellStyle name="40% - Accent4 4 2 8 2 2" xfId="43326" xr:uid="{2E43CD97-8967-49E3-8D62-020DC11D7B4A}"/>
    <cellStyle name="40% - Accent4 4 2 8 3" xfId="36554" xr:uid="{4BFA5A7B-B285-4D3F-9F70-66F46A1A5703}"/>
    <cellStyle name="40% - Accent4 4 2 9" xfId="21271" xr:uid="{62CF66E7-2C3E-48C3-8A46-828C5DAB0E78}"/>
    <cellStyle name="40% - Accent4 4 2 9 2" xfId="46549" xr:uid="{F2EC224E-1B65-4664-8549-0D646A6B5530}"/>
    <cellStyle name="40% - Accent4 4 3" xfId="15058" xr:uid="{A2566435-B587-4607-B52A-B9DC3CD472A8}"/>
    <cellStyle name="40% - Accent4 4 3 2" xfId="4525" xr:uid="{D28C2257-4E0D-41FF-8DDB-90C9A27E8F50}"/>
    <cellStyle name="40% - Accent4 4 3 2 2" xfId="10921" xr:uid="{5BF6D511-83C7-4B1F-9175-DAE8302A4D02}"/>
    <cellStyle name="40% - Accent4 4 3 2 2 2" xfId="3709" xr:uid="{B9DD315A-0CFC-407C-BBA3-28FB77BF1D93}"/>
    <cellStyle name="40% - Accent4 4 3 2 2 2 2" xfId="7395" xr:uid="{7B93D89F-7D39-4343-A76E-D3D91C30337E}"/>
    <cellStyle name="40% - Accent4 4 3 2 2 2 2 2" xfId="32809" xr:uid="{02230E89-5A67-467A-8C53-EB264E5D4BBF}"/>
    <cellStyle name="40% - Accent4 4 3 2 2 2 3" xfId="29153" xr:uid="{90A3925B-4297-4067-99A0-4D3113953876}"/>
    <cellStyle name="40% - Accent4 4 3 2 2 3" xfId="738" xr:uid="{DC6EACA6-2BC7-46EA-A335-F9C4B022CFD2}"/>
    <cellStyle name="40% - Accent4 4 3 2 2 3 2" xfId="12808" xr:uid="{7BC5D158-F027-4815-B2B2-73A64432F8C6}"/>
    <cellStyle name="40% - Accent4 4 3 2 2 3 2 2" xfId="38171" xr:uid="{AC103262-387E-475A-B24D-F718CBA36FD0}"/>
    <cellStyle name="40% - Accent4 4 3 2 2 3 3" xfId="26222" xr:uid="{A7CD0B27-608C-4192-8083-8DDE17FF9765}"/>
    <cellStyle name="40% - Accent4 4 3 2 2 4" xfId="13545" xr:uid="{E96AE0A4-6C89-4F9D-A7CC-1A9C55A1ADD4}"/>
    <cellStyle name="40% - Accent4 4 3 2 2 4 2" xfId="38896" xr:uid="{6ED844D9-0ED0-4C8E-850A-19AE8F52FE15}"/>
    <cellStyle name="40% - Accent4 4 3 2 2 5" xfId="36292" xr:uid="{DDC04B75-19F8-4994-8647-C7758AF06126}"/>
    <cellStyle name="40% - Accent4 4 3 2 3" xfId="1524" xr:uid="{85E625EF-2F73-4E28-99EC-973D8F9D6814}"/>
    <cellStyle name="40% - Accent4 4 3 2 3 2" xfId="13637" xr:uid="{8B171E29-41CA-4E6A-A281-D51ED60AA9A4}"/>
    <cellStyle name="40% - Accent4 4 3 2 3 2 2" xfId="38988" xr:uid="{99BEA238-75E1-4A84-A69C-4CF374C92864}"/>
    <cellStyle name="40% - Accent4 4 3 2 3 3" xfId="26995" xr:uid="{6494CE9F-A012-4DF3-86C2-463F2675D873}"/>
    <cellStyle name="40% - Accent4 4 3 2 4" xfId="22750" xr:uid="{4D2A32EC-FED4-47F9-AC99-C07409070A7E}"/>
    <cellStyle name="40% - Accent4 4 3 2 4 2" xfId="6413" xr:uid="{BE4960DE-6EE7-44D5-B462-8F2E08461F23}"/>
    <cellStyle name="40% - Accent4 4 3 2 4 2 2" xfId="31836" xr:uid="{96065BD0-44AB-43F2-8EC5-1288A3E128AF}"/>
    <cellStyle name="40% - Accent4 4 3 2 4 3" xfId="48005" xr:uid="{17FB8BCB-92DB-498F-BD8F-E263675DD6BA}"/>
    <cellStyle name="40% - Accent4 4 3 2 5" xfId="6547" xr:uid="{BE13A3F6-7AFF-45D3-B673-AD7A2BF8A0B6}"/>
    <cellStyle name="40% - Accent4 4 3 2 5 2" xfId="31969" xr:uid="{D93A8C6A-DFF3-4A86-972A-A860FAFAD317}"/>
    <cellStyle name="40% - Accent4 4 3 2 6" xfId="29957" xr:uid="{298E233B-D535-42B9-9845-8BFD4B62E4A3}"/>
    <cellStyle name="40% - Accent4 4 3 3" xfId="10838" xr:uid="{C2B8BF4C-1751-4364-A76C-418E2EBC772B}"/>
    <cellStyle name="40% - Accent4 4 3 3 2" xfId="23558" xr:uid="{F605EE12-52C9-414C-BF65-0E75E6647AE6}"/>
    <cellStyle name="40% - Accent4 4 3 3 2 2" xfId="10023" xr:uid="{065F98C2-CDC3-4103-B0B7-E4F3D285E628}"/>
    <cellStyle name="40% - Accent4 4 3 3 2 2 2" xfId="20031" xr:uid="{FFE2D254-DD4D-4818-B7D3-04F79C5A322C}"/>
    <cellStyle name="40% - Accent4 4 3 3 2 2 2 2" xfId="45319" xr:uid="{E9011F87-1BC0-4D3C-BF41-1EA0E5585B39}"/>
    <cellStyle name="40% - Accent4 4 3 3 2 2 3" xfId="35407" xr:uid="{2AC60FC2-3A60-413C-8AEC-6E163F62D9C9}"/>
    <cellStyle name="40% - Accent4 4 3 3 2 3" xfId="739" xr:uid="{F15FDC8F-15A7-4F46-830C-D83A95F5C146}"/>
    <cellStyle name="40% - Accent4 4 3 3 2 3 2" xfId="25445" xr:uid="{7FC286B4-2E4B-4335-91DC-AC7FE0C6F0B6}"/>
    <cellStyle name="40% - Accent4 4 3 3 2 3 2 2" xfId="50679" xr:uid="{A743B131-BB2A-4D9C-B899-AD7BA2DC9C66}"/>
    <cellStyle name="40% - Accent4 4 3 3 2 3 3" xfId="26223" xr:uid="{7E1A073A-1CB7-4746-A582-C8E00396774A}"/>
    <cellStyle name="40% - Accent4 4 3 3 2 4" xfId="909" xr:uid="{D537651F-A072-4D48-AE8E-D076ECC08BC5}"/>
    <cellStyle name="40% - Accent4 4 3 3 2 4 2" xfId="26393" xr:uid="{A652FD8E-A8EB-484F-A5D2-F64FFD3E94AA}"/>
    <cellStyle name="40% - Accent4 4 3 3 2 5" xfId="48803" xr:uid="{9587F8CB-F81E-41C8-AD4C-5306997A5875}"/>
    <cellStyle name="40% - Accent4 4 3 3 3" xfId="3628" xr:uid="{7201F24B-304A-4810-B93B-FCD78A5F8079}"/>
    <cellStyle name="40% - Accent4 4 3 3 3 2" xfId="2032" xr:uid="{A8B60422-8840-4C7B-A39E-551A29768FAC}"/>
    <cellStyle name="40% - Accent4 4 3 3 3 2 2" xfId="27503" xr:uid="{0FA44B84-0584-49D5-A66F-4E8E5F9A32B3}"/>
    <cellStyle name="40% - Accent4 4 3 3 3 3" xfId="29072" xr:uid="{0E2AD524-4A01-4954-9B00-9C491752ED0D}"/>
    <cellStyle name="40% - Accent4 4 3 3 4" xfId="16437" xr:uid="{C30B08F0-2A45-430E-BAA1-66932A771F5A}"/>
    <cellStyle name="40% - Accent4 4 3 3 4 2" xfId="12727" xr:uid="{08FBB704-BBEC-46B3-ABCC-8FA676FC92AF}"/>
    <cellStyle name="40% - Accent4 4 3 3 4 2 2" xfId="38090" xr:uid="{D680D50C-39A2-4ED7-81EB-766A36E8DA40}"/>
    <cellStyle name="40% - Accent4 4 3 3 4 3" xfId="41753" xr:uid="{FA3A121E-EBF1-4943-8314-271CD02284C2}"/>
    <cellStyle name="40% - Accent4 4 3 3 5" xfId="19185" xr:uid="{AB9C4104-4DC8-49CE-B002-1A6000716245}"/>
    <cellStyle name="40% - Accent4 4 3 3 5 2" xfId="44484" xr:uid="{3A1833D8-4EFA-4177-B0E6-19B5EFF0287C}"/>
    <cellStyle name="40% - Accent4 4 3 3 6" xfId="36211" xr:uid="{19ED844C-FE8F-413C-ACC8-65556913A37C}"/>
    <cellStyle name="40% - Accent4 4 3 4" xfId="4608" xr:uid="{CB042F4C-F0FF-4809-98C2-4713C8FF23C6}"/>
    <cellStyle name="40% - Accent4 4 3 4 2" xfId="1605" xr:uid="{B1DBC131-7FB3-4273-A434-154BDC43C977}"/>
    <cellStyle name="40% - Accent4 4 3 4 2 2" xfId="17928" xr:uid="{77A09DBB-CFD1-4BF1-8AF1-46AD275FE5BD}"/>
    <cellStyle name="40% - Accent4 4 3 4 2 2 2" xfId="43236" xr:uid="{335200F9-C57A-43D7-9C28-6EF46EDAA195}"/>
    <cellStyle name="40% - Accent4 4 3 4 2 3" xfId="27076" xr:uid="{FBE0D0E5-2238-484A-8A02-0CED1ED37DEB}"/>
    <cellStyle name="40% - Accent4 4 3 4 3" xfId="13375" xr:uid="{40110AAB-7198-4FEE-999D-754A7E4126D2}"/>
    <cellStyle name="40% - Accent4 4 3 4 3 2" xfId="6494" xr:uid="{315A461C-5327-4D93-AFFE-DA2F667485C3}"/>
    <cellStyle name="40% - Accent4 4 3 4 3 2 2" xfId="31917" xr:uid="{6256B313-636C-45E9-9BA5-546833FEB4FF}"/>
    <cellStyle name="40% - Accent4 4 3 4 3 3" xfId="38726" xr:uid="{6A1EC6A7-FBB6-4DD3-B4CA-E4C858E984A3}"/>
    <cellStyle name="40% - Accent4 4 3 4 4" xfId="19859" xr:uid="{D7B374A4-1BE7-4EC1-ACFD-AD475FA199B4}"/>
    <cellStyle name="40% - Accent4 4 3 4 4 2" xfId="45147" xr:uid="{EDF44CB8-593D-43FC-B0E1-0268590D6349}"/>
    <cellStyle name="40% - Accent4 4 3 4 5" xfId="30039" xr:uid="{E9A5FE4A-85AD-41E5-935F-3028DCA212E4}"/>
    <cellStyle name="40% - Accent4 4 3 5" xfId="485" xr:uid="{54B8D4DC-18C7-4000-AB66-21CABD34B8BC}"/>
    <cellStyle name="40% - Accent4 4 3 5 2" xfId="19951" xr:uid="{88AB06F7-3923-4953-80BE-EB0DF5DB2B94}"/>
    <cellStyle name="40% - Accent4 4 3 5 2 2" xfId="45239" xr:uid="{AAA98AF9-F7DB-48BE-B971-A54BCE94EB94}"/>
    <cellStyle name="40% - Accent4 4 3 5 3" xfId="25969" xr:uid="{FB5DA6A1-77E9-4E00-99A6-0C71AC77C8B4}"/>
    <cellStyle name="40% - Accent4 4 3 6" xfId="10113" xr:uid="{49F992FC-F8D8-4F2E-BAE8-652FDE86D994}"/>
    <cellStyle name="40% - Accent4 4 3 6 2" xfId="16947" xr:uid="{B3CF731E-9851-4419-A5D6-E0801B78A882}"/>
    <cellStyle name="40% - Accent4 4 3 6 2 2" xfId="42263" xr:uid="{222A6CB6-B998-4C9A-ACF6-2F5F5B800C5A}"/>
    <cellStyle name="40% - Accent4 4 3 6 3" xfId="35497" xr:uid="{4CB5CE64-0139-43BE-9089-F90CB41FA93D}"/>
    <cellStyle name="40% - Accent4 4 3 7" xfId="226" xr:uid="{7C1C1936-5312-4104-95E3-A5297C5AC591}"/>
    <cellStyle name="40% - Accent4 4 3 7 2" xfId="25720" xr:uid="{C1A19543-66D2-414A-AA29-94D811327458}"/>
    <cellStyle name="40% - Accent4 4 3 8" xfId="40387" xr:uid="{3013D965-8424-4F04-8EBB-639F82B34ED7}"/>
    <cellStyle name="40% - Accent4 4 4" xfId="23475" xr:uid="{EE12944F-CE05-49DB-A50E-AF5DF70AADE5}"/>
    <cellStyle name="40% - Accent4 4 4 2" xfId="17163" xr:uid="{17CD752F-CF9A-4565-B53C-C6AF1AEB4EC0}"/>
    <cellStyle name="40% - Accent4 4 4 2 2" xfId="6713" xr:uid="{92599826-C1E3-4D21-8AAF-84647E570DA4}"/>
    <cellStyle name="40% - Accent4 4 4 2 2 2" xfId="16347" xr:uid="{309C1F2B-3060-466E-BA3D-ED812BC1C709}"/>
    <cellStyle name="40% - Accent4 4 4 2 2 2 2" xfId="1082" xr:uid="{1C0BB387-E3AC-4321-BF61-9C6CBFA1E8CD}"/>
    <cellStyle name="40% - Accent4 4 4 2 2 2 2 2" xfId="26566" xr:uid="{FD9B7F34-5AD7-49F7-B89C-322838F90F5B}"/>
    <cellStyle name="40% - Accent4 4 4 2 2 2 3" xfId="41663" xr:uid="{62EBD381-1D84-4AF3-B60A-279141ADD4A9}"/>
    <cellStyle name="40% - Accent4 4 4 2 2 3" xfId="3880" xr:uid="{3EE55F64-3FC9-4674-8B2F-477B87C9BF59}"/>
    <cellStyle name="40% - Accent4 4 4 2 2 3 2" xfId="8599" xr:uid="{E041010E-D5A1-4C65-9745-969BE73179BD}"/>
    <cellStyle name="40% - Accent4 4 4 2 2 3 2 2" xfId="34006" xr:uid="{24F35B11-13E9-4F6F-B2F0-FC4979804748}"/>
    <cellStyle name="40% - Accent4 4 4 2 2 3 3" xfId="29324" xr:uid="{E485ED3B-25AB-4C58-865E-3E8BEA60E169}"/>
    <cellStyle name="40% - Accent4 4 4 2 2 4" xfId="4049" xr:uid="{F7F034B7-56A7-453E-BEB5-4F6FEB01E6A8}"/>
    <cellStyle name="40% - Accent4 4 4 2 2 4 2" xfId="29493" xr:uid="{17A3BA54-FB04-4F86-A66B-FB9385338748}"/>
    <cellStyle name="40% - Accent4 4 4 2 2 5" xfId="32127" xr:uid="{01CEAC46-4167-4D6F-B607-E42A7ECF881D}"/>
    <cellStyle name="40% - Accent4 4 4 2 3" xfId="22579" xr:uid="{9DBAD0A3-8754-4BDA-9EEF-138E0A7DC581}"/>
    <cellStyle name="40% - Accent4 4 4 2 3 2" xfId="10450" xr:uid="{399C857A-3130-4893-927F-F5ACEABF4D8D}"/>
    <cellStyle name="40% - Accent4 4 4 2 3 2 2" xfId="35834" xr:uid="{A1FDB746-794E-44DA-8E41-EC3F48DD734B}"/>
    <cellStyle name="40% - Accent4 4 4 2 3 3" xfId="47834" xr:uid="{BEB9D65B-74CB-4106-9831-9A7DBA25C746}"/>
    <cellStyle name="40% - Accent4 4 4 2 4" xfId="12217" xr:uid="{6A6EC567-4E5D-4C44-9A49-03302C70B6ED}"/>
    <cellStyle name="40% - Accent4 4 4 2 4 2" xfId="19051" xr:uid="{032F0654-9560-4209-9A76-80E067D3399C}"/>
    <cellStyle name="40% - Accent4 4 4 2 4 2 2" xfId="44351" xr:uid="{6DB52AF3-678E-40A9-9AFB-D20181F96359}"/>
    <cellStyle name="40% - Accent4 4 4 2 4 3" xfId="37580" xr:uid="{D69EA093-0221-456A-A2FE-8E2CB48237A9}"/>
    <cellStyle name="40% - Accent4 4 4 2 5" xfId="829" xr:uid="{AFD00214-448C-4A06-BE2F-7115BB2562C8}"/>
    <cellStyle name="40% - Accent4 4 4 2 5 2" xfId="26313" xr:uid="{252606E7-57B8-4EAC-B43C-344D8DE6C7F0}"/>
    <cellStyle name="40% - Accent4 4 4 2 6" xfId="42471" xr:uid="{DED88E3F-26B7-4A4D-B24E-916FC409E4B1}"/>
    <cellStyle name="40% - Accent4 4 4 3" xfId="6630" xr:uid="{991F2869-5D39-4367-B954-B723484AEF03}"/>
    <cellStyle name="40% - Accent4 4 4 3 2" xfId="19349" xr:uid="{CC9A14AE-9173-4EA3-8238-901C66A4E00E}"/>
    <cellStyle name="40% - Accent4 4 4 3 2 2" xfId="5813" xr:uid="{310D55CE-C606-4A2F-ADE7-03E2D67C1132}"/>
    <cellStyle name="40% - Accent4 4 4 3 2 2 2" xfId="1083" xr:uid="{379499D3-256F-4D19-A594-01A6EDACC3F7}"/>
    <cellStyle name="40% - Accent4 4 4 3 2 2 2 2" xfId="26567" xr:uid="{207373DF-C3C9-405E-9E4C-08ECAA8AB861}"/>
    <cellStyle name="40% - Accent4 4 4 3 2 2 3" xfId="31236" xr:uid="{5B057C3C-BC3C-47D1-B2F3-97AD2A9164DC}"/>
    <cellStyle name="40% - Accent4 4 4 3 2 3" xfId="10194" xr:uid="{B97EE39C-8835-4DF3-946A-C691B018FC55}"/>
    <cellStyle name="40% - Accent4 4 4 3 2 3 2" xfId="21234" xr:uid="{000F95B6-7C1C-46DC-8B8E-C44CFF4700EF}"/>
    <cellStyle name="40% - Accent4 4 4 3 2 3 2 2" xfId="46513" xr:uid="{96EB6C67-D6F2-4385-9D0C-0B5F9B337DB4}"/>
    <cellStyle name="40% - Accent4 4 4 3 2 3 3" xfId="35578" xr:uid="{B5A03417-04AF-4955-9C9B-79083843BCBE}"/>
    <cellStyle name="40% - Accent4 4 4 3 2 4" xfId="10363" xr:uid="{47C9A0D7-B2DE-4A94-B28D-886A318518B2}"/>
    <cellStyle name="40% - Accent4 4 4 3 2 4 2" xfId="35747" xr:uid="{0541B072-1D0F-4B1B-9322-F91EF3DB161F}"/>
    <cellStyle name="40% - Accent4 4 4 3 2 5" xfId="44637" xr:uid="{25967C5B-971C-4569-9319-769A11A1F98B}"/>
    <cellStyle name="40% - Accent4 4 4 3 3" xfId="16266" xr:uid="{C9EED497-3193-4680-ACBB-217C3457B13D}"/>
    <cellStyle name="40% - Accent4 4 4 3 3 2" xfId="23087" xr:uid="{8DB90B09-0D20-42ED-A33F-721C273EF364}"/>
    <cellStyle name="40% - Accent4 4 4 3 3 2 2" xfId="48342" xr:uid="{78BC7CFE-B942-4568-ADA7-0179E521141C}"/>
    <cellStyle name="40% - Accent4 4 4 3 3 3" xfId="41582" xr:uid="{0D589F13-73BE-433B-81CA-7C4A65E38264}"/>
    <cellStyle name="40% - Accent4 4 4 3 4" xfId="24854" xr:uid="{BFDCB3BF-F36E-49DF-86F2-103AB8A3427F}"/>
    <cellStyle name="40% - Accent4 4 4 3 4 2" xfId="8518" xr:uid="{1980714F-FA58-4B84-9E1F-7088AFCFF955}"/>
    <cellStyle name="40% - Accent4 4 4 3 4 2 2" xfId="33925" xr:uid="{AE4D5902-5932-4005-8837-0CF0352B4F57}"/>
    <cellStyle name="40% - Accent4 4 4 3 4 3" xfId="50088" xr:uid="{F5CAE0E7-E51F-46BF-83E7-1099BAECCE72}"/>
    <cellStyle name="40% - Accent4 4 4 3 5" xfId="830" xr:uid="{5147861B-93D3-4F3C-ACBE-03D187F4010A}"/>
    <cellStyle name="40% - Accent4 4 4 3 5 2" xfId="26314" xr:uid="{4646B170-1452-4A34-958D-49B996C5CA9D}"/>
    <cellStyle name="40% - Accent4 4 4 3 6" xfId="32044" xr:uid="{C1563122-B46A-446A-8DF4-49906D29E7FF}"/>
    <cellStyle name="40% - Accent4 4 4 4" xfId="17246" xr:uid="{F580F7C8-B9E2-42D4-B59E-99CC3B97342A}"/>
    <cellStyle name="40% - Accent4 4 4 4 2" xfId="22660" xr:uid="{98E84C72-941A-4A1A-BBEF-45F2128164BD}"/>
    <cellStyle name="40% - Accent4 4 4 4 2 2" xfId="13717" xr:uid="{99EA58E9-A3E6-4BD8-B62A-E57E8606235F}"/>
    <cellStyle name="40% - Accent4 4 4 4 2 2 2" xfId="39068" xr:uid="{282D6F23-B842-4864-9568-B54BA6E91FFD}"/>
    <cellStyle name="40% - Accent4 4 4 4 2 3" xfId="47915" xr:uid="{90343212-5DCA-436D-BD9B-8FEE415C6F12}"/>
    <cellStyle name="40% - Accent4 4 4 4 3" xfId="1776" xr:uid="{10C78F87-7A3C-410C-820C-BE59547FB006}"/>
    <cellStyle name="40% - Accent4 4 4 4 3 2" xfId="19132" xr:uid="{352D415B-A045-430A-BEF9-CD0565A283CB}"/>
    <cellStyle name="40% - Accent4 4 4 4 3 2 2" xfId="44432" xr:uid="{FC1CF644-2ABF-49B0-BB33-F498C0EBABE6}"/>
    <cellStyle name="40% - Accent4 4 4 4 3 3" xfId="27247" xr:uid="{D583C2DD-611F-43D5-835F-B6F01E6CA0C9}"/>
    <cellStyle name="40% - Accent4 4 4 4 4" xfId="1945" xr:uid="{B3684026-82F8-48F4-8E3D-38707A2F4292}"/>
    <cellStyle name="40% - Accent4 4 4 4 4 2" xfId="27416" xr:uid="{80C99711-E42B-468B-A30D-022303F613D3}"/>
    <cellStyle name="40% - Accent4 4 4 4 5" xfId="42554" xr:uid="{F7A2984F-695A-444A-98DA-2495B75F1705}"/>
    <cellStyle name="40% - Accent4 4 4 5" xfId="9942" xr:uid="{B567B6CF-0B7C-4CB9-ADD5-1591C9A98E43}"/>
    <cellStyle name="40% - Accent4 4 4 5 2" xfId="4136" xr:uid="{2B6461ED-3691-42AB-9260-95DD484A149A}"/>
    <cellStyle name="40% - Accent4 4 4 5 2 2" xfId="29580" xr:uid="{4DE0608C-885F-4794-B5D0-845B8180C4FC}"/>
    <cellStyle name="40% - Accent4 4 4 5 3" xfId="35326" xr:uid="{12240234-EBB8-4C01-B550-BF80B20DECC6}"/>
    <cellStyle name="40% - Accent4 4 4 6" xfId="5903" xr:uid="{0212EE8C-D966-4AB2-80F1-480961DCD5C4}"/>
    <cellStyle name="40% - Accent4 4 4 6 2" xfId="25364" xr:uid="{E1DF0DEE-FF1A-4253-9329-0E0E47A065EF}"/>
    <cellStyle name="40% - Accent4 4 4 6 2 2" xfId="50598" xr:uid="{197ED539-C4EA-426A-BA8E-4D7ECE32CC23}"/>
    <cellStyle name="40% - Accent4 4 4 6 3" xfId="31326" xr:uid="{948A25F6-E0C5-4ACD-BDCC-72C23B0A2950}"/>
    <cellStyle name="40% - Accent4 4 4 7" xfId="12869" xr:uid="{0CABA629-7F41-4BC3-A3AE-164F98DD7ADC}"/>
    <cellStyle name="40% - Accent4 4 4 7 2" xfId="38231" xr:uid="{9596AA97-A66B-4C4D-B02E-46389F0D3C57}"/>
    <cellStyle name="40% - Accent4 4 4 8" xfId="48722" xr:uid="{EF348440-DFB6-43FC-8222-5254DC4F27DA}"/>
    <cellStyle name="40% - Accent4 4 5" xfId="19266" xr:uid="{72CA8625-5EC0-4231-B356-5367BE7BEF72}"/>
    <cellStyle name="40% - Accent4 4 5 2" xfId="12952" xr:uid="{AB969BC4-DFE3-44A1-9742-C20F3E0CFE42}"/>
    <cellStyle name="40% - Accent4 4 5 2 2" xfId="395" xr:uid="{F3BDA0C8-AD17-401E-994C-2833E0DBD745}"/>
    <cellStyle name="40% - Accent4 4 5 2 2 2" xfId="24764" xr:uid="{A671904F-6DF5-4352-A814-21D3C4031403}"/>
    <cellStyle name="40% - Accent4 4 5 2 2 2 2" xfId="4222" xr:uid="{29FAF159-91C3-4787-AA5C-421FF37653BD}"/>
    <cellStyle name="40% - Accent4 4 5 2 2 2 2 2" xfId="29666" xr:uid="{D9740206-067A-4FF3-8026-3A01CD0A9653}"/>
    <cellStyle name="40% - Accent4 4 5 2 2 2 3" xfId="49998" xr:uid="{06E809B8-1AAB-4A1C-99FA-A5544DEDB139}"/>
    <cellStyle name="40% - Accent4 4 5 2 2 3" xfId="16518" xr:uid="{B3B50341-6A3F-426E-A3EA-115E58A73180}"/>
    <cellStyle name="40% - Accent4 4 5 2 2 3 2" xfId="3358" xr:uid="{773F940B-AB12-4A1B-83A4-FB54A12FD3AE}"/>
    <cellStyle name="40% - Accent4 4 5 2 2 3 2 2" xfId="28811" xr:uid="{83F24740-10B1-4210-BB52-9530D608A745}"/>
    <cellStyle name="40% - Accent4 4 5 2 2 3 3" xfId="41834" xr:uid="{0F0FDD67-D78B-4E85-B31E-325E483DF4B5}"/>
    <cellStyle name="40% - Accent4 4 5 2 2 4" xfId="16687" xr:uid="{2712EC33-F777-4B2B-B93E-BBB2E5B53BDD}"/>
    <cellStyle name="40% - Accent4 4 5 2 2 4 2" xfId="42003" xr:uid="{FCF444A6-30E7-4DD8-894F-5458D7E6449F}"/>
    <cellStyle name="40% - Accent4 4 5 2 2 5" xfId="25879" xr:uid="{CAFC4FBA-C66B-4AA5-BA2B-CF3121E3F3EA}"/>
    <cellStyle name="40% - Accent4 4 5 2 3" xfId="12046" xr:uid="{DCFB17C3-676D-44E1-A238-4E9EDF67C69A}"/>
    <cellStyle name="40% - Accent4 4 5 2 3 2" xfId="6240" xr:uid="{4DCDB77B-4F2E-4FD9-8F86-86764B621220}"/>
    <cellStyle name="40% - Accent4 4 5 2 3 2 2" xfId="31663" xr:uid="{BE0B3A8D-8D23-4B31-B870-28FB52E9EB33}"/>
    <cellStyle name="40% - Accent4 4 5 2 3 3" xfId="37409" xr:uid="{BEA2328D-5BBF-4F9E-B1E9-368FD04EF14A}"/>
    <cellStyle name="40% - Accent4 4 5 2 4" xfId="8008" xr:uid="{4D63A320-01E2-49D4-989D-20188BD01EFD}"/>
    <cellStyle name="40% - Accent4 4 5 2 4 2" xfId="14841" xr:uid="{1D4C048D-C2F3-48E0-AE88-A9A230F0BD0A}"/>
    <cellStyle name="40% - Accent4 4 5 2 4 2 2" xfId="40180" xr:uid="{471DC26D-00DE-45F4-8358-C78E0739642A}"/>
    <cellStyle name="40% - Accent4 4 5 2 4 3" xfId="33415" xr:uid="{BDBBF46E-7F75-4AEF-B2E4-C9E1E37518B1}"/>
    <cellStyle name="40% - Accent4 4 5 2 5" xfId="3970" xr:uid="{22EDA0FF-380C-4441-A747-9DE4CCB73893}"/>
    <cellStyle name="40% - Accent4 4 5 2 5 2" xfId="29414" xr:uid="{0FC5E556-1BFB-4B46-9A4F-1A1712976F83}"/>
    <cellStyle name="40% - Accent4 4 5 2 6" xfId="38306" xr:uid="{D75E2C91-F839-4F95-99B1-C22065EA8BE2}"/>
    <cellStyle name="40% - Accent4 4 5 3" xfId="312" xr:uid="{811B8627-667B-4D4C-8295-6755AA0F16A7}"/>
    <cellStyle name="40% - Accent4 4 5 3 2" xfId="1435" xr:uid="{38C2B76D-F006-4EF1-AC51-7C052442E41A}"/>
    <cellStyle name="40% - Accent4 4 5 3 2 2" xfId="18451" xr:uid="{738B108D-FEF5-4025-9903-046A330CE4A2}"/>
    <cellStyle name="40% - Accent4 4 5 3 2 2 2" xfId="10536" xr:uid="{AE205F14-C9A8-4E7B-81D1-28D1221F594F}"/>
    <cellStyle name="40% - Accent4 4 5 3 2 2 2 2" xfId="35920" xr:uid="{CDD6E147-DD0D-4DD9-B61E-0669401BDD50}"/>
    <cellStyle name="40% - Accent4 4 5 3 2 2 3" xfId="43751" xr:uid="{308613FF-C8DE-4743-B4A0-14BA2B07CDF7}"/>
    <cellStyle name="40% - Accent4 4 5 3 2 3" xfId="5984" xr:uid="{E4C5D892-4FFA-42E3-886C-E20BE02592B4}"/>
    <cellStyle name="40% - Accent4 4 5 3 2 3 2" xfId="9671" xr:uid="{C27C431F-4E4F-4469-9DA0-C9D198DDC74A}"/>
    <cellStyle name="40% - Accent4 4 5 3 2 3 2 2" xfId="35064" xr:uid="{B9332332-6DB1-4B26-91CB-D14A593D550B}"/>
    <cellStyle name="40% - Accent4 4 5 3 2 3 3" xfId="31407" xr:uid="{0AFB37D7-ED3A-4A70-87EA-C6BF2FEFC6C1}"/>
    <cellStyle name="40% - Accent4 4 5 3 2 4" xfId="6153" xr:uid="{578108F0-1D68-4BCF-A046-6B0F6ACC0504}"/>
    <cellStyle name="40% - Accent4 4 5 3 2 4 2" xfId="31576" xr:uid="{B0CE3671-B3C3-4709-BF5E-2E8EF6ABE24D}"/>
    <cellStyle name="40% - Accent4 4 5 3 2 5" xfId="26906" xr:uid="{FF516317-804C-49F6-99A8-CB31D8242591}"/>
    <cellStyle name="40% - Accent4 4 5 3 3" xfId="24683" xr:uid="{BB7D22F6-EF46-4206-83F6-450F486E8E8D}"/>
    <cellStyle name="40% - Accent4 4 5 3 3 2" xfId="12554" xr:uid="{B772DFD2-8170-47B4-83DB-8C684F3FB085}"/>
    <cellStyle name="40% - Accent4 4 5 3 3 2 2" xfId="37917" xr:uid="{FC4808CA-8947-4790-80E3-59B23CB60BD6}"/>
    <cellStyle name="40% - Accent4 4 5 3 3 3" xfId="49917" xr:uid="{049AB547-A7D1-4BDB-9655-608440FE2494}"/>
    <cellStyle name="40% - Accent4 4 5 3 4" xfId="20643" xr:uid="{77161714-A250-42A7-B5CF-50B7FF9BDF91}"/>
    <cellStyle name="40% - Accent4 4 5 3 4 2" xfId="3277" xr:uid="{D2C8A3BC-9350-41D5-AB69-2646881A0D6C}"/>
    <cellStyle name="40% - Accent4 4 5 3 4 2 2" xfId="28730" xr:uid="{F195CE6B-1477-41D9-B1E6-AFB36DE372BB}"/>
    <cellStyle name="40% - Accent4 4 5 3 4 3" xfId="45922" xr:uid="{DDB1BADD-3A48-49C1-B6A3-F4F3DA70CF29}"/>
    <cellStyle name="40% - Accent4 4 5 3 5" xfId="10284" xr:uid="{BE5A47B1-B422-4F18-A9F3-A0D380EB868D}"/>
    <cellStyle name="40% - Accent4 4 5 3 5 2" xfId="35668" xr:uid="{3FFC62E5-101E-4586-AD7D-4B6737D78E0E}"/>
    <cellStyle name="40% - Accent4 4 5 3 6" xfId="25798" xr:uid="{1E2C422B-3F0E-4420-BB27-BAD20EEDC853}"/>
    <cellStyle name="40% - Accent4 4 5 4" xfId="13035" xr:uid="{EA1A58B1-0F2A-4E81-A287-593B52B7FAEB}"/>
    <cellStyle name="40% - Accent4 4 5 4 2" xfId="12127" xr:uid="{7113FAD1-BBC9-4B48-AD84-E07C58BB3346}"/>
    <cellStyle name="40% - Accent4 4 5 4 2 2" xfId="2118" xr:uid="{E540F633-0168-4BEB-9B7F-66F553D3A552}"/>
    <cellStyle name="40% - Accent4 4 5 4 2 2 2" xfId="27589" xr:uid="{415B7AB6-ED34-427B-AEFE-15F87AA6BC7A}"/>
    <cellStyle name="40% - Accent4 4 5 4 2 3" xfId="37490" xr:uid="{8CC35119-0863-40E7-91C1-914A8C622A39}"/>
    <cellStyle name="40% - Accent4 4 5 4 3" xfId="22831" xr:uid="{D59950B5-74A1-44C7-B5F5-BA33B666CAAD}"/>
    <cellStyle name="40% - Accent4 4 5 4 3 2" xfId="14922" xr:uid="{C6B231A0-0F8F-4E87-9B68-0E730E8AA6F6}"/>
    <cellStyle name="40% - Accent4 4 5 4 3 2 2" xfId="40261" xr:uid="{911D9CD1-094F-4FFE-81A5-74FA056A44A8}"/>
    <cellStyle name="40% - Accent4 4 5 4 3 3" xfId="48086" xr:uid="{FB61AF3E-8535-4714-993E-D22AA15C679E}"/>
    <cellStyle name="40% - Accent4 4 5 4 4" xfId="23000" xr:uid="{924A4C6F-505A-4B29-873A-110F272AC16C}"/>
    <cellStyle name="40% - Accent4 4 5 4 4 2" xfId="48255" xr:uid="{FCE1AA76-D32C-42BD-B619-90380B6401D9}"/>
    <cellStyle name="40% - Accent4 4 5 4 5" xfId="38386" xr:uid="{B3C7F049-346E-4C21-846A-6DCBC5C26FD1}"/>
    <cellStyle name="40% - Accent4 4 5 5" xfId="5732" xr:uid="{F0C2492F-195C-4185-98E9-FF266F215291}"/>
    <cellStyle name="40% - Accent4 4 5 5 2" xfId="16774" xr:uid="{FBAFCDA4-FFA8-4005-83D0-65A91218B8CB}"/>
    <cellStyle name="40% - Accent4 4 5 5 2 2" xfId="42090" xr:uid="{58493241-3026-4A75-867D-667932A0B896}"/>
    <cellStyle name="40% - Accent4 4 5 5 3" xfId="31155" xr:uid="{54E1DA33-BFF4-4B97-B72F-0C5C642FC63F}"/>
    <cellStyle name="40% - Accent4 4 5 6" xfId="18541" xr:uid="{C68FBE4C-1CF5-4FD5-AF59-3874ECE44EE9}"/>
    <cellStyle name="40% - Accent4 4 5 6 2" xfId="21153" xr:uid="{A41B55BE-4676-42B7-8107-0A6A96A94DC4}"/>
    <cellStyle name="40% - Accent4 4 5 6 2 2" xfId="46432" xr:uid="{F6E8523F-06A4-4E9F-9B96-4085B5F55183}"/>
    <cellStyle name="40% - Accent4 4 5 6 3" xfId="43841" xr:uid="{BF58FCD2-79EC-4769-AA77-CC1DD94FF4FF}"/>
    <cellStyle name="40% - Accent4 4 5 7" xfId="1866" xr:uid="{BF94B582-0C10-42E8-B4F3-6FA0B7732352}"/>
    <cellStyle name="40% - Accent4 4 5 7 2" xfId="27337" xr:uid="{C0A9889B-2591-4F2C-896B-55E7CF992308}"/>
    <cellStyle name="40% - Accent4 4 5 8" xfId="44557" xr:uid="{FADCD3C9-2B27-4C2E-85FE-19560B74A0FA}"/>
    <cellStyle name="40% - Accent4 4 6" xfId="1352" xr:uid="{BBFA3965-ED8E-434D-ACB5-727CE8954EEA}"/>
    <cellStyle name="40% - Accent4 4 6 2" xfId="3539" xr:uid="{08CD925B-B3A9-413D-9A19-558703CB8990}"/>
    <cellStyle name="40% - Accent4 4 6 2 2" xfId="7918" xr:uid="{34221C18-F423-4D75-8601-5F10529264EE}"/>
    <cellStyle name="40% - Accent4 4 6 2 2 2" xfId="23173" xr:uid="{19C4C735-C30B-4DB8-B80F-1E3A005F4F95}"/>
    <cellStyle name="40% - Accent4 4 6 2 2 2 2" xfId="48428" xr:uid="{C92CCA8E-9FE1-4B9E-896C-548097169BBC}"/>
    <cellStyle name="40% - Accent4 4 6 2 2 3" xfId="33325" xr:uid="{7D3F9415-C7C2-4347-8405-E6848A9ED71C}"/>
    <cellStyle name="40% - Accent4 4 6 2 3" xfId="12298" xr:uid="{94D9F544-E38E-4A8C-9DA5-E9E651B8F631}"/>
    <cellStyle name="40% - Accent4 4 6 2 3 2" xfId="22307" xr:uid="{51A9227D-A6D3-4871-8076-7F4C2DBE69C5}"/>
    <cellStyle name="40% - Accent4 4 6 2 3 2 2" xfId="47575" xr:uid="{7E231B6D-9DAC-42C5-9939-159C62F1B793}"/>
    <cellStyle name="40% - Accent4 4 6 2 3 3" xfId="37661" xr:uid="{4FF91466-2DF6-4F0A-8309-D4D52B2A0667}"/>
    <cellStyle name="40% - Accent4 4 6 2 4" xfId="12467" xr:uid="{B5DEF022-1A6B-489B-958F-4E9DA7933F9E}"/>
    <cellStyle name="40% - Accent4 4 6 2 4 2" xfId="37830" xr:uid="{DBC1CC58-704C-4410-9549-577D8DD07794}"/>
    <cellStyle name="40% - Accent4 4 6 2 5" xfId="28983" xr:uid="{52BA5FC1-22A4-4179-92D9-33E5FA187F63}"/>
    <cellStyle name="40% - Accent4 4 6 3" xfId="18370" xr:uid="{32FD6D93-7E07-4B95-9C04-1DFAF82F4FFB}"/>
    <cellStyle name="40% - Accent4 4 6 3 2" xfId="25191" xr:uid="{0017D302-66E3-4EDE-ADE0-0060072A7967}"/>
    <cellStyle name="40% - Accent4 4 6 3 2 2" xfId="50425" xr:uid="{FC9C964E-B104-4371-90B8-1E4E07168D24}"/>
    <cellStyle name="40% - Accent4 4 6 3 3" xfId="43670" xr:uid="{EA7BEF39-6EA2-493A-A25A-992E037B528A}"/>
    <cellStyle name="40% - Accent4 4 6 4" xfId="14331" xr:uid="{9DF093C0-E566-4906-B435-37CDEAC84F08}"/>
    <cellStyle name="40% - Accent4 4 6 4 2" xfId="9590" xr:uid="{7894987F-56C6-4380-8159-73E3BC052685}"/>
    <cellStyle name="40% - Accent4 4 6 4 2 2" xfId="34983" xr:uid="{04DA31F1-F091-4733-9025-57FB838C7814}"/>
    <cellStyle name="40% - Accent4 4 6 4 3" xfId="39670" xr:uid="{35D9662A-FB7C-4C18-B510-047AA0A37778}"/>
    <cellStyle name="40% - Accent4 4 6 5" xfId="22921" xr:uid="{F7C2F6AF-3C52-43FB-BD8C-C24BEC56EE4C}"/>
    <cellStyle name="40% - Accent4 4 6 5 2" xfId="48176" xr:uid="{A08CA267-3562-4D6D-8DD1-08F2DBC68C4D}"/>
    <cellStyle name="40% - Accent4 4 6 6" xfId="26825" xr:uid="{7642BD62-3A5E-4DB3-A6C2-2F62EE32191F}"/>
    <cellStyle name="40% - Accent4 4 7" xfId="3456" xr:uid="{5B3AE63C-FA53-49F8-A76D-8C6953CF791B}"/>
    <cellStyle name="40% - Accent4 4 7 2" xfId="9853" xr:uid="{646765F6-4090-4D78-826C-7D3864F8A49B}"/>
    <cellStyle name="40% - Accent4 4 7 2 2" xfId="20553" xr:uid="{A3AD445C-F036-4912-B846-9CC9A321AC89}"/>
    <cellStyle name="40% - Accent4 4 7 2 2 2" xfId="16860" xr:uid="{43210281-1C6C-4D8D-8AA2-FC4E27227F88}"/>
    <cellStyle name="40% - Accent4 4 7 2 2 2 2" xfId="42176" xr:uid="{675BD540-5F9F-42C9-9674-9FD7B2D98D5C}"/>
    <cellStyle name="40% - Accent4 4 7 2 2 3" xfId="45832" xr:uid="{CE96A3D5-44EF-439B-85CF-331CFAEDC4D5}"/>
    <cellStyle name="40% - Accent4 4 7 2 3" xfId="24935" xr:uid="{96655374-649B-4A97-8525-59A2C7AE5FA0}"/>
    <cellStyle name="40% - Accent4 4 7 2 3 2" xfId="15995" xr:uid="{CF13F192-C197-4F83-A9E7-69FD60720119}"/>
    <cellStyle name="40% - Accent4 4 7 2 3 2 2" xfId="41322" xr:uid="{76C2136F-8F25-4E67-8649-E68EBDC232B1}"/>
    <cellStyle name="40% - Accent4 4 7 2 3 3" xfId="50169" xr:uid="{A3443CC5-C87B-4667-8291-D5B144C3D066}"/>
    <cellStyle name="40% - Accent4 4 7 2 4" xfId="25104" xr:uid="{0883AF66-3D5E-4978-9328-C6C094152FD2}"/>
    <cellStyle name="40% - Accent4 4 7 2 4 2" xfId="50338" xr:uid="{D30FCA1A-0DB1-4EDD-AAC2-D47BDC679E24}"/>
    <cellStyle name="40% - Accent4 4 7 2 5" xfId="35237" xr:uid="{3968E01E-233F-4D02-9466-00FB0A242BCE}"/>
    <cellStyle name="40% - Accent4 4 7 3" xfId="7837" xr:uid="{A9E854C7-84E4-44F7-BCD0-D210B0D9C4F3}"/>
    <cellStyle name="40% - Accent4 4 7 3 2" xfId="18878" xr:uid="{07AD185D-0C14-4ACB-B19B-4E023DCCB538}"/>
    <cellStyle name="40% - Accent4 4 7 3 2 2" xfId="44178" xr:uid="{EFBDD8BA-1439-4924-892D-4261B6119839}"/>
    <cellStyle name="40% - Accent4 4 7 3 3" xfId="33244" xr:uid="{16416E6F-5F06-4B13-B7B1-471A0A8FC999}"/>
    <cellStyle name="40% - Accent4 4 7 4" xfId="2767" xr:uid="{EBDC99C4-E7CD-4781-B0BD-A44264BBB724}"/>
    <cellStyle name="40% - Accent4 4 7 4 2" xfId="22226" xr:uid="{51DE516E-8A35-4F18-B129-1214CD3C0450}"/>
    <cellStyle name="40% - Accent4 4 7 4 2 2" xfId="47494" xr:uid="{017EFE97-1547-4831-8673-982ACE29FB68}"/>
    <cellStyle name="40% - Accent4 4 7 4 3" xfId="28220" xr:uid="{C876FB0F-5D57-46C1-B651-FA5B6BFC6180}"/>
    <cellStyle name="40% - Accent4 4 7 5" xfId="16608" xr:uid="{C76035CC-C3CC-4B2E-8D93-B9BA4CF0920A}"/>
    <cellStyle name="40% - Accent4 4 7 5 2" xfId="41924" xr:uid="{983B8648-6C58-48F6-899E-68E8B7D43C6F}"/>
    <cellStyle name="40% - Accent4 4 7 6" xfId="28901" xr:uid="{DE628E1F-D180-4286-8900-B249301ABCE4}"/>
    <cellStyle name="40% - Accent4 4 8" xfId="5557" xr:uid="{E165AE1D-973F-4CE9-9165-AA729CA40D30}"/>
    <cellStyle name="40% - Accent4 4 8 2" xfId="8908" xr:uid="{80FA81E1-4619-4D15-B902-00879D30FBAB}"/>
    <cellStyle name="40% - Accent4 4 8 2 2" xfId="14670" xr:uid="{72F42818-510B-4FD3-BF5E-25AB051AA3AD}"/>
    <cellStyle name="40% - Accent4 4 8 2 2 2" xfId="40009" xr:uid="{F6A7442E-919D-475C-8818-6866A5FD8945}"/>
    <cellStyle name="40% - Accent4 4 8 2 3" xfId="34301" xr:uid="{4164269F-67E7-4C9E-B363-61BA6099DB64}"/>
    <cellStyle name="40% - Accent4 4 8 3" xfId="4870" xr:uid="{B4349E60-5162-4C44-A50D-D146B2F5DA20}"/>
    <cellStyle name="40% - Accent4 4 8 3 2" xfId="24330" xr:uid="{72415664-07EC-41E4-83F9-38DE66E46997}"/>
    <cellStyle name="40% - Accent4 4 8 3 2 2" xfId="49575" xr:uid="{9618A987-3D2A-43F8-A17F-18D76ECEE283}"/>
    <cellStyle name="40% - Accent4 4 8 3 3" xfId="30301" xr:uid="{25ED35D3-48E9-403D-8F50-44D7943D390D}"/>
    <cellStyle name="40% - Accent4 4 8 4" xfId="8636" xr:uid="{C18397F0-73CE-4EB7-B42D-2E26AD6061EE}"/>
    <cellStyle name="40% - Accent4 4 8 4 2" xfId="34042" xr:uid="{9B51FBC7-DD15-4AF9-A069-5375175F40DE}"/>
    <cellStyle name="40% - Accent4 4 8 5" xfId="30980" xr:uid="{49CD8890-29A7-4D63-BD27-1B76D5CF1278}"/>
    <cellStyle name="40% - Accent4 4 9" xfId="11954" xr:uid="{FBD0E80C-C087-4BB9-951E-056D5A95C1E7}"/>
    <cellStyle name="40% - Accent4 4 9 2" xfId="21625" xr:uid="{EDD8B6A8-8FA3-4B5B-9784-6B982B062075}"/>
    <cellStyle name="40% - Accent4 4 9 2 2" xfId="8427" xr:uid="{02F87B08-023A-4CC5-8AA9-61B0F54A3D68}"/>
    <cellStyle name="40% - Accent4 4 9 2 2 2" xfId="33834" xr:uid="{CE926F2C-2FEE-473C-8DA2-D4C21DA043B4}"/>
    <cellStyle name="40% - Accent4 4 9 2 3" xfId="46893" xr:uid="{21D5EE07-F4A2-4A6F-BD93-AE979795C438}"/>
    <cellStyle name="40% - Accent4 4 9 3" xfId="2844" xr:uid="{04D5F0ED-C520-4C64-B223-EB1DE277B1EB}"/>
    <cellStyle name="40% - Accent4 4 9 3 2" xfId="18099" xr:uid="{255EDE51-D79F-49EB-8DD7-BA9716F758AB}"/>
    <cellStyle name="40% - Accent4 4 9 3 2 2" xfId="43407" xr:uid="{607D9D17-5E1A-4C93-8EC6-6C8D49388011}"/>
    <cellStyle name="40% - Accent4 4 9 3 3" xfId="28297" xr:uid="{90BF8B52-4A69-444F-A018-4EC0AA2EE30F}"/>
    <cellStyle name="40% - Accent4 4 9 4" xfId="14578" xr:uid="{E19A8FEC-FAB6-40F3-8D7E-ED736A36AA3B}"/>
    <cellStyle name="40% - Accent4 4 9 4 2" xfId="39917" xr:uid="{0D563950-0BB9-4286-9859-388E5C55BE79}"/>
    <cellStyle name="40% - Accent4 4 9 5" xfId="37317" xr:uid="{947115DD-DF82-49BF-9094-7FFA4C966C8D}"/>
    <cellStyle name="40% - Accent4 5" xfId="11817" xr:uid="{68C075FC-1B95-4002-B67A-88AD513C36CC}"/>
    <cellStyle name="40% - Accent4 5 10" xfId="24628" xr:uid="{44A8BE0B-AFA1-4312-A61F-F187EEC61D1E}"/>
    <cellStyle name="40% - Accent4 5 10 2" xfId="10397" xr:uid="{E285A6E2-0B34-48FD-B592-595E87DD887B}"/>
    <cellStyle name="40% - Accent4 5 10 2 2" xfId="35781" xr:uid="{B24EF7BF-D20A-4427-8B45-90DCC600C835}"/>
    <cellStyle name="40% - Accent4 5 10 3" xfId="49862" xr:uid="{FB3AAF1F-C7F8-43CB-BF53-F5EC32FF9318}"/>
    <cellStyle name="40% - Accent4 5 11" xfId="5845" xr:uid="{0AF46ED9-E53F-4A7E-B4D6-15D06477BEA7}"/>
    <cellStyle name="40% - Accent4 5 11 2" xfId="3222" xr:uid="{D92EA395-568F-4C32-9237-3B7AE8849007}"/>
    <cellStyle name="40% - Accent4 5 11 2 2" xfId="28675" xr:uid="{A9B1A728-68FF-4688-AAB2-665105515FAE}"/>
    <cellStyle name="40% - Accent4 5 11 3" xfId="31268" xr:uid="{7909A0D3-3382-4EE7-A622-C1E55E32FB33}"/>
    <cellStyle name="40% - Accent4 5 12" xfId="16549" xr:uid="{51DB1CA0-BA5C-42AE-961F-8E4BD274B98F}"/>
    <cellStyle name="40% - Accent4 5 12 2" xfId="41865" xr:uid="{74672499-E2C1-48B1-BD3A-A21DDB3D64F4}"/>
    <cellStyle name="40% - Accent4 5 13" xfId="37182" xr:uid="{C386A4FC-8457-430B-8946-6D584C2941D2}"/>
    <cellStyle name="40% - Accent4 5 2" xfId="22407" xr:uid="{C673048D-119A-4650-ABBC-BE08ED97F3CB}"/>
    <cellStyle name="40% - Accent4 5 2 10" xfId="47664" xr:uid="{8EFA4672-B879-4BBA-8761-927A95627634}"/>
    <cellStyle name="40% - Accent4 5 2 2" xfId="16094" xr:uid="{E2FC1B76-C38F-4A25-9096-A841B93AE837}"/>
    <cellStyle name="40% - Accent4 5 2 2 2" xfId="5560" xr:uid="{7DA69945-10FC-471C-9550-F65A31274A63}"/>
    <cellStyle name="40% - Accent4 5 2 2 2 2" xfId="11957" xr:uid="{CD46C911-7E97-44B1-AA66-604CA334BD0A}"/>
    <cellStyle name="40% - Accent4 5 2 2 2 2 2" xfId="21626" xr:uid="{6814C4B2-B64D-4174-8550-F2F117624543}"/>
    <cellStyle name="40% - Accent4 5 2 2 2 2 2 2" xfId="18964" xr:uid="{702C9CA4-11E1-4E26-9C5F-5803C1F3A556}"/>
    <cellStyle name="40% - Accent4 5 2 2 2 2 2 2 2" xfId="44264" xr:uid="{82C3C7D3-FCE3-4275-8C03-010913DA134B}"/>
    <cellStyle name="40% - Accent4 5 2 2 2 2 2 3" xfId="46894" xr:uid="{1107EF20-17A6-4246-B062-97E26063F0F6}"/>
    <cellStyle name="40% - Accent4 5 2 2 2 2 3" xfId="14412" xr:uid="{7F370C6A-E015-4A9E-BB28-0D5F028E60D5}"/>
    <cellStyle name="40% - Accent4 5 2 2 2 2 3 2" xfId="18100" xr:uid="{10061AF6-E07C-45B3-B576-BBE64237E4B8}"/>
    <cellStyle name="40% - Accent4 5 2 2 2 2 3 2 2" xfId="43408" xr:uid="{E55AE365-2971-42D7-AA8D-52335ECCEE8D}"/>
    <cellStyle name="40% - Accent4 5 2 2 2 2 3 3" xfId="39751" xr:uid="{4FF88F79-6593-4B94-B06A-540DA91E059C}"/>
    <cellStyle name="40% - Accent4 5 2 2 2 2 4" xfId="14581" xr:uid="{1A9F37B9-D973-4C1A-A68A-87E2FA7314B0}"/>
    <cellStyle name="40% - Accent4 5 2 2 2 2 4 2" xfId="39920" xr:uid="{C4A6A9A3-0CF9-4FE8-9CF1-778CA8F0F5A1}"/>
    <cellStyle name="40% - Accent4 5 2 2 2 2 5" xfId="37320" xr:uid="{A53D92B8-5461-42AB-8115-9602283AC33D}"/>
    <cellStyle name="40% - Accent4 5 2 2 2 3" xfId="8909" xr:uid="{8061D6A0-7E46-4856-B336-1709DEA65D66}"/>
    <cellStyle name="40% - Accent4 5 2 2 2 3 2" xfId="3104" xr:uid="{91EDBC36-C001-4265-BF88-89F98699DD5D}"/>
    <cellStyle name="40% - Accent4 5 2 2 2 3 2 2" xfId="28557" xr:uid="{99508E0A-4CCE-4EEE-8A9A-8B83A20EB496}"/>
    <cellStyle name="40% - Accent4 5 2 2 2 3 3" xfId="34302" xr:uid="{6F7E1EF7-9DFA-45DB-88B6-4F38D74EA859}"/>
    <cellStyle name="40% - Accent4 5 2 2 2 4" xfId="4871" xr:uid="{9CE2061A-8143-4859-A384-6B757CA3F55A}"/>
    <cellStyle name="40% - Accent4 5 2 2 2 4 2" xfId="24331" xr:uid="{7F4E59E9-CA1A-4EB2-94E3-B724B4E80DC7}"/>
    <cellStyle name="40% - Accent4 5 2 2 2 4 2 2" xfId="49576" xr:uid="{F633554B-B4A1-49D8-A38B-28919AEEDCFC}"/>
    <cellStyle name="40% - Accent4 5 2 2 2 4 3" xfId="30302" xr:uid="{26C58C75-9905-4C2A-94CB-3FF1F3A07F8D}"/>
    <cellStyle name="40% - Accent4 5 2 2 2 5" xfId="18712" xr:uid="{4E38A9D4-3214-4E78-9993-BEC8A520BB77}"/>
    <cellStyle name="40% - Accent4 5 2 2 2 5 2" xfId="44012" xr:uid="{04D82E1A-1FDF-4C81-B4B8-86D61493DF8B}"/>
    <cellStyle name="40% - Accent4 5 2 2 2 6" xfId="30983" xr:uid="{1EBA0AF4-C271-414E-894D-CC7A816D89FF}"/>
    <cellStyle name="40% - Accent4 5 2 2 3" xfId="11874" xr:uid="{F04C9586-B7A5-4D82-949B-C9BCFF02DD05}"/>
    <cellStyle name="40% - Accent4 5 2 2 3 2" xfId="24594" xr:uid="{124A802E-4874-4C60-ACC2-9A972A219017}"/>
    <cellStyle name="40% - Accent4 5 2 2 3 2 2" xfId="15314" xr:uid="{0546C5BD-6714-43A4-9B0E-0FE716EBC25D}"/>
    <cellStyle name="40% - Accent4 5 2 2 3 2 2 2" xfId="8431" xr:uid="{3EF664D7-6D94-43B5-A207-08F052E558C1}"/>
    <cellStyle name="40% - Accent4 5 2 2 3 2 2 2 2" xfId="33838" xr:uid="{AF79BAB8-8ACF-4468-8160-51E0ED579740}"/>
    <cellStyle name="40% - Accent4 5 2 2 3 2 2 3" xfId="40641" xr:uid="{31DA8907-C5B3-4197-99AD-EE00C4D4709F}"/>
    <cellStyle name="40% - Accent4 5 2 2 3 2 3" xfId="2848" xr:uid="{9158DF6E-07F7-4690-B5C6-E96871C42C57}"/>
    <cellStyle name="40% - Accent4 5 2 2 3 2 3 2" xfId="7567" xr:uid="{92947BA3-CF67-4145-AC0A-6F7E65ECB8DD}"/>
    <cellStyle name="40% - Accent4 5 2 2 3 2 3 2 2" xfId="32981" xr:uid="{3FE57DF9-252D-45CF-98C8-0C6F872C770D}"/>
    <cellStyle name="40% - Accent4 5 2 2 3 2 3 3" xfId="28301" xr:uid="{0D864F8E-F73D-4658-907A-CB197CDDBAF8}"/>
    <cellStyle name="40% - Accent4 5 2 2 3 2 4" xfId="3017" xr:uid="{F839389C-EBC4-433B-8708-CB14CE92FCDB}"/>
    <cellStyle name="40% - Accent4 5 2 2 3 2 4 2" xfId="28470" xr:uid="{CCA94C9A-AA0F-47B8-8F21-7299289E18E5}"/>
    <cellStyle name="40% - Accent4 5 2 2 3 2 5" xfId="49828" xr:uid="{0C92C160-1AD1-4871-BCA2-DFBEDD627904}"/>
    <cellStyle name="40% - Accent4 5 2 2 3 3" xfId="21545" xr:uid="{A0C44B6A-1E48-4406-8139-B875C89C660F}"/>
    <cellStyle name="40% - Accent4 5 2 2 3 3 2" xfId="9417" xr:uid="{D7B73DB1-9354-40A4-90AD-9F401A3564BE}"/>
    <cellStyle name="40% - Accent4 5 2 2 3 3 2 2" xfId="34810" xr:uid="{BBDE73C3-D6A6-4CA5-AB6C-67634D05E97F}"/>
    <cellStyle name="40% - Accent4 5 2 2 3 3 3" xfId="46813" xr:uid="{08C3A8CF-1B53-415F-A4AD-BE06C7AE3833}"/>
    <cellStyle name="40% - Accent4 5 2 2 3 4" xfId="11184" xr:uid="{EE971F49-E230-476E-81D8-5BCB0A8E3CBB}"/>
    <cellStyle name="40% - Accent4 5 2 2 3 4 2" xfId="18019" xr:uid="{A45F311B-6ED8-482B-B6DB-CBB6E0D06C5D}"/>
    <cellStyle name="40% - Accent4 5 2 2 3 4 2 2" xfId="43327" xr:uid="{8A7920E7-E4E4-4D80-A04B-13BFD5ADE08E}"/>
    <cellStyle name="40% - Accent4 5 2 2 3 4 3" xfId="36555" xr:uid="{259D27B5-C293-41B2-BBD2-FD9F7E95BB8C}"/>
    <cellStyle name="40% - Accent4 5 2 2 3 5" xfId="8179" xr:uid="{FB2CD3DF-A19D-433E-942E-5D7EC1D59D00}"/>
    <cellStyle name="40% - Accent4 5 2 2 3 5 2" xfId="33586" xr:uid="{C057B191-347E-412F-8862-DC18C5D65C9B}"/>
    <cellStyle name="40% - Accent4 5 2 2 3 6" xfId="37237" xr:uid="{7365BE9A-836E-460C-AF90-C29633E9F0BD}"/>
    <cellStyle name="40% - Accent4 5 2 2 4" xfId="5643" xr:uid="{016A2075-BA58-4BBE-B8F0-67A7160EA15D}"/>
    <cellStyle name="40% - Accent4 5 2 2 4 2" xfId="8990" xr:uid="{259440AE-DB80-448F-B7AE-EB0BEBE4985D}"/>
    <cellStyle name="40% - Accent4 5 2 2 4 2 2" xfId="25277" xr:uid="{528EADBF-DFFF-437E-8015-8D1BAF6A6DAB}"/>
    <cellStyle name="40% - Accent4 5 2 2 4 2 2 2" xfId="50511" xr:uid="{F92340F2-6B91-45D6-9BE8-0387D8E4DDED}"/>
    <cellStyle name="40% - Accent4 5 2 2 4 2 3" xfId="34383" xr:uid="{961604BF-E495-448C-8A69-1EE68D6DE711}"/>
    <cellStyle name="40% - Accent4 5 2 2 4 3" xfId="20724" xr:uid="{8CC9207F-4BB9-45F4-814E-F7E13ABBE2F1}"/>
    <cellStyle name="40% - Accent4 5 2 2 4 3 2" xfId="24412" xr:uid="{27D2DFF6-755F-40D2-BA0E-FB18545E445C}"/>
    <cellStyle name="40% - Accent4 5 2 2 4 3 2 2" xfId="49657" xr:uid="{11F15F56-2237-43A0-A045-B9C777DAD336}"/>
    <cellStyle name="40% - Accent4 5 2 2 4 3 3" xfId="46003" xr:uid="{03B741C1-33B2-4BED-ADCB-4BFB6B654D79}"/>
    <cellStyle name="40% - Accent4 5 2 2 4 4" xfId="20893" xr:uid="{DD945E15-9464-4F7B-8779-E0CEA49628B7}"/>
    <cellStyle name="40% - Accent4 5 2 2 4 4 2" xfId="46172" xr:uid="{E1AD0DFC-3F73-41D4-9323-6F2F05B77DB5}"/>
    <cellStyle name="40% - Accent4 5 2 2 4 5" xfId="31066" xr:uid="{563994BE-8EEF-4CFD-8708-5DA33A8632B8}"/>
    <cellStyle name="40% - Accent4 5 2 2 5" xfId="2596" xr:uid="{C18DB3C1-B7F9-46BE-8D40-24987AAA929E}"/>
    <cellStyle name="40% - Accent4 5 2 2 5 2" xfId="14668" xr:uid="{878084D0-364D-430E-90D6-2C9B71FF069E}"/>
    <cellStyle name="40% - Accent4 5 2 2 5 2 2" xfId="40007" xr:uid="{39DF51A7-1E1E-4788-B09B-2C86EBBE71D1}"/>
    <cellStyle name="40% - Accent4 5 2 2 5 3" xfId="28049" xr:uid="{9F13834B-3230-4405-809C-B2BD4B553C0D}"/>
    <cellStyle name="40% - Accent4 5 2 2 6" xfId="15404" xr:uid="{241EC6BC-2F0B-4D1A-9A9A-C1A0BD3C33FD}"/>
    <cellStyle name="40% - Accent4 5 2 2 6 2" xfId="11694" xr:uid="{11704040-7EFC-4810-954D-5827F979E601}"/>
    <cellStyle name="40% - Accent4 5 2 2 6 2 2" xfId="37065" xr:uid="{25621089-DCAD-471C-942C-F7DC9AE853AA}"/>
    <cellStyle name="40% - Accent4 5 2 2 6 3" xfId="40731" xr:uid="{8C7F8BFA-4152-49BC-8FDD-319E9B0FCD4E}"/>
    <cellStyle name="40% - Accent4 5 2 2 7" xfId="25025" xr:uid="{2B291A24-E7ED-41D4-A62C-9FDF6E76191D}"/>
    <cellStyle name="40% - Accent4 5 2 2 7 2" xfId="50259" xr:uid="{8B6A7726-2CB3-4728-B00D-6002007FE19C}"/>
    <cellStyle name="40% - Accent4 5 2 2 8" xfId="41411" xr:uid="{4C265DF3-D255-4E12-893B-B884A7929ABD}"/>
    <cellStyle name="40% - Accent4 5 2 3" xfId="24511" xr:uid="{BB797F92-DCDC-4A3F-ABBD-A6AB25405569}"/>
    <cellStyle name="40% - Accent4 5 2 3 2" xfId="18198" xr:uid="{FC856121-4A3A-4C4C-BB40-11A152A3C9DD}"/>
    <cellStyle name="40% - Accent4 5 2 3 2 2" xfId="7748" xr:uid="{FA7496B2-9E41-4383-83D8-AC3FA7B5AFFF}"/>
    <cellStyle name="40% - Accent4 5 2 3 2 2 2" xfId="11094" xr:uid="{75CC291E-0EC1-4629-8EC1-D77920A7F453}"/>
    <cellStyle name="40% - Accent4 5 2 3 2 2 2 2" xfId="14754" xr:uid="{C3063C3C-4ACF-4A37-A9BB-8F2060B77D4B}"/>
    <cellStyle name="40% - Accent4 5 2 3 2 2 2 2 2" xfId="40093" xr:uid="{03C5D0A5-BAB5-4BE3-BAA2-DF4B2190E88D}"/>
    <cellStyle name="40% - Accent4 5 2 3 2 2 2 3" xfId="36465" xr:uid="{3A069C9D-9DAA-4473-9BD9-D1F46CAED2AA}"/>
    <cellStyle name="40% - Accent4 5 2 3 2 2 3" xfId="21797" xr:uid="{2C3A5FD1-6324-4675-91A9-33C16AE99236}"/>
    <cellStyle name="40% - Accent4 5 2 3 2 2 3 2" xfId="13889" xr:uid="{B2501CDD-986E-4DBF-8A5D-EA98C898F7F9}"/>
    <cellStyle name="40% - Accent4 5 2 3 2 2 3 2 2" xfId="39240" xr:uid="{2481C968-0775-4C8B-9202-DF512A9D629B}"/>
    <cellStyle name="40% - Accent4 5 2 3 2 2 3 3" xfId="47065" xr:uid="{82C80AEF-E041-423A-AF01-4A0658FAB3B8}"/>
    <cellStyle name="40% - Accent4 5 2 3 2 2 4" xfId="21966" xr:uid="{764C5523-1334-4BF4-AC61-C9F91A8DB64B}"/>
    <cellStyle name="40% - Accent4 5 2 3 2 2 4 2" xfId="47234" xr:uid="{5E9EA28E-DC94-4BDC-9A5F-5293DB09D065}"/>
    <cellStyle name="40% - Accent4 5 2 3 2 2 5" xfId="33155" xr:uid="{052EFF17-948C-4E1C-AD32-4CD8AA8FB65D}"/>
    <cellStyle name="40% - Accent4 5 2 3 2 3" xfId="4700" xr:uid="{C81A7386-F86C-43D8-9B40-0063DA76E0B2}"/>
    <cellStyle name="40% - Accent4 5 2 3 2 3 2" xfId="15741" xr:uid="{9E5ECC39-B3E8-486C-8F6E-ABED8495E762}"/>
    <cellStyle name="40% - Accent4 5 2 3 2 3 2 2" xfId="41068" xr:uid="{6D02DD45-0557-430F-90E3-5686FE848175}"/>
    <cellStyle name="40% - Accent4 5 2 3 2 3 3" xfId="30131" xr:uid="{B87AFB49-8237-475F-9121-4A4CB637BC7B}"/>
    <cellStyle name="40% - Accent4 5 2 3 2 4" xfId="17509" xr:uid="{97533AD0-A122-4C54-8F0A-8166DEBB5CED}"/>
    <cellStyle name="40% - Accent4 5 2 3 2 4 2" xfId="20122" xr:uid="{4592E156-3285-4D6D-8DFC-7D53AFBDF386}"/>
    <cellStyle name="40% - Accent4 5 2 3 2 4 2 2" xfId="45410" xr:uid="{666666D9-50BE-44C2-9C0C-6407BE2D809A}"/>
    <cellStyle name="40% - Accent4 5 2 3 2 4 3" xfId="42817" xr:uid="{9831B7AE-70A0-4BE5-86C6-F6597E0914DF}"/>
    <cellStyle name="40% - Accent4 5 2 3 2 5" xfId="14502" xr:uid="{E77D50B1-2C99-47E9-BA69-76F9518A4074}"/>
    <cellStyle name="40% - Accent4 5 2 3 2 5 2" xfId="39841" xr:uid="{197BA9C3-6983-4512-B242-29FBDE0A62D8}"/>
    <cellStyle name="40% - Accent4 5 2 3 2 6" xfId="43499" xr:uid="{16C03171-C02D-4984-96BC-734500C97CA8}"/>
    <cellStyle name="40% - Accent4 5 2 3 3" xfId="7665" xr:uid="{509ECB07-5EA1-4494-97B3-A514C0147A28}"/>
    <cellStyle name="40% - Accent4 5 2 3 3 2" xfId="20383" xr:uid="{80571BD4-0955-4527-9159-BAE5788B9D75}"/>
    <cellStyle name="40% - Accent4 5 2 3 3 2 2" xfId="23731" xr:uid="{75B1346E-D7F4-4ED7-91F0-B5D9ACD5422D}"/>
    <cellStyle name="40% - Accent4 5 2 3 3 2 2 2" xfId="3190" xr:uid="{73EA4F5A-4944-4CA8-9CD1-C50D3C68347A}"/>
    <cellStyle name="40% - Accent4 5 2 3 3 2 2 2 2" xfId="28643" xr:uid="{CF9943B0-2986-4541-AB1B-47A02041D767}"/>
    <cellStyle name="40% - Accent4 5 2 3 3 2 2 3" xfId="48976" xr:uid="{AF47870C-CB50-4DAB-BD98-773EF5537893}"/>
    <cellStyle name="40% - Accent4 5 2 3 3 2 3" xfId="15485" xr:uid="{6A38D588-6694-4B02-A8E5-89DAC7C25462}"/>
    <cellStyle name="40% - Accent4 5 2 3 3 2 3 2" xfId="2284" xr:uid="{CF3C35E9-0EAC-4D53-AC01-F0E02A59FF06}"/>
    <cellStyle name="40% - Accent4 5 2 3 3 2 3 2 2" xfId="27755" xr:uid="{A3F4C76C-09A9-44BA-BB06-755D9AEBF6A4}"/>
    <cellStyle name="40% - Accent4 5 2 3 3 2 3 3" xfId="40812" xr:uid="{60420C0F-2086-4F82-9642-5C1EA326A668}"/>
    <cellStyle name="40% - Accent4 5 2 3 3 2 4" xfId="15654" xr:uid="{3DF3E02F-48B6-401E-AA7A-AA5897E79478}"/>
    <cellStyle name="40% - Accent4 5 2 3 3 2 4 2" xfId="40981" xr:uid="{3CBD9415-E6EB-40FA-829D-3D2C6CE99386}"/>
    <cellStyle name="40% - Accent4 5 2 3 3 2 5" xfId="45662" xr:uid="{A11A65D4-608E-4EE0-BA20-5C793D30DEFD}"/>
    <cellStyle name="40% - Accent4 5 2 3 3 3" xfId="11013" xr:uid="{FD179B33-02BC-4B58-BCE4-AE41AFF6DA0A}"/>
    <cellStyle name="40% - Accent4 5 2 3 3 3 2" xfId="5208" xr:uid="{CA370B22-97A5-4F0E-A570-DA5539AD395E}"/>
    <cellStyle name="40% - Accent4 5 2 3 3 3 2 2" xfId="30639" xr:uid="{CE859E69-5390-442E-8F67-EC862736FB67}"/>
    <cellStyle name="40% - Accent4 5 2 3 3 3 3" xfId="36384" xr:uid="{39234793-06FA-478D-BB7F-C484D2FCFEBA}"/>
    <cellStyle name="40% - Accent4 5 2 3 3 4" xfId="6976" xr:uid="{9F2572E1-506A-44FB-B93F-39EAFEDA1985}"/>
    <cellStyle name="40% - Accent4 5 2 3 3 4 2" xfId="13808" xr:uid="{12224F95-D46A-4A9C-93FE-C103C95713B4}"/>
    <cellStyle name="40% - Accent4 5 2 3 3 4 2 2" xfId="39159" xr:uid="{E4222284-9361-49A2-9578-6CECD02047C7}"/>
    <cellStyle name="40% - Accent4 5 2 3 3 4 3" xfId="32390" xr:uid="{2919FCF7-4344-4FCE-AFBE-BD56B6BBB184}"/>
    <cellStyle name="40% - Accent4 5 2 3 3 5" xfId="2938" xr:uid="{44E37671-2FD8-4765-ACBF-6BD2928003B9}"/>
    <cellStyle name="40% - Accent4 5 2 3 3 5 2" xfId="28391" xr:uid="{991D4DA4-2AB6-451A-BF40-0C4CBC4C7077}"/>
    <cellStyle name="40% - Accent4 5 2 3 3 6" xfId="33072" xr:uid="{0ED28EC2-299B-4352-9611-9EEE138DE684}"/>
    <cellStyle name="40% - Accent4 5 2 3 4" xfId="18281" xr:uid="{BB2A76D3-DE45-4BA4-91E4-0FF0E99AE308}"/>
    <cellStyle name="40% - Accent4 5 2 3 4 2" xfId="4781" xr:uid="{8FFADD00-C744-46DA-B099-81999E9D598F}"/>
    <cellStyle name="40% - Accent4 5 2 3 4 2 2" xfId="21066" xr:uid="{A945C8F0-689F-4674-AE4E-0B7009A3B90F}"/>
    <cellStyle name="40% - Accent4 5 2 3 4 2 2 2" xfId="46345" xr:uid="{D9998289-9D70-4F50-890C-07D220AF812B}"/>
    <cellStyle name="40% - Accent4 5 2 3 4 2 3" xfId="30212" xr:uid="{619C04A8-D132-4FE2-A53A-09B23917CAE4}"/>
    <cellStyle name="40% - Accent4 5 2 3 4 3" xfId="9161" xr:uid="{30E5E8F8-CB21-4C3D-A51B-881763A85ED9}"/>
    <cellStyle name="40% - Accent4 5 2 3 4 3 2" xfId="20203" xr:uid="{DE66E260-794D-46DD-8776-822DA5D6FC52}"/>
    <cellStyle name="40% - Accent4 5 2 3 4 3 2 2" xfId="45491" xr:uid="{B3AC21F1-71F8-4213-80D3-E92C676B1EB0}"/>
    <cellStyle name="40% - Accent4 5 2 3 4 3 3" xfId="34554" xr:uid="{78DB196B-28B9-48CF-A0DE-69DF8F0BE527}"/>
    <cellStyle name="40% - Accent4 5 2 3 4 4" xfId="9330" xr:uid="{75EC7F17-E1DD-4885-9212-7C8C11206CCF}"/>
    <cellStyle name="40% - Accent4 5 2 3 4 4 2" xfId="34723" xr:uid="{41497D80-4482-4387-B033-A62F1AF7B9AE}"/>
    <cellStyle name="40% - Accent4 5 2 3 4 5" xfId="43581" xr:uid="{FB5BEBC8-010C-414F-A688-DAD8B9D2E855}"/>
    <cellStyle name="40% - Accent4 5 2 3 5" xfId="15233" xr:uid="{A9AA7A01-00B5-4A9F-A4AF-FAF92AE3F00F}"/>
    <cellStyle name="40% - Accent4 5 2 3 5 2" xfId="22053" xr:uid="{060275D0-22F6-45B9-95F5-0D28B91F65ED}"/>
    <cellStyle name="40% - Accent4 5 2 3 5 2 2" xfId="47321" xr:uid="{E99D50A1-54E5-476E-A119-009AAB2653EC}"/>
    <cellStyle name="40% - Accent4 5 2 3 5 3" xfId="40560" xr:uid="{011AECCA-0BD3-486E-820A-259C5E1095E4}"/>
    <cellStyle name="40% - Accent4 5 2 3 6" xfId="23821" xr:uid="{A02A2654-57D5-45CF-AF49-5360BA99BD23}"/>
    <cellStyle name="40% - Accent4 5 2 3 6 2" xfId="7486" xr:uid="{297BA441-23C8-43E8-9EAC-F9627B375EF8}"/>
    <cellStyle name="40% - Accent4 5 2 3 6 2 2" xfId="32900" xr:uid="{C64C066D-2CE2-4CB5-B981-F0682FECE8AD}"/>
    <cellStyle name="40% - Accent4 5 2 3 6 3" xfId="49066" xr:uid="{895A6127-2C2C-46CD-97DA-0DC2381D8F9F}"/>
    <cellStyle name="40% - Accent4 5 2 3 7" xfId="20814" xr:uid="{EA62E7E1-35F8-4899-AD1D-EE82421FBEF9}"/>
    <cellStyle name="40% - Accent4 5 2 3 7 2" xfId="46093" xr:uid="{7B0CDE39-B984-4E00-85F1-203A512193E5}"/>
    <cellStyle name="40% - Accent4 5 2 3 8" xfId="49747" xr:uid="{8418D757-66DE-476C-AA1A-6723B7B67D49}"/>
    <cellStyle name="40% - Accent4 5 2 4" xfId="20300" xr:uid="{65C0E415-D7D3-4C0D-B0B1-72443F721483}"/>
    <cellStyle name="40% - Accent4 5 2 4 2" xfId="14071" xr:uid="{91F549A8-E488-4DAA-AF55-0A513F640589}"/>
    <cellStyle name="40% - Accent4 5 2 4 2 2" xfId="17419" xr:uid="{56AEB219-9287-40ED-BD6F-F4BB230CA98F}"/>
    <cellStyle name="40% - Accent4 5 2 4 2 2 2" xfId="9503" xr:uid="{4F53A08A-17EE-4690-B147-1342C2D540F1}"/>
    <cellStyle name="40% - Accent4 5 2 4 2 2 2 2" xfId="34896" xr:uid="{905D9693-AECD-4762-96D0-A47427A463B5}"/>
    <cellStyle name="40% - Accent4 5 2 4 2 2 3" xfId="42727" xr:uid="{F713A043-906B-4243-B69D-5FFF5E6D3E27}"/>
    <cellStyle name="40% - Accent4 5 2 4 2 3" xfId="4952" xr:uid="{46876712-41EF-449A-9CCE-94B071FAB36A}"/>
    <cellStyle name="40% - Accent4 5 2 4 2 3 2" xfId="4388" xr:uid="{AB5A8BBD-52FB-4973-988D-88AD0B249DE0}"/>
    <cellStyle name="40% - Accent4 5 2 4 2 3 2 2" xfId="29832" xr:uid="{3273123A-3934-4B1F-B962-3DF7B6B2F15D}"/>
    <cellStyle name="40% - Accent4 5 2 4 2 3 3" xfId="30383" xr:uid="{ED154038-AB93-4756-AFEC-D8037A58E7A4}"/>
    <cellStyle name="40% - Accent4 5 2 4 2 4" xfId="5121" xr:uid="{16B7C82D-F042-4167-A8EE-AA8ED5E5E51D}"/>
    <cellStyle name="40% - Accent4 5 2 4 2 4 2" xfId="30552" xr:uid="{7D35FC33-38F0-4B63-8141-D1E67A94ECCE}"/>
    <cellStyle name="40% - Accent4 5 2 4 2 5" xfId="39410" xr:uid="{976FC2B5-2FD2-4054-AC7F-CB17B476EF9F}"/>
    <cellStyle name="40% - Accent4 5 2 4 3" xfId="23650" xr:uid="{60B065B7-8E8B-4194-B6BC-55DB126187A5}"/>
    <cellStyle name="40% - Accent4 5 2 4 3 2" xfId="11521" xr:uid="{4205D7E2-8810-4E51-BDE5-F83EB5EED520}"/>
    <cellStyle name="40% - Accent4 5 2 4 3 2 2" xfId="36892" xr:uid="{5C9CF97F-1353-402D-BC37-CE92E2AF284A}"/>
    <cellStyle name="40% - Accent4 5 2 4 3 3" xfId="48895" xr:uid="{A0FA1144-503A-4DF8-9B34-0753790E98FD}"/>
    <cellStyle name="40% - Accent4 5 2 4 4" xfId="19612" xr:uid="{4D12D73E-6DB9-4E50-97A3-648A8CF17603}"/>
    <cellStyle name="40% - Accent4 5 2 4 4 2" xfId="2203" xr:uid="{452786E2-E60E-4D8E-9FC2-0A4461E07912}"/>
    <cellStyle name="40% - Accent4 5 2 4 4 2 2" xfId="27674" xr:uid="{33E19FA2-1000-44AC-B4C7-DF7F410B499A}"/>
    <cellStyle name="40% - Accent4 5 2 4 4 3" xfId="44900" xr:uid="{F934F78A-11F4-493B-9849-643E8AC12A64}"/>
    <cellStyle name="40% - Accent4 5 2 4 5" xfId="9251" xr:uid="{1291DF9E-CDAC-4140-B2CD-9FBF0C43FAAD}"/>
    <cellStyle name="40% - Accent4 5 2 4 5 2" xfId="34644" xr:uid="{81487F40-A17C-4065-BDDE-4CAD0A23652C}"/>
    <cellStyle name="40% - Accent4 5 2 4 6" xfId="45581" xr:uid="{5EE61B71-9183-47E0-934D-1AA62860AD0F}"/>
    <cellStyle name="40% - Accent4 5 2 5" xfId="13988" xr:uid="{F00EC75F-BA5D-4B22-84C6-BF0DADA8622E}"/>
    <cellStyle name="40% - Accent4 5 2 5 2" xfId="2507" xr:uid="{32140733-9F17-44E5-8992-4A788A85FD53}"/>
    <cellStyle name="40% - Accent4 5 2 5 2 2" xfId="6886" xr:uid="{D49F3653-0928-49A8-8E17-A82FC58563D8}"/>
    <cellStyle name="40% - Accent4 5 2 5 2 2 2" xfId="22139" xr:uid="{BB4C9C6B-4B56-4C7A-96C9-5CA2DBA256BC}"/>
    <cellStyle name="40% - Accent4 5 2 5 2 2 2 2" xfId="47407" xr:uid="{32984105-5C29-4983-9046-8CA87763155A}"/>
    <cellStyle name="40% - Accent4 5 2 5 2 2 3" xfId="32300" xr:uid="{CF77424F-6538-4C20-9214-8AE0BD5E1985}"/>
    <cellStyle name="40% - Accent4 5 2 5 2 3" xfId="11265" xr:uid="{9CBA198B-F471-4087-8701-42FD545C4A31}"/>
    <cellStyle name="40% - Accent4 5 2 5 2 3 2" xfId="10702" xr:uid="{C167DA68-7190-4C05-A471-0E6E2414AEAF}"/>
    <cellStyle name="40% - Accent4 5 2 5 2 3 2 2" xfId="36086" xr:uid="{BE818612-EC04-4BFB-ADA7-371B6E188577}"/>
    <cellStyle name="40% - Accent4 5 2 5 2 3 3" xfId="36636" xr:uid="{961F9319-9E46-4A0F-B84C-3412EA7B307A}"/>
    <cellStyle name="40% - Accent4 5 2 5 2 4" xfId="11434" xr:uid="{8B4C0CA7-D056-48EF-BFDC-E7AE2262A4A2}"/>
    <cellStyle name="40% - Accent4 5 2 5 2 4 2" xfId="36805" xr:uid="{5F144E69-2FAB-4649-B3B0-D241DC4C3EA2}"/>
    <cellStyle name="40% - Accent4 5 2 5 2 5" xfId="27960" xr:uid="{B494076E-03DA-48BF-A330-9F6BEAC038C3}"/>
    <cellStyle name="40% - Accent4 5 2 5 3" xfId="17338" xr:uid="{7A017ACA-3861-4544-BB36-81B660755372}"/>
    <cellStyle name="40% - Accent4 5 2 5 3 2" xfId="24158" xr:uid="{59663097-D11B-4D62-B9DA-6D19BBB09DBA}"/>
    <cellStyle name="40% - Accent4 5 2 5 3 2 2" xfId="49403" xr:uid="{1A9DDB8D-31B3-4E32-8623-EC3281637703}"/>
    <cellStyle name="40% - Accent4 5 2 5 3 3" xfId="42646" xr:uid="{28820497-6D64-40CA-BE65-CD67F5D8902B}"/>
    <cellStyle name="40% - Accent4 5 2 5 4" xfId="13298" xr:uid="{7D862C09-9F12-44A9-B391-9788CABF7CA3}"/>
    <cellStyle name="40% - Accent4 5 2 5 4 2" xfId="4307" xr:uid="{2D0D33DB-73C2-4707-A50B-3CFE7D52369D}"/>
    <cellStyle name="40% - Accent4 5 2 5 4 2 2" xfId="29751" xr:uid="{B32F3C05-7597-4D90-983C-7D90F53D053A}"/>
    <cellStyle name="40% - Accent4 5 2 5 4 3" xfId="38649" xr:uid="{3E27272B-C0F4-49DB-935C-39A90855B100}"/>
    <cellStyle name="40% - Accent4 5 2 5 5" xfId="21887" xr:uid="{89F3BBE3-CD6C-457F-AFD0-A3E0E18826EB}"/>
    <cellStyle name="40% - Accent4 5 2 5 5 2" xfId="47155" xr:uid="{CC27C207-D1CA-4FEB-B1E3-9F6A3CD40DF6}"/>
    <cellStyle name="40% - Accent4 5 2 5 6" xfId="39329" xr:uid="{D4DCC17F-D6FE-4116-9A09-115560F3D81F}"/>
    <cellStyle name="40% - Accent4 5 2 6" xfId="16177" xr:uid="{7708BF55-4269-44FA-8FD9-22390C6063A9}"/>
    <cellStyle name="40% - Accent4 5 2 6 2" xfId="2677" xr:uid="{01F5E935-CAE3-460D-B945-B93721B488E8}"/>
    <cellStyle name="40% - Accent4 5 2 6 2 2" xfId="12640" xr:uid="{B9C52DFD-135F-4008-B78A-F68E9A908EF1}"/>
    <cellStyle name="40% - Accent4 5 2 6 2 2 2" xfId="38003" xr:uid="{B2E82807-7EB3-41F8-A327-F86F2C9CF836}"/>
    <cellStyle name="40% - Accent4 5 2 6 2 3" xfId="28130" xr:uid="{CD7CD7CB-D2A3-42E5-9F04-5CF994776EFA}"/>
    <cellStyle name="40% - Accent4 5 2 6 3" xfId="8089" xr:uid="{20BF0EE5-6138-4D78-A68C-B44D6D81632C}"/>
    <cellStyle name="40% - Accent4 5 2 6 3 2" xfId="11775" xr:uid="{71BE8A0A-378A-4153-A075-C524B707B732}"/>
    <cellStyle name="40% - Accent4 5 2 6 3 2 2" xfId="37146" xr:uid="{56BA41D0-660B-45ED-8A5C-69C5D4C466CD}"/>
    <cellStyle name="40% - Accent4 5 2 6 3 3" xfId="33496" xr:uid="{A2FDFE35-7EAC-4B9F-820F-2E329B8D5D72}"/>
    <cellStyle name="40% - Accent4 5 2 6 4" xfId="8258" xr:uid="{5689D155-2EC2-4859-A3A3-BA3B69BC5E23}"/>
    <cellStyle name="40% - Accent4 5 2 6 4 2" xfId="33665" xr:uid="{8752BF09-BAF6-40A7-AD6B-598116E17118}"/>
    <cellStyle name="40% - Accent4 5 2 6 5" xfId="41493" xr:uid="{AB900DB6-5C9E-486E-9610-AAD3AA3013AA}"/>
    <cellStyle name="40% - Accent4 5 2 7" xfId="14160" xr:uid="{36DEAC99-D003-4217-B739-1775A87A4DCD}"/>
    <cellStyle name="40% - Accent4 5 2 7 2" xfId="20980" xr:uid="{1778C2B6-54D1-4B24-BBE6-5852B3DEB931}"/>
    <cellStyle name="40% - Accent4 5 2 7 2 2" xfId="46259" xr:uid="{55932B1A-A0C2-434D-B8D7-74A89253A3A3}"/>
    <cellStyle name="40% - Accent4 5 2 7 3" xfId="39499" xr:uid="{9F05521F-2C9F-42E0-93BC-17E498BB9423}"/>
    <cellStyle name="40% - Accent4 5 2 8" xfId="21716" xr:uid="{7CA68F49-5346-49C5-8223-AF92136C4C83}"/>
    <cellStyle name="40% - Accent4 5 2 8 2" xfId="5381" xr:uid="{65433831-C90F-4C29-BDA3-0E8F1AFEDBDF}"/>
    <cellStyle name="40% - Accent4 5 2 8 2 2" xfId="30812" xr:uid="{0189D750-40A9-45E3-A3D6-F403152C3E7A}"/>
    <cellStyle name="40% - Accent4 5 2 8 3" xfId="46984" xr:uid="{27072118-E69E-4BD1-AB4E-93AE9F56E5E1}"/>
    <cellStyle name="40% - Accent4 5 2 9" xfId="12388" xr:uid="{05589F27-AC2C-4ABF-8493-30752C08237A}"/>
    <cellStyle name="40% - Accent4 5 2 9 2" xfId="37751" xr:uid="{1FFD8DB0-9323-456B-8E2D-913754BAE0B1}"/>
    <cellStyle name="40% - Accent4 5 3" xfId="2424" xr:uid="{19CC75FD-EC24-4AF0-9258-8F6273B18ACA}"/>
    <cellStyle name="40% - Accent4 5 3 2" xfId="8737" xr:uid="{646FC30C-E009-4BDB-B60C-92619C3D6BB5}"/>
    <cellStyle name="40% - Accent4 5 3 2 2" xfId="21456" xr:uid="{79E51FCE-DBD2-4246-9988-BC3C9C2ECD4B}"/>
    <cellStyle name="40% - Accent4 5 3 2 2 2" xfId="13208" xr:uid="{E5879681-C46C-4429-B66C-6357155F06C0}"/>
    <cellStyle name="40% - Accent4 5 3 2 2 2 2" xfId="5294" xr:uid="{82E61668-DBE3-4566-947F-B4D5EB4E3057}"/>
    <cellStyle name="40% - Accent4 5 3 2 2 2 2 2" xfId="30725" xr:uid="{014FF3AB-9CC6-40A7-A455-2802F0062F19}"/>
    <cellStyle name="40% - Accent4 5 3 2 2 2 3" xfId="38559" xr:uid="{4EA43521-DF2D-4858-9CB0-16783861D588}"/>
    <cellStyle name="40% - Accent4 5 3 2 2 3" xfId="17590" xr:uid="{8776D8D8-4C50-430F-B88E-610439ACD1DA}"/>
    <cellStyle name="40% - Accent4 5 3 2 2 3 2" xfId="17026" xr:uid="{00C696FC-AF76-4E5E-A180-662850F08E31}"/>
    <cellStyle name="40% - Accent4 5 3 2 2 3 2 2" xfId="42342" xr:uid="{A42B16F8-8C7B-4EBD-8C1B-77D804A29142}"/>
    <cellStyle name="40% - Accent4 5 3 2 2 3 3" xfId="42898" xr:uid="{075D7917-E016-4B6E-BF25-3C9BED899A46}"/>
    <cellStyle name="40% - Accent4 5 3 2 2 4" xfId="17759" xr:uid="{778BBD01-37D0-4857-A786-CE4F804DEF31}"/>
    <cellStyle name="40% - Accent4 5 3 2 2 4 2" xfId="43067" xr:uid="{C006946E-8172-4DE4-AE73-F8B32AF4F2BA}"/>
    <cellStyle name="40% - Accent4 5 3 2 2 5" xfId="46724" xr:uid="{2E142BA5-55D5-45A0-A48B-AC7DDC9DC973}"/>
    <cellStyle name="40% - Accent4 5 3 2 3" xfId="19441" xr:uid="{182A3BAE-5D52-48B5-A208-77FD2388C515}"/>
    <cellStyle name="40% - Accent4 5 3 2 3 2" xfId="7313" xr:uid="{7AF520D8-FBED-4D39-9428-6B64B17ECAFA}"/>
    <cellStyle name="40% - Accent4 5 3 2 3 2 2" xfId="32727" xr:uid="{F45C1B73-1648-4AA2-A1CC-88E8E39C5D91}"/>
    <cellStyle name="40% - Accent4 5 3 2 3 3" xfId="44729" xr:uid="{3DB31519-347E-44E3-AE12-DBC8A391F64E}"/>
    <cellStyle name="40% - Accent4 5 3 2 4" xfId="3797" xr:uid="{084CB0F7-5A2E-478C-BB1D-CE62EA0E813B}"/>
    <cellStyle name="40% - Accent4 5 3 2 4 2" xfId="23258" xr:uid="{33FDAA2E-4F2D-41B5-977B-80B8E6183F13}"/>
    <cellStyle name="40% - Accent4 5 3 2 4 2 2" xfId="48513" xr:uid="{3BE94302-DEFC-4C7B-92AA-F8A147D9ED27}"/>
    <cellStyle name="40% - Accent4 5 3 2 4 3" xfId="29241" xr:uid="{394E294C-DD90-4A32-9A97-6EE0D039EEB1}"/>
    <cellStyle name="40% - Accent4 5 3 2 5" xfId="5042" xr:uid="{9EEB4656-57BA-42AD-807C-B1F8EE89C188}"/>
    <cellStyle name="40% - Accent4 5 3 2 5 2" xfId="30473" xr:uid="{E8DE78B6-533B-4616-8ECF-B09C585E80AC}"/>
    <cellStyle name="40% - Accent4 5 3 2 6" xfId="34133" xr:uid="{EFAB292F-E34C-4EF2-8F8F-4327C4A5DC5C}"/>
    <cellStyle name="40% - Accent4 5 3 3" xfId="21373" xr:uid="{3F8D4150-669D-4C15-B25E-AB43D0CA218E}"/>
    <cellStyle name="40% - Accent4 5 3 3 2" xfId="15144" xr:uid="{8FBCBF0A-31A6-4BB7-8D70-A27A70A14A3E}"/>
    <cellStyle name="40% - Accent4 5 3 3 2 2" xfId="1603" xr:uid="{FAC22FE2-128C-4E90-AA1F-AE61BE5E6BA5}"/>
    <cellStyle name="40% - Accent4 5 3 3 2 2 2" xfId="11607" xr:uid="{7C0B8329-5DD6-42D4-ABF7-4F68D174517E}"/>
    <cellStyle name="40% - Accent4 5 3 3 2 2 2 2" xfId="36978" xr:uid="{F40B7FB6-E619-4063-A26E-7540C0DE1400}"/>
    <cellStyle name="40% - Accent4 5 3 3 2 2 3" xfId="27074" xr:uid="{33F7EDA1-6FCE-4788-806A-12325AF2C10C}"/>
    <cellStyle name="40% - Accent4 5 3 3 2 3" xfId="7057" xr:uid="{22A38036-4BD1-42E8-AEB4-8A384E611776}"/>
    <cellStyle name="40% - Accent4 5 3 3 2 3 2" xfId="6492" xr:uid="{4A44AAA0-6946-494F-A717-BC51BA41111E}"/>
    <cellStyle name="40% - Accent4 5 3 3 2 3 2 2" xfId="31915" xr:uid="{B93A7FB1-539C-4447-8E28-EF7E1C80BCD7}"/>
    <cellStyle name="40% - Accent4 5 3 3 2 3 3" xfId="32471" xr:uid="{03BF70EF-96A4-42D3-850E-E68BB21B4BCB}"/>
    <cellStyle name="40% - Accent4 5 3 3 2 4" xfId="7226" xr:uid="{24F779BF-67FF-4D82-9A91-AD7B3BD95F37}"/>
    <cellStyle name="40% - Accent4 5 3 3 2 4 2" xfId="32640" xr:uid="{DE3BD1DE-EAC2-40D1-B18C-76A65C7A603F}"/>
    <cellStyle name="40% - Accent4 5 3 3 2 5" xfId="40471" xr:uid="{A262AA46-FAB1-43ED-B28D-AFA69E6C8FDF}"/>
    <cellStyle name="40% - Accent4 5 3 3 3" xfId="13127" xr:uid="{33B6B3C0-7C05-47E2-BF07-4B3B3CE81E99}"/>
    <cellStyle name="40% - Accent4 5 3 3 3 2" xfId="19949" xr:uid="{9D343666-D3FA-420E-9B02-834DB09BD282}"/>
    <cellStyle name="40% - Accent4 5 3 3 3 2 2" xfId="45237" xr:uid="{8DED427E-C268-4635-87F0-784A4354F0E3}"/>
    <cellStyle name="40% - Accent4 5 3 3 3 3" xfId="38478" xr:uid="{2D43387F-FE0E-4D46-8C2B-85BA87A9397D}"/>
    <cellStyle name="40% - Accent4 5 3 3 4" xfId="10111" xr:uid="{924868EA-6D87-41F8-A812-47E05860C073}"/>
    <cellStyle name="40% - Accent4 5 3 3 4 2" xfId="16945" xr:uid="{54FF13E6-BE36-4942-9994-85E6B0EFDBB8}"/>
    <cellStyle name="40% - Accent4 5 3 3 4 2 2" xfId="42261" xr:uid="{F3C02BC9-BA41-40DE-B3DB-0A6DB0672E3E}"/>
    <cellStyle name="40% - Accent4 5 3 3 4 3" xfId="35495" xr:uid="{651D4F4E-AABA-470B-8AAC-C41C02CC0273}"/>
    <cellStyle name="40% - Accent4 5 3 3 5" xfId="11355" xr:uid="{A0C427F6-6E49-4D09-81D3-7D003EE3D70A}"/>
    <cellStyle name="40% - Accent4 5 3 3 5 2" xfId="36726" xr:uid="{AF0AE689-6BFE-4ACA-AADA-75D5109E9775}"/>
    <cellStyle name="40% - Accent4 5 3 3 6" xfId="46642" xr:uid="{0D7B4353-1B2F-41F4-9C1C-A4FD4FB986CD}"/>
    <cellStyle name="40% - Accent4 5 3 4" xfId="8820" xr:uid="{9FA95317-39DB-4003-B982-5D12EAAB9C2D}"/>
    <cellStyle name="40% - Accent4 5 3 4 2" xfId="19522" xr:uid="{C1BBC197-A9B4-4302-8A38-C165665648B6}"/>
    <cellStyle name="40% - Accent4 5 3 4 2 2" xfId="15827" xr:uid="{4A06ECF5-6039-465D-86F9-E5E5D856B139}"/>
    <cellStyle name="40% - Accent4 5 3 4 2 2 2" xfId="41154" xr:uid="{B925A640-8BEC-4F23-A1B0-63651F7DDDC5}"/>
    <cellStyle name="40% - Accent4 5 3 4 2 3" xfId="44810" xr:uid="{594452F2-E6A6-438F-8C88-EBC6A7040EFF}"/>
    <cellStyle name="40% - Accent4 5 3 4 3" xfId="23902" xr:uid="{3E99CF77-1034-444A-B4FF-D35493E9C37D}"/>
    <cellStyle name="40% - Accent4 5 3 4 3 2" xfId="23339" xr:uid="{9A83C0A7-37DA-4D52-B3FB-066DACEEC7CC}"/>
    <cellStyle name="40% - Accent4 5 3 4 3 2 2" xfId="48594" xr:uid="{BA639072-DD4E-4D59-BAA2-8E8C5F86D706}"/>
    <cellStyle name="40% - Accent4 5 3 4 3 3" xfId="49147" xr:uid="{B907E9AA-BC14-41B1-92E0-6F51A760CD8A}"/>
    <cellStyle name="40% - Accent4 5 3 4 4" xfId="24071" xr:uid="{7A0F3AF9-EEA5-48FF-8348-535886B51340}"/>
    <cellStyle name="40% - Accent4 5 3 4 4 2" xfId="49316" xr:uid="{D6380C0D-2E4E-4CA2-8A08-874769ACD812}"/>
    <cellStyle name="40% - Accent4 5 3 4 5" xfId="34213" xr:uid="{1A61D8F6-A9FF-4A27-B1E1-3A846ACB66EB}"/>
    <cellStyle name="40% - Accent4 5 3 5" xfId="6805" xr:uid="{3306E851-C013-47F8-A158-9E5899ED9BDE}"/>
    <cellStyle name="40% - Accent4 5 3 5 2" xfId="17846" xr:uid="{82A2FBAF-A013-455B-9CEC-35E5DAE770CF}"/>
    <cellStyle name="40% - Accent4 5 3 5 2 2" xfId="43154" xr:uid="{C757EF76-7435-434D-9CD3-EEF75CCBDDFC}"/>
    <cellStyle name="40% - Accent4 5 3 5 3" xfId="32219" xr:uid="{874672CF-DD11-4A1C-A407-D7244A6FAE47}"/>
    <cellStyle name="40% - Accent4 5 3 6" xfId="1693" xr:uid="{F3C4E132-C2DB-4E17-B325-0FCCC4955AFF}"/>
    <cellStyle name="40% - Accent4 5 3 6 2" xfId="10621" xr:uid="{2F50C395-FAE3-44AE-96C3-324DCF1E36CA}"/>
    <cellStyle name="40% - Accent4 5 3 6 2 2" xfId="36005" xr:uid="{50040B06-641E-48F5-A982-C77F114F540F}"/>
    <cellStyle name="40% - Accent4 5 3 6 3" xfId="27164" xr:uid="{798EE1EC-2F1D-4092-940A-EE50FC0E1CD9}"/>
    <cellStyle name="40% - Accent4 5 3 7" xfId="15575" xr:uid="{AB408954-5DEE-4D7D-8BC1-454EF6FDD4B7}"/>
    <cellStyle name="40% - Accent4 5 3 7 2" xfId="40902" xr:uid="{3BCAF791-2AF3-4918-8746-BF151B869A5A}"/>
    <cellStyle name="40% - Accent4 5 3 8" xfId="27880" xr:uid="{88C6C29F-205E-4589-87FF-425920AA2856}"/>
    <cellStyle name="40% - Accent4 5 4" xfId="15061" xr:uid="{9A557513-283E-4E28-9036-E452E21C433E}"/>
    <cellStyle name="40% - Accent4 5 4 2" xfId="4528" xr:uid="{2D2E8E59-9EAB-45CA-BF8D-0E0F71DA4F55}"/>
    <cellStyle name="40% - Accent4 5 4 2 2" xfId="10924" xr:uid="{E0E8C88A-61DA-40E7-8395-00CAB97A7632}"/>
    <cellStyle name="40% - Accent4 5 4 2 2 2" xfId="10021" xr:uid="{25F95427-C940-4EDE-B6EE-8CEB12F3E2BF}"/>
    <cellStyle name="40% - Accent4 5 4 2 2 2 2" xfId="17932" xr:uid="{30F68044-2607-400A-82DC-7237B48F4575}"/>
    <cellStyle name="40% - Accent4 5 4 2 2 2 2 2" xfId="43240" xr:uid="{79E1697D-E09E-48C6-B040-E8BA692DF54E}"/>
    <cellStyle name="40% - Accent4 5 4 2 2 2 3" xfId="35405" xr:uid="{25F8DEA8-C891-4045-B2EC-B2139EE589D4}"/>
    <cellStyle name="40% - Accent4 5 4 2 2 3" xfId="13379" xr:uid="{82E4DA8B-0CCF-474E-844E-5F4C7212EBBB}"/>
    <cellStyle name="40% - Accent4 5 4 2 2 3 2" xfId="25443" xr:uid="{2EB0749F-2EFA-4EB3-948F-AB93F2DFE680}"/>
    <cellStyle name="40% - Accent4 5 4 2 2 3 2 2" xfId="50677" xr:uid="{25C8A7BD-25CB-4842-9E90-04F123DAFEC1}"/>
    <cellStyle name="40% - Accent4 5 4 2 2 3 3" xfId="38730" xr:uid="{D900EC99-0776-431E-9BA4-7F0DEE21E811}"/>
    <cellStyle name="40% - Accent4 5 4 2 2 4" xfId="13548" xr:uid="{D91CFC6C-8011-460D-AB25-9B8E9D523E6E}"/>
    <cellStyle name="40% - Accent4 5 4 2 2 4 2" xfId="38899" xr:uid="{9C767A78-BC82-43C6-AD09-9165EB14638F}"/>
    <cellStyle name="40% - Accent4 5 4 2 2 5" xfId="36295" xr:uid="{2EA711F0-243F-4426-BF62-9F51C61D0430}"/>
    <cellStyle name="40% - Accent4 5 4 2 3" xfId="3626" xr:uid="{03B3CC15-86CC-45C1-A7BD-2AAFF881AC08}"/>
    <cellStyle name="40% - Accent4 5 4 2 3 2" xfId="1000" xr:uid="{5B05249D-EF3D-4A6B-A82B-65F913994C05}"/>
    <cellStyle name="40% - Accent4 5 4 2 3 2 2" xfId="26484" xr:uid="{39672D19-9B84-4C97-B992-DAFB9F53B2FD}"/>
    <cellStyle name="40% - Accent4 5 4 2 3 3" xfId="29070" xr:uid="{187836D7-AD1F-42C3-A675-0EEA75EDABF4}"/>
    <cellStyle name="40% - Accent4 5 4 2 4" xfId="16435" xr:uid="{E6E46CA8-5822-4714-8D3D-314486F6CF29}"/>
    <cellStyle name="40% - Accent4 5 4 2 4 2" xfId="12725" xr:uid="{EB0FF263-E424-41B3-8E51-5A8F1CE18B8C}"/>
    <cellStyle name="40% - Accent4 5 4 2 4 2 2" xfId="38088" xr:uid="{5D971561-F04A-46D5-B53E-242AABEBF26E}"/>
    <cellStyle name="40% - Accent4 5 4 2 4 3" xfId="41751" xr:uid="{BB62174B-D475-4C8A-8A0C-45DB5A4C7FC2}"/>
    <cellStyle name="40% - Accent4 5 4 2 5" xfId="17680" xr:uid="{DB9487F3-AE79-456D-B9DB-8AAAAF0E7C41}"/>
    <cellStyle name="40% - Accent4 5 4 2 5 2" xfId="42988" xr:uid="{DE795B8A-CA88-4A93-A698-D6D06FAB99A6}"/>
    <cellStyle name="40% - Accent4 5 4 2 6" xfId="29960" xr:uid="{C0EB1EB3-6160-4CAE-AD6E-EF3E673EED81}"/>
    <cellStyle name="40% - Accent4 5 4 3" xfId="10841" xr:uid="{9B31E6B0-8D2C-4117-98EF-CB3A3E9C54D1}"/>
    <cellStyle name="40% - Accent4 5 4 3 2" xfId="23561" xr:uid="{AB4FB37D-C8B1-40A1-9AC3-8D5F8861E81A}"/>
    <cellStyle name="40% - Accent4 5 4 3 2 2" xfId="22658" xr:uid="{7E396BBB-016B-48FA-B0DF-53882A0A2E0C}"/>
    <cellStyle name="40% - Accent4 5 4 3 2 2 2" xfId="7399" xr:uid="{C78496BD-D118-43A7-B093-F3DBBDC5DCD9}"/>
    <cellStyle name="40% - Accent4 5 4 3 2 2 2 2" xfId="32813" xr:uid="{1B7C85E1-2D30-4BC9-BA87-8F65231989FE}"/>
    <cellStyle name="40% - Accent4 5 4 3 2 2 3" xfId="47913" xr:uid="{769CAD83-F758-4B8A-8870-25106BE5F08B}"/>
    <cellStyle name="40% - Accent4 5 4 3 2 3" xfId="740" xr:uid="{2555FE93-067A-43F3-8BC7-D0C3A655C058}"/>
    <cellStyle name="40% - Accent4 5 4 3 2 3 2" xfId="19130" xr:uid="{38357BC9-673A-4F98-B0D2-430643B98637}"/>
    <cellStyle name="40% - Accent4 5 4 3 2 3 2 2" xfId="44430" xr:uid="{0AEA49BF-B2CF-4D67-A4E2-88759B5BEAD7}"/>
    <cellStyle name="40% - Accent4 5 4 3 2 3 3" xfId="26224" xr:uid="{BB79BD37-31E6-4548-9DE2-DD1295744D5E}"/>
    <cellStyle name="40% - Accent4 5 4 3 2 4" xfId="910" xr:uid="{7E60E7F7-6BA1-4537-ABC5-23B19D94571B}"/>
    <cellStyle name="40% - Accent4 5 4 3 2 4 2" xfId="26394" xr:uid="{767277DF-044A-429B-9CC3-227CA911A082}"/>
    <cellStyle name="40% - Accent4 5 4 3 2 5" xfId="48806" xr:uid="{5CD614C0-D5D2-4FCB-807D-568E38684A09}"/>
    <cellStyle name="40% - Accent4 5 4 3 3" xfId="9940" xr:uid="{734B626A-777C-4356-B09E-46357D642AB1}"/>
    <cellStyle name="40% - Accent4 5 4 3 3 2" xfId="1001" xr:uid="{0DF8DB7C-62A5-48C9-888B-F438E0C3EAC8}"/>
    <cellStyle name="40% - Accent4 5 4 3 3 2 2" xfId="26485" xr:uid="{E05C3661-506B-457C-8A37-CA754A7780AF}"/>
    <cellStyle name="40% - Accent4 5 4 3 3 3" xfId="35324" xr:uid="{DA9DBE27-CC86-4032-BAAF-8FDFBD0FC8F2}"/>
    <cellStyle name="40% - Accent4 5 4 3 4" xfId="5901" xr:uid="{1D3A566C-E8F5-43BB-B078-3673377776B0}"/>
    <cellStyle name="40% - Accent4 5 4 3 4 2" xfId="25362" xr:uid="{B44898D9-20FA-4556-A375-523530D8EB27}"/>
    <cellStyle name="40% - Accent4 5 4 3 4 2 2" xfId="50596" xr:uid="{D05929F0-02EF-43A1-918B-49B61AD2D920}"/>
    <cellStyle name="40% - Accent4 5 4 3 4 3" xfId="31324" xr:uid="{647077D1-83DA-42ED-8D28-EEB71916426B}"/>
    <cellStyle name="40% - Accent4 5 4 3 5" xfId="7147" xr:uid="{0B3D65F5-9A4D-41F2-9AA0-3C34E58A5D16}"/>
    <cellStyle name="40% - Accent4 5 4 3 5 2" xfId="32561" xr:uid="{871B29F3-34AD-49E9-A240-9A82761CEA73}"/>
    <cellStyle name="40% - Accent4 5 4 3 6" xfId="36214" xr:uid="{B4EA187B-BDAA-4184-9D20-DF5A12B5F434}"/>
    <cellStyle name="40% - Accent4 5 4 4" xfId="4611" xr:uid="{378726D2-A222-4FBD-89C9-F9EBB687802B}"/>
    <cellStyle name="40% - Accent4 5 4 4 2" xfId="3707" xr:uid="{A4324472-4649-4DB1-90CD-CB5C53BC753A}"/>
    <cellStyle name="40% - Accent4 5 4 4 2 2" xfId="24244" xr:uid="{5DEAA28A-EEE8-4015-B5BC-FF6E96E6AC14}"/>
    <cellStyle name="40% - Accent4 5 4 4 2 2 2" xfId="49489" xr:uid="{78445AE5-A26A-42C3-AA0C-CB4153D12EC1}"/>
    <cellStyle name="40% - Accent4 5 4 4 2 3" xfId="29151" xr:uid="{549E82C0-D6C5-4BAD-BDB3-BDCBA9723AD3}"/>
    <cellStyle name="40% - Accent4 5 4 4 3" xfId="19693" xr:uid="{62D1DDAC-EF5D-4EAC-AFD7-0DCDFD9BB531}"/>
    <cellStyle name="40% - Accent4 5 4 4 3 2" xfId="12806" xr:uid="{ECD22DF0-3122-4348-82AA-867DAAF82863}"/>
    <cellStyle name="40% - Accent4 5 4 4 3 2 2" xfId="38169" xr:uid="{E81B1BDB-B0A5-4841-97E4-3FBE0188D04B}"/>
    <cellStyle name="40% - Accent4 5 4 4 3 3" xfId="44981" xr:uid="{FAFFB851-3F0D-4DC4-9B6E-80CF034AD1FF}"/>
    <cellStyle name="40% - Accent4 5 4 4 4" xfId="19862" xr:uid="{AB2CCD24-ABD5-43DE-B8D1-B503806A25B2}"/>
    <cellStyle name="40% - Accent4 5 4 4 4 2" xfId="45150" xr:uid="{7D858506-897C-4E69-A973-A2310BFBAEFD}"/>
    <cellStyle name="40% - Accent4 5 4 4 5" xfId="30042" xr:uid="{3FFDB771-9A80-4BE2-8CF9-C9696FE02820}"/>
    <cellStyle name="40% - Accent4 5 4 5" xfId="1522" xr:uid="{86F0FD14-07A0-4856-80D4-3F7AD7EF9A79}"/>
    <cellStyle name="40% - Accent4 5 4 5 2" xfId="13635" xr:uid="{76ED5630-0AB3-4FCE-AED3-9BDBFA1D204D}"/>
    <cellStyle name="40% - Accent4 5 4 5 2 2" xfId="38986" xr:uid="{E57331DD-9A6A-430C-A540-D8A4802BBC79}"/>
    <cellStyle name="40% - Accent4 5 4 5 3" xfId="26993" xr:uid="{169CA5F9-ED51-4DEE-9F7D-36DFA0C5FFF8}"/>
    <cellStyle name="40% - Accent4 5 4 6" xfId="22748" xr:uid="{2B49F0B8-89B2-4F31-B94E-8D6A21F1830A}"/>
    <cellStyle name="40% - Accent4 5 4 6 2" xfId="6411" xr:uid="{5821C0DE-47E8-4AAF-A040-93E70DDA969E}"/>
    <cellStyle name="40% - Accent4 5 4 6 2 2" xfId="31834" xr:uid="{7506BD41-38DA-4357-90F9-E9115FA31F52}"/>
    <cellStyle name="40% - Accent4 5 4 6 3" xfId="48003" xr:uid="{979C134F-57D3-4DE0-8A4A-9463B9556162}"/>
    <cellStyle name="40% - Accent4 5 4 7" xfId="23992" xr:uid="{5886E337-A235-453F-BA66-41CC0EED621B}"/>
    <cellStyle name="40% - Accent4 5 4 7 2" xfId="49237" xr:uid="{EFCDE2B1-1667-46C4-B55F-B915350A5999}"/>
    <cellStyle name="40% - Accent4 5 4 8" xfId="40390" xr:uid="{D50AF672-B094-4B00-A300-C7ED4E86C39A}"/>
    <cellStyle name="40% - Accent4 5 5" xfId="23478" xr:uid="{D415B3B7-A16B-4465-A316-444CE7754E5F}"/>
    <cellStyle name="40% - Accent4 5 5 2" xfId="17166" xr:uid="{3A4A6DE4-5DE1-4CC1-B675-657A3F575539}"/>
    <cellStyle name="40% - Accent4 5 5 2 2" xfId="6716" xr:uid="{94ACEF8F-AAA6-4F7D-B4D2-2C8A2DF892F5}"/>
    <cellStyle name="40% - Accent4 5 5 2 2 2" xfId="5811" xr:uid="{28C09AE5-8BB2-46AA-A377-78A058C33150}"/>
    <cellStyle name="40% - Accent4 5 5 2 2 2 2" xfId="13721" xr:uid="{C2945C27-2978-46E0-82C3-0E1D791FAF2D}"/>
    <cellStyle name="40% - Accent4 5 5 2 2 2 2 2" xfId="39072" xr:uid="{96B558B3-BE8C-4466-A1F4-C2C46E286B2D}"/>
    <cellStyle name="40% - Accent4 5 5 2 2 2 3" xfId="31234" xr:uid="{4ACA1EDA-97EE-4306-B80D-378534E2B489}"/>
    <cellStyle name="40% - Accent4 5 5 2 2 3" xfId="3881" xr:uid="{C5707998-05A2-4DD1-8884-37022ADFD174}"/>
    <cellStyle name="40% - Accent4 5 5 2 2 3 2" xfId="21232" xr:uid="{F0023240-7585-454D-8018-845751A4C22B}"/>
    <cellStyle name="40% - Accent4 5 5 2 2 3 2 2" xfId="46511" xr:uid="{406422D8-3609-4602-89CA-76A0294E2B8F}"/>
    <cellStyle name="40% - Accent4 5 5 2 2 3 3" xfId="29325" xr:uid="{2A9B45BF-8E82-4C7B-8B1F-C67B211FFCD6}"/>
    <cellStyle name="40% - Accent4 5 5 2 2 4" xfId="4050" xr:uid="{06E8586B-C0A9-464F-A281-77E77D80EC64}"/>
    <cellStyle name="40% - Accent4 5 5 2 2 4 2" xfId="29494" xr:uid="{4B0BD597-9639-435F-848A-D6BEB4205114}"/>
    <cellStyle name="40% - Accent4 5 5 2 2 5" xfId="32130" xr:uid="{F175B454-88E9-475E-ADCF-171722ACC391}"/>
    <cellStyle name="40% - Accent4 5 5 2 3" xfId="16264" xr:uid="{F6838141-7A47-424A-A04A-5D258E57F37C}"/>
    <cellStyle name="40% - Accent4 5 5 2 3 2" xfId="4140" xr:uid="{6F832A8D-FA57-4299-8EC4-B29F1EA54F86}"/>
    <cellStyle name="40% - Accent4 5 5 2 3 2 2" xfId="29584" xr:uid="{16845FD0-5820-47BD-AAB3-8A98A6E8F139}"/>
    <cellStyle name="40% - Accent4 5 5 2 3 3" xfId="41580" xr:uid="{CE4BBEC2-1D8B-40E3-8E35-6953C2A68679}"/>
    <cellStyle name="40% - Accent4 5 5 2 4" xfId="24852" xr:uid="{57CF8D20-DF16-415B-8A09-589BECF61D0A}"/>
    <cellStyle name="40% - Accent4 5 5 2 4 2" xfId="8516" xr:uid="{F9249BFC-941D-499A-9B34-28F79E78F39D}"/>
    <cellStyle name="40% - Accent4 5 5 2 4 2 2" xfId="33923" xr:uid="{71669717-87EF-417A-A479-4B0E8086A988}"/>
    <cellStyle name="40% - Accent4 5 5 2 4 3" xfId="50086" xr:uid="{F8419A39-904C-4B53-A911-622EE11C9082}"/>
    <cellStyle name="40% - Accent4 5 5 2 5" xfId="13469" xr:uid="{5A1ECB18-B36C-453E-AC0B-D8D2920605FD}"/>
    <cellStyle name="40% - Accent4 5 5 2 5 2" xfId="38820" xr:uid="{399B2747-66F8-4374-A7AF-8FF81C21D123}"/>
    <cellStyle name="40% - Accent4 5 5 2 6" xfId="42474" xr:uid="{2104A830-B0AE-45D0-AA5E-1C99AFB23C04}"/>
    <cellStyle name="40% - Accent4 5 5 3" xfId="6633" xr:uid="{3E368BEE-2703-4B18-A242-9FC793811E43}"/>
    <cellStyle name="40% - Accent4 5 5 3 2" xfId="19352" xr:uid="{A474310D-3158-4BF4-A719-57A6A7D1165C}"/>
    <cellStyle name="40% - Accent4 5 5 3 2 2" xfId="12125" xr:uid="{E1F49993-8339-4BF6-B61D-2291D6F2BDAF}"/>
    <cellStyle name="40% - Accent4 5 5 3 2 2 2" xfId="1084" xr:uid="{310058F9-354D-4287-AA05-996EDEEAC093}"/>
    <cellStyle name="40% - Accent4 5 5 3 2 2 2 2" xfId="26568" xr:uid="{1E211387-6C84-44A6-A04C-EB88BCAFA043}"/>
    <cellStyle name="40% - Accent4 5 5 3 2 2 3" xfId="37488" xr:uid="{A303C775-1FBD-4A6F-A812-99EF2A26EED1}"/>
    <cellStyle name="40% - Accent4 5 5 3 2 3" xfId="10195" xr:uid="{EEE9D0F1-A54F-4447-8924-60BB34F31406}"/>
    <cellStyle name="40% - Accent4 5 5 3 2 3 2" xfId="14920" xr:uid="{97F598FA-1C38-43F5-B985-41373EC19BC0}"/>
    <cellStyle name="40% - Accent4 5 5 3 2 3 2 2" xfId="40259" xr:uid="{BED399B4-0349-45BD-AA4E-2E6407B061A4}"/>
    <cellStyle name="40% - Accent4 5 5 3 2 3 3" xfId="35579" xr:uid="{B9029FC2-735F-46B0-B15C-B27FF094BCA9}"/>
    <cellStyle name="40% - Accent4 5 5 3 2 4" xfId="10364" xr:uid="{302A8A86-5C0D-41D3-8F8A-D2451265D9C6}"/>
    <cellStyle name="40% - Accent4 5 5 3 2 4 2" xfId="35748" xr:uid="{E28DABAA-507F-48F2-B9EE-2FAF77BDD997}"/>
    <cellStyle name="40% - Accent4 5 5 3 2 5" xfId="44640" xr:uid="{AC1EB805-6359-408A-B0C9-A273BC98E2AD}"/>
    <cellStyle name="40% - Accent4 5 5 3 3" xfId="5730" xr:uid="{FF35C79C-9D32-462A-9616-6E03BAF2A3DC}"/>
    <cellStyle name="40% - Accent4 5 5 3 3 2" xfId="10454" xr:uid="{53674979-D89F-4A14-AB5D-B675973D2400}"/>
    <cellStyle name="40% - Accent4 5 5 3 3 2 2" xfId="35838" xr:uid="{407EC79B-FFA8-4643-B27F-CD4E4DEDDE37}"/>
    <cellStyle name="40% - Accent4 5 5 3 3 3" xfId="31153" xr:uid="{5D8EFFB1-DD74-4EFF-850E-E99A9C56C6F9}"/>
    <cellStyle name="40% - Accent4 5 5 3 4" xfId="18539" xr:uid="{BE183CC5-DEF3-4CA4-8E8C-A3BBE98BB6C3}"/>
    <cellStyle name="40% - Accent4 5 5 3 4 2" xfId="21151" xr:uid="{EDC25271-38A7-48E1-B8DB-7BCAAABB49AB}"/>
    <cellStyle name="40% - Accent4 5 5 3 4 2 2" xfId="46430" xr:uid="{93C138FC-4F24-41B1-B8C5-518AC7918553}"/>
    <cellStyle name="40% - Accent4 5 5 3 4 3" xfId="43839" xr:uid="{B9C39EAC-7BFA-43A0-AC9B-916DBB37127A}"/>
    <cellStyle name="40% - Accent4 5 5 3 5" xfId="831" xr:uid="{563118AD-8A6B-47A9-802D-09639D407F8D}"/>
    <cellStyle name="40% - Accent4 5 5 3 5 2" xfId="26315" xr:uid="{A4122C51-A0B8-4F2E-8898-7F6E74D2A8C5}"/>
    <cellStyle name="40% - Accent4 5 5 3 6" xfId="32047" xr:uid="{8DC87502-33AD-4060-B1C5-69A26BC94039}"/>
    <cellStyle name="40% - Accent4 5 5 4" xfId="17249" xr:uid="{C462A430-ED61-4482-9F24-415EFAF6AE28}"/>
    <cellStyle name="40% - Accent4 5 5 4 2" xfId="16345" xr:uid="{BF1CBF17-B465-4FA8-B8CC-C2394E3C337F}"/>
    <cellStyle name="40% - Accent4 5 5 4 2 2" xfId="20035" xr:uid="{E33B8C90-A88B-41F0-BDC3-C79F0D4B7B03}"/>
    <cellStyle name="40% - Accent4 5 5 4 2 2 2" xfId="45323" xr:uid="{74B7DA6B-C482-43DB-8D10-12016F6B99C7}"/>
    <cellStyle name="40% - Accent4 5 5 4 2 3" xfId="41661" xr:uid="{10CF0EE0-85EA-4162-BF24-D4724014BF31}"/>
    <cellStyle name="40% - Accent4 5 5 4 3" xfId="1777" xr:uid="{855299B9-D624-46F5-8686-1BD01A884882}"/>
    <cellStyle name="40% - Accent4 5 5 4 3 2" xfId="8597" xr:uid="{7E5FDB0B-0379-4344-81C5-614BB2709988}"/>
    <cellStyle name="40% - Accent4 5 5 4 3 2 2" xfId="34004" xr:uid="{676D7F0D-9825-49B6-A35F-331978CC75B1}"/>
    <cellStyle name="40% - Accent4 5 5 4 3 3" xfId="27248" xr:uid="{8DDB6EE1-0B58-47BB-B799-AACC9F036E4B}"/>
    <cellStyle name="40% - Accent4 5 5 4 4" xfId="1946" xr:uid="{EE6571C7-006F-4DEE-A004-D30FE15D39E0}"/>
    <cellStyle name="40% - Accent4 5 5 4 4 2" xfId="27417" xr:uid="{DB91D8F0-BA3F-4A6D-90BC-43967BB3E4EC}"/>
    <cellStyle name="40% - Accent4 5 5 4 5" xfId="42557" xr:uid="{CC6807FB-6DB7-48CB-8564-6C30622B27E4}"/>
    <cellStyle name="40% - Accent4 5 5 5" xfId="22577" xr:uid="{74E325E4-09DC-41F9-9060-6E7888F52DC9}"/>
    <cellStyle name="40% - Accent4 5 5 5 2" xfId="2036" xr:uid="{AF5BE8DF-00EA-453D-A9BB-24C2F6BABD1B}"/>
    <cellStyle name="40% - Accent4 5 5 5 2 2" xfId="27507" xr:uid="{25245334-4AA0-493D-B7EE-922173A97E25}"/>
    <cellStyle name="40% - Accent4 5 5 5 3" xfId="47832" xr:uid="{10A72B28-1F13-40A6-9A6C-E7766AEA028E}"/>
    <cellStyle name="40% - Accent4 5 5 6" xfId="12215" xr:uid="{2E9324C7-0CF5-496A-A18C-C36A7FE45779}"/>
    <cellStyle name="40% - Accent4 5 5 6 2" xfId="19049" xr:uid="{822561AF-B946-42EF-9C58-AC446D054EFA}"/>
    <cellStyle name="40% - Accent4 5 5 6 2 2" xfId="44349" xr:uid="{89F91D2E-D367-474A-B9D2-B2700D93F7FD}"/>
    <cellStyle name="40% - Accent4 5 5 6 3" xfId="37578" xr:uid="{D56DEC15-DCF2-41C9-980A-C7121302B1F5}"/>
    <cellStyle name="40% - Accent4 5 5 7" xfId="19783" xr:uid="{0600A6C4-BC85-4D08-8388-483B2CE5E4CA}"/>
    <cellStyle name="40% - Accent4 5 5 7 2" xfId="45071" xr:uid="{F9542135-E3C9-46A0-8A31-39895FFE21BA}"/>
    <cellStyle name="40% - Accent4 5 5 8" xfId="48725" xr:uid="{4994C846-7B7D-4409-9E11-E9E36D78E4DD}"/>
    <cellStyle name="40% - Accent4 5 6" xfId="19269" xr:uid="{40F2D3A1-EEFE-407E-8725-280AD870AD78}"/>
    <cellStyle name="40% - Accent4 5 6 2" xfId="13038" xr:uid="{9192BABF-1070-4B7B-949F-66007D3BC658}"/>
    <cellStyle name="40% - Accent4 5 6 2 2" xfId="24762" xr:uid="{7B930490-58AA-404B-851F-8527B31EC8EB}"/>
    <cellStyle name="40% - Accent4 5 6 2 2 2" xfId="2119" xr:uid="{CE259BA8-78E0-4F39-9463-9C13ECBDB942}"/>
    <cellStyle name="40% - Accent4 5 6 2 2 2 2" xfId="27590" xr:uid="{32128C78-0264-4500-ABD4-2D8E31B5FB89}"/>
    <cellStyle name="40% - Accent4 5 6 2 2 3" xfId="49996" xr:uid="{B48398AC-81EB-4DA2-B10A-C5BB3FD5E3B1}"/>
    <cellStyle name="40% - Accent4 5 6 2 3" xfId="22832" xr:uid="{FA2D4C0B-D701-45F5-BE66-6D4C531022BB}"/>
    <cellStyle name="40% - Accent4 5 6 2 3 2" xfId="3356" xr:uid="{14C98350-2E2D-44EC-9FE8-099899ADD63C}"/>
    <cellStyle name="40% - Accent4 5 6 2 3 2 2" xfId="28809" xr:uid="{396014AB-FD2F-4FC4-BCA7-25F1F7DCC070}"/>
    <cellStyle name="40% - Accent4 5 6 2 3 3" xfId="48087" xr:uid="{D40973E6-C50E-42FB-B34E-2F390CE4334C}"/>
    <cellStyle name="40% - Accent4 5 6 2 4" xfId="23001" xr:uid="{831A6D95-9CF4-4B03-B001-D3518F262A4E}"/>
    <cellStyle name="40% - Accent4 5 6 2 4 2" xfId="48256" xr:uid="{404C6EC3-95C0-49D4-B435-E034347C4806}"/>
    <cellStyle name="40% - Accent4 5 6 2 5" xfId="38389" xr:uid="{FD94C4BD-1B61-440E-B2FD-D1675058BDB9}"/>
    <cellStyle name="40% - Accent4 5 6 3" xfId="12044" xr:uid="{4E46FED0-5EE5-4CA5-9B4A-5281B94E314E}"/>
    <cellStyle name="40% - Accent4 5 6 3 2" xfId="23091" xr:uid="{7BF536D9-7593-4AC7-9100-1D3C6E8A405A}"/>
    <cellStyle name="40% - Accent4 5 6 3 2 2" xfId="48346" xr:uid="{5EDA26CB-4491-4B45-9078-7CE5B9FF9BE5}"/>
    <cellStyle name="40% - Accent4 5 6 3 3" xfId="37407" xr:uid="{9DB60B54-0B12-4121-B28D-0DA962008357}"/>
    <cellStyle name="40% - Accent4 5 6 4" xfId="8006" xr:uid="{E8CC1B9B-7B5B-4029-A510-1CA4CC41260E}"/>
    <cellStyle name="40% - Accent4 5 6 4 2" xfId="14839" xr:uid="{35F82AF5-6B82-4016-B34E-7839D7C3196B}"/>
    <cellStyle name="40% - Accent4 5 6 4 2 2" xfId="40178" xr:uid="{8961C8A2-F31B-42EE-BE25-14FE4BE78B5F}"/>
    <cellStyle name="40% - Accent4 5 6 4 3" xfId="33413" xr:uid="{8EFDF44D-0DE4-46EF-91E0-D8446C7C88B8}"/>
    <cellStyle name="40% - Accent4 5 6 5" xfId="1867" xr:uid="{54F8206B-E7AD-407A-A806-34F08EAA7D72}"/>
    <cellStyle name="40% - Accent4 5 6 5 2" xfId="27338" xr:uid="{54C52403-20F8-45A5-800E-03176E9475B7}"/>
    <cellStyle name="40% - Accent4 5 6 6" xfId="44560" xr:uid="{9A0D18A8-7A68-49C9-A9E3-273424081B9E}"/>
    <cellStyle name="40% - Accent4 5 7" xfId="12955" xr:uid="{6B600E95-670A-43F1-A5FF-91585E167AB3}"/>
    <cellStyle name="40% - Accent4 5 7 2" xfId="396" xr:uid="{5441A7F7-32FB-405D-B183-A568DC5C63EA}"/>
    <cellStyle name="40% - Accent4 5 7 2 2" xfId="18449" xr:uid="{9E28D1AB-8D9A-4F9D-9457-104C89B98331}"/>
    <cellStyle name="40% - Accent4 5 7 2 2 2" xfId="4223" xr:uid="{54429CE3-6858-4CEB-8C27-7A8804F962E3}"/>
    <cellStyle name="40% - Accent4 5 7 2 2 2 2" xfId="29667" xr:uid="{9EE45D55-27C5-4C7D-B8B0-CA6E8526D9EC}"/>
    <cellStyle name="40% - Accent4 5 7 2 2 3" xfId="43749" xr:uid="{1937A27A-4E73-45B3-8DF7-323007349EEC}"/>
    <cellStyle name="40% - Accent4 5 7 2 3" xfId="16519" xr:uid="{61D5B543-77AD-4038-B38E-566059D65C3C}"/>
    <cellStyle name="40% - Accent4 5 7 2 3 2" xfId="9669" xr:uid="{9DCE0C18-5021-4395-B444-8B37CC96422C}"/>
    <cellStyle name="40% - Accent4 5 7 2 3 2 2" xfId="35062" xr:uid="{8329497C-E778-4624-97A1-01EE79536599}"/>
    <cellStyle name="40% - Accent4 5 7 2 3 3" xfId="41835" xr:uid="{384965D4-E1B4-44F5-8A51-F20ED7B26302}"/>
    <cellStyle name="40% - Accent4 5 7 2 4" xfId="16688" xr:uid="{613837CB-6146-473A-8E0D-B58AC4A0F0A9}"/>
    <cellStyle name="40% - Accent4 5 7 2 4 2" xfId="42004" xr:uid="{2C03DFFB-0CD4-4B85-8570-DAF6DF47657E}"/>
    <cellStyle name="40% - Accent4 5 7 2 5" xfId="25880" xr:uid="{45CD298D-41A6-4EC8-AD66-28900BC74955}"/>
    <cellStyle name="40% - Accent4 5 7 3" xfId="24681" xr:uid="{F73A17BD-517E-40CD-8C58-14CC2FF5E9AD}"/>
    <cellStyle name="40% - Accent4 5 7 3 2" xfId="16778" xr:uid="{2ECF0C02-EC61-4B46-9952-D8B8DC4A4A5B}"/>
    <cellStyle name="40% - Accent4 5 7 3 2 2" xfId="42094" xr:uid="{63DE7B1C-279D-4613-93C6-E47DC52A41BC}"/>
    <cellStyle name="40% - Accent4 5 7 3 3" xfId="49915" xr:uid="{54E5100D-CF08-46D5-8169-528821B4E6E0}"/>
    <cellStyle name="40% - Accent4 5 7 4" xfId="20641" xr:uid="{EC667FBB-3E3E-4172-8094-82FEC444C859}"/>
    <cellStyle name="40% - Accent4 5 7 4 2" xfId="3275" xr:uid="{80BC9551-991F-4366-A16D-D708C67E1728}"/>
    <cellStyle name="40% - Accent4 5 7 4 2 2" xfId="28728" xr:uid="{04049F6B-6C26-466B-8D7D-F97512117C46}"/>
    <cellStyle name="40% - Accent4 5 7 4 3" xfId="45920" xr:uid="{2A8792D9-768D-4A6D-988E-36EA28E5B5E0}"/>
    <cellStyle name="40% - Accent4 5 7 5" xfId="3971" xr:uid="{8DA727F0-4B6A-4672-A8C3-54C36EB262B9}"/>
    <cellStyle name="40% - Accent4 5 7 5 2" xfId="29415" xr:uid="{CFF89E72-7CF5-4BF1-9850-523521F747EB}"/>
    <cellStyle name="40% - Accent4 5 7 6" xfId="38309" xr:uid="{2394461E-2D27-40AB-8503-5FAED9831F32}"/>
    <cellStyle name="40% - Accent4 5 8" xfId="9770" xr:uid="{8D2810EA-D048-43DC-AF17-3B95AB59D48C}"/>
    <cellStyle name="40% - Accent4 5 8 2" xfId="20472" xr:uid="{8667EE1B-222D-4932-8CE4-633BC361D414}"/>
    <cellStyle name="40% - Accent4 5 8 2 2" xfId="8345" xr:uid="{71040A5C-7EC4-40C0-B2DF-16A8FE4DB4B8}"/>
    <cellStyle name="40% - Accent4 5 8 2 2 2" xfId="33752" xr:uid="{7051F565-8AC1-4078-AB0D-4CB0D617FD3B}"/>
    <cellStyle name="40% - Accent4 5 8 2 3" xfId="45751" xr:uid="{7C345B90-6C7D-449F-9649-4F75E1C86709}"/>
    <cellStyle name="40% - Accent4 5 8 3" xfId="9080" xr:uid="{BEDFD9F3-BFA6-42CE-A492-75BE3B692945}"/>
    <cellStyle name="40% - Accent4 5 8 3 2" xfId="15914" xr:uid="{C67AB859-B43F-4706-85B6-767BA8349932}"/>
    <cellStyle name="40% - Accent4 5 8 3 2 2" xfId="41241" xr:uid="{4284D60C-3F67-4443-8F3B-EE3F82BC378C}"/>
    <cellStyle name="40% - Accent4 5 8 3 3" xfId="34473" xr:uid="{DF56C525-D38B-4E48-B7F8-FC220C2D1388}"/>
    <cellStyle name="40% - Accent4 5 8 4" xfId="6074" xr:uid="{AE7A16C0-86DD-49E7-9A31-0D0A776666D9}"/>
    <cellStyle name="40% - Accent4 5 8 4 2" xfId="31497" xr:uid="{9B92C4C6-6158-4538-A482-544D693F7D63}"/>
    <cellStyle name="40% - Accent4 5 8 5" xfId="35154" xr:uid="{D7B7822B-A600-46E8-8C51-DCBEC291E850}"/>
    <cellStyle name="40% - Accent4 5 9" xfId="22490" xr:uid="{0396E7BC-2417-4A88-954F-D02208273FE9}"/>
    <cellStyle name="40% - Accent4 5 9 2" xfId="14241" xr:uid="{026501CA-04CD-4DC8-B912-64987A24D1CC}"/>
    <cellStyle name="40% - Accent4 5 9 2 2" xfId="6326" xr:uid="{B9058AD0-8D38-4B22-9F0F-7CB8AF1EC461}"/>
    <cellStyle name="40% - Accent4 5 9 2 2 2" xfId="31749" xr:uid="{41758DC1-D425-4039-9413-642D5B9CB1FB}"/>
    <cellStyle name="40% - Accent4 5 9 2 3" xfId="39580" xr:uid="{5EA5B132-BED3-4228-911B-5436289C7D68}"/>
    <cellStyle name="40% - Accent4 5 9 3" xfId="18622" xr:uid="{F0837188-A87D-41AE-8F36-852325A3EDD7}"/>
    <cellStyle name="40% - Accent4 5 9 3 2" xfId="5462" xr:uid="{562A31A3-ABFC-4354-9ADA-60399D5FB447}"/>
    <cellStyle name="40% - Accent4 5 9 3 2 2" xfId="30893" xr:uid="{11E0245D-8997-49FF-99ED-F26B641BD0F9}"/>
    <cellStyle name="40% - Accent4 5 9 3 3" xfId="43922" xr:uid="{B0F026CC-E6C8-4DF6-B244-DFE17DE513C0}"/>
    <cellStyle name="40% - Accent4 5 9 4" xfId="18791" xr:uid="{D377B2FA-9D7A-499A-B982-4187E86DCE43}"/>
    <cellStyle name="40% - Accent4 5 9 4 2" xfId="44091" xr:uid="{E57DDF92-F8C8-44C6-9418-2A3008B29C14}"/>
    <cellStyle name="40% - Accent4 5 9 5" xfId="47746" xr:uid="{AC066012-544D-42BA-AB64-C81672C2F955}"/>
    <cellStyle name="40% - Accent4 6" xfId="313" xr:uid="{95EDE422-F199-4285-8F7E-9FA49FC19FDB}"/>
    <cellStyle name="40% - Accent4 6 10" xfId="10285" xr:uid="{BF90EB5E-CD64-4E2A-B0FD-404A300EA3AD}"/>
    <cellStyle name="40% - Accent4 6 10 2" xfId="35669" xr:uid="{4FE65B99-F005-4790-B273-1EA9E4DB12A2}"/>
    <cellStyle name="40% - Accent4 6 11" xfId="25799" xr:uid="{AD23FC2C-B824-4AE1-9359-1AA0B24871E3}"/>
    <cellStyle name="40% - Accent4 6 2" xfId="1353" xr:uid="{870686BA-EB85-4098-A293-B55BAB21EB35}"/>
    <cellStyle name="40% - Accent4 6 2 2" xfId="3457" xr:uid="{337F08E6-9AC2-4F21-87F0-62580D9625E1}"/>
    <cellStyle name="40% - Accent4 6 2 2 2" xfId="9854" xr:uid="{A1362F2D-2573-4F0A-819F-070FF1302129}"/>
    <cellStyle name="40% - Accent4 6 2 2 2 2" xfId="14239" xr:uid="{189C5E5B-A7C7-47CF-A3D5-9872030CC4CB}"/>
    <cellStyle name="40% - Accent4 6 2 2 2 2 2" xfId="16861" xr:uid="{450DF8C8-D460-4856-91AD-BB5A52E128A6}"/>
    <cellStyle name="40% - Accent4 6 2 2 2 2 2 2" xfId="42177" xr:uid="{317E7215-661D-44D4-913A-C635323B321B}"/>
    <cellStyle name="40% - Accent4 6 2 2 2 2 3" xfId="39578" xr:uid="{3FF5B817-CB57-4E20-AAB0-981807B239D7}"/>
    <cellStyle name="40% - Accent4 6 2 2 2 3" xfId="24936" xr:uid="{72E0214C-6FB2-4B61-8131-966512384794}"/>
    <cellStyle name="40% - Accent4 6 2 2 2 3 2" xfId="5460" xr:uid="{B6827E83-68AB-4DD7-81E9-265E58A0CA43}"/>
    <cellStyle name="40% - Accent4 6 2 2 2 3 2 2" xfId="30891" xr:uid="{B7A458A2-2DE5-4EEC-B9D7-F732CE88AC4F}"/>
    <cellStyle name="40% - Accent4 6 2 2 2 3 3" xfId="50170" xr:uid="{FDF591F6-D7AF-43E1-A6EC-19162894CDC6}"/>
    <cellStyle name="40% - Accent4 6 2 2 2 4" xfId="25105" xr:uid="{D0D94408-445F-4A5B-A580-08D6B32F6F5F}"/>
    <cellStyle name="40% - Accent4 6 2 2 2 4 2" xfId="50339" xr:uid="{7043EA3F-79BD-46DD-B24A-68D0FEA454D7}"/>
    <cellStyle name="40% - Accent4 6 2 2 2 5" xfId="35238" xr:uid="{FAB557DE-2932-4282-A267-779B3A9BBD7B}"/>
    <cellStyle name="40% - Accent4 6 2 2 3" xfId="20470" xr:uid="{A8914E84-BA56-4601-81A6-2B1B073BAD41}"/>
    <cellStyle name="40% - Accent4 6 2 2 3 2" xfId="25195" xr:uid="{75702EBA-882D-44B1-B3D5-31DAD62567EF}"/>
    <cellStyle name="40% - Accent4 6 2 2 3 2 2" xfId="50429" xr:uid="{98419BD2-9B95-4DA0-8CBE-4145BD65445F}"/>
    <cellStyle name="40% - Accent4 6 2 2 3 3" xfId="45749" xr:uid="{5330D460-0F04-48E0-9690-9F904D07E236}"/>
    <cellStyle name="40% - Accent4 6 2 2 4" xfId="9078" xr:uid="{611D975F-65C1-426E-B3D5-A3193DE0DC5A}"/>
    <cellStyle name="40% - Accent4 6 2 2 4 2" xfId="15912" xr:uid="{C87D7F75-5446-4DC5-9CF7-0579E9E956BE}"/>
    <cellStyle name="40% - Accent4 6 2 2 4 2 2" xfId="41239" xr:uid="{E345EFEA-1DFA-4EC4-BDBF-7A5216A53B8E}"/>
    <cellStyle name="40% - Accent4 6 2 2 4 3" xfId="34471" xr:uid="{842E259B-26B1-4A1D-9270-FEF2D896C1DD}"/>
    <cellStyle name="40% - Accent4 6 2 2 5" xfId="16609" xr:uid="{1715BA63-EA65-4A11-8D08-62B1A3DA1A9C}"/>
    <cellStyle name="40% - Accent4 6 2 2 5 2" xfId="41925" xr:uid="{DC219F88-E866-4DA2-B87B-285CB1A5BC8C}"/>
    <cellStyle name="40% - Accent4 6 2 2 6" xfId="28902" xr:uid="{5D9677E2-973A-4FA9-BEF0-B7254EE6D592}"/>
    <cellStyle name="40% - Accent4 6 2 3" xfId="9771" xr:uid="{CEF832B2-C487-44F6-8413-22B663F76FC9}"/>
    <cellStyle name="40% - Accent4 6 2 3 2" xfId="22491" xr:uid="{92EBB329-35E2-4B5E-9C41-14F5CBCE622D}"/>
    <cellStyle name="40% - Accent4 6 2 3 2 2" xfId="2675" xr:uid="{1DC85D42-DE25-4C52-8BC4-2E4E9614B3A9}"/>
    <cellStyle name="40% - Accent4 6 2 3 2 2 2" xfId="6327" xr:uid="{A2BAA199-AD59-4813-B319-2E4BC7718EF9}"/>
    <cellStyle name="40% - Accent4 6 2 3 2 2 2 2" xfId="31750" xr:uid="{2591D7A8-BA2D-4B6E-ACAB-46017DE5EA1A}"/>
    <cellStyle name="40% - Accent4 6 2 3 2 2 3" xfId="28128" xr:uid="{CD160245-8078-41AF-A8EF-4A7F95CE0AAB}"/>
    <cellStyle name="40% - Accent4 6 2 3 2 3" xfId="18623" xr:uid="{15334BE7-17C5-4906-8A01-40A6D3103FC1}"/>
    <cellStyle name="40% - Accent4 6 2 3 2 3 2" xfId="11773" xr:uid="{3F208710-400A-4E40-9729-5C7866DAD084}"/>
    <cellStyle name="40% - Accent4 6 2 3 2 3 2 2" xfId="37144" xr:uid="{B8E0D109-71A9-4DC0-89B4-0E52255093E1}"/>
    <cellStyle name="40% - Accent4 6 2 3 2 3 3" xfId="43923" xr:uid="{0E6F6628-AFA8-41E9-9C85-3B837F34AB04}"/>
    <cellStyle name="40% - Accent4 6 2 3 2 4" xfId="18792" xr:uid="{CFC7C251-1B22-4797-8D54-91144805B40D}"/>
    <cellStyle name="40% - Accent4 6 2 3 2 4 2" xfId="44092" xr:uid="{7393258D-76C0-47D8-938F-8C27B00C5DEA}"/>
    <cellStyle name="40% - Accent4 6 2 3 2 5" xfId="47747" xr:uid="{15429FF8-8C23-4B2A-B17B-7990156A88EF}"/>
    <cellStyle name="40% - Accent4 6 2 3 3" xfId="14158" xr:uid="{F9DC611B-44CE-4F95-A487-E8D756EFAFE2}"/>
    <cellStyle name="40% - Accent4 6 2 3 3 2" xfId="18882" xr:uid="{B14835F6-70E1-4936-B5B7-E444DF46CAD2}"/>
    <cellStyle name="40% - Accent4 6 2 3 3 2 2" xfId="44182" xr:uid="{A8E77CFD-30A6-4C16-8FBD-B5C2DAF228B3}"/>
    <cellStyle name="40% - Accent4 6 2 3 3 3" xfId="39497" xr:uid="{213EE13D-5A80-4241-AE0B-18BA46E887CB}"/>
    <cellStyle name="40% - Accent4 6 2 3 4" xfId="21714" xr:uid="{A411D231-3718-4E9D-AB32-B862BBFC7D98}"/>
    <cellStyle name="40% - Accent4 6 2 3 4 2" xfId="5379" xr:uid="{8485FDAB-6037-42DE-8E41-53D6E4BC91BA}"/>
    <cellStyle name="40% - Accent4 6 2 3 4 2 2" xfId="30810" xr:uid="{78BDFBE9-FA98-4782-B37F-A14794C30BCC}"/>
    <cellStyle name="40% - Accent4 6 2 3 4 3" xfId="46982" xr:uid="{CE576880-2E29-46AB-BBBE-77B7F20E2E35}"/>
    <cellStyle name="40% - Accent4 6 2 3 5" xfId="6075" xr:uid="{590F5BFD-E9FC-4287-9728-25D29F3D3A5B}"/>
    <cellStyle name="40% - Accent4 6 2 3 5 2" xfId="31498" xr:uid="{9176D159-CBDA-4917-8180-2D7586563A34}"/>
    <cellStyle name="40% - Accent4 6 2 3 6" xfId="35155" xr:uid="{DF4DA434-3219-482C-845A-441D1F4757BC}"/>
    <cellStyle name="40% - Accent4 6 2 4" xfId="3540" xr:uid="{AA5E567B-8693-4541-AF45-5E61D1BDE4C1}"/>
    <cellStyle name="40% - Accent4 6 2 4 2" xfId="20551" xr:uid="{4BE41A2B-6DBE-49AA-9BB5-AFB366269FA8}"/>
    <cellStyle name="40% - Accent4 6 2 4 2 2" xfId="23174" xr:uid="{90C88A54-BA2E-48A9-BB17-457E2206317E}"/>
    <cellStyle name="40% - Accent4 6 2 4 2 2 2" xfId="48429" xr:uid="{2ADFAC8C-0261-40F4-BA19-F065516BF007}"/>
    <cellStyle name="40% - Accent4 6 2 4 2 3" xfId="45830" xr:uid="{3A43BE0C-FC95-4F4A-A426-22C5EEA1E3A0}"/>
    <cellStyle name="40% - Accent4 6 2 4 3" xfId="12299" xr:uid="{DB75D2CA-0BC5-49DD-B8B5-4C80EA0DD5FF}"/>
    <cellStyle name="40% - Accent4 6 2 4 3 2" xfId="15993" xr:uid="{E68108DB-4D9F-4685-B615-2CE359CD1B23}"/>
    <cellStyle name="40% - Accent4 6 2 4 3 2 2" xfId="41320" xr:uid="{870B6BDB-8D42-4644-BC7A-97AB66171F67}"/>
    <cellStyle name="40% - Accent4 6 2 4 3 3" xfId="37662" xr:uid="{ECAA67CE-3816-4353-9A2B-577CA0F0CCAA}"/>
    <cellStyle name="40% - Accent4 6 2 4 4" xfId="12468" xr:uid="{7E83F32A-58C7-45E7-BF08-F50984126B1C}"/>
    <cellStyle name="40% - Accent4 6 2 4 4 2" xfId="37831" xr:uid="{0A508FC2-A255-4534-8D73-701B2DBC5456}"/>
    <cellStyle name="40% - Accent4 6 2 4 5" xfId="28984" xr:uid="{8166FDA0-F2F2-4D7E-BA48-D868557D2515}"/>
    <cellStyle name="40% - Accent4 6 2 5" xfId="7835" xr:uid="{696091BB-47AA-4B01-A262-B4A69F9120B2}"/>
    <cellStyle name="40% - Accent4 6 2 5 2" xfId="12558" xr:uid="{582EA683-F855-4799-9DFA-794DF58585F7}"/>
    <cellStyle name="40% - Accent4 6 2 5 2 2" xfId="37921" xr:uid="{37C1C7D1-74CA-4239-903D-7CC841020C3D}"/>
    <cellStyle name="40% - Accent4 6 2 5 3" xfId="33242" xr:uid="{A6620E1C-18E7-4E35-9BE9-CB8AE5CAE673}"/>
    <cellStyle name="40% - Accent4 6 2 6" xfId="2765" xr:uid="{CFAB0460-D768-46AA-A7A3-3AE29193FC98}"/>
    <cellStyle name="40% - Accent4 6 2 6 2" xfId="22224" xr:uid="{B288C8F6-9A61-4B27-96DC-5A85CCFC928D}"/>
    <cellStyle name="40% - Accent4 6 2 6 2 2" xfId="47492" xr:uid="{F8D7AC57-E1BF-4EF3-84F7-66FC50D668FC}"/>
    <cellStyle name="40% - Accent4 6 2 6 3" xfId="28218" xr:uid="{6CA3F535-08F0-4941-9C93-D5B0B89B1797}"/>
    <cellStyle name="40% - Accent4 6 2 7" xfId="22922" xr:uid="{DB6C28F5-A698-4418-A668-16CB942D5717}"/>
    <cellStyle name="40% - Accent4 6 2 7 2" xfId="48177" xr:uid="{8ACCFCE8-57C4-4399-84B0-E7B22E9D2DC2}"/>
    <cellStyle name="40% - Accent4 6 2 8" xfId="26826" xr:uid="{8629828D-39B5-4213-892D-12C675B423D7}"/>
    <cellStyle name="40% - Accent4 6 3" xfId="22408" xr:uid="{796C60B4-4620-49D1-99A3-BA38E7465271}"/>
    <cellStyle name="40% - Accent4 6 3 2" xfId="16095" xr:uid="{0EB30A07-5C45-4857-A3A4-FD8836D2BB42}"/>
    <cellStyle name="40% - Accent4 6 3 2 2" xfId="5644" xr:uid="{DA89C5BD-B93C-4CA3-8B1A-B15751E0BA6D}"/>
    <cellStyle name="40% - Accent4 6 3 2 2 2" xfId="21624" xr:uid="{ADBC6A23-2517-406E-9D28-2F77B9C479E4}"/>
    <cellStyle name="40% - Accent4 6 3 2 2 2 2" xfId="25278" xr:uid="{9594C746-8D31-4BC3-98A8-6BA643F1D162}"/>
    <cellStyle name="40% - Accent4 6 3 2 2 2 2 2" xfId="50512" xr:uid="{CA10EA9B-C6A4-45C8-8681-F9413D2A88FC}"/>
    <cellStyle name="40% - Accent4 6 3 2 2 2 3" xfId="46892" xr:uid="{64291100-45E9-430A-8A9E-2D46C41644CF}"/>
    <cellStyle name="40% - Accent4 6 3 2 2 3" xfId="20725" xr:uid="{93DD0837-D341-423A-B9C0-BF8EF2C21F07}"/>
    <cellStyle name="40% - Accent4 6 3 2 2 3 2" xfId="18098" xr:uid="{2331420E-3FE8-4390-B07C-3E226679174B}"/>
    <cellStyle name="40% - Accent4 6 3 2 2 3 2 2" xfId="43406" xr:uid="{4CE422FC-2182-4889-B57D-55B92E6C2CE0}"/>
    <cellStyle name="40% - Accent4 6 3 2 2 3 3" xfId="46004" xr:uid="{0AC38A96-1FFE-4613-9767-6670EBAE7ECF}"/>
    <cellStyle name="40% - Accent4 6 3 2 2 4" xfId="20894" xr:uid="{559D466A-914C-4ECD-B5B9-3B53FCBF058E}"/>
    <cellStyle name="40% - Accent4 6 3 2 2 4 2" xfId="46173" xr:uid="{050D74B1-12B8-45B2-830B-BAAA389C536F}"/>
    <cellStyle name="40% - Accent4 6 3 2 2 5" xfId="31067" xr:uid="{9FD9617D-50CD-4D34-A024-7F628AA1EEDB}"/>
    <cellStyle name="40% - Accent4 6 3 2 3" xfId="8907" xr:uid="{E2AB9E0E-F6B1-4CE5-BC4D-9A171F10B50A}"/>
    <cellStyle name="40% - Accent4 6 3 2 3 2" xfId="20984" xr:uid="{169B3E4E-5C32-4C5C-BF9C-3CC5CDA5184B}"/>
    <cellStyle name="40% - Accent4 6 3 2 3 2 2" xfId="46263" xr:uid="{FD368AB1-374E-40C6-87B7-EF5840F002CD}"/>
    <cellStyle name="40% - Accent4 6 3 2 3 3" xfId="34300" xr:uid="{912EF463-54BD-4FBA-A13A-707CD9B12D47}"/>
    <cellStyle name="40% - Accent4 6 3 2 4" xfId="4869" xr:uid="{75734D09-FD16-4F27-ABF4-CA8F9C612FBA}"/>
    <cellStyle name="40% - Accent4 6 3 2 4 2" xfId="24329" xr:uid="{7DF4BB65-9D49-47F5-BC56-7CCF4B02061E}"/>
    <cellStyle name="40% - Accent4 6 3 2 4 2 2" xfId="49574" xr:uid="{ADA1779A-F268-4CC8-9DF9-017519563777}"/>
    <cellStyle name="40% - Accent4 6 3 2 4 3" xfId="30300" xr:uid="{F4A3A9C3-BBEA-4FAF-9009-9A4D3ED563F0}"/>
    <cellStyle name="40% - Accent4 6 3 2 5" xfId="25026" xr:uid="{30ACE6E6-DB2E-437A-ADF7-5181BC45B7EF}"/>
    <cellStyle name="40% - Accent4 6 3 2 5 2" xfId="50260" xr:uid="{CFEE130C-D91B-4198-B394-8755163B2E64}"/>
    <cellStyle name="40% - Accent4 6 3 2 6" xfId="41412" xr:uid="{F9D15646-6091-413D-A08B-F77909473A93}"/>
    <cellStyle name="40% - Accent4 6 3 3" xfId="5561" xr:uid="{BA7995B4-2BF1-4C36-AF70-08059B647809}"/>
    <cellStyle name="40% - Accent4 6 3 3 2" xfId="11958" xr:uid="{358A4DA3-4082-4A35-9CEB-B4ED15109E02}"/>
    <cellStyle name="40% - Accent4 6 3 3 2 2" xfId="15312" xr:uid="{EFC048A1-6D53-4946-A46D-D38F0F7E8905}"/>
    <cellStyle name="40% - Accent4 6 3 3 2 2 2" xfId="18965" xr:uid="{06E03E68-A9F0-48F6-B0AC-1F886288E873}"/>
    <cellStyle name="40% - Accent4 6 3 3 2 2 2 2" xfId="44265" xr:uid="{DF5967FA-16F3-4CD8-A9A0-8166D2886EA8}"/>
    <cellStyle name="40% - Accent4 6 3 3 2 2 3" xfId="40639" xr:uid="{F62DB067-4643-4CDD-9205-F681628DA367}"/>
    <cellStyle name="40% - Accent4 6 3 3 2 3" xfId="14413" xr:uid="{EC6E3500-5117-4D2A-9969-6FDD10B7DB6D}"/>
    <cellStyle name="40% - Accent4 6 3 3 2 3 2" xfId="7565" xr:uid="{5969F5B0-B106-4A17-89C6-405FED2B989D}"/>
    <cellStyle name="40% - Accent4 6 3 3 2 3 2 2" xfId="32979" xr:uid="{651061EB-1861-4171-BE79-3A7AE7731C99}"/>
    <cellStyle name="40% - Accent4 6 3 3 2 3 3" xfId="39752" xr:uid="{CE5C5D16-C9B1-42D4-9951-B1B2071A6445}"/>
    <cellStyle name="40% - Accent4 6 3 3 2 4" xfId="14582" xr:uid="{FF9064A2-9806-4156-BF81-429DDF980577}"/>
    <cellStyle name="40% - Accent4 6 3 3 2 4 2" xfId="39921" xr:uid="{275DE4DE-92F9-46BA-B0D8-D2710701EFEF}"/>
    <cellStyle name="40% - Accent4 6 3 3 2 5" xfId="37321" xr:uid="{BB5D535F-BFA9-4C04-A624-37EF5A5D18BA}"/>
    <cellStyle name="40% - Accent4 6 3 3 3" xfId="21543" xr:uid="{DB6E5CFC-8888-406F-8BED-810223DD0719}"/>
    <cellStyle name="40% - Accent4 6 3 3 3 2" xfId="14672" xr:uid="{BD6D7CDE-7947-48B9-99D2-58A3941F3E1C}"/>
    <cellStyle name="40% - Accent4 6 3 3 3 2 2" xfId="40011" xr:uid="{DBFDCF74-F619-4D40-8B6A-011D44E1BF23}"/>
    <cellStyle name="40% - Accent4 6 3 3 3 3" xfId="46811" xr:uid="{85558426-C19B-4F22-BE99-B401270DAC3D}"/>
    <cellStyle name="40% - Accent4 6 3 3 4" xfId="11182" xr:uid="{49843532-3335-4F75-AB2D-23EED008AA0F}"/>
    <cellStyle name="40% - Accent4 6 3 3 4 2" xfId="18017" xr:uid="{BA25F098-356A-4D34-BBB4-C8F972445CEB}"/>
    <cellStyle name="40% - Accent4 6 3 3 4 2 2" xfId="43325" xr:uid="{9904B1D3-9B00-4A2D-A3FE-95B7BEA31491}"/>
    <cellStyle name="40% - Accent4 6 3 3 4 3" xfId="36553" xr:uid="{E9F3F56D-4239-48C2-BB40-9445126D1D70}"/>
    <cellStyle name="40% - Accent4 6 3 3 5" xfId="18713" xr:uid="{D767B95B-5BE9-47E9-BAF8-84CBB9D3CDBA}"/>
    <cellStyle name="40% - Accent4 6 3 3 5 2" xfId="44013" xr:uid="{E9A6C0F5-1236-49DA-860F-9F8EFAC5EDC1}"/>
    <cellStyle name="40% - Accent4 6 3 3 6" xfId="30984" xr:uid="{FBAAD2C4-78B8-452C-98CF-52CEE88FB5D3}"/>
    <cellStyle name="40% - Accent4 6 3 4" xfId="16178" xr:uid="{BA7C19CA-FB57-4B1B-ADE4-3002814A4094}"/>
    <cellStyle name="40% - Accent4 6 3 4 2" xfId="8988" xr:uid="{ABA6F391-9320-4F33-8199-6C7149284332}"/>
    <cellStyle name="40% - Accent4 6 3 4 2 2" xfId="12641" xr:uid="{CB20DA0F-03E9-4841-BB6B-D3B36A12DD6B}"/>
    <cellStyle name="40% - Accent4 6 3 4 2 2 2" xfId="38004" xr:uid="{3ECCA518-AE0D-4B1F-9BEC-3C37D1E0BF98}"/>
    <cellStyle name="40% - Accent4 6 3 4 2 3" xfId="34381" xr:uid="{5A5FCA69-2197-4231-AB41-EAC7F2F98CED}"/>
    <cellStyle name="40% - Accent4 6 3 4 3" xfId="8090" xr:uid="{2BCB519C-83CE-48C3-BC51-7D27330CC292}"/>
    <cellStyle name="40% - Accent4 6 3 4 3 2" xfId="24410" xr:uid="{DE6E790C-2A18-4971-A4AB-2E130B43A8C0}"/>
    <cellStyle name="40% - Accent4 6 3 4 3 2 2" xfId="49655" xr:uid="{E35959BA-4B78-4D39-8935-6387FA0AC94E}"/>
    <cellStyle name="40% - Accent4 6 3 4 3 3" xfId="33497" xr:uid="{57CB5C07-DED5-4443-AF65-DDD66EE9B0D1}"/>
    <cellStyle name="40% - Accent4 6 3 4 4" xfId="8259" xr:uid="{9849B64A-5B86-4B85-BE16-B81A08D007A9}"/>
    <cellStyle name="40% - Accent4 6 3 4 4 2" xfId="33666" xr:uid="{940DBC21-BC9F-4275-AFB5-1610CE3969F7}"/>
    <cellStyle name="40% - Accent4 6 3 4 5" xfId="41494" xr:uid="{298A9661-5AAD-4AC9-9428-1CF375500316}"/>
    <cellStyle name="40% - Accent4 6 3 5" xfId="2594" xr:uid="{A40EEAA6-B96B-42B8-BB6D-4AC8318E2353}"/>
    <cellStyle name="40% - Accent4 6 3 5 2" xfId="8349" xr:uid="{550987A7-7D17-4B93-B287-3527C3B19BC7}"/>
    <cellStyle name="40% - Accent4 6 3 5 2 2" xfId="33756" xr:uid="{537E18B4-90C4-423A-AF64-B732BE7CF68F}"/>
    <cellStyle name="40% - Accent4 6 3 5 3" xfId="28047" xr:uid="{14D7C648-F741-433A-83A9-9A52CF328E69}"/>
    <cellStyle name="40% - Accent4 6 3 6" xfId="15402" xr:uid="{8BA3D3B5-AC27-4EED-8B04-9BCF7AEEC6F0}"/>
    <cellStyle name="40% - Accent4 6 3 6 2" xfId="11692" xr:uid="{DE9D1F04-7D2C-4C0C-AF71-A8AF071DB4A7}"/>
    <cellStyle name="40% - Accent4 6 3 6 2 2" xfId="37063" xr:uid="{0AF6F37A-9B69-4CE8-8801-63D9B7A84EDC}"/>
    <cellStyle name="40% - Accent4 6 3 6 3" xfId="40729" xr:uid="{E4258781-B43E-4F16-B232-5C5A4CAF5899}"/>
    <cellStyle name="40% - Accent4 6 3 7" xfId="12389" xr:uid="{FBB3B6FF-D4CA-456C-8391-7B8D0A1D9ED9}"/>
    <cellStyle name="40% - Accent4 6 3 7 2" xfId="37752" xr:uid="{7EEFBD7C-4E90-4825-9CA1-61068EF065B7}"/>
    <cellStyle name="40% - Accent4 6 3 8" xfId="47665" xr:uid="{1B250763-B1A9-4D60-A86E-DEBE554F5210}"/>
    <cellStyle name="40% - Accent4 6 4" xfId="11875" xr:uid="{58F2D5E1-BB31-4999-B2AE-CFF9FC30886E}"/>
    <cellStyle name="40% - Accent4 6 4 2" xfId="24512" xr:uid="{7B8F939E-B8D5-4272-8A75-A9AF1F7F8FD2}"/>
    <cellStyle name="40% - Accent4 6 4 2 2" xfId="18282" xr:uid="{925211EA-CE9D-43F5-87EC-B1012339EC65}"/>
    <cellStyle name="40% - Accent4 6 4 2 2 2" xfId="11092" xr:uid="{30444305-6B8A-4997-B044-A1EAF1577991}"/>
    <cellStyle name="40% - Accent4 6 4 2 2 2 2" xfId="21067" xr:uid="{3E1085DF-652A-472B-9A95-B913CA0CEE8D}"/>
    <cellStyle name="40% - Accent4 6 4 2 2 2 2 2" xfId="46346" xr:uid="{A97636F4-A5A8-4F9A-90DD-18221E76E1C6}"/>
    <cellStyle name="40% - Accent4 6 4 2 2 2 3" xfId="36463" xr:uid="{A0354CA1-C0E8-43A5-908A-52D92C9C3CD7}"/>
    <cellStyle name="40% - Accent4 6 4 2 2 3" xfId="9162" xr:uid="{EFFC6184-A8A9-4296-A6FF-FACED2966FC5}"/>
    <cellStyle name="40% - Accent4 6 4 2 2 3 2" xfId="13887" xr:uid="{94444DED-589B-485B-9B6D-3A53FE7EC443}"/>
    <cellStyle name="40% - Accent4 6 4 2 2 3 2 2" xfId="39238" xr:uid="{ABAC71D7-C9EB-416A-8E05-3D04355194DC}"/>
    <cellStyle name="40% - Accent4 6 4 2 2 3 3" xfId="34555" xr:uid="{CBA16779-BD15-4491-89CC-645D3C4F1EDF}"/>
    <cellStyle name="40% - Accent4 6 4 2 2 4" xfId="9331" xr:uid="{B02429E9-D443-4B8B-B61B-89347348E932}"/>
    <cellStyle name="40% - Accent4 6 4 2 2 4 2" xfId="34724" xr:uid="{2F5A3E6E-A4FA-47CF-8377-F560FB6B0557}"/>
    <cellStyle name="40% - Accent4 6 4 2 2 5" xfId="43582" xr:uid="{A749E3F5-CABE-418C-BEAE-211A8D802C45}"/>
    <cellStyle name="40% - Accent4 6 4 2 3" xfId="4698" xr:uid="{96ACB728-DC3B-4520-A45B-4FF4D9586305}"/>
    <cellStyle name="40% - Accent4 6 4 2 3 2" xfId="9421" xr:uid="{577B9021-3D17-4F0A-A57B-69A9BA2243D3}"/>
    <cellStyle name="40% - Accent4 6 4 2 3 2 2" xfId="34814" xr:uid="{7B438258-AB93-4BF8-993F-729ED68E232C}"/>
    <cellStyle name="40% - Accent4 6 4 2 3 3" xfId="30129" xr:uid="{C161A4D7-EB62-4338-8A1B-112710C1E098}"/>
    <cellStyle name="40% - Accent4 6 4 2 4" xfId="17507" xr:uid="{C64BF8A6-7CF5-4F82-AB85-41515839ACE0}"/>
    <cellStyle name="40% - Accent4 6 4 2 4 2" xfId="20120" xr:uid="{D9CAC2D7-7BF6-40D2-9BC3-1DC69377BA69}"/>
    <cellStyle name="40% - Accent4 6 4 2 4 2 2" xfId="45408" xr:uid="{E1547E2A-1729-43D6-9406-E9EF45B685A0}"/>
    <cellStyle name="40% - Accent4 6 4 2 4 3" xfId="42815" xr:uid="{21F10ED2-5E45-4D27-A40A-99F9C1F9463A}"/>
    <cellStyle name="40% - Accent4 6 4 2 5" xfId="20815" xr:uid="{37CBC92B-1671-4E6A-9422-EC8E786EFE48}"/>
    <cellStyle name="40% - Accent4 6 4 2 5 2" xfId="46094" xr:uid="{3F3A390F-1896-4FD2-BA63-C6B0432A9C57}"/>
    <cellStyle name="40% - Accent4 6 4 2 6" xfId="49748" xr:uid="{41946477-9436-4B36-8EEE-D5E9CD5A0695}"/>
    <cellStyle name="40% - Accent4 6 4 3" xfId="18199" xr:uid="{FB62CE1E-4305-4753-9CD1-C7A73974F0F4}"/>
    <cellStyle name="40% - Accent4 6 4 3 2" xfId="7749" xr:uid="{5B8AC64B-EE4D-4C4D-9201-14ACF0ACEA9A}"/>
    <cellStyle name="40% - Accent4 6 4 3 2 2" xfId="23729" xr:uid="{CFB26966-B30C-45C5-8CBD-DAAA33A47117}"/>
    <cellStyle name="40% - Accent4 6 4 3 2 2 2" xfId="14755" xr:uid="{6F8E9746-DC6A-4C8B-A0EE-F1A4A1C4F314}"/>
    <cellStyle name="40% - Accent4 6 4 3 2 2 2 2" xfId="40094" xr:uid="{BABF7B17-21CD-4128-89C3-C979BC9A292E}"/>
    <cellStyle name="40% - Accent4 6 4 3 2 2 3" xfId="48974" xr:uid="{8E8C092A-FF2C-41CB-A9EA-988BFBA3098A}"/>
    <cellStyle name="40% - Accent4 6 4 3 2 3" xfId="21798" xr:uid="{BF96D972-E1C9-47A2-BA44-C40CC4B3CAD7}"/>
    <cellStyle name="40% - Accent4 6 4 3 2 3 2" xfId="1254" xr:uid="{9F014835-4182-4D82-84AB-E0A5AFF7B97B}"/>
    <cellStyle name="40% - Accent4 6 4 3 2 3 2 2" xfId="26738" xr:uid="{B8894827-D028-423A-B502-B192123F9A85}"/>
    <cellStyle name="40% - Accent4 6 4 3 2 3 3" xfId="47066" xr:uid="{3BB67289-2E58-4F8C-BAE4-DFB6DAD3D5FD}"/>
    <cellStyle name="40% - Accent4 6 4 3 2 4" xfId="21967" xr:uid="{D54B912C-6CC0-4A3F-ABCD-8ED28D11AFBC}"/>
    <cellStyle name="40% - Accent4 6 4 3 2 4 2" xfId="47235" xr:uid="{6C53D2D7-3BC0-4099-A6A0-B2121F972341}"/>
    <cellStyle name="40% - Accent4 6 4 3 2 5" xfId="33156" xr:uid="{7FC9948A-55D5-4997-A03D-ABFFE637B5E9}"/>
    <cellStyle name="40% - Accent4 6 4 3 3" xfId="11011" xr:uid="{F02E91AA-E232-418F-8724-EBBCA60565A4}"/>
    <cellStyle name="40% - Accent4 6 4 3 3 2" xfId="22057" xr:uid="{C450D193-169B-464C-A49C-6EF3D6114252}"/>
    <cellStyle name="40% - Accent4 6 4 3 3 2 2" xfId="47325" xr:uid="{6B230327-947F-42D5-A8D4-09ACDE94875C}"/>
    <cellStyle name="40% - Accent4 6 4 3 3 3" xfId="36382" xr:uid="{0631068E-DE59-4B94-957C-088DFCCDEF7B}"/>
    <cellStyle name="40% - Accent4 6 4 3 4" xfId="6974" xr:uid="{C12B9DCB-9471-481F-AE12-F572FC45BBD4}"/>
    <cellStyle name="40% - Accent4 6 4 3 4 2" xfId="13806" xr:uid="{AFCF43BD-6C94-4253-ABDD-AB2743000337}"/>
    <cellStyle name="40% - Accent4 6 4 3 4 2 2" xfId="39157" xr:uid="{3B281D94-68A3-4BDA-B949-2EE9C3217812}"/>
    <cellStyle name="40% - Accent4 6 4 3 4 3" xfId="32388" xr:uid="{61DB2D5B-7B82-4A12-B216-BD0A912CAA4D}"/>
    <cellStyle name="40% - Accent4 6 4 3 5" xfId="14503" xr:uid="{9EA10CFB-501C-4697-8DB4-B3D4703A7024}"/>
    <cellStyle name="40% - Accent4 6 4 3 5 2" xfId="39842" xr:uid="{24C8DE75-D030-422D-A7B6-3F91C697907A}"/>
    <cellStyle name="40% - Accent4 6 4 3 6" xfId="43500" xr:uid="{35A6DE08-C7BC-429A-9DE7-807B9A0467A8}"/>
    <cellStyle name="40% - Accent4 6 4 4" xfId="24595" xr:uid="{0AD3EE41-C610-4689-BFEE-6B756D63A97D}"/>
    <cellStyle name="40% - Accent4 6 4 4 2" xfId="4779" xr:uid="{8B537ABF-1B17-4B61-95C1-62FCCB065106}"/>
    <cellStyle name="40% - Accent4 6 4 4 2 2" xfId="8432" xr:uid="{CE62934E-9422-47AF-B6B4-639C0DF7830D}"/>
    <cellStyle name="40% - Accent4 6 4 4 2 2 2" xfId="33839" xr:uid="{8184195C-E38F-47D7-9C0B-15A01CDF2FE1}"/>
    <cellStyle name="40% - Accent4 6 4 4 2 3" xfId="30210" xr:uid="{F3EFA439-6886-4EC6-8A27-B7440A8273BF}"/>
    <cellStyle name="40% - Accent4 6 4 4 3" xfId="2849" xr:uid="{899F4DFB-B04B-444A-BEBF-BC838CEB7C75}"/>
    <cellStyle name="40% - Accent4 6 4 4 3 2" xfId="20201" xr:uid="{33728C22-3C17-4693-924B-C3CAB8A7C03E}"/>
    <cellStyle name="40% - Accent4 6 4 4 3 2 2" xfId="45489" xr:uid="{8EBD7F56-CD4A-4A45-8E36-ABC0A6F859B0}"/>
    <cellStyle name="40% - Accent4 6 4 4 3 3" xfId="28302" xr:uid="{8544AF3C-4D72-4398-98F8-76EC9327E5E9}"/>
    <cellStyle name="40% - Accent4 6 4 4 4" xfId="3018" xr:uid="{A34DE478-6C29-422A-AF85-5939304FB5F0}"/>
    <cellStyle name="40% - Accent4 6 4 4 4 2" xfId="28471" xr:uid="{FCA87F48-D151-441E-9429-0782A7C503EE}"/>
    <cellStyle name="40% - Accent4 6 4 4 5" xfId="49829" xr:uid="{3A2DA7B7-D52E-44CC-9A3A-DC675D71D396}"/>
    <cellStyle name="40% - Accent4 6 4 5" xfId="15231" xr:uid="{3C61D792-0D62-4A83-8524-B9DFA4075F4D}"/>
    <cellStyle name="40% - Accent4 6 4 5 2" xfId="3108" xr:uid="{2C61B287-9918-4714-BA9F-EA7360914364}"/>
    <cellStyle name="40% - Accent4 6 4 5 2 2" xfId="28561" xr:uid="{C5C49F4B-BABC-4B0B-827B-E7C21A298E9E}"/>
    <cellStyle name="40% - Accent4 6 4 5 3" xfId="40558" xr:uid="{1DFA6DDD-9388-4ACB-9B11-3C35DFB23061}"/>
    <cellStyle name="40% - Accent4 6 4 6" xfId="23819" xr:uid="{B1E96BFE-F997-4662-BBA7-EA9025CA3CBA}"/>
    <cellStyle name="40% - Accent4 6 4 6 2" xfId="7484" xr:uid="{970CE18E-C18E-477F-93FA-029CBEAD87A5}"/>
    <cellStyle name="40% - Accent4 6 4 6 2 2" xfId="32898" xr:uid="{7F2D4E86-10A8-4AB7-A07B-F9370E404439}"/>
    <cellStyle name="40% - Accent4 6 4 6 3" xfId="49064" xr:uid="{C1A16874-558D-4E4D-B401-B6228242A713}"/>
    <cellStyle name="40% - Accent4 6 4 7" xfId="8180" xr:uid="{E8E932BE-EAC7-407F-8ED6-D7715335291A}"/>
    <cellStyle name="40% - Accent4 6 4 7 2" xfId="33587" xr:uid="{ADABFF2F-E84A-4C8D-8376-803DF757DF87}"/>
    <cellStyle name="40% - Accent4 6 4 8" xfId="37238" xr:uid="{3C905023-F752-49BB-AA95-BD5BF2AD5698}"/>
    <cellStyle name="40% - Accent4 6 5" xfId="7666" xr:uid="{8D49E968-7427-4D98-88B0-2B7D1F5B96E0}"/>
    <cellStyle name="40% - Accent4 6 5 2" xfId="20384" xr:uid="{D0361E32-8659-486C-9044-363AE8E567D0}"/>
    <cellStyle name="40% - Accent4 6 5 2 2" xfId="17417" xr:uid="{83A5E098-9AA9-4FF2-8A47-833D7CA49C9F}"/>
    <cellStyle name="40% - Accent4 6 5 2 2 2" xfId="3191" xr:uid="{6628BE2B-3824-4AFF-8339-3864725DED4C}"/>
    <cellStyle name="40% - Accent4 6 5 2 2 2 2" xfId="28644" xr:uid="{76CFEEBC-DC83-4049-9F8B-7ED335A3D727}"/>
    <cellStyle name="40% - Accent4 6 5 2 2 3" xfId="42725" xr:uid="{FC07D3E6-5DF5-4CCF-9119-CC701F187F66}"/>
    <cellStyle name="40% - Accent4 6 5 2 3" xfId="15486" xr:uid="{48463F43-586A-41D1-BA94-BAC6335666EE}"/>
    <cellStyle name="40% - Accent4 6 5 2 3 2" xfId="2287" xr:uid="{D953FA05-E641-4735-B263-0615D864254A}"/>
    <cellStyle name="40% - Accent4 6 5 2 3 2 2" xfId="27758" xr:uid="{AE8276FD-10D1-4455-8DB7-00641AEF10DC}"/>
    <cellStyle name="40% - Accent4 6 5 2 3 3" xfId="40813" xr:uid="{DBAC2862-6F7E-4699-B555-89B81AF1AEDA}"/>
    <cellStyle name="40% - Accent4 6 5 2 4" xfId="15655" xr:uid="{757CCD65-5B8E-44FF-B0D1-6182416A1178}"/>
    <cellStyle name="40% - Accent4 6 5 2 4 2" xfId="40982" xr:uid="{E27141E2-5185-4467-8BC4-0768742C9807}"/>
    <cellStyle name="40% - Accent4 6 5 2 5" xfId="45663" xr:uid="{1F048FD6-2ACB-44D6-B2AF-C0CA3241F7E0}"/>
    <cellStyle name="40% - Accent4 6 5 3" xfId="23648" xr:uid="{EBCF60FE-AB66-4C86-86BD-32D4F7208A45}"/>
    <cellStyle name="40% - Accent4 6 5 3 2" xfId="15745" xr:uid="{512E03AC-206A-473D-95DD-AF0CF1C9D762}"/>
    <cellStyle name="40% - Accent4 6 5 3 2 2" xfId="41072" xr:uid="{E237B40E-23FC-4E8C-BBDA-38725C8FB9B0}"/>
    <cellStyle name="40% - Accent4 6 5 3 3" xfId="48893" xr:uid="{6D0F1C00-3174-4E04-87E4-9F2E25D9E2F7}"/>
    <cellStyle name="40% - Accent4 6 5 4" xfId="19610" xr:uid="{B0FC8F57-B3C4-42FD-B0FD-895FE1E49D0B}"/>
    <cellStyle name="40% - Accent4 6 5 4 2" xfId="1172" xr:uid="{DB2407C3-A387-4F72-BAC8-69B007ED11F7}"/>
    <cellStyle name="40% - Accent4 6 5 4 2 2" xfId="26656" xr:uid="{024E643C-D47B-410D-889F-E808988B6410}"/>
    <cellStyle name="40% - Accent4 6 5 4 3" xfId="44898" xr:uid="{ED4C48F3-A058-43FC-9E60-EFB9E283BF77}"/>
    <cellStyle name="40% - Accent4 6 5 5" xfId="2939" xr:uid="{998F858D-41E3-41A4-B2F6-41A65D3D0B4A}"/>
    <cellStyle name="40% - Accent4 6 5 5 2" xfId="28392" xr:uid="{D63987CE-A43B-49D0-99AA-DB76F43976C7}"/>
    <cellStyle name="40% - Accent4 6 5 6" xfId="33073" xr:uid="{F351FE00-5395-4975-B004-3C396A298FFD}"/>
    <cellStyle name="40% - Accent4 6 6" xfId="20301" xr:uid="{795759B8-08B2-4189-B3B3-C2615AD592DA}"/>
    <cellStyle name="40% - Accent4 6 6 2" xfId="14072" xr:uid="{9C9DDC55-B1CE-437A-A7F8-80C081CFB9E0}"/>
    <cellStyle name="40% - Accent4 6 6 2 2" xfId="6884" xr:uid="{C4C95C74-D59C-4746-9D48-1B00ADFE1C9B}"/>
    <cellStyle name="40% - Accent4 6 6 2 2 2" xfId="9504" xr:uid="{ED2C7224-D008-40D5-ACD7-7E8961EA1131}"/>
    <cellStyle name="40% - Accent4 6 6 2 2 2 2" xfId="34897" xr:uid="{1FAC4A08-4139-4B2B-BE65-20345DF56211}"/>
    <cellStyle name="40% - Accent4 6 6 2 2 3" xfId="32298" xr:uid="{F2BB4878-52B2-4AC5-B325-842BF7E82740}"/>
    <cellStyle name="40% - Accent4 6 6 2 3" xfId="4953" xr:uid="{25B77FB6-412F-4046-94B9-815E44C2C9B4}"/>
    <cellStyle name="40% - Accent4 6 6 2 3 2" xfId="4391" xr:uid="{5BCFFE8F-FBFD-4828-836C-37411D8269DF}"/>
    <cellStyle name="40% - Accent4 6 6 2 3 2 2" xfId="29835" xr:uid="{C8D1251B-698D-4AA4-B0EF-828094BCA1D0}"/>
    <cellStyle name="40% - Accent4 6 6 2 3 3" xfId="30384" xr:uid="{B33D5B72-334F-4139-A5DA-61AEF163F7EE}"/>
    <cellStyle name="40% - Accent4 6 6 2 4" xfId="5122" xr:uid="{32DDDC35-BBFC-4094-B775-FDCC5A39EB2A}"/>
    <cellStyle name="40% - Accent4 6 6 2 4 2" xfId="30553" xr:uid="{F9043305-EF1C-45C7-9266-D501B877D4BA}"/>
    <cellStyle name="40% - Accent4 6 6 2 5" xfId="39411" xr:uid="{5056A47D-9583-4779-8639-5BA0D44DBAB6}"/>
    <cellStyle name="40% - Accent4 6 6 3" xfId="17336" xr:uid="{FDAA6A5A-0A1E-4039-AA06-C86C29C012E4}"/>
    <cellStyle name="40% - Accent4 6 6 3 2" xfId="5212" xr:uid="{743E7E76-5D88-4219-B003-A2318509CC17}"/>
    <cellStyle name="40% - Accent4 6 6 3 2 2" xfId="30643" xr:uid="{04C8D3D0-CA4B-49F9-BC26-6F61FFE070EB}"/>
    <cellStyle name="40% - Accent4 6 6 3 3" xfId="42644" xr:uid="{0FCC2ECA-4F84-477D-BC11-7850350DCF57}"/>
    <cellStyle name="40% - Accent4 6 6 4" xfId="13296" xr:uid="{54557C9C-8231-4082-A253-4F7306B60AF4}"/>
    <cellStyle name="40% - Accent4 6 6 4 2" xfId="2206" xr:uid="{A85CD17A-2D53-44F8-8BD1-EE2E352F4A5C}"/>
    <cellStyle name="40% - Accent4 6 6 4 2 2" xfId="27677" xr:uid="{C68A21CD-4724-4073-93D3-23C612FBB337}"/>
    <cellStyle name="40% - Accent4 6 6 4 3" xfId="38647" xr:uid="{F921F92E-447E-41D0-9115-AB20FC7F3747}"/>
    <cellStyle name="40% - Accent4 6 6 5" xfId="9252" xr:uid="{2F40A1A3-75A8-4278-93D2-55264D54F3B0}"/>
    <cellStyle name="40% - Accent4 6 6 5 2" xfId="34645" xr:uid="{0C934C1C-AC32-44CA-A426-B3AB0A535DF4}"/>
    <cellStyle name="40% - Accent4 6 6 6" xfId="45582" xr:uid="{13AAB2F2-3D84-48E4-A056-57895224D820}"/>
    <cellStyle name="40% - Accent4 6 7" xfId="1436" xr:uid="{25B3EECD-9C35-40B4-8D1F-434E8B63E289}"/>
    <cellStyle name="40% - Accent4 6 7 2" xfId="7916" xr:uid="{0223A77F-9CB1-4A9C-93FB-90D91046C888}"/>
    <cellStyle name="40% - Accent4 6 7 2 2" xfId="10537" xr:uid="{16586733-D324-4ABE-AB47-778348D01015}"/>
    <cellStyle name="40% - Accent4 6 7 2 2 2" xfId="35921" xr:uid="{831F97E0-601A-41F1-AD9A-7032994D7A66}"/>
    <cellStyle name="40% - Accent4 6 7 2 3" xfId="33323" xr:uid="{4BDFCB67-D7AE-4DB3-9D26-BEB68F186766}"/>
    <cellStyle name="40% - Accent4 6 7 3" xfId="5985" xr:uid="{90C05390-23F7-431B-9617-4B89440B55DD}"/>
    <cellStyle name="40% - Accent4 6 7 3 2" xfId="22305" xr:uid="{D3158F9F-A2BD-4320-AC3F-6326292FD754}"/>
    <cellStyle name="40% - Accent4 6 7 3 2 2" xfId="47573" xr:uid="{161A93C9-2A8B-4C19-80FB-AA56318829D1}"/>
    <cellStyle name="40% - Accent4 6 7 3 3" xfId="31408" xr:uid="{8534D530-03AE-40BC-92AD-73E68F378428}"/>
    <cellStyle name="40% - Accent4 6 7 4" xfId="6154" xr:uid="{F9B1D5AB-E0A5-4C49-A6C5-856C411F53C8}"/>
    <cellStyle name="40% - Accent4 6 7 4 2" xfId="31577" xr:uid="{0CA78CBC-8F0E-4017-BE18-B6B8D767063F}"/>
    <cellStyle name="40% - Accent4 6 7 5" xfId="26907" xr:uid="{143F464A-0D70-4A8F-9414-9DD9E8EB8D45}"/>
    <cellStyle name="40% - Accent4 6 8" xfId="18368" xr:uid="{D45ABBE7-B905-4DC3-B83E-CA42161A7792}"/>
    <cellStyle name="40% - Accent4 6 8 2" xfId="6244" xr:uid="{8D502E66-3DD0-4DB7-88E8-DE3394854FCF}"/>
    <cellStyle name="40% - Accent4 6 8 2 2" xfId="31667" xr:uid="{4C51DBCD-4F74-4A0E-8F07-BE290DD18FE1}"/>
    <cellStyle name="40% - Accent4 6 8 3" xfId="43668" xr:uid="{64F2E2B4-11F1-419C-9905-B664CC124272}"/>
    <cellStyle name="40% - Accent4 6 9" xfId="14329" xr:uid="{0F987643-1672-4812-9066-E57AF7E9AD35}"/>
    <cellStyle name="40% - Accent4 6 9 2" xfId="9588" xr:uid="{3E058DEE-999C-405F-92AA-40DF2B845FEC}"/>
    <cellStyle name="40% - Accent4 6 9 2 2" xfId="34981" xr:uid="{86E93813-2834-4BF8-B712-869251153537}"/>
    <cellStyle name="40% - Accent4 6 9 3" xfId="39668" xr:uid="{445F0131-6661-46A5-966D-AA766467DFF9}"/>
    <cellStyle name="40% - Accent4 7" xfId="13989" xr:uid="{2E5E0C5C-9D57-4292-8ED8-13FC481090D6}"/>
    <cellStyle name="40% - Accent4 7 10" xfId="39330" xr:uid="{0726D22B-D60A-49A6-973A-2298896FF0D1}"/>
    <cellStyle name="40% - Accent4 7 2" xfId="2425" xr:uid="{BDF30A37-F48C-49C4-8A05-282F3DE66DC8}"/>
    <cellStyle name="40% - Accent4 7 2 2" xfId="8738" xr:uid="{0A2FDE5C-EC2F-4908-AEAE-4E8FDCA833AD}"/>
    <cellStyle name="40% - Accent4 7 2 2 2" xfId="21457" xr:uid="{C4C31787-1F4D-44E2-B1FA-70CB97DA46D2}"/>
    <cellStyle name="40% - Accent4 7 2 2 2 2" xfId="568" xr:uid="{629339C3-3AC6-442B-B08D-AF464C410160}"/>
    <cellStyle name="40% - Accent4 7 2 2 2 2 2" xfId="5295" xr:uid="{B998B390-9470-4AEA-9CFF-5EED026986DC}"/>
    <cellStyle name="40% - Accent4 7 2 2 2 2 2 2" xfId="30726" xr:uid="{4BD399F5-8817-430C-B7B8-550E4B050FAC}"/>
    <cellStyle name="40% - Accent4 7 2 2 2 2 3" xfId="26052" xr:uid="{DF540352-7A16-4CEA-BD29-9AEDED2EEB52}"/>
    <cellStyle name="40% - Accent4 7 2 2 2 3" xfId="17591" xr:uid="{0BD9760D-3742-46B9-B892-CA9C1B9EECA6}"/>
    <cellStyle name="40% - Accent4 7 2 2 2 3 2" xfId="17029" xr:uid="{2A9905AC-C5DE-4409-9E7A-8CF63BE9EC05}"/>
    <cellStyle name="40% - Accent4 7 2 2 2 3 2 2" xfId="42345" xr:uid="{A652F839-F885-4DB3-8E1C-79267C3D7A89}"/>
    <cellStyle name="40% - Accent4 7 2 2 2 3 3" xfId="42899" xr:uid="{D75EA566-03C8-49D7-93F7-C5120CD8E357}"/>
    <cellStyle name="40% - Accent4 7 2 2 2 4" xfId="17760" xr:uid="{2D777495-65A0-4BC1-AB2E-F0B5F29974A0}"/>
    <cellStyle name="40% - Accent4 7 2 2 2 4 2" xfId="43068" xr:uid="{7793E88A-6F16-49EC-AB0C-4E0774052E3C}"/>
    <cellStyle name="40% - Accent4 7 2 2 2 5" xfId="46725" xr:uid="{01C493A3-72D9-4FFA-89E7-877A04599C4B}"/>
    <cellStyle name="40% - Accent4 7 2 2 3" xfId="13125" xr:uid="{FD8ED66C-C43D-4964-9C76-54E5455951EB}"/>
    <cellStyle name="40% - Accent4 7 2 2 3 2" xfId="17850" xr:uid="{87B4D216-EBA5-404C-8267-69A4473CA553}"/>
    <cellStyle name="40% - Accent4 7 2 2 3 2 2" xfId="43158" xr:uid="{44A12044-FFDF-4C8E-8F64-73F7F7D72600}"/>
    <cellStyle name="40% - Accent4 7 2 2 3 3" xfId="38476" xr:uid="{3AC60276-7CEA-44BB-93A3-A10DEDBA86A4}"/>
    <cellStyle name="40% - Accent4 7 2 2 4" xfId="1697" xr:uid="{ABE487EC-EEC8-4849-9CEE-788BC75D873D}"/>
    <cellStyle name="40% - Accent4 7 2 2 4 2" xfId="23261" xr:uid="{3500C2AA-B6A2-44C8-86CD-1F50759E8AFD}"/>
    <cellStyle name="40% - Accent4 7 2 2 4 2 2" xfId="48516" xr:uid="{D58701E2-7CCE-4BD5-8CE0-142B3E4F8493}"/>
    <cellStyle name="40% - Accent4 7 2 2 4 3" xfId="27168" xr:uid="{4A86AB4D-08EF-4B6E-B04F-6FE99583146C}"/>
    <cellStyle name="40% - Accent4 7 2 2 5" xfId="5043" xr:uid="{159EB7B4-7AAB-492F-A662-EEF39F013EE2}"/>
    <cellStyle name="40% - Accent4 7 2 2 5 2" xfId="30474" xr:uid="{BB88873F-5621-47AB-B3D5-62EE9253EE18}"/>
    <cellStyle name="40% - Accent4 7 2 2 6" xfId="34134" xr:uid="{39EC6A13-B52A-4BB0-AB60-6D7833088C72}"/>
    <cellStyle name="40% - Accent4 7 2 3" xfId="21374" xr:uid="{E747EE06-FD28-471E-9DCA-150940FDF1E1}"/>
    <cellStyle name="40% - Accent4 7 2 3 2" xfId="15145" xr:uid="{988B705E-2090-4C2E-9FE9-F84E7841C258}"/>
    <cellStyle name="40% - Accent4 7 2 3 2 2" xfId="569" xr:uid="{EA979966-1221-4228-8953-5C465E4A85D4}"/>
    <cellStyle name="40% - Accent4 7 2 3 2 2 2" xfId="11608" xr:uid="{C4181923-8366-4CFE-9AC3-762A0EC7F57E}"/>
    <cellStyle name="40% - Accent4 7 2 3 2 2 2 2" xfId="36979" xr:uid="{287D0547-51A3-4F10-A717-B9D2F9216418}"/>
    <cellStyle name="40% - Accent4 7 2 3 2 2 3" xfId="26053" xr:uid="{A374151E-D641-462E-9AA0-104E4722AE86}"/>
    <cellStyle name="40% - Accent4 7 2 3 2 3" xfId="7058" xr:uid="{0AE9C1AD-2CF3-43B1-A05C-12648C8FAAEB}"/>
    <cellStyle name="40% - Accent4 7 2 3 2 3 2" xfId="6495" xr:uid="{66A1DF70-2B30-42E4-898D-3891E61CFAF1}"/>
    <cellStyle name="40% - Accent4 7 2 3 2 3 2 2" xfId="31918" xr:uid="{397AF081-7209-44DF-9CD2-CFC92B77DFA2}"/>
    <cellStyle name="40% - Accent4 7 2 3 2 3 3" xfId="32472" xr:uid="{8932374D-B9F4-4BE7-9B44-9AD3CC9F54E1}"/>
    <cellStyle name="40% - Accent4 7 2 3 2 4" xfId="7227" xr:uid="{716572F3-0B92-499C-AC6D-1A252EC15084}"/>
    <cellStyle name="40% - Accent4 7 2 3 2 4 2" xfId="32641" xr:uid="{BA0BD09A-E38D-44A4-98E2-EA5E8D6187C7}"/>
    <cellStyle name="40% - Accent4 7 2 3 2 5" xfId="40472" xr:uid="{4DD07B44-5E2C-4EBA-B0E7-AA8F0F33A44A}"/>
    <cellStyle name="40% - Accent4 7 2 3 3" xfId="486" xr:uid="{318F5756-8104-495A-8FA9-09EDB32B26A6}"/>
    <cellStyle name="40% - Accent4 7 2 3 3 2" xfId="7317" xr:uid="{5CDF59AA-AC5E-4B95-97C1-C0F30E82BD64}"/>
    <cellStyle name="40% - Accent4 7 2 3 3 2 2" xfId="32731" xr:uid="{06E6CCEF-C372-4174-8897-88CEB719166F}"/>
    <cellStyle name="40% - Accent4 7 2 3 3 3" xfId="25970" xr:uid="{ED6F1207-42E2-490B-9D66-CB36C8D0D8E1}"/>
    <cellStyle name="40% - Accent4 7 2 3 4" xfId="3801" xr:uid="{624F197A-BC21-43D7-AC36-ECC57288656A}"/>
    <cellStyle name="40% - Accent4 7 2 3 4 2" xfId="16948" xr:uid="{AB087C15-0E18-4631-8802-13D836AB99D4}"/>
    <cellStyle name="40% - Accent4 7 2 3 4 2 2" xfId="42264" xr:uid="{1009EA62-0443-4D0C-9790-9E3A79D82DB7}"/>
    <cellStyle name="40% - Accent4 7 2 3 4 3" xfId="29245" xr:uid="{019A9051-9DD6-4DA1-AAD0-F5C71D8E63B0}"/>
    <cellStyle name="40% - Accent4 7 2 3 5" xfId="11356" xr:uid="{1C9EC557-4A29-4D8C-9424-4CD368280259}"/>
    <cellStyle name="40% - Accent4 7 2 3 5 2" xfId="36727" xr:uid="{A93D3E71-9DB9-497A-8E5C-C4BABF58B633}"/>
    <cellStyle name="40% - Accent4 7 2 3 6" xfId="46643" xr:uid="{2E6ABA2C-348F-434C-8D4A-BC9795477A4E}"/>
    <cellStyle name="40% - Accent4 7 2 4" xfId="8821" xr:uid="{35C92720-DB5C-4A42-8631-62EEA1487D78}"/>
    <cellStyle name="40% - Accent4 7 2 4 2" xfId="13206" xr:uid="{92482A92-6CF6-4B19-9EB4-5A7EEE54DAD1}"/>
    <cellStyle name="40% - Accent4 7 2 4 2 2" xfId="15828" xr:uid="{A0C73276-D703-4F79-A66A-0E6BEC9173C5}"/>
    <cellStyle name="40% - Accent4 7 2 4 2 2 2" xfId="41155" xr:uid="{1CF53754-C102-41FB-B6FE-874D622F0D46}"/>
    <cellStyle name="40% - Accent4 7 2 4 2 3" xfId="38557" xr:uid="{70E11939-6B94-4FFB-AF27-052377931971}"/>
    <cellStyle name="40% - Accent4 7 2 4 3" xfId="23903" xr:uid="{2C713E26-D426-49FA-886D-E0CCE5F33CB9}"/>
    <cellStyle name="40% - Accent4 7 2 4 3 2" xfId="23342" xr:uid="{7DDEC87D-A7F0-4842-A880-E4C37FB0DD0E}"/>
    <cellStyle name="40% - Accent4 7 2 4 3 2 2" xfId="48597" xr:uid="{0A17AD97-89F9-4269-91B4-099834C4123E}"/>
    <cellStyle name="40% - Accent4 7 2 4 3 3" xfId="49148" xr:uid="{A2089585-768C-4B8A-A794-53A27BC6D02A}"/>
    <cellStyle name="40% - Accent4 7 2 4 4" xfId="24072" xr:uid="{DD4F01BE-8AE6-48F6-B40E-4C7F6CB1E341}"/>
    <cellStyle name="40% - Accent4 7 2 4 4 2" xfId="49317" xr:uid="{150F1671-77DC-4E27-9AEA-922636448254}"/>
    <cellStyle name="40% - Accent4 7 2 4 5" xfId="34214" xr:uid="{C4694133-F4E2-463B-967F-769DC9059593}"/>
    <cellStyle name="40% - Accent4 7 2 5" xfId="19439" xr:uid="{FDB2246B-ED34-47DE-8310-8F946888F3E4}"/>
    <cellStyle name="40% - Accent4 7 2 5 2" xfId="24162" xr:uid="{222C325F-B280-4906-A3EB-DD8E93D4A557}"/>
    <cellStyle name="40% - Accent4 7 2 5 2 2" xfId="49407" xr:uid="{7F0196D9-8348-4B05-98CD-CDBF48BAD82B}"/>
    <cellStyle name="40% - Accent4 7 2 5 3" xfId="44727" xr:uid="{7D0220A8-93E7-4DEB-AFDE-AD06B367EA28}"/>
    <cellStyle name="40% - Accent4 7 2 6" xfId="659" xr:uid="{65F9CBD0-9BC6-4D39-952E-92E2BA547F74}"/>
    <cellStyle name="40% - Accent4 7 2 6 2" xfId="10624" xr:uid="{66A2A1B5-989A-4265-AEEF-0FF744C9BB42}"/>
    <cellStyle name="40% - Accent4 7 2 6 2 2" xfId="36008" xr:uid="{5A7077D4-1B57-4638-8764-1705FE2AFF72}"/>
    <cellStyle name="40% - Accent4 7 2 6 3" xfId="26143" xr:uid="{BB922A88-5057-495E-A693-A29F34E753D4}"/>
    <cellStyle name="40% - Accent4 7 2 7" xfId="15576" xr:uid="{2978BC19-ABA7-491E-BC27-69ABF7604212}"/>
    <cellStyle name="40% - Accent4 7 2 7 2" xfId="40903" xr:uid="{D48BE37B-B56D-4B63-B401-5A0C33182C1D}"/>
    <cellStyle name="40% - Accent4 7 2 8" xfId="27881" xr:uid="{6E75C36D-38DC-47A1-890D-5AA44D6FFE69}"/>
    <cellStyle name="40% - Accent4 7 3" xfId="15062" xr:uid="{61AF8FF6-C3BC-4C1C-98AB-AB6E773B5DF5}"/>
    <cellStyle name="40% - Accent4 7 3 2" xfId="4529" xr:uid="{B2263AC5-BC33-4649-9CF6-04D3140C5EDD}"/>
    <cellStyle name="40% - Accent4 7 3 2 2" xfId="10925" xr:uid="{FE5F2ACA-51FF-4AD1-AF0E-CF3EBB564A0C}"/>
    <cellStyle name="40% - Accent4 7 3 2 2 2" xfId="3711" xr:uid="{53BE78F5-E84D-46BE-B207-F46D530F9722}"/>
    <cellStyle name="40% - Accent4 7 3 2 2 2 2" xfId="17933" xr:uid="{BE4E9CA5-8D00-4E8F-A088-B3A395BC4A49}"/>
    <cellStyle name="40% - Accent4 7 3 2 2 2 2 2" xfId="43241" xr:uid="{4850673F-6BA4-4A52-A57F-9C3AFF57AF52}"/>
    <cellStyle name="40% - Accent4 7 3 2 2 2 3" xfId="29155" xr:uid="{587663AC-1BF0-4B75-8EF8-896E5769305B}"/>
    <cellStyle name="40% - Accent4 7 3 2 2 3" xfId="13380" xr:uid="{FB94F66B-6AA9-4541-85CC-BB37B06DCA7B}"/>
    <cellStyle name="40% - Accent4 7 3 2 2 3 2" xfId="25446" xr:uid="{D80C2FD9-60CB-4A2E-9971-EFCFCEBB7456}"/>
    <cellStyle name="40% - Accent4 7 3 2 2 3 2 2" xfId="50680" xr:uid="{84C69E88-CF06-474E-AB5F-FFAD5A3E31A7}"/>
    <cellStyle name="40% - Accent4 7 3 2 2 3 3" xfId="38731" xr:uid="{58C3AFBD-5A30-4FB7-850D-89F511289DCE}"/>
    <cellStyle name="40% - Accent4 7 3 2 2 4" xfId="13549" xr:uid="{4CC34D4A-0551-40AA-85A2-39F98308C8B5}"/>
    <cellStyle name="40% - Accent4 7 3 2 2 4 2" xfId="38900" xr:uid="{76D78724-1615-446C-A5A3-A6250AB73F49}"/>
    <cellStyle name="40% - Accent4 7 3 2 2 5" xfId="36296" xr:uid="{1D0D3F57-CB22-479E-8888-5803C291404C}"/>
    <cellStyle name="40% - Accent4 7 3 2 3" xfId="1526" xr:uid="{D82347DD-90B2-4098-AAC9-0DFDA7DB131C}"/>
    <cellStyle name="40% - Accent4 7 3 2 3 2" xfId="13639" xr:uid="{ED5306E9-F5CF-4AC3-B49B-F77AB582ABF1}"/>
    <cellStyle name="40% - Accent4 7 3 2 3 2 2" xfId="38990" xr:uid="{41DB1E3E-6ADA-497F-88F5-874256FB9828}"/>
    <cellStyle name="40% - Accent4 7 3 2 3 3" xfId="26997" xr:uid="{E19A8D04-C19F-4A02-B718-8B82CB203FAF}"/>
    <cellStyle name="40% - Accent4 7 3 2 4" xfId="22752" xr:uid="{7DB797CA-B31B-4110-85A4-6C83D4DA82B3}"/>
    <cellStyle name="40% - Accent4 7 3 2 4 2" xfId="12728" xr:uid="{523A6262-7C18-4757-8C42-E6FFB4202D72}"/>
    <cellStyle name="40% - Accent4 7 3 2 4 2 2" xfId="38091" xr:uid="{936A9B77-04B1-456D-8C92-C504B9CB32A0}"/>
    <cellStyle name="40% - Accent4 7 3 2 4 3" xfId="48007" xr:uid="{A0FF046E-7272-412D-913F-2EA253F9D2F6}"/>
    <cellStyle name="40% - Accent4 7 3 2 5" xfId="17681" xr:uid="{6F634BEC-8F71-4104-9FAA-ABA5078299B9}"/>
    <cellStyle name="40% - Accent4 7 3 2 5 2" xfId="42989" xr:uid="{19776C1F-E8A4-456C-B2DE-92F5516B684E}"/>
    <cellStyle name="40% - Accent4 7 3 2 6" xfId="29961" xr:uid="{9952B114-7450-49CA-B71D-57A083EF2E75}"/>
    <cellStyle name="40% - Accent4 7 3 3" xfId="10842" xr:uid="{44704AF7-C09E-4F07-BAEF-129307151F89}"/>
    <cellStyle name="40% - Accent4 7 3 3 2" xfId="23562" xr:uid="{FA03D4D3-FD8F-424A-9440-4E09C0213059}"/>
    <cellStyle name="40% - Accent4 7 3 3 2 2" xfId="10025" xr:uid="{96180F8C-3D3E-4141-B3B9-2AF59A5EC8B0}"/>
    <cellStyle name="40% - Accent4 7 3 3 2 2 2" xfId="7400" xr:uid="{DB914DDA-9C1C-4565-8F89-1BE2AE72F0CB}"/>
    <cellStyle name="40% - Accent4 7 3 3 2 2 2 2" xfId="32814" xr:uid="{8DFE96EA-6247-4BF9-A820-53118C903561}"/>
    <cellStyle name="40% - Accent4 7 3 3 2 2 3" xfId="35409" xr:uid="{562A2A2F-723C-4B3B-B746-11918D7E5B35}"/>
    <cellStyle name="40% - Accent4 7 3 3 2 3" xfId="1775" xr:uid="{3481EF2B-5D46-44DA-99ED-EBAFA944AAAC}"/>
    <cellStyle name="40% - Accent4 7 3 3 2 3 2" xfId="19133" xr:uid="{E6622B7D-5FE3-4845-923E-5D4233AC729C}"/>
    <cellStyle name="40% - Accent4 7 3 3 2 3 2 2" xfId="44433" xr:uid="{F7A68B1F-A966-49B7-9E47-8F6929999DEA}"/>
    <cellStyle name="40% - Accent4 7 3 3 2 3 3" xfId="27246" xr:uid="{BC2BA495-EA18-48D8-877C-D3545279018B}"/>
    <cellStyle name="40% - Accent4 7 3 3 2 4" xfId="1938" xr:uid="{36CF4156-CEFA-4B81-BD20-018837513CA6}"/>
    <cellStyle name="40% - Accent4 7 3 3 2 4 2" xfId="27409" xr:uid="{0B018CF0-0320-44BB-A6BF-7065313E354F}"/>
    <cellStyle name="40% - Accent4 7 3 3 2 5" xfId="48807" xr:uid="{47EAA42A-E94B-4466-8D73-FCA2B08DBB12}"/>
    <cellStyle name="40% - Accent4 7 3 3 3" xfId="3630" xr:uid="{F18383EC-B65D-4B5C-84FE-907A31B95099}"/>
    <cellStyle name="40% - Accent4 7 3 3 3 2" xfId="1002" xr:uid="{DC788F10-78D8-4151-A751-6FDFB9DF3A40}"/>
    <cellStyle name="40% - Accent4 7 3 3 3 2 2" xfId="26486" xr:uid="{C7F1E000-F127-4ABB-B9CB-EC5F9CDEBBF0}"/>
    <cellStyle name="40% - Accent4 7 3 3 3 3" xfId="29074" xr:uid="{CFB115DE-AFA1-40FC-9837-62A299A723F5}"/>
    <cellStyle name="40% - Accent4 7 3 3 4" xfId="16439" xr:uid="{56FBDE3C-5BBC-4B96-B6CD-6FBFCAE94B18}"/>
    <cellStyle name="40% - Accent4 7 3 3 4 2" xfId="25365" xr:uid="{DB328A0A-5961-4796-B2E6-24ABDB5D7F2F}"/>
    <cellStyle name="40% - Accent4 7 3 3 4 2 2" xfId="50599" xr:uid="{8CA3532B-0127-4941-8D2A-E9A96058C31B}"/>
    <cellStyle name="40% - Accent4 7 3 3 4 3" xfId="41755" xr:uid="{4600A5ED-CA2D-41F2-AF21-592877646BA9}"/>
    <cellStyle name="40% - Accent4 7 3 3 5" xfId="7148" xr:uid="{FA9F9E14-3A4E-4DD9-9951-996DFDB1204E}"/>
    <cellStyle name="40% - Accent4 7 3 3 5 2" xfId="32562" xr:uid="{0CB372B2-8F4C-459D-B544-FEA79EBAAC8F}"/>
    <cellStyle name="40% - Accent4 7 3 3 6" xfId="36215" xr:uid="{0921A1F6-2624-44AD-8E88-DEDEBDBE97B7}"/>
    <cellStyle name="40% - Accent4 7 3 4" xfId="4612" xr:uid="{DFDA8C53-830C-479E-A9C8-9C64D09371A3}"/>
    <cellStyle name="40% - Accent4 7 3 4 2" xfId="1607" xr:uid="{AB56AFC1-C850-431B-83AA-A816C0EEEA77}"/>
    <cellStyle name="40% - Accent4 7 3 4 2 2" xfId="24245" xr:uid="{DF64D060-3644-44AF-8CC9-D9481FB7EA74}"/>
    <cellStyle name="40% - Accent4 7 3 4 2 2 2" xfId="49490" xr:uid="{5ABA4D92-A3EE-46F0-AB6C-7FA42742A1AF}"/>
    <cellStyle name="40% - Accent4 7 3 4 2 3" xfId="27078" xr:uid="{497BFEE7-92D3-4255-9485-7B961ABFFF29}"/>
    <cellStyle name="40% - Accent4 7 3 4 3" xfId="19694" xr:uid="{E40B9D1C-22EA-4297-B84A-2BDCD472EEEC}"/>
    <cellStyle name="40% - Accent4 7 3 4 3 2" xfId="12809" xr:uid="{BC490AB1-9B8A-4CE7-A6AD-5FB02D2D8473}"/>
    <cellStyle name="40% - Accent4 7 3 4 3 2 2" xfId="38172" xr:uid="{938D5218-6AA2-48F8-A52A-3812D4335AFF}"/>
    <cellStyle name="40% - Accent4 7 3 4 3 3" xfId="44982" xr:uid="{DF81FF72-E79D-41BF-A36B-BA63F6E6F23E}"/>
    <cellStyle name="40% - Accent4 7 3 4 4" xfId="19863" xr:uid="{B5561A02-7A5A-42EA-B637-1785E5239BB6}"/>
    <cellStyle name="40% - Accent4 7 3 4 4 2" xfId="45151" xr:uid="{44CA5566-8660-41A6-BE29-3E2E8BDB7967}"/>
    <cellStyle name="40% - Accent4 7 3 4 5" xfId="30043" xr:uid="{39F7FAB2-E8CD-4A94-8952-69609B2DD426}"/>
    <cellStyle name="40% - Accent4 7 3 5" xfId="487" xr:uid="{4A645B32-D866-4E9C-B0DD-3104A48BC642}"/>
    <cellStyle name="40% - Accent4 7 3 5 2" xfId="19953" xr:uid="{D9860439-AC47-4C67-A131-EDEED345679D}"/>
    <cellStyle name="40% - Accent4 7 3 5 2 2" xfId="45241" xr:uid="{9E13449A-D32C-4549-B5EB-94833D5A8DB7}"/>
    <cellStyle name="40% - Accent4 7 3 5 3" xfId="25971" xr:uid="{ABCCEDA4-EB1D-4F9E-B43F-7F90B71DEC4B}"/>
    <cellStyle name="40% - Accent4 7 3 6" xfId="10115" xr:uid="{5968C41E-AA07-47A1-A6DC-8764AB45AA3D}"/>
    <cellStyle name="40% - Accent4 7 3 6 2" xfId="6414" xr:uid="{296C33C6-4BA0-48E1-A0DE-CBE3AF31114C}"/>
    <cellStyle name="40% - Accent4 7 3 6 2 2" xfId="31837" xr:uid="{21B897CB-8653-47CD-A7D3-06AF6B5BD12F}"/>
    <cellStyle name="40% - Accent4 7 3 6 3" xfId="35499" xr:uid="{3986272E-31F0-43AF-AB15-7B2057565DE3}"/>
    <cellStyle name="40% - Accent4 7 3 7" xfId="23993" xr:uid="{6586376A-0264-4FE0-98DA-341F9BD4356C}"/>
    <cellStyle name="40% - Accent4 7 3 7 2" xfId="49238" xr:uid="{48B2221C-946D-401A-97B0-8AFA876CDD7F}"/>
    <cellStyle name="40% - Accent4 7 3 8" xfId="40391" xr:uid="{6BC53A02-4DBE-40BA-B65A-EF9F2C5F6FB9}"/>
    <cellStyle name="40% - Accent4 7 4" xfId="23479" xr:uid="{37BBD335-9C1A-486F-B29B-A3D875F747FA}"/>
    <cellStyle name="40% - Accent4 7 4 2" xfId="17250" xr:uid="{E1A6EF44-0821-4C0B-9E81-75D455BB606B}"/>
    <cellStyle name="40% - Accent4 7 4 2 2" xfId="22662" xr:uid="{556DC07C-99C3-4FDF-BC37-30AB59A12300}"/>
    <cellStyle name="40% - Accent4 7 4 2 2 2" xfId="20036" xr:uid="{F7C0E244-540E-4A0A-A0DD-123006D97BB5}"/>
    <cellStyle name="40% - Accent4 7 4 2 2 2 2" xfId="45324" xr:uid="{DD775B9B-BF2E-45DD-9ADF-C77AD15C16BC}"/>
    <cellStyle name="40% - Accent4 7 4 2 2 3" xfId="47917" xr:uid="{889D64C6-7F5F-4F26-8538-4627B150B9D0}"/>
    <cellStyle name="40% - Accent4 7 4 2 3" xfId="3879" xr:uid="{DA58E82D-F375-4FF5-8A1D-55FE1D477E1A}"/>
    <cellStyle name="40% - Accent4 7 4 2 3 2" xfId="8600" xr:uid="{877A5A50-2B3A-44C5-8C3D-FE3FA918BE5E}"/>
    <cellStyle name="40% - Accent4 7 4 2 3 2 2" xfId="34007" xr:uid="{FAFD36BD-ADA9-4C35-921A-BEDC25B935A6}"/>
    <cellStyle name="40% - Accent4 7 4 2 3 3" xfId="29323" xr:uid="{A872CC39-11E8-46F8-91C9-AFEFDF5EB382}"/>
    <cellStyle name="40% - Accent4 7 4 2 4" xfId="4042" xr:uid="{EDBE435A-8976-4792-9F2E-88C8C37ABAB2}"/>
    <cellStyle name="40% - Accent4 7 4 2 4 2" xfId="29486" xr:uid="{DC9BE0E5-F8E1-4E5D-8B25-4E8301B2F00C}"/>
    <cellStyle name="40% - Accent4 7 4 2 5" xfId="42558" xr:uid="{3EDF1C29-33B3-4092-A7BF-C2D67498BB57}"/>
    <cellStyle name="40% - Accent4 7 4 3" xfId="9944" xr:uid="{81B65D34-EDEE-4CCE-AA68-CFEF07197A38}"/>
    <cellStyle name="40% - Accent4 7 4 3 2" xfId="2037" xr:uid="{489B0505-E0E0-4057-BCC6-8A3A459A2022}"/>
    <cellStyle name="40% - Accent4 7 4 3 2 2" xfId="27508" xr:uid="{F608A38D-E87A-4505-BA52-C6E79D467721}"/>
    <cellStyle name="40% - Accent4 7 4 3 3" xfId="35328" xr:uid="{DCE5B70A-C987-45CA-A37C-EA1F5FBC42DF}"/>
    <cellStyle name="40% - Accent4 7 4 4" xfId="5905" xr:uid="{E6E0A569-0CBF-4321-ABAA-EC4D34EB1910}"/>
    <cellStyle name="40% - Accent4 7 4 4 2" xfId="19052" xr:uid="{2AE42993-6921-4180-8BE9-7D9B0CD637CC}"/>
    <cellStyle name="40% - Accent4 7 4 4 2 2" xfId="44352" xr:uid="{C62D12F1-008E-40A1-B274-25389CBDDF1B}"/>
    <cellStyle name="40% - Accent4 7 4 4 3" xfId="31328" xr:uid="{C26CBBFB-06C8-4BE9-ACAD-172F1D69B278}"/>
    <cellStyle name="40% - Accent4 7 4 5" xfId="19784" xr:uid="{1B3FA95C-610B-4F29-99A1-C2592351FAB9}"/>
    <cellStyle name="40% - Accent4 7 4 5 2" xfId="45072" xr:uid="{37257D6F-8688-49A4-891C-415D44FFE3A1}"/>
    <cellStyle name="40% - Accent4 7 4 6" xfId="48726" xr:uid="{D2184065-C12E-4683-A421-8579630CE04D}"/>
    <cellStyle name="40% - Accent4 7 5" xfId="17167" xr:uid="{CB9CAF22-1738-40C0-93B2-8EF63BF10ECA}"/>
    <cellStyle name="40% - Accent4 7 5 2" xfId="6717" xr:uid="{77FB3A67-5E29-4A33-BC7C-E768F653C353}"/>
    <cellStyle name="40% - Accent4 7 5 2 2" xfId="16349" xr:uid="{9959137A-7D31-4E97-9A21-D9E46862B916}"/>
    <cellStyle name="40% - Accent4 7 5 2 2 2" xfId="13722" xr:uid="{D284AE10-9256-484E-9BA3-89A903BE10C7}"/>
    <cellStyle name="40% - Accent4 7 5 2 2 2 2" xfId="39073" xr:uid="{5643286E-1DA5-401A-9B1B-E9DFF778BEE9}"/>
    <cellStyle name="40% - Accent4 7 5 2 2 3" xfId="41665" xr:uid="{5FD7C13B-25B9-4FD5-AC6B-FF94BB4EEE7B}"/>
    <cellStyle name="40% - Accent4 7 5 2 3" xfId="10193" xr:uid="{951A83B3-D524-4AB5-A9FB-301572847326}"/>
    <cellStyle name="40% - Accent4 7 5 2 3 2" xfId="21235" xr:uid="{D528A3E4-A26E-4311-B3C9-184B134F58B6}"/>
    <cellStyle name="40% - Accent4 7 5 2 3 2 2" xfId="46514" xr:uid="{188F80DF-7D9B-44B0-86F7-8EE1D5D5C9F6}"/>
    <cellStyle name="40% - Accent4 7 5 2 3 3" xfId="35577" xr:uid="{314FD3E9-0101-45A0-8A67-C316DD939755}"/>
    <cellStyle name="40% - Accent4 7 5 2 4" xfId="10356" xr:uid="{26E0838C-B155-42C5-9054-B340004C13CE}"/>
    <cellStyle name="40% - Accent4 7 5 2 4 2" xfId="35740" xr:uid="{23B44107-22EB-49FB-88A4-B53CDEDCF579}"/>
    <cellStyle name="40% - Accent4 7 5 2 5" xfId="32131" xr:uid="{AC6ECDE9-5CA9-4092-8775-247F817DB441}"/>
    <cellStyle name="40% - Accent4 7 5 3" xfId="22581" xr:uid="{4F73761F-C8BF-45A7-BD5B-3EED748874FA}"/>
    <cellStyle name="40% - Accent4 7 5 3 2" xfId="4141" xr:uid="{ADBEE62B-BE2A-45C4-A133-4C2A496775C6}"/>
    <cellStyle name="40% - Accent4 7 5 3 2 2" xfId="29585" xr:uid="{73823D8C-8471-42F1-8F50-A741A0A72DA9}"/>
    <cellStyle name="40% - Accent4 7 5 3 3" xfId="47836" xr:uid="{D88713C8-ACD5-4315-B85B-5173A2975CFA}"/>
    <cellStyle name="40% - Accent4 7 5 4" xfId="12219" xr:uid="{F2A54943-D9E8-4C48-B537-5A86998A204A}"/>
    <cellStyle name="40% - Accent4 7 5 4 2" xfId="8519" xr:uid="{55A78647-44BD-43B7-BCC9-3B4E832B0B18}"/>
    <cellStyle name="40% - Accent4 7 5 4 2 2" xfId="33926" xr:uid="{1FC22B97-A551-434B-8877-0B49354DF7E0}"/>
    <cellStyle name="40% - Accent4 7 5 4 3" xfId="37582" xr:uid="{E695C11B-DB44-4869-ADDB-BD5C6BA98D8B}"/>
    <cellStyle name="40% - Accent4 7 5 5" xfId="13470" xr:uid="{B0726EA6-ECED-49F1-B517-260D9557BD72}"/>
    <cellStyle name="40% - Accent4 7 5 5 2" xfId="38821" xr:uid="{9333C4A2-5620-4CC7-812E-4ED3AD8B3F59}"/>
    <cellStyle name="40% - Accent4 7 5 6" xfId="42475" xr:uid="{E198D654-C5B7-46C4-A6BD-13C358613A15}"/>
    <cellStyle name="40% - Accent4 7 6" xfId="2508" xr:uid="{9582556C-1576-4A06-9CC9-08623791A9B2}"/>
    <cellStyle name="40% - Accent4 7 6 2" xfId="19520" xr:uid="{DFF67157-75A5-4353-8337-B53DE507564B}"/>
    <cellStyle name="40% - Accent4 7 6 2 2" xfId="22140" xr:uid="{FA09EAAF-3A33-4850-ACBF-7211017CBBFA}"/>
    <cellStyle name="40% - Accent4 7 6 2 2 2" xfId="47408" xr:uid="{0A51A2AB-5959-490E-A6E3-F42E25E37183}"/>
    <cellStyle name="40% - Accent4 7 6 2 3" xfId="44808" xr:uid="{1BF1D260-BCE7-4A0B-AA48-7145C08AB93F}"/>
    <cellStyle name="40% - Accent4 7 6 3" xfId="11266" xr:uid="{C96B2FCA-AA7C-4CAD-957D-9D098EAA2B50}"/>
    <cellStyle name="40% - Accent4 7 6 3 2" xfId="10705" xr:uid="{3F3AB862-4CFA-4F05-B278-38D87A938E6C}"/>
    <cellStyle name="40% - Accent4 7 6 3 2 2" xfId="36089" xr:uid="{DE0EF407-2A9F-4E0D-BD53-9D85C70D2429}"/>
    <cellStyle name="40% - Accent4 7 6 3 3" xfId="36637" xr:uid="{4E6842A8-8F72-4758-B5AE-F38E62E43228}"/>
    <cellStyle name="40% - Accent4 7 6 4" xfId="11435" xr:uid="{E50D968D-BDF9-44DE-8F89-9AE1CF0267C9}"/>
    <cellStyle name="40% - Accent4 7 6 4 2" xfId="36806" xr:uid="{C2BAE1C7-F429-4EDB-A60F-905923BBDA6C}"/>
    <cellStyle name="40% - Accent4 7 6 5" xfId="27961" xr:uid="{6181D639-B713-467D-96AD-52544D0FD988}"/>
    <cellStyle name="40% - Accent4 7 7" xfId="6803" xr:uid="{2585E5E5-FCDD-493A-B5FF-C645BF0C7B52}"/>
    <cellStyle name="40% - Accent4 7 7 2" xfId="11525" xr:uid="{C1466C47-FB57-45F3-BA91-96E93B7E5B48}"/>
    <cellStyle name="40% - Accent4 7 7 2 2" xfId="36896" xr:uid="{403DF2A5-502D-42F4-8F77-9CF81B1083EE}"/>
    <cellStyle name="40% - Accent4 7 7 3" xfId="32217" xr:uid="{568A29BB-FF05-4126-896C-28E773069930}"/>
    <cellStyle name="40% - Accent4 7 8" xfId="658" xr:uid="{4F70F6DC-7900-4986-800B-64B22706825E}"/>
    <cellStyle name="40% - Accent4 7 8 2" xfId="4310" xr:uid="{0680A574-1769-470C-AFA1-19435637310F}"/>
    <cellStyle name="40% - Accent4 7 8 2 2" xfId="29754" xr:uid="{94E47304-E2E0-4438-9DDC-7829122BA0C8}"/>
    <cellStyle name="40% - Accent4 7 8 3" xfId="26142" xr:uid="{64614F0F-B69A-4D5A-B146-EF7315005D3B}"/>
    <cellStyle name="40% - Accent4 7 9" xfId="21888" xr:uid="{285D85DC-71F7-4F86-84C8-7910A52269F6}"/>
    <cellStyle name="40% - Accent4 7 9 2" xfId="47156" xr:uid="{AC080B91-CCB9-40F4-B239-5D07911C530B}"/>
    <cellStyle name="40% - Accent4 8" xfId="6634" xr:uid="{4E6FFF64-A388-42AE-8829-9786F61EB292}"/>
    <cellStyle name="40% - Accent4 8 2" xfId="19270" xr:uid="{0FC2CBEA-007B-464C-80F7-6ECCA314CE75}"/>
    <cellStyle name="40% - Accent4 8 2 2" xfId="13039" xr:uid="{247B15D8-59CB-4F38-BF6F-4D1EEDC30EC9}"/>
    <cellStyle name="40% - Accent4 8 2 2 2" xfId="12129" xr:uid="{4A8B9A47-82A7-4E0A-B7E9-D2C50E258BE1}"/>
    <cellStyle name="40% - Accent4 8 2 2 2 2" xfId="4221" xr:uid="{0095A3EC-3BFC-4132-9523-BAB5212D71BC}"/>
    <cellStyle name="40% - Accent4 8 2 2 2 2 2" xfId="29665" xr:uid="{CF716C01-9BC3-408D-9C9C-D0F77AF7ADB8}"/>
    <cellStyle name="40% - Accent4 8 2 2 2 3" xfId="37492" xr:uid="{6DD5AF58-D79A-4CFD-9CE4-24650DC04294}"/>
    <cellStyle name="40% - Accent4 8 2 2 3" xfId="16517" xr:uid="{532AE1C0-B096-40C6-9D7E-31CCE67F76F5}"/>
    <cellStyle name="40% - Accent4 8 2 2 3 2" xfId="3359" xr:uid="{10265630-03E0-45B4-A7AB-50148E587551}"/>
    <cellStyle name="40% - Accent4 8 2 2 3 2 2" xfId="28812" xr:uid="{E438BA58-AA41-4B45-8F1C-20D0D2499404}"/>
    <cellStyle name="40% - Accent4 8 2 2 3 3" xfId="41833" xr:uid="{07B1BE4D-9ECC-4161-A13E-01C6EAD688AB}"/>
    <cellStyle name="40% - Accent4 8 2 2 4" xfId="16680" xr:uid="{1E3A2C08-C077-47FA-99FC-DB04E0FFDC4F}"/>
    <cellStyle name="40% - Accent4 8 2 2 4 2" xfId="41996" xr:uid="{59017F84-646A-4308-B0D7-597BE7350857}"/>
    <cellStyle name="40% - Accent4 8 2 2 5" xfId="38390" xr:uid="{7395E010-BD17-4D50-B15C-92F70EE62FDA}"/>
    <cellStyle name="40% - Accent4 8 2 3" xfId="5734" xr:uid="{1C2AFB3A-92C7-49FD-A89F-6A7261FAC2FE}"/>
    <cellStyle name="40% - Accent4 8 2 3 2" xfId="23092" xr:uid="{BAE4C4C1-3703-467A-B1AE-A80950636E1F}"/>
    <cellStyle name="40% - Accent4 8 2 3 2 2" xfId="48347" xr:uid="{F1F1CD87-DE90-4011-A386-4D5FEE94B924}"/>
    <cellStyle name="40% - Accent4 8 2 3 3" xfId="31157" xr:uid="{ED32F75C-DCFE-4048-9E57-3D5D2B4D0D88}"/>
    <cellStyle name="40% - Accent4 8 2 4" xfId="18543" xr:uid="{ABA774D0-8F5C-467F-9F31-BD684BA8C73F}"/>
    <cellStyle name="40% - Accent4 8 2 4 2" xfId="14842" xr:uid="{0278BE63-1832-406B-8B46-ACC5D43DB05F}"/>
    <cellStyle name="40% - Accent4 8 2 4 2 2" xfId="40181" xr:uid="{E7FA20BE-CA04-4066-81AC-9209DE241CE5}"/>
    <cellStyle name="40% - Accent4 8 2 4 3" xfId="43843" xr:uid="{35CE2C0C-A06F-4CA6-93FA-3941A78A39E5}"/>
    <cellStyle name="40% - Accent4 8 2 5" xfId="3969" xr:uid="{7AEFFA74-3F8B-4C65-8B88-92386EA35FF6}"/>
    <cellStyle name="40% - Accent4 8 2 5 2" xfId="29413" xr:uid="{9DD29933-0C94-4B9A-97BB-D3514C41144F}"/>
    <cellStyle name="40% - Accent4 8 2 6" xfId="44561" xr:uid="{3FB571E3-41D7-4B21-BCF4-BB0CE36C4190}"/>
    <cellStyle name="40% - Accent4 8 3" xfId="12956" xr:uid="{133BCEDD-E6B6-425E-8115-2994FAA9820E}"/>
    <cellStyle name="40% - Accent4 8 3 2" xfId="373" xr:uid="{EF57757E-AE63-4F5A-87B1-8CC1E7ABEDDB}"/>
    <cellStyle name="40% - Accent4 8 3 2 2" xfId="24766" xr:uid="{BAB84F68-3B4C-406B-8791-EC99E4988DDE}"/>
    <cellStyle name="40% - Accent4 8 3 2 2 2" xfId="10535" xr:uid="{4215B17D-2728-473C-80FF-D4299E3F2E18}"/>
    <cellStyle name="40% - Accent4 8 3 2 2 2 2" xfId="35919" xr:uid="{EC2DCF59-D919-4483-BF59-A545E6298D10}"/>
    <cellStyle name="40% - Accent4 8 3 2 2 3" xfId="50000" xr:uid="{90919726-7817-4A79-810B-0D206647FB7A}"/>
    <cellStyle name="40% - Accent4 8 3 2 3" xfId="5983" xr:uid="{FB9F94D5-1B1E-4600-974B-22BA06D14313}"/>
    <cellStyle name="40% - Accent4 8 3 2 3 2" xfId="9672" xr:uid="{8429BF16-9B5F-467D-92E1-704B53A183A1}"/>
    <cellStyle name="40% - Accent4 8 3 2 3 2 2" xfId="35065" xr:uid="{41A4CC12-DFF8-4223-A8BA-A544FE205459}"/>
    <cellStyle name="40% - Accent4 8 3 2 3 3" xfId="31406" xr:uid="{28FF8ECC-879B-4CD1-8F7D-F23780A63773}"/>
    <cellStyle name="40% - Accent4 8 3 2 4" xfId="6146" xr:uid="{B9D5B50A-908E-4955-9F51-F4E4D385965E}"/>
    <cellStyle name="40% - Accent4 8 3 2 4 2" xfId="31569" xr:uid="{7BF83FB7-6EF7-41B6-B6B7-E021E07E6A5C}"/>
    <cellStyle name="40% - Accent4 8 3 2 5" xfId="25857" xr:uid="{7B6E94DB-BE6B-4739-9388-8327288BD511}"/>
    <cellStyle name="40% - Accent4 8 3 3" xfId="12048" xr:uid="{0E5FC55F-5E37-4EBA-98AF-9D70C65523EB}"/>
    <cellStyle name="40% - Accent4 8 3 3 2" xfId="16779" xr:uid="{0C515B49-4F14-4B55-93D2-6FD011A93FFE}"/>
    <cellStyle name="40% - Accent4 8 3 3 2 2" xfId="42095" xr:uid="{47121556-2037-4F46-85C1-93B928EB633C}"/>
    <cellStyle name="40% - Accent4 8 3 3 3" xfId="37411" xr:uid="{484AC601-663B-4070-B298-9F5C08449AD7}"/>
    <cellStyle name="40% - Accent4 8 3 4" xfId="8010" xr:uid="{FC40D07D-96E0-4AA7-A829-06A6413EE134}"/>
    <cellStyle name="40% - Accent4 8 3 4 2" xfId="3278" xr:uid="{BFA31A65-C56A-4DC5-BB51-A65BEFA8A94A}"/>
    <cellStyle name="40% - Accent4 8 3 4 2 2" xfId="28731" xr:uid="{D48AA4B8-8521-4589-A6D3-5273EBA7CA49}"/>
    <cellStyle name="40% - Accent4 8 3 4 3" xfId="33417" xr:uid="{DE3E79A4-8BEB-433B-958D-28104C849699}"/>
    <cellStyle name="40% - Accent4 8 3 5" xfId="10283" xr:uid="{F2306E7F-D22B-4B2A-A84E-AF86E9E40100}"/>
    <cellStyle name="40% - Accent4 8 3 5 2" xfId="35667" xr:uid="{E89A6EF8-82E6-44F5-990F-B690FFDC3EE2}"/>
    <cellStyle name="40% - Accent4 8 3 6" xfId="38310" xr:uid="{CD56562D-F46E-4EB1-83E5-6404C2560570}"/>
    <cellStyle name="40% - Accent4 8 4" xfId="19353" xr:uid="{C51FA7AB-F705-4000-8B98-3E75EB7FEABE}"/>
    <cellStyle name="40% - Accent4 8 4 2" xfId="5815" xr:uid="{7783C5BD-1754-4376-AC42-F80588EB8518}"/>
    <cellStyle name="40% - Accent4 8 4 2 2" xfId="2117" xr:uid="{D3E6692C-EE4D-44CF-9E1F-F18EC0773653}"/>
    <cellStyle name="40% - Accent4 8 4 2 2 2" xfId="27588" xr:uid="{8F3112E8-B75A-44C9-A546-94BA61038316}"/>
    <cellStyle name="40% - Accent4 8 4 2 3" xfId="31238" xr:uid="{18A1F6A1-2BFD-4949-8D31-B26421CF9C74}"/>
    <cellStyle name="40% - Accent4 8 4 3" xfId="22830" xr:uid="{F6092DA7-A1AC-4F94-8BA9-DFABBB97E047}"/>
    <cellStyle name="40% - Accent4 8 4 3 2" xfId="14923" xr:uid="{7459FD9F-A649-42E6-9150-C93ADC8BB532}"/>
    <cellStyle name="40% - Accent4 8 4 3 2 2" xfId="40262" xr:uid="{C0EFD919-DD1F-4983-9E7F-FDD8DEA4B8C6}"/>
    <cellStyle name="40% - Accent4 8 4 3 3" xfId="48085" xr:uid="{A088051C-CC3A-4A80-AFC3-184FF8651E2A}"/>
    <cellStyle name="40% - Accent4 8 4 4" xfId="22993" xr:uid="{B7AD9D87-AF5F-472E-B0C3-562EA06E6B36}"/>
    <cellStyle name="40% - Accent4 8 4 4 2" xfId="48248" xr:uid="{784F4D31-E9BE-4FAA-B81A-FF41DF56A98B}"/>
    <cellStyle name="40% - Accent4 8 4 5" xfId="44641" xr:uid="{B0BB6C1F-4BBF-4FDC-B7AC-8CE28C46EA77}"/>
    <cellStyle name="40% - Accent4 8 5" xfId="16268" xr:uid="{F46F9AE6-60C9-464E-A518-FE8E2F95A4AB}"/>
    <cellStyle name="40% - Accent4 8 5 2" xfId="10455" xr:uid="{52B99070-10A6-47A4-B197-DCC47A3D9BB7}"/>
    <cellStyle name="40% - Accent4 8 5 2 2" xfId="35839" xr:uid="{75440CED-C88F-4A5C-BD5B-D066D4F42FFE}"/>
    <cellStyle name="40% - Accent4 8 5 3" xfId="41584" xr:uid="{C660831F-67A5-4026-AFF7-7186FF3DE739}"/>
    <cellStyle name="40% - Accent4 8 6" xfId="24856" xr:uid="{AA3FCE6F-4B95-4C13-A16A-E781C2174A7E}"/>
    <cellStyle name="40% - Accent4 8 6 2" xfId="21154" xr:uid="{3DFFDFDB-7881-4AEA-AF4D-E09061A606A5}"/>
    <cellStyle name="40% - Accent4 8 6 2 2" xfId="46433" xr:uid="{B35A8ABB-E6A3-4557-A55B-89CDB8E50395}"/>
    <cellStyle name="40% - Accent4 8 6 3" xfId="50090" xr:uid="{B176992C-72E5-4223-977A-0AF42F27866F}"/>
    <cellStyle name="40% - Accent4 8 7" xfId="1865" xr:uid="{C8CA9F22-E267-4BBC-A677-7A3B66D161BE}"/>
    <cellStyle name="40% - Accent4 8 7 2" xfId="27336" xr:uid="{C76B2C0F-227E-439F-AC8E-8B8164D91814}"/>
    <cellStyle name="40% - Accent4 8 8" xfId="32048" xr:uid="{6EC0A25D-A5D2-4AE1-91E7-F16E6DD43A82}"/>
    <cellStyle name="40% - Accent4 9" xfId="1345" xr:uid="{1FB3E12F-B7A5-42A8-86BE-82471CDB6963}"/>
    <cellStyle name="40% - Accent4 9 2" xfId="3449" xr:uid="{5D307559-BAB9-463B-8C5F-A8B7DA4470A0}"/>
    <cellStyle name="40% - Accent4 9 2 2" xfId="8798" xr:uid="{3A5FF338-1A1C-41DF-A4B4-6DD5A5B49CBD}"/>
    <cellStyle name="40% - Accent4 9 2 2 2" xfId="7920" xr:uid="{2BFFD4B5-227A-4EE6-AE91-3735F2044D3F}"/>
    <cellStyle name="40% - Accent4 9 2 2 2 2" xfId="16859" xr:uid="{C6A73A3C-A7FA-4705-831A-BDBC3319AEDD}"/>
    <cellStyle name="40% - Accent4 9 2 2 2 2 2" xfId="42175" xr:uid="{514F4588-B882-4698-AC6D-8954249B2315}"/>
    <cellStyle name="40% - Accent4 9 2 2 2 3" xfId="33327" xr:uid="{A5713DBB-0D0E-4337-BFAA-654F55A833DF}"/>
    <cellStyle name="40% - Accent4 9 2 2 3" xfId="24934" xr:uid="{2A1F71A6-8875-4C3C-8B7E-3A66D97718D8}"/>
    <cellStyle name="40% - Accent4 9 2 2 3 2" xfId="15996" xr:uid="{3164C57D-3376-45E5-8988-3E5AEECC8145}"/>
    <cellStyle name="40% - Accent4 9 2 2 3 2 2" xfId="41323" xr:uid="{17CEB867-5693-492B-9977-B58FEE5E992A}"/>
    <cellStyle name="40% - Accent4 9 2 2 3 3" xfId="50168" xr:uid="{52492287-F846-4B17-8C2B-9BF2300D14A2}"/>
    <cellStyle name="40% - Accent4 9 2 2 4" xfId="25097" xr:uid="{96EE5C01-5AF1-4B8A-8870-76ECBE565B9E}"/>
    <cellStyle name="40% - Accent4 9 2 2 4 2" xfId="50331" xr:uid="{14BA70D8-256C-4C23-B0D4-7812E38F54CC}"/>
    <cellStyle name="40% - Accent4 9 2 2 5" xfId="34191" xr:uid="{56D28B2E-788D-4ED5-9527-D3193DD1EBD6}"/>
    <cellStyle name="40% - Accent4 9 2 3" xfId="18372" xr:uid="{09E1CE0C-591D-47F9-9156-ECE631731152}"/>
    <cellStyle name="40% - Accent4 9 2 3 2" xfId="12559" xr:uid="{FAD47D88-BFE9-45CF-9E67-ED771E939A28}"/>
    <cellStyle name="40% - Accent4 9 2 3 2 2" xfId="37922" xr:uid="{10128DA9-A3C9-43D3-BAED-1AD3175AE158}"/>
    <cellStyle name="40% - Accent4 9 2 3 3" xfId="43672" xr:uid="{4E6E1845-A073-45E2-874E-1BF86D26E2CF}"/>
    <cellStyle name="40% - Accent4 9 2 4" xfId="14333" xr:uid="{A7CBCDD6-D85E-4D2A-AF8D-30E08C8F3304}"/>
    <cellStyle name="40% - Accent4 9 2 4 2" xfId="22227" xr:uid="{C617AE25-9402-41D3-B949-CEF22A3349F6}"/>
    <cellStyle name="40% - Accent4 9 2 4 2 2" xfId="47495" xr:uid="{542D3E1B-2FDB-41F3-A809-6E883A572377}"/>
    <cellStyle name="40% - Accent4 9 2 4 3" xfId="39672" xr:uid="{8257B56A-4D5B-46C0-ADCA-42D4E66B9E6F}"/>
    <cellStyle name="40% - Accent4 9 2 5" xfId="16607" xr:uid="{B70D1429-9053-4710-B538-7E150A4935D4}"/>
    <cellStyle name="40% - Accent4 9 2 5 2" xfId="41923" xr:uid="{84A112F2-2ACD-4E09-8972-DF1649E22A8C}"/>
    <cellStyle name="40% - Accent4 9 2 6" xfId="28894" xr:uid="{712E155D-421F-4B86-8F3A-275837BEC5E9}"/>
    <cellStyle name="40% - Accent4 9 3" xfId="9763" xr:uid="{916C9440-22FA-4AA1-8F63-2F88C5C0033B}"/>
    <cellStyle name="40% - Accent4 9 3 2" xfId="21434" xr:uid="{600735EC-74E4-489E-AEF0-97915C6FAE8F}"/>
    <cellStyle name="40% - Accent4 9 3 2 2" xfId="20555" xr:uid="{A997DC20-EB2F-4AA5-BC61-EC66309A0B29}"/>
    <cellStyle name="40% - Accent4 9 3 2 2 2" xfId="6325" xr:uid="{A1C4590F-B2B9-4333-9BA2-4B334FDBCEA5}"/>
    <cellStyle name="40% - Accent4 9 3 2 2 2 2" xfId="31748" xr:uid="{1689C615-D014-4732-90F9-12EE3704B9AF}"/>
    <cellStyle name="40% - Accent4 9 3 2 2 3" xfId="45834" xr:uid="{C0E956B5-079C-475F-8B8D-F1AF1EAA1FEB}"/>
    <cellStyle name="40% - Accent4 9 3 2 3" xfId="18621" xr:uid="{4CF0279F-A91B-4576-AE60-A8E7668E72BA}"/>
    <cellStyle name="40% - Accent4 9 3 2 3 2" xfId="5463" xr:uid="{FFE5C90A-1F9A-4E79-B2FF-25FB6054E83A}"/>
    <cellStyle name="40% - Accent4 9 3 2 3 2 2" xfId="30894" xr:uid="{6615D957-9328-4DB2-9824-F49E13206558}"/>
    <cellStyle name="40% - Accent4 9 3 2 3 3" xfId="43921" xr:uid="{1C95116C-3DD9-43DE-8920-0353F8E56B15}"/>
    <cellStyle name="40% - Accent4 9 3 2 4" xfId="18784" xr:uid="{B8D85B46-9950-4790-94D7-1797E26CBCAC}"/>
    <cellStyle name="40% - Accent4 9 3 2 4 2" xfId="44084" xr:uid="{605503E4-B97A-49DF-ADED-FA11ABC9B80F}"/>
    <cellStyle name="40% - Accent4 9 3 2 5" xfId="46702" xr:uid="{1513F980-E20F-4622-8E82-E44885A1D28C}"/>
    <cellStyle name="40% - Accent4 9 3 3" xfId="7839" xr:uid="{67A27778-4D96-4F7C-9E3F-37DAC4E4DF43}"/>
    <cellStyle name="40% - Accent4 9 3 3 2" xfId="25196" xr:uid="{4E79F93C-C798-4B69-8E2E-AF670CD05955}"/>
    <cellStyle name="40% - Accent4 9 3 3 2 2" xfId="50430" xr:uid="{0982EE39-A90C-4A7A-81B5-C1A0F4BD6ED8}"/>
    <cellStyle name="40% - Accent4 9 3 3 3" xfId="33246" xr:uid="{AEAB2CAE-8D9F-4714-B7C5-9ACDB8060BF6}"/>
    <cellStyle name="40% - Accent4 9 3 4" xfId="2769" xr:uid="{3A618466-0CD2-4302-94C8-374808E927DF}"/>
    <cellStyle name="40% - Accent4 9 3 4 2" xfId="15915" xr:uid="{8EC5DE82-A60D-475C-8EE8-8F85D447311D}"/>
    <cellStyle name="40% - Accent4 9 3 4 2 2" xfId="41242" xr:uid="{3032C598-AD5A-4779-AF4A-16278B9B3BCA}"/>
    <cellStyle name="40% - Accent4 9 3 4 3" xfId="28222" xr:uid="{8EE88623-399E-4928-8537-B20D6921F857}"/>
    <cellStyle name="40% - Accent4 9 3 5" xfId="6073" xr:uid="{67547ADB-6320-4BBD-9FF0-1A09F95CCF05}"/>
    <cellStyle name="40% - Accent4 9 3 5 2" xfId="31496" xr:uid="{C4B9463F-CF40-4C7E-A3BE-A5F2EB7D5218}"/>
    <cellStyle name="40% - Accent4 9 3 6" xfId="35147" xr:uid="{FA5C5593-E5AE-4977-8F84-DBA026DF92D3}"/>
    <cellStyle name="40% - Accent4 9 4" xfId="2485" xr:uid="{C09AD85A-26A7-4541-B5B5-BC9F9208D98B}"/>
    <cellStyle name="40% - Accent4 9 4 2" xfId="18453" xr:uid="{6B5958EC-7437-40FC-B107-A1D511DB5101}"/>
    <cellStyle name="40% - Accent4 9 4 2 2" xfId="23172" xr:uid="{DDD54CDE-45F0-4D58-8282-83C030394969}"/>
    <cellStyle name="40% - Accent4 9 4 2 2 2" xfId="48427" xr:uid="{1C65AA7D-CF08-44D6-9685-21EFBE27E230}"/>
    <cellStyle name="40% - Accent4 9 4 2 3" xfId="43753" xr:uid="{07EB171E-AA30-4DEB-B9B0-66C90A03271D}"/>
    <cellStyle name="40% - Accent4 9 4 3" xfId="12297" xr:uid="{6A43FBD4-4422-4331-872F-BE4F24E2105D}"/>
    <cellStyle name="40% - Accent4 9 4 3 2" xfId="22308" xr:uid="{57AC661C-827B-4A92-AA21-B03F1A806077}"/>
    <cellStyle name="40% - Accent4 9 4 3 2 2" xfId="47576" xr:uid="{A7407FF9-19EE-4B8A-A30D-8E7DD7DE3D04}"/>
    <cellStyle name="40% - Accent4 9 4 3 3" xfId="37660" xr:uid="{B9416C2B-9C46-4DE1-8682-D80188AA2E01}"/>
    <cellStyle name="40% - Accent4 9 4 4" xfId="12460" xr:uid="{EC03F2A4-9816-4CD6-B213-EB2BCC109A30}"/>
    <cellStyle name="40% - Accent4 9 4 4 2" xfId="37823" xr:uid="{94123A4C-266D-437F-97ED-39821395107C}"/>
    <cellStyle name="40% - Accent4 9 4 5" xfId="27938" xr:uid="{9F198163-98F4-441B-ACEA-6902EBA5777F}"/>
    <cellStyle name="40% - Accent4 9 5" xfId="24685" xr:uid="{AF283869-C279-469D-A7CF-4B94A4787BC7}"/>
    <cellStyle name="40% - Accent4 9 5 2" xfId="6245" xr:uid="{D19956B6-5099-4F94-A3C9-5D9EE06FDAA9}"/>
    <cellStyle name="40% - Accent4 9 5 2 2" xfId="31668" xr:uid="{3A830FC7-0F57-4F1E-90DA-7947AC3FB8B9}"/>
    <cellStyle name="40% - Accent4 9 5 3" xfId="49919" xr:uid="{CBDA3979-0AC4-4B55-8ABB-5E3FEA97E4AA}"/>
    <cellStyle name="40% - Accent4 9 6" xfId="20645" xr:uid="{9816B213-D956-4C18-99F6-4E34486A4439}"/>
    <cellStyle name="40% - Accent4 9 6 2" xfId="9591" xr:uid="{5F04C774-618E-4B52-8B93-BD2D1639E467}"/>
    <cellStyle name="40% - Accent4 9 6 2 2" xfId="34984" xr:uid="{09F925A7-512A-4CD7-8E9C-ABE4A6B6649A}"/>
    <cellStyle name="40% - Accent4 9 6 3" xfId="45924" xr:uid="{CB7E6573-3B3F-4047-AD0C-F16964C502E9}"/>
    <cellStyle name="40% - Accent4 9 7" xfId="22920" xr:uid="{E2C7E867-9A75-4607-8DFD-BA1BDE3A699F}"/>
    <cellStyle name="40% - Accent4 9 7 2" xfId="48175" xr:uid="{A957825E-5C8A-4EA4-8505-5EBD46DD61DC}"/>
    <cellStyle name="40% - Accent4 9 8" xfId="26818" xr:uid="{510EBA82-1A0A-4845-98BA-D156BDAAF017}"/>
    <cellStyle name="40% - Accent5" xfId="33" builtinId="47" customBuiltin="1"/>
    <cellStyle name="40% - Accent5 10" xfId="16087" xr:uid="{C58CAA26-3C87-45BC-BB35-D51508B1679C}"/>
    <cellStyle name="40% - Accent5 10 2" xfId="5553" xr:uid="{BC8B0580-9198-4AF6-BA7A-A231C74D278C}"/>
    <cellStyle name="40% - Accent5 10 2 2" xfId="10902" xr:uid="{15DCB3A0-3741-4096-91B7-95E815B1FFB8}"/>
    <cellStyle name="40% - Accent5 10 2 2 2" xfId="8992" xr:uid="{57A18608-B781-4692-84EF-8F1DA94BE658}"/>
    <cellStyle name="40% - Accent5 10 2 2 2 2" xfId="18963" xr:uid="{547D8733-A9F1-4139-9616-68896F8BB593}"/>
    <cellStyle name="40% - Accent5 10 2 2 2 2 2" xfId="44263" xr:uid="{082D495A-884A-4D4C-8926-902A09CF60E0}"/>
    <cellStyle name="40% - Accent5 10 2 2 2 3" xfId="34385" xr:uid="{1DE498D6-036E-4721-B8D9-CDBA28908C56}"/>
    <cellStyle name="40% - Accent5 10 2 2 3" xfId="14411" xr:uid="{A9F5DA72-EB3E-4380-A0AD-21FB95BC9C72}"/>
    <cellStyle name="40% - Accent5 10 2 2 3 2" xfId="18101" xr:uid="{74E53AD0-6189-4491-A43F-FE6D4C72DDE5}"/>
    <cellStyle name="40% - Accent5 10 2 2 3 2 2" xfId="43409" xr:uid="{A0A5BE29-4D6B-44B4-BE8D-5481E5241F03}"/>
    <cellStyle name="40% - Accent5 10 2 2 3 3" xfId="39750" xr:uid="{7175737A-73C1-435A-A218-CADF41B725C8}"/>
    <cellStyle name="40% - Accent5 10 2 2 4" xfId="14574" xr:uid="{8EDAC35E-19C9-4BDD-8970-DB24A04CF744}"/>
    <cellStyle name="40% - Accent5 10 2 2 4 2" xfId="39913" xr:uid="{C6FEAD3D-73B5-4F3F-B5DA-E2E5DC0DBE44}"/>
    <cellStyle name="40% - Accent5 10 2 2 5" xfId="36273" xr:uid="{01C10D8C-A4F4-4271-90B6-329B3EB0D31C}"/>
    <cellStyle name="40% - Accent5 10 2 3" xfId="2598" xr:uid="{F0A98DC5-6E86-4DBD-A29F-29FE54663242}"/>
    <cellStyle name="40% - Accent5 10 2 3 2" xfId="20985" xr:uid="{3353942A-990D-4BB3-A34C-DBD3AA7800DD}"/>
    <cellStyle name="40% - Accent5 10 2 3 2 2" xfId="46264" xr:uid="{207BD929-79B0-4E71-8363-E0CD1443BBA4}"/>
    <cellStyle name="40% - Accent5 10 2 3 3" xfId="28051" xr:uid="{D1500AE7-D268-40C9-99F1-980458D373CC}"/>
    <cellStyle name="40% - Accent5 10 2 4" xfId="15406" xr:uid="{1153C712-8FA1-4E8F-BCF7-83E843655F44}"/>
    <cellStyle name="40% - Accent5 10 2 4 2" xfId="24332" xr:uid="{42BFE488-CC13-4530-966B-F6C83D242EF6}"/>
    <cellStyle name="40% - Accent5 10 2 4 2 2" xfId="49577" xr:uid="{280F5562-9B8A-4021-BFDB-CE44615473E4}"/>
    <cellStyle name="40% - Accent5 10 2 4 3" xfId="40733" xr:uid="{5BD8937D-A50C-48FF-9719-210FA2353C7B}"/>
    <cellStyle name="40% - Accent5 10 2 5" xfId="18711" xr:uid="{0EFDF4A0-25DF-40CC-BE50-7115EDC1D04B}"/>
    <cellStyle name="40% - Accent5 10 2 5 2" xfId="44011" xr:uid="{1D26F50F-6BA1-40EB-9841-98EA6248D3C6}"/>
    <cellStyle name="40% - Accent5 10 2 6" xfId="30976" xr:uid="{06D71DEA-F8CB-4016-ABF9-71E9CFD4DC1E}"/>
    <cellStyle name="40% - Accent5 10 3" xfId="11867" xr:uid="{B09748AC-8233-49BE-9431-EE108B7C2B08}"/>
    <cellStyle name="40% - Accent5 10 3 2" xfId="23539" xr:uid="{FB8A83D5-C5EF-4325-9B7D-0F6D0CE19CD9}"/>
    <cellStyle name="40% - Accent5 10 3 2 2" xfId="21628" xr:uid="{4F1CE897-0BA2-4B2A-BC63-61B46223858E}"/>
    <cellStyle name="40% - Accent5 10 3 2 2 2" xfId="8430" xr:uid="{D34CBBC1-12F0-4B22-A649-32712104C5B8}"/>
    <cellStyle name="40% - Accent5 10 3 2 2 2 2" xfId="33837" xr:uid="{6950A017-464E-4550-B8C5-C98B6DE08093}"/>
    <cellStyle name="40% - Accent5 10 3 2 2 3" xfId="46896" xr:uid="{1AE44729-7DA1-41CD-A964-B642DD2DC216}"/>
    <cellStyle name="40% - Accent5 10 3 2 3" xfId="2847" xr:uid="{E1EB43F9-B3E4-481D-A09A-1AA4953880E6}"/>
    <cellStyle name="40% - Accent5 10 3 2 3 2" xfId="7568" xr:uid="{662CE942-80E2-4813-9F69-1FA7A2F5E3E3}"/>
    <cellStyle name="40% - Accent5 10 3 2 3 2 2" xfId="32982" xr:uid="{D0E61503-2DE8-4F05-BE2A-BDF58E555E8F}"/>
    <cellStyle name="40% - Accent5 10 3 2 3 3" xfId="28300" xr:uid="{CEA66887-31CF-4C16-9AC6-71A398781A16}"/>
    <cellStyle name="40% - Accent5 10 3 2 4" xfId="3010" xr:uid="{365879A3-C309-4762-A321-B2BD29A9D7AB}"/>
    <cellStyle name="40% - Accent5 10 3 2 4 2" xfId="28463" xr:uid="{D7A6E39A-64F1-4FD9-90F4-F2A6DBB7363B}"/>
    <cellStyle name="40% - Accent5 10 3 2 5" xfId="48784" xr:uid="{F0B29A03-F008-407F-9DFB-BE4A83C26557}"/>
    <cellStyle name="40% - Accent5 10 3 3" xfId="8911" xr:uid="{DDE75180-90C6-4C5F-AB7D-DD5BB8AA0818}"/>
    <cellStyle name="40% - Accent5 10 3 3 2" xfId="14673" xr:uid="{C8527C6C-E28B-4310-9096-618AFA579854}"/>
    <cellStyle name="40% - Accent5 10 3 3 2 2" xfId="40012" xr:uid="{5D55888C-7282-4F33-B10A-75D5991CA93C}"/>
    <cellStyle name="40% - Accent5 10 3 3 3" xfId="34304" xr:uid="{1DDB24CB-253A-4D87-AC36-C1166EBDAE7E}"/>
    <cellStyle name="40% - Accent5 10 3 4" xfId="4873" xr:uid="{C901FCD0-DA09-46A4-9E16-726D168F3486}"/>
    <cellStyle name="40% - Accent5 10 3 4 2" xfId="18020" xr:uid="{67F0C57F-8B8F-425C-826B-BEA57A2F437C}"/>
    <cellStyle name="40% - Accent5 10 3 4 2 2" xfId="43328" xr:uid="{DD72BBE5-8E6B-440A-8597-DFCEB31C0217}"/>
    <cellStyle name="40% - Accent5 10 3 4 3" xfId="30304" xr:uid="{4CFCF683-B17F-4A10-81DB-9A2A6EDFEC17}"/>
    <cellStyle name="40% - Accent5 10 3 5" xfId="8178" xr:uid="{F07C08B4-895F-44F8-8C02-6E1F6C31A0F1}"/>
    <cellStyle name="40% - Accent5 10 3 5 2" xfId="33585" xr:uid="{9BEC7EDC-4523-422C-A3F0-FF1F29A94AF9}"/>
    <cellStyle name="40% - Accent5 10 3 6" xfId="37231" xr:uid="{5FA5A91A-F528-4020-B76C-4F8A49EAAD31}"/>
    <cellStyle name="40% - Accent5 10 4" xfId="4589" xr:uid="{C7A78B4B-2B9A-49B0-AE01-9DC208AAC4C0}"/>
    <cellStyle name="40% - Accent5 10 4 2" xfId="2679" xr:uid="{31D4B194-E71C-4CB2-8B92-CE54ADD9F725}"/>
    <cellStyle name="40% - Accent5 10 4 2 2" xfId="25276" xr:uid="{72F44EBA-3EE1-4126-BF7C-D35B856BC1DB}"/>
    <cellStyle name="40% - Accent5 10 4 2 2 2" xfId="50510" xr:uid="{6DD7F0A8-FFB1-45E9-B6D6-FC474F0D21B8}"/>
    <cellStyle name="40% - Accent5 10 4 2 3" xfId="28132" xr:uid="{07C43362-F518-4F03-A511-1094F6FD724E}"/>
    <cellStyle name="40% - Accent5 10 4 3" xfId="20723" xr:uid="{4209FA8C-3D9F-4B84-85D9-F60D9D6C12B2}"/>
    <cellStyle name="40% - Accent5 10 4 3 2" xfId="24413" xr:uid="{EAB87127-5711-4B66-B742-4D87464E0B8B}"/>
    <cellStyle name="40% - Accent5 10 4 3 2 2" xfId="49658" xr:uid="{07E54DF1-2681-48AE-94C4-5C89A81E0BDA}"/>
    <cellStyle name="40% - Accent5 10 4 3 3" xfId="46002" xr:uid="{E99F0708-D85D-4507-9E1C-17603ED4F57F}"/>
    <cellStyle name="40% - Accent5 10 4 4" xfId="20886" xr:uid="{3656D006-9EC9-4273-94B4-077450062250}"/>
    <cellStyle name="40% - Accent5 10 4 4 2" xfId="46165" xr:uid="{7967A2CA-F1C4-43C9-AC75-B08F6E950456}"/>
    <cellStyle name="40% - Accent5 10 4 5" xfId="30020" xr:uid="{88C8CABB-E9C9-492D-82C0-C7CE63EA98CF}"/>
    <cellStyle name="40% - Accent5 10 5" xfId="14162" xr:uid="{3D24F4EB-49E3-4858-80FE-B377EF7B2DDB}"/>
    <cellStyle name="40% - Accent5 10 5 2" xfId="8350" xr:uid="{7E74BEE6-DB48-45DF-9DD7-3CEECC8E0495}"/>
    <cellStyle name="40% - Accent5 10 5 2 2" xfId="33757" xr:uid="{78C6EE84-7706-48C6-90FC-7AE2CD1D56F5}"/>
    <cellStyle name="40% - Accent5 10 5 3" xfId="39501" xr:uid="{FE3370D5-059D-43C9-BEA6-CA8B62CBCAC8}"/>
    <cellStyle name="40% - Accent5 10 6" xfId="21718" xr:uid="{B0A9CAA3-4C86-49B4-AD85-D2532C96ECCA}"/>
    <cellStyle name="40% - Accent5 10 6 2" xfId="11695" xr:uid="{2269A9D9-1D71-49F7-9E0F-A6D6998EFBBA}"/>
    <cellStyle name="40% - Accent5 10 6 2 2" xfId="37066" xr:uid="{60225B46-085A-4682-99ED-61123B37913A}"/>
    <cellStyle name="40% - Accent5 10 6 3" xfId="46986" xr:uid="{F0A11893-B43C-4635-93AE-B1C1B3B5DCDA}"/>
    <cellStyle name="40% - Accent5 10 7" xfId="25024" xr:uid="{E07CEE6D-841F-4692-80F9-BFA27CA5EBE0}"/>
    <cellStyle name="40% - Accent5 10 7 2" xfId="50258" xr:uid="{2ABAD188-AB8A-4770-B83B-DD856F59103B}"/>
    <cellStyle name="40% - Accent5 10 8" xfId="41404" xr:uid="{EAC55747-A80C-4D02-9A52-1A2F7E6CD943}"/>
    <cellStyle name="40% - Accent5 11" xfId="24504" xr:uid="{142098DA-99CE-42E6-907E-F15AA1775970}"/>
    <cellStyle name="40% - Accent5 11 2" xfId="18191" xr:uid="{DC39BE73-5FA4-4959-AEE9-665B9048E294}"/>
    <cellStyle name="40% - Accent5 11 2 2" xfId="6694" xr:uid="{6B5AB034-CBF5-4098-9AAA-64F9E0A3AAEE}"/>
    <cellStyle name="40% - Accent5 11 2 2 2" xfId="4783" xr:uid="{E844E135-0B80-4F02-B358-FC0CA54AB972}"/>
    <cellStyle name="40% - Accent5 11 2 2 2 2" xfId="14753" xr:uid="{1837E264-33E0-4034-B3BB-1C71CC666C3A}"/>
    <cellStyle name="40% - Accent5 11 2 2 2 2 2" xfId="40092" xr:uid="{0DD30572-3BF2-4065-A16C-2B8126928FD3}"/>
    <cellStyle name="40% - Accent5 11 2 2 2 3" xfId="30214" xr:uid="{103BC186-A420-4649-811D-82E0BEE4A1C1}"/>
    <cellStyle name="40% - Accent5 11 2 2 3" xfId="21796" xr:uid="{D8EE2D02-76E7-43C8-BC6C-1CB3C5B069B6}"/>
    <cellStyle name="40% - Accent5 11 2 2 3 2" xfId="13890" xr:uid="{7B2107A3-A1A6-480F-BB29-CCC31AB3FC93}"/>
    <cellStyle name="40% - Accent5 11 2 2 3 2 2" xfId="39241" xr:uid="{C0EF40D5-38E0-4660-BDBD-C10102424415}"/>
    <cellStyle name="40% - Accent5 11 2 2 3 3" xfId="47064" xr:uid="{03FC942E-AC63-4619-BABB-D63FFB727F7C}"/>
    <cellStyle name="40% - Accent5 11 2 2 4" xfId="21959" xr:uid="{CDEA6A92-B0F1-4825-BF17-1140366FD4F3}"/>
    <cellStyle name="40% - Accent5 11 2 2 4 2" xfId="47227" xr:uid="{43EE78F7-FCEA-4CA6-9217-F38CC7D5A6E7}"/>
    <cellStyle name="40% - Accent5 11 2 2 5" xfId="32108" xr:uid="{1F200514-4006-4EC7-85B0-D95CB4957EFC}"/>
    <cellStyle name="40% - Accent5 11 2 3" xfId="15235" xr:uid="{311111ED-B46C-483E-B416-F83B6D5CD2F4}"/>
    <cellStyle name="40% - Accent5 11 2 3 2" xfId="9422" xr:uid="{6211D966-E23C-46A8-B932-B36337475D85}"/>
    <cellStyle name="40% - Accent5 11 2 3 2 2" xfId="34815" xr:uid="{CBA67FE6-E8B6-4F71-8E77-4B222C7C4A6A}"/>
    <cellStyle name="40% - Accent5 11 2 3 3" xfId="40562" xr:uid="{1810B7FE-3B30-44FE-8929-49FFB616CCBA}"/>
    <cellStyle name="40% - Accent5 11 2 4" xfId="23823" xr:uid="{ED99E526-8AD9-4C7A-ACF5-3BDADDBEA42A}"/>
    <cellStyle name="40% - Accent5 11 2 4 2" xfId="20123" xr:uid="{6636C043-9287-4B0A-AFFC-9E841C8E09CB}"/>
    <cellStyle name="40% - Accent5 11 2 4 2 2" xfId="45411" xr:uid="{647DD105-16CE-41BA-97D1-4F419C68B0C3}"/>
    <cellStyle name="40% - Accent5 11 2 4 3" xfId="49068" xr:uid="{4178DA03-7C33-4B74-9183-179BC92AC49C}"/>
    <cellStyle name="40% - Accent5 11 2 5" xfId="14501" xr:uid="{C362F310-3674-400F-9C93-6FBD310F8675}"/>
    <cellStyle name="40% - Accent5 11 2 5 2" xfId="39840" xr:uid="{1B71E882-5D9C-4399-91CB-DED6AFD3465F}"/>
    <cellStyle name="40% - Accent5 11 2 6" xfId="43492" xr:uid="{FDFA04EF-B90F-4AE7-AE73-A33A92E8977F}"/>
    <cellStyle name="40% - Accent5 11 3" xfId="7658" xr:uid="{A244A241-662D-40FC-BDE4-B0D1464CBF5C}"/>
    <cellStyle name="40% - Accent5 11 3 2" xfId="19330" xr:uid="{8D0D635F-A644-48A3-91EC-D4BBE75E9E76}"/>
    <cellStyle name="40% - Accent5 11 3 2 2" xfId="11096" xr:uid="{9F517DAA-7532-46EF-8656-24B9C58D4359}"/>
    <cellStyle name="40% - Accent5 11 3 2 2 2" xfId="3189" xr:uid="{A52C5DF9-F469-419C-9902-91E40407E2BB}"/>
    <cellStyle name="40% - Accent5 11 3 2 2 2 2" xfId="28642" xr:uid="{72BDBE25-82A6-48ED-B398-169669D316B0}"/>
    <cellStyle name="40% - Accent5 11 3 2 2 3" xfId="36467" xr:uid="{97C372D7-6F42-40C8-B5D7-5F12B4CA6B47}"/>
    <cellStyle name="40% - Accent5 11 3 2 3" xfId="15484" xr:uid="{190181C4-8A91-4CE3-A074-C00BDB9FEFC5}"/>
    <cellStyle name="40% - Accent5 11 3 2 3 2" xfId="1255" xr:uid="{F988E96A-321E-4145-A2C9-33352E75FCF6}"/>
    <cellStyle name="40% - Accent5 11 3 2 3 2 2" xfId="26739" xr:uid="{365F331D-7356-4F15-B847-E2C3B465FA95}"/>
    <cellStyle name="40% - Accent5 11 3 2 3 3" xfId="40811" xr:uid="{ECE930F4-F4D9-44E1-8A82-FE4F9E1778A6}"/>
    <cellStyle name="40% - Accent5 11 3 2 4" xfId="15647" xr:uid="{5AB34877-457D-4BC8-B872-DB9095BFD7D4}"/>
    <cellStyle name="40% - Accent5 11 3 2 4 2" xfId="40974" xr:uid="{204A4F00-579F-4061-A0CA-7DB2EF71BFEF}"/>
    <cellStyle name="40% - Accent5 11 3 2 5" xfId="44618" xr:uid="{22F3DF57-755E-403E-A4B5-B0BA064566E9}"/>
    <cellStyle name="40% - Accent5 11 3 3" xfId="4702" xr:uid="{A21607B4-AA25-419E-84B0-1C5B8C58A9F7}"/>
    <cellStyle name="40% - Accent5 11 3 3 2" xfId="22058" xr:uid="{C9A24106-8BCC-43C5-96AD-7B44A494B596}"/>
    <cellStyle name="40% - Accent5 11 3 3 2 2" xfId="47326" xr:uid="{B271F187-2161-415A-A137-EC81A189D235}"/>
    <cellStyle name="40% - Accent5 11 3 3 3" xfId="30133" xr:uid="{3C8466C5-B936-4F5F-A7CF-E5867F9D6CA3}"/>
    <cellStyle name="40% - Accent5 11 3 4" xfId="17511" xr:uid="{3A600439-A650-4ABF-ADFC-A4B8F2306646}"/>
    <cellStyle name="40% - Accent5 11 3 4 2" xfId="13809" xr:uid="{4C519460-B8D5-47CD-9F57-81860E0325EF}"/>
    <cellStyle name="40% - Accent5 11 3 4 2 2" xfId="39160" xr:uid="{8BCBBE34-3831-42F5-A135-95026F4FDAA5}"/>
    <cellStyle name="40% - Accent5 11 3 4 3" xfId="42819" xr:uid="{729EF0E1-EAC0-4357-8A56-C4AB101B8029}"/>
    <cellStyle name="40% - Accent5 11 3 5" xfId="2937" xr:uid="{104C0F33-8DED-4871-B1FD-3762A95D7701}"/>
    <cellStyle name="40% - Accent5 11 3 5 2" xfId="28390" xr:uid="{B6FB668E-C0DD-4A13-BAE0-45212C6763ED}"/>
    <cellStyle name="40% - Accent5 11 3 6" xfId="33065" xr:uid="{BFCE4434-51EB-4CF9-8732-BB929B32D1B4}"/>
    <cellStyle name="40% - Accent5 11 4" xfId="17227" xr:uid="{2FDD25FA-B3DD-4B96-BE85-06BD1A4CAC84}"/>
    <cellStyle name="40% - Accent5 11 4 2" xfId="15316" xr:uid="{44CDD85A-F427-45AE-A546-DF187FBF84C6}"/>
    <cellStyle name="40% - Accent5 11 4 2 2" xfId="21065" xr:uid="{7E17D62C-D1EE-49BE-8494-3203464A7F08}"/>
    <cellStyle name="40% - Accent5 11 4 2 2 2" xfId="46344" xr:uid="{F79749C2-234C-4619-9BE2-2E9F2CEDE101}"/>
    <cellStyle name="40% - Accent5 11 4 2 3" xfId="40643" xr:uid="{C42F514D-3B86-4CC0-8928-59910E95C6A9}"/>
    <cellStyle name="40% - Accent5 11 4 3" xfId="9160" xr:uid="{653260A4-7579-4824-86D0-52F58C503B93}"/>
    <cellStyle name="40% - Accent5 11 4 3 2" xfId="20204" xr:uid="{C2EB2F5B-18C1-44C6-A630-606EC014144C}"/>
    <cellStyle name="40% - Accent5 11 4 3 2 2" xfId="45492" xr:uid="{6CF2AA1C-F405-4409-BA37-DD467433B4E9}"/>
    <cellStyle name="40% - Accent5 11 4 3 3" xfId="34553" xr:uid="{EE777509-6749-4E87-996A-597E74EB942F}"/>
    <cellStyle name="40% - Accent5 11 4 4" xfId="9323" xr:uid="{A1191147-E915-4117-BF50-C7C7CC527E38}"/>
    <cellStyle name="40% - Accent5 11 4 4 2" xfId="34716" xr:uid="{6A3B9438-B49B-41DF-B72D-594ED3236865}"/>
    <cellStyle name="40% - Accent5 11 4 5" xfId="42535" xr:uid="{BD70A641-22F4-42D5-A676-9A96B4AD8D8A}"/>
    <cellStyle name="40% - Accent5 11 5" xfId="21547" xr:uid="{35381C0C-A45C-4373-BE71-173EDE503249}"/>
    <cellStyle name="40% - Accent5 11 5 2" xfId="3109" xr:uid="{88D66D65-5D7D-49CB-AD5A-70476AFB0ED1}"/>
    <cellStyle name="40% - Accent5 11 5 2 2" xfId="28562" xr:uid="{7A5530C5-F512-43AE-9A2F-7B4F1A9CE72D}"/>
    <cellStyle name="40% - Accent5 11 5 3" xfId="46815" xr:uid="{8DC19C19-064B-417F-8E41-CE557B069CA0}"/>
    <cellStyle name="40% - Accent5 11 6" xfId="11186" xr:uid="{1AFCE001-4855-4D9C-97B7-63B544FC43AA}"/>
    <cellStyle name="40% - Accent5 11 6 2" xfId="7487" xr:uid="{09779BCA-BC0B-4AB9-AD6C-1A91E3E52116}"/>
    <cellStyle name="40% - Accent5 11 6 2 2" xfId="32901" xr:uid="{CBD2DA44-050E-4704-9EFD-F0CA7F084955}"/>
    <cellStyle name="40% - Accent5 11 6 3" xfId="36557" xr:uid="{C7754779-3EB8-4EEC-A687-744912A7B9D7}"/>
    <cellStyle name="40% - Accent5 11 7" xfId="20813" xr:uid="{AF9A080D-EB09-4A74-A55E-480288A0D802}"/>
    <cellStyle name="40% - Accent5 11 7 2" xfId="46092" xr:uid="{0F7407EA-5E2C-40AD-9E97-4D42CBDA9235}"/>
    <cellStyle name="40% - Accent5 11 8" xfId="49740" xr:uid="{56B67BDC-4CA0-4098-A7D0-1DD0E8D288B3}"/>
    <cellStyle name="40% - Accent5 12" xfId="20293" xr:uid="{71E676FA-67C2-4CB6-A57A-32A41801E5D1}"/>
    <cellStyle name="40% - Accent5 12 2" xfId="13981" xr:uid="{E3AF3AE4-82EA-4FD6-A79E-DAF6FFC14BC7}"/>
    <cellStyle name="40% - Accent5 12 2 2" xfId="203" xr:uid="{3709DF13-D581-4272-8DF5-75775D3B32E9}"/>
    <cellStyle name="40% - Accent5 12 2 2 2" xfId="17421" xr:uid="{50842146-A9DA-4F3D-983C-ADC0EF40059A}"/>
    <cellStyle name="40% - Accent5 12 2 2 2 2" xfId="22138" xr:uid="{1B90CB03-E631-446E-A07F-CDACE65B799E}"/>
    <cellStyle name="40% - Accent5 12 2 2 2 2 2" xfId="47406" xr:uid="{FAE6B0D5-400A-43AB-BA9C-E7DE772C1A05}"/>
    <cellStyle name="40% - Accent5 12 2 2 2 3" xfId="42729" xr:uid="{461320EB-6AEF-43A6-A84F-48ACD4FA9CA8}"/>
    <cellStyle name="40% - Accent5 12 2 2 3" xfId="11264" xr:uid="{435C4A44-3B96-48B2-85E1-455324D0F7AB}"/>
    <cellStyle name="40% - Accent5 12 2 2 3 2" xfId="4392" xr:uid="{4F669F84-C54A-4B89-BCE8-960CC1E7E5E5}"/>
    <cellStyle name="40% - Accent5 12 2 2 3 2 2" xfId="29836" xr:uid="{AF885103-84FB-4D55-B799-FE4931FBE4BE}"/>
    <cellStyle name="40% - Accent5 12 2 2 3 3" xfId="36635" xr:uid="{2372B9C7-F69B-42C1-AFDA-6FA00A0441A1}"/>
    <cellStyle name="40% - Accent5 12 2 2 4" xfId="11427" xr:uid="{DC7458FF-CA84-4FD4-AFD7-F53331190993}"/>
    <cellStyle name="40% - Accent5 12 2 2 4 2" xfId="36798" xr:uid="{B5859CD9-5683-44CE-9619-7A5F89031370}"/>
    <cellStyle name="40% - Accent5 12 2 2 5" xfId="25697" xr:uid="{D5FBB5EE-E626-4933-A9B3-34953F3FEE39}"/>
    <cellStyle name="40% - Accent5 12 2 3" xfId="23652" xr:uid="{0E6F6E3E-E075-4F5C-84E8-A45B1D1E1383}"/>
    <cellStyle name="40% - Accent5 12 2 3 2" xfId="5213" xr:uid="{5F53D037-8222-43F6-8B4E-80C09B181582}"/>
    <cellStyle name="40% - Accent5 12 2 3 2 2" xfId="30644" xr:uid="{A9B62CCC-3EA8-4673-8D81-B193741ECA8A}"/>
    <cellStyle name="40% - Accent5 12 2 3 3" xfId="48897" xr:uid="{DCF81775-CC52-4E61-84F2-41D222E00EAF}"/>
    <cellStyle name="40% - Accent5 12 2 4" xfId="19614" xr:uid="{C6769A5A-7E1F-47FA-AC54-667924FD9E06}"/>
    <cellStyle name="40% - Accent5 12 2 4 2" xfId="2207" xr:uid="{60EB9F7F-6480-4A0C-BEDD-56CEF7EEE8F8}"/>
    <cellStyle name="40% - Accent5 12 2 4 2 2" xfId="27678" xr:uid="{FBF78560-26C4-435A-BF83-18C44D361EF2}"/>
    <cellStyle name="40% - Accent5 12 2 4 3" xfId="44902" xr:uid="{512816F2-6047-4F61-B79A-5F7B1547915A}"/>
    <cellStyle name="40% - Accent5 12 2 5" xfId="21886" xr:uid="{374EAC56-62D5-4F70-ACE4-B61DA25AB6F2}"/>
    <cellStyle name="40% - Accent5 12 2 5 2" xfId="47154" xr:uid="{B9D2C6AA-CA79-47CA-B3A0-A1808D119011}"/>
    <cellStyle name="40% - Accent5 12 2 6" xfId="39322" xr:uid="{62BC270B-23FD-4AFF-B06B-0F802F899451}"/>
    <cellStyle name="40% - Accent5 12 3" xfId="2417" xr:uid="{D6E5E671-A996-4B99-9982-5D6C296034D8}"/>
    <cellStyle name="40% - Accent5 12 3 2" xfId="1437" xr:uid="{20059FE1-59C4-4D2D-B9D9-242BE501A3D6}"/>
    <cellStyle name="40% - Accent5 12 3 2 2" xfId="6888" xr:uid="{1DBF6350-8EA5-48D1-B115-8A090088BCD2}"/>
    <cellStyle name="40% - Accent5 12 3 2 2 2" xfId="15826" xr:uid="{ED28E165-E3BF-462B-B7F2-8A758FAE7D52}"/>
    <cellStyle name="40% - Accent5 12 3 2 2 2 2" xfId="41153" xr:uid="{5E67F031-3A65-43FA-BB47-FE1CE0614E2F}"/>
    <cellStyle name="40% - Accent5 12 3 2 2 3" xfId="32302" xr:uid="{851FC1C3-7BE0-416F-8BE6-073D8803AE8C}"/>
    <cellStyle name="40% - Accent5 12 3 2 3" xfId="23901" xr:uid="{D9997DB5-1D7B-47BF-96A5-1519F317F959}"/>
    <cellStyle name="40% - Accent5 12 3 2 3 2" xfId="10706" xr:uid="{9E8A8ADE-5623-4B62-A99A-F0734E4ED1D5}"/>
    <cellStyle name="40% - Accent5 12 3 2 3 2 2" xfId="36090" xr:uid="{A33F93AD-377E-4A4A-8844-CDCA130944EA}"/>
    <cellStyle name="40% - Accent5 12 3 2 3 3" xfId="49146" xr:uid="{911D76C1-27F6-445F-A080-D416794DBBE3}"/>
    <cellStyle name="40% - Accent5 12 3 2 4" xfId="24064" xr:uid="{13F25B53-90E1-4FDC-AA08-CAD922AD86C8}"/>
    <cellStyle name="40% - Accent5 12 3 2 4 2" xfId="49309" xr:uid="{1C4A915C-67C1-401F-A786-680C91EC94C9}"/>
    <cellStyle name="40% - Accent5 12 3 2 5" xfId="26908" xr:uid="{82BF5FC7-CEA6-495C-A0FB-6477CD33C42E}"/>
    <cellStyle name="40% - Accent5 12 3 3" xfId="17340" xr:uid="{E96D9A22-6F8B-4572-8D88-AE38D24791E7}"/>
    <cellStyle name="40% - Accent5 12 3 3 2" xfId="11526" xr:uid="{F7801482-2CC0-48BA-82A8-46459800213E}"/>
    <cellStyle name="40% - Accent5 12 3 3 2 2" xfId="36897" xr:uid="{0EF830DF-4F30-4C57-9376-FDE5F8E378E3}"/>
    <cellStyle name="40% - Accent5 12 3 3 3" xfId="42648" xr:uid="{8827D0E6-AFF0-4B94-90E8-04D24B78B7D2}"/>
    <cellStyle name="40% - Accent5 12 3 4" xfId="13300" xr:uid="{BAE82C22-6634-484C-B586-F6ACCB379D6E}"/>
    <cellStyle name="40% - Accent5 12 3 4 2" xfId="4311" xr:uid="{181D9C09-4A63-49C1-92ED-6D1EAB050ABB}"/>
    <cellStyle name="40% - Accent5 12 3 4 2 2" xfId="29755" xr:uid="{354A6C4D-96C7-41CF-A5AF-F0A331220CEC}"/>
    <cellStyle name="40% - Accent5 12 3 4 3" xfId="38651" xr:uid="{D5D66E76-B890-4859-AF33-C745E3392CA4}"/>
    <cellStyle name="40% - Accent5 12 3 5" xfId="15574" xr:uid="{71F51B80-89C5-45AD-84FA-AAB56925DF9B}"/>
    <cellStyle name="40% - Accent5 12 3 5 2" xfId="40901" xr:uid="{A67E5E79-257F-4C65-82F5-9110A9A350C5}"/>
    <cellStyle name="40% - Accent5 12 3 6" xfId="27873" xr:uid="{15672B5D-E034-4669-A925-34537D99A67D}"/>
    <cellStyle name="40% - Accent5 12 4" xfId="13016" xr:uid="{774C08D8-9A29-476F-91BD-46A5A4C49754}"/>
    <cellStyle name="40% - Accent5 12 4 2" xfId="23733" xr:uid="{6108E3F5-73E1-4F04-8FEC-95E8C6E0868D}"/>
    <cellStyle name="40% - Accent5 12 4 2 2" xfId="9502" xr:uid="{E86CAAC8-18ED-44DD-B0E5-E620B56D27DC}"/>
    <cellStyle name="40% - Accent5 12 4 2 2 2" xfId="34895" xr:uid="{1DE4B909-CE39-4710-9F72-5C47E5FAE24C}"/>
    <cellStyle name="40% - Accent5 12 4 2 3" xfId="48978" xr:uid="{E71EF7C9-3C57-4B84-9AD9-776F8F6F15DA}"/>
    <cellStyle name="40% - Accent5 12 4 3" xfId="4951" xr:uid="{E5941E76-7D47-4835-A192-0BCF886C1D08}"/>
    <cellStyle name="40% - Accent5 12 4 3 2" xfId="2288" xr:uid="{EBA61717-9503-4CED-BEE2-165DB5D782B4}"/>
    <cellStyle name="40% - Accent5 12 4 3 2 2" xfId="27759" xr:uid="{165931F4-5E7A-4E3C-A14F-91196E26AC62}"/>
    <cellStyle name="40% - Accent5 12 4 3 3" xfId="30382" xr:uid="{36F1467B-DDD0-4A29-9A87-92773FFAA2BF}"/>
    <cellStyle name="40% - Accent5 12 4 4" xfId="5114" xr:uid="{3540510F-E804-4F8D-AB80-663C766700EE}"/>
    <cellStyle name="40% - Accent5 12 4 4 2" xfId="30545" xr:uid="{DFAEA969-429D-4A75-856C-BDC0F7D32A4D}"/>
    <cellStyle name="40% - Accent5 12 4 5" xfId="38367" xr:uid="{6B6FE899-31AC-4FF0-A68A-5070DECC336F}"/>
    <cellStyle name="40% - Accent5 12 5" xfId="11015" xr:uid="{6AE5C1F7-EA6E-4DCC-A331-425EF3570EFB}"/>
    <cellStyle name="40% - Accent5 12 5 2" xfId="15746" xr:uid="{E886D5DE-164F-41CE-94C1-4DBBB7B81873}"/>
    <cellStyle name="40% - Accent5 12 5 2 2" xfId="41073" xr:uid="{60114253-305C-46E1-BDAE-69F03A5068B3}"/>
    <cellStyle name="40% - Accent5 12 5 3" xfId="36386" xr:uid="{2287AAE7-1499-4468-9099-5A6EB7A2B2ED}"/>
    <cellStyle name="40% - Accent5 12 6" xfId="6978" xr:uid="{FD167C38-1AB9-4232-BF71-CBA576ACED05}"/>
    <cellStyle name="40% - Accent5 12 6 2" xfId="1173" xr:uid="{01A6D5F8-DFCC-491C-AB4C-5CC5659A30E1}"/>
    <cellStyle name="40% - Accent5 12 6 2 2" xfId="26657" xr:uid="{40CA0258-F034-4B89-ADA0-8D399E30C372}"/>
    <cellStyle name="40% - Accent5 12 6 3" xfId="32392" xr:uid="{C7DED982-A586-4969-B8E4-A66B1CF87540}"/>
    <cellStyle name="40% - Accent5 12 7" xfId="9250" xr:uid="{2D8DF2AB-6520-49D6-8D7B-B2BB8E3CE178}"/>
    <cellStyle name="40% - Accent5 12 7 2" xfId="34643" xr:uid="{5DDAB0F0-68CA-4ED3-864D-37C44B116B20}"/>
    <cellStyle name="40% - Accent5 12 8" xfId="45574" xr:uid="{FBB87FCD-AA13-467E-B788-DA9C74EF9EE6}"/>
    <cellStyle name="40% - Accent5 13" xfId="8730" xr:uid="{275502ED-CD21-4298-85A6-C2EFB9C93B8E}"/>
    <cellStyle name="40% - Accent5 13 2" xfId="21366" xr:uid="{C830D2FA-AD62-40F9-B974-776BBC052EEF}"/>
    <cellStyle name="40% - Accent5 13 2 2" xfId="9855" xr:uid="{B1072714-B255-4C3F-BCA1-1E6EDA181372}"/>
    <cellStyle name="40% - Accent5 13 2 2 2" xfId="13210" xr:uid="{7FA75E99-F9F9-4DB3-91B3-755FC0BE9525}"/>
    <cellStyle name="40% - Accent5 13 2 2 2 2" xfId="11606" xr:uid="{76FA0C3A-344D-44E2-BC84-B245EEDDAF45}"/>
    <cellStyle name="40% - Accent5 13 2 2 2 2 2" xfId="36977" xr:uid="{E7B21F1B-BA2A-4BAA-A19D-1D4B6F61DDEE}"/>
    <cellStyle name="40% - Accent5 13 2 2 2 3" xfId="38561" xr:uid="{019914F9-84BC-4340-A54C-AC8EEBC8F891}"/>
    <cellStyle name="40% - Accent5 13 2 2 3" xfId="7056" xr:uid="{FE05A74C-6D06-4BFA-9CC3-40C220E9DEEE}"/>
    <cellStyle name="40% - Accent5 13 2 2 3 2" xfId="17030" xr:uid="{47B582D4-2056-4069-8CB1-143BD99D240C}"/>
    <cellStyle name="40% - Accent5 13 2 2 3 2 2" xfId="42346" xr:uid="{77A08C45-566A-4E92-9EC0-7FE9CBF3D253}"/>
    <cellStyle name="40% - Accent5 13 2 2 3 3" xfId="32470" xr:uid="{78DCAAD5-00AF-40AC-BCA9-6142AED8AE26}"/>
    <cellStyle name="40% - Accent5 13 2 2 4" xfId="7219" xr:uid="{4AC3B373-F025-4D1F-BA54-8420F66283C2}"/>
    <cellStyle name="40% - Accent5 13 2 2 4 2" xfId="32633" xr:uid="{1C99863F-4777-46F2-A23A-A9CB2A877D20}"/>
    <cellStyle name="40% - Accent5 13 2 2 5" xfId="35239" xr:uid="{60B632BA-9F3B-4273-B293-B324AFC21FED}"/>
    <cellStyle name="40% - Accent5 13 2 3" xfId="19443" xr:uid="{11FD2966-114D-42F6-8B21-3C2DCE6C1383}"/>
    <cellStyle name="40% - Accent5 13 2 3 2" xfId="17851" xr:uid="{259A7ACC-2057-4762-9E85-EDD0E7FA7B2C}"/>
    <cellStyle name="40% - Accent5 13 2 3 2 2" xfId="43159" xr:uid="{7317F23D-6004-4795-8CEA-A3846E197673}"/>
    <cellStyle name="40% - Accent5 13 2 3 3" xfId="44731" xr:uid="{65C73521-915E-4033-84E6-8815CF5B96FF}"/>
    <cellStyle name="40% - Accent5 13 2 4" xfId="1698" xr:uid="{64F637CF-CD90-4D7F-A1F7-B243CFAB88BE}"/>
    <cellStyle name="40% - Accent5 13 2 4 2" xfId="23262" xr:uid="{D815ED3E-8277-499D-A4A4-236368446271}"/>
    <cellStyle name="40% - Accent5 13 2 4 2 2" xfId="48517" xr:uid="{61F4A6E7-3F0E-4129-B5D0-4FB3412F904F}"/>
    <cellStyle name="40% - Accent5 13 2 4 3" xfId="27169" xr:uid="{B1F0266B-D307-42E3-8C70-23BFD2E55234}"/>
    <cellStyle name="40% - Accent5 13 2 5" xfId="11354" xr:uid="{4C0CA3B6-1FA2-4D01-9413-F8DDC4AA5AE3}"/>
    <cellStyle name="40% - Accent5 13 2 5 2" xfId="36725" xr:uid="{0A981FD4-B137-484D-8985-ACBA657B8A02}"/>
    <cellStyle name="40% - Accent5 13 2 6" xfId="46635" xr:uid="{E1945636-0353-4487-AF53-DBE630707458}"/>
    <cellStyle name="40% - Accent5 13 3" xfId="15054" xr:uid="{002E99E2-B36A-41D5-8CB0-E892E1CC9760}"/>
    <cellStyle name="40% - Accent5 13 3 2" xfId="22492" xr:uid="{FFAA4184-46F4-41EE-991D-3ABF818D2B80}"/>
    <cellStyle name="40% - Accent5 13 3 2 2" xfId="570" xr:uid="{EF781D3E-4867-4DDB-A7B2-DA6D2A3542EB}"/>
    <cellStyle name="40% - Accent5 13 3 2 2 2" xfId="24243" xr:uid="{A8EDAF26-6605-474B-B723-C21584D5CDAA}"/>
    <cellStyle name="40% - Accent5 13 3 2 2 2 2" xfId="49488" xr:uid="{0CA580C5-63D0-4679-9B1B-0FE1FC951BD2}"/>
    <cellStyle name="40% - Accent5 13 3 2 2 3" xfId="26054" xr:uid="{2F1D5672-A3CA-4348-A0C2-20DBFA74473B}"/>
    <cellStyle name="40% - Accent5 13 3 2 3" xfId="19692" xr:uid="{C1C60CD3-B6B1-4F14-9FBB-EBDDB988F6EB}"/>
    <cellStyle name="40% - Accent5 13 3 2 3 2" xfId="6496" xr:uid="{44A20E01-C21B-49DD-B4D0-9A6197E7A77D}"/>
    <cellStyle name="40% - Accent5 13 3 2 3 2 2" xfId="31919" xr:uid="{54366846-8852-426C-9116-11CCCEB79A7D}"/>
    <cellStyle name="40% - Accent5 13 3 2 3 3" xfId="44980" xr:uid="{9566CB62-8173-4C8F-89BE-8186F3978184}"/>
    <cellStyle name="40% - Accent5 13 3 2 4" xfId="19855" xr:uid="{DC0FB485-E1ED-4641-A369-33E2463BA21B}"/>
    <cellStyle name="40% - Accent5 13 3 2 4 2" xfId="45143" xr:uid="{5FEE5BC4-76ED-4579-8C97-A4BA9CBA3C31}"/>
    <cellStyle name="40% - Accent5 13 3 2 5" xfId="47748" xr:uid="{5C838196-94F9-4645-A18E-CDD3CFCA1531}"/>
    <cellStyle name="40% - Accent5 13 3 3" xfId="13129" xr:uid="{8B690029-A2B9-43E2-8D1A-69C2BB99D9D2}"/>
    <cellStyle name="40% - Accent5 13 3 3 2" xfId="7318" xr:uid="{DE74D8FC-7CE8-4E30-8AEB-C5175959A82E}"/>
    <cellStyle name="40% - Accent5 13 3 3 2 2" xfId="32732" xr:uid="{A708F319-FE6B-4805-9F0A-68D1CEFD1A9E}"/>
    <cellStyle name="40% - Accent5 13 3 3 3" xfId="38480" xr:uid="{E4449896-2D66-461C-9500-077918ECDC59}"/>
    <cellStyle name="40% - Accent5 13 3 4" xfId="3802" xr:uid="{1ED3F54F-0965-45D5-AD7C-C851671CDC4F}"/>
    <cellStyle name="40% - Accent5 13 3 4 2" xfId="16949" xr:uid="{8D4F4B9E-B5F3-478F-83D2-5A568C34B897}"/>
    <cellStyle name="40% - Accent5 13 3 4 2 2" xfId="42265" xr:uid="{6E914EAD-C45A-4F8C-9451-26DAB0C78E06}"/>
    <cellStyle name="40% - Accent5 13 3 4 3" xfId="29246" xr:uid="{C872B45F-2E4E-4521-AD54-C6E3D96E3BC0}"/>
    <cellStyle name="40% - Accent5 13 3 5" xfId="23991" xr:uid="{47083127-72E5-4E89-9902-A21FB623C475}"/>
    <cellStyle name="40% - Accent5 13 3 5 2" xfId="49236" xr:uid="{18B697E1-A4B1-4AA8-9366-DE6A6DD6D3BC}"/>
    <cellStyle name="40% - Accent5 13 3 6" xfId="40383" xr:uid="{39A362FD-E2A7-4A48-BDC5-7E4B01CAD11F}"/>
    <cellStyle name="40% - Accent5 13 4" xfId="3541" xr:uid="{7E4C99AF-5A5B-4406-AC98-F2FA2B502281}"/>
    <cellStyle name="40% - Accent5 13 4 2" xfId="19524" xr:uid="{49C64245-A9F8-4D5E-BAB3-EE39EFD204B6}"/>
    <cellStyle name="40% - Accent5 13 4 2 2" xfId="5293" xr:uid="{D490D854-3982-4E9F-8A6B-AF1ECCF2E285}"/>
    <cellStyle name="40% - Accent5 13 4 2 2 2" xfId="30724" xr:uid="{D0B9FD7F-58F1-4F48-B93A-268358C2B405}"/>
    <cellStyle name="40% - Accent5 13 4 2 3" xfId="44812" xr:uid="{F0A7E5DC-D78A-4F9F-81AC-D98AC68AE3F3}"/>
    <cellStyle name="40% - Accent5 13 4 3" xfId="17589" xr:uid="{DACD199E-1434-4D7D-9BBB-787288435AC6}"/>
    <cellStyle name="40% - Accent5 13 4 3 2" xfId="23343" xr:uid="{1D46D6FB-CDBA-4AF4-B088-FAB9E3EFEB4F}"/>
    <cellStyle name="40% - Accent5 13 4 3 2 2" xfId="48598" xr:uid="{6F41270A-DB2A-4937-B6EB-84BEDA30E006}"/>
    <cellStyle name="40% - Accent5 13 4 3 3" xfId="42897" xr:uid="{4440C9B6-25CC-448C-BF7B-8950A5623980}"/>
    <cellStyle name="40% - Accent5 13 4 4" xfId="17752" xr:uid="{AB8DC143-AE5D-48C4-AC69-976851477C72}"/>
    <cellStyle name="40% - Accent5 13 4 4 2" xfId="43060" xr:uid="{3BFD820B-A7B3-4D42-9D6D-CDD318F1C605}"/>
    <cellStyle name="40% - Accent5 13 4 5" xfId="28985" xr:uid="{8FC9B56E-603E-4D32-AC6D-5582A3C4AD3C}"/>
    <cellStyle name="40% - Accent5 13 5" xfId="6807" xr:uid="{137AF1F2-3428-42A9-B7AE-E50D741E2EAE}"/>
    <cellStyle name="40% - Accent5 13 5 2" xfId="24163" xr:uid="{B450EA77-0171-41ED-8DCA-ACD3429DE173}"/>
    <cellStyle name="40% - Accent5 13 5 2 2" xfId="49408" xr:uid="{83BE72DB-03FC-4F65-9529-25D43BA8F103}"/>
    <cellStyle name="40% - Accent5 13 5 3" xfId="32221" xr:uid="{5B42608B-4285-4129-A566-0F84CB613CA2}"/>
    <cellStyle name="40% - Accent5 13 6" xfId="660" xr:uid="{AB3DFF30-AF20-44E7-BFB2-F5418ED3D647}"/>
    <cellStyle name="40% - Accent5 13 6 2" xfId="10625" xr:uid="{4A9840A5-DF47-4F7C-AB4A-29A3FC4BD48D}"/>
    <cellStyle name="40% - Accent5 13 6 2 2" xfId="36009" xr:uid="{D20D902D-1434-4187-A597-428B0C3F7D18}"/>
    <cellStyle name="40% - Accent5 13 6 3" xfId="26144" xr:uid="{19FA28C2-8A88-4D11-9858-10F9D2AE1E3E}"/>
    <cellStyle name="40% - Accent5 13 7" xfId="5041" xr:uid="{1F2FDEC5-F32A-42BB-9387-7F38A9136D5A}"/>
    <cellStyle name="40% - Accent5 13 7 2" xfId="30472" xr:uid="{513B2B53-69FF-4BCB-8665-92BF4EB26BB1}"/>
    <cellStyle name="40% - Accent5 13 8" xfId="34126" xr:uid="{54D22074-017D-4D75-83BA-715DA8DDB19F}"/>
    <cellStyle name="40% - Accent5 14" xfId="4521" xr:uid="{5D79905F-55DF-450F-850E-AE90CFB10C18}"/>
    <cellStyle name="40% - Accent5 14 2" xfId="10834" xr:uid="{546EE03B-82FA-4A46-B0A7-8E393E27318A}"/>
    <cellStyle name="40% - Accent5 14 2 2" xfId="5645" xr:uid="{098D2E4D-9245-4FC3-B505-F32232BEC0DB}"/>
    <cellStyle name="40% - Accent5 14 2 2 2" xfId="3712" xr:uid="{7464FA14-6C29-491E-95C3-0F3BF63220C5}"/>
    <cellStyle name="40% - Accent5 14 2 2 2 2" xfId="7398" xr:uid="{84D75E13-4BB3-4F23-B9E4-7D0FB32111B9}"/>
    <cellStyle name="40% - Accent5 14 2 2 2 2 2" xfId="32812" xr:uid="{F98F8BD2-D714-4EED-8274-C5AB7579A6E9}"/>
    <cellStyle name="40% - Accent5 14 2 2 2 3" xfId="29156" xr:uid="{59DBD618-AD94-43BD-B9E8-67956199CD38}"/>
    <cellStyle name="40% - Accent5 14 2 2 3" xfId="741" xr:uid="{3D4D084D-D5F0-418E-8ADE-C9A1394BFB35}"/>
    <cellStyle name="40% - Accent5 14 2 2 3 2" xfId="25447" xr:uid="{5E8BB119-B3AE-4B37-BFC8-032F3EE6A4EA}"/>
    <cellStyle name="40% - Accent5 14 2 2 3 2 2" xfId="50681" xr:uid="{9A8701F5-3CF3-41BF-9DC9-8977BFC5426B}"/>
    <cellStyle name="40% - Accent5 14 2 2 3 3" xfId="26225" xr:uid="{C255BEB7-1B2F-4FC5-9220-D4A81FCB12E1}"/>
    <cellStyle name="40% - Accent5 14 2 2 4" xfId="912" xr:uid="{A52981B9-1221-4EF9-925A-1CCE71780E95}"/>
    <cellStyle name="40% - Accent5 14 2 2 4 2" xfId="26396" xr:uid="{09C30267-84DB-4783-9DA5-D79DD8818D92}"/>
    <cellStyle name="40% - Accent5 14 2 2 5" xfId="31068" xr:uid="{D095565C-6AEF-4512-9B1B-4255C2CC81C2}"/>
    <cellStyle name="40% - Accent5 14 2 3" xfId="1527" xr:uid="{841A49A1-B222-480C-A5EC-3DBBF66AE7AC}"/>
    <cellStyle name="40% - Accent5 14 2 3 2" xfId="13640" xr:uid="{E63244FF-209E-4F97-A98D-6C6A55E78B6C}"/>
    <cellStyle name="40% - Accent5 14 2 3 2 2" xfId="38991" xr:uid="{4DDEAC7A-0443-45BD-96A0-B33B34E45F1D}"/>
    <cellStyle name="40% - Accent5 14 2 3 3" xfId="26998" xr:uid="{AACACB07-F0EB-44B6-A001-3A675972BE48}"/>
    <cellStyle name="40% - Accent5 14 2 4" xfId="22753" xr:uid="{6D724FE7-FA5A-47F7-8D21-0C2049BE454F}"/>
    <cellStyle name="40% - Accent5 14 2 4 2" xfId="12729" xr:uid="{C6299C78-EF5B-408E-BDC6-1BEAF292A9EE}"/>
    <cellStyle name="40% - Accent5 14 2 4 2 2" xfId="38092" xr:uid="{4D8F0F38-4E24-46A4-9273-69B56DA42D73}"/>
    <cellStyle name="40% - Accent5 14 2 4 3" xfId="48008" xr:uid="{E8299768-F89B-4B68-8E7E-153C22C8B5CD}"/>
    <cellStyle name="40% - Accent5 14 2 5" xfId="7146" xr:uid="{B7933D7C-FA00-4C8F-8675-52552EA65FE6}"/>
    <cellStyle name="40% - Accent5 14 2 5 2" xfId="32560" xr:uid="{76527596-3078-419A-B52E-BAB3850DB7E3}"/>
    <cellStyle name="40% - Accent5 14 2 6" xfId="36207" xr:uid="{01D26066-C734-409A-B8F1-ABDA773A9D0F}"/>
    <cellStyle name="40% - Accent5 14 3" xfId="23471" xr:uid="{A7CFA81F-E5F4-4509-AC9C-7321A1831092}"/>
    <cellStyle name="40% - Accent5 14 3 2" xfId="11959" xr:uid="{5A13720C-125C-4886-963D-E18B34BC8D0C}"/>
    <cellStyle name="40% - Accent5 14 3 2 2" xfId="10026" xr:uid="{90AA93C8-78C4-47A8-8DF1-27BBC1403A97}"/>
    <cellStyle name="40% - Accent5 14 3 2 2 2" xfId="20034" xr:uid="{8173A4B6-CF82-477E-852B-2050DE469040}"/>
    <cellStyle name="40% - Accent5 14 3 2 2 2 2" xfId="45322" xr:uid="{9C5AF8FC-711D-42D5-A92C-191834380A67}"/>
    <cellStyle name="40% - Accent5 14 3 2 2 3" xfId="35410" xr:uid="{D794ABFE-DE36-4819-8102-161AED761825}"/>
    <cellStyle name="40% - Accent5 14 3 2 3" xfId="1778" xr:uid="{0BF00D78-58B5-4D8C-9424-5DEE6E34F8E3}"/>
    <cellStyle name="40% - Accent5 14 3 2 3 2" xfId="19134" xr:uid="{5C581381-04B0-4DBE-AD29-ECC366786804}"/>
    <cellStyle name="40% - Accent5 14 3 2 3 2 2" xfId="44434" xr:uid="{F4138386-44EB-425D-817C-1F8D53A0BEEA}"/>
    <cellStyle name="40% - Accent5 14 3 2 3 3" xfId="27249" xr:uid="{37E59F01-F1DB-4E61-9E69-D7B1D9709218}"/>
    <cellStyle name="40% - Accent5 14 3 2 4" xfId="1948" xr:uid="{EA3632C5-63D1-41C4-8A08-7B0B94DEF4AC}"/>
    <cellStyle name="40% - Accent5 14 3 2 4 2" xfId="27419" xr:uid="{24482A9C-AA90-4096-BBD1-96EABC656B93}"/>
    <cellStyle name="40% - Accent5 14 3 2 5" xfId="37322" xr:uid="{A1D7FB8E-210D-48BC-8FC5-07D2500B9BED}"/>
    <cellStyle name="40% - Accent5 14 3 3" xfId="3631" xr:uid="{CD83FE02-C4F7-4C69-8AB8-F578008ED0F0}"/>
    <cellStyle name="40% - Accent5 14 3 3 2" xfId="2035" xr:uid="{7A0EFA60-4365-4CD2-BE6D-A9611EE4846E}"/>
    <cellStyle name="40% - Accent5 14 3 3 2 2" xfId="27506" xr:uid="{6898E4C8-AB15-4941-8370-85CCB15D2E48}"/>
    <cellStyle name="40% - Accent5 14 3 3 3" xfId="29075" xr:uid="{42B756CF-730E-44B8-BAFB-BF905D90D3D6}"/>
    <cellStyle name="40% - Accent5 14 3 4" xfId="16440" xr:uid="{A5131436-6A36-44A0-B107-2FAC8099D2A8}"/>
    <cellStyle name="40% - Accent5 14 3 4 2" xfId="25366" xr:uid="{4A87B9D9-EF84-4860-B409-0A0C23E7BCCE}"/>
    <cellStyle name="40% - Accent5 14 3 4 2 2" xfId="50600" xr:uid="{3669571F-798D-469C-A7AB-12C0CC1161A6}"/>
    <cellStyle name="40% - Accent5 14 3 4 3" xfId="41756" xr:uid="{6E68ADAF-1AE2-4E97-8665-01814C6414D0}"/>
    <cellStyle name="40% - Accent5 14 3 5" xfId="19782" xr:uid="{CC23D1E2-312F-4DB2-852C-94F34FC6040F}"/>
    <cellStyle name="40% - Accent5 14 3 5 2" xfId="45070" xr:uid="{5224DC91-5B80-492C-8EB6-1D8878B2F1D4}"/>
    <cellStyle name="40% - Accent5 14 3 6" xfId="48718" xr:uid="{EA16EC5C-C4D5-41B4-BCF3-9A64E6FC737E}"/>
    <cellStyle name="40% - Accent5 14 4" xfId="16179" xr:uid="{951E1970-5072-4A64-92D1-EAA6B0CEAB7E}"/>
    <cellStyle name="40% - Accent5 14 4 2" xfId="1608" xr:uid="{DF0AAF93-DFD9-48DF-BC4E-502D64F737C8}"/>
    <cellStyle name="40% - Accent5 14 4 2 2" xfId="17931" xr:uid="{C24E10EE-B38A-4CE6-BD0F-D713144C4480}"/>
    <cellStyle name="40% - Accent5 14 4 2 2 2" xfId="43239" xr:uid="{6215C3EF-E9D9-47BC-BC4C-08D081960ABD}"/>
    <cellStyle name="40% - Accent5 14 4 2 3" xfId="27079" xr:uid="{EA91FB1A-5494-4089-AA48-BA3C0F9BF806}"/>
    <cellStyle name="40% - Accent5 14 4 3" xfId="13378" xr:uid="{2B67224B-AF76-4308-A8D2-202FE4E29B67}"/>
    <cellStyle name="40% - Accent5 14 4 3 2" xfId="12810" xr:uid="{3D742DDB-029C-4799-BC72-47C16F8B8CEF}"/>
    <cellStyle name="40% - Accent5 14 4 3 2 2" xfId="38173" xr:uid="{86A709B1-4CA0-471B-8AE5-732753B4B2ED}"/>
    <cellStyle name="40% - Accent5 14 4 3 3" xfId="38729" xr:uid="{27C14DF2-3DE0-42DC-9007-078EDFAFE65A}"/>
    <cellStyle name="40% - Accent5 14 4 4" xfId="911" xr:uid="{5B4AEFFD-2845-4771-9595-7427F0879B3E}"/>
    <cellStyle name="40% - Accent5 14 4 4 2" xfId="26395" xr:uid="{BBE3FD2D-304D-4CE8-B5CA-5C37D1549AD9}"/>
    <cellStyle name="40% - Accent5 14 4 5" xfId="41495" xr:uid="{30888696-D758-46DC-BB55-012488D38ED3}"/>
    <cellStyle name="40% - Accent5 14 5" xfId="488" xr:uid="{700630ED-9F25-4C6D-8BA6-A55306BF9EFB}"/>
    <cellStyle name="40% - Accent5 14 5 2" xfId="19954" xr:uid="{EE229495-17B5-4A4E-84BD-DD867D3A257E}"/>
    <cellStyle name="40% - Accent5 14 5 2 2" xfId="45242" xr:uid="{E7A63A10-D580-4D2B-8A28-2DD6636E69B6}"/>
    <cellStyle name="40% - Accent5 14 5 3" xfId="25972" xr:uid="{FA0DEDF9-A565-4AF7-A5B7-8A5517F179F7}"/>
    <cellStyle name="40% - Accent5 14 6" xfId="10116" xr:uid="{ECCA87BE-280A-4FA2-89EB-35CADBA85D90}"/>
    <cellStyle name="40% - Accent5 14 6 2" xfId="6415" xr:uid="{74A79F42-5B44-43CF-9A1D-287617B47EDA}"/>
    <cellStyle name="40% - Accent5 14 6 2 2" xfId="31838" xr:uid="{D1CBE67F-290F-409C-8229-DCF41EFA0EFE}"/>
    <cellStyle name="40% - Accent5 14 6 3" xfId="35500" xr:uid="{9EF10CD7-91FC-4E02-9019-E7AEE6BA0C54}"/>
    <cellStyle name="40% - Accent5 14 7" xfId="17679" xr:uid="{C78338FE-EA63-48F3-A8C7-1C4579A88290}"/>
    <cellStyle name="40% - Accent5 14 7 2" xfId="42987" xr:uid="{BCD4DC7A-56B5-4041-9044-B4855C96009B}"/>
    <cellStyle name="40% - Accent5 14 8" xfId="29953" xr:uid="{18DBF6CF-F964-47B5-A3E8-2A9DCC9F24FE}"/>
    <cellStyle name="40% - Accent5 15" xfId="17159" xr:uid="{2599FE68-862B-4023-8CF6-08A31B94112D}"/>
    <cellStyle name="40% - Accent5 15 2" xfId="6626" xr:uid="{99D78248-AB77-4CCC-99D7-202E4AA7EFBA}"/>
    <cellStyle name="40% - Accent5 15 2 2" xfId="18283" xr:uid="{07968C6A-24AA-47BC-B644-05839547F83D}"/>
    <cellStyle name="40% - Accent5 15 2 2 2" xfId="16350" xr:uid="{4EEFEBEA-9C2F-4E66-8048-CF5F54A33877}"/>
    <cellStyle name="40% - Accent5 15 2 2 2 2" xfId="1085" xr:uid="{40D7820B-A626-4618-ADE1-59C487CF51A2}"/>
    <cellStyle name="40% - Accent5 15 2 2 2 2 2" xfId="26569" xr:uid="{EF081272-EC56-48EE-8214-AE2DDC75DC2C}"/>
    <cellStyle name="40% - Accent5 15 2 2 2 3" xfId="41666" xr:uid="{6ED78700-A880-4A14-AB14-C0B8758847BD}"/>
    <cellStyle name="40% - Accent5 15 2 2 3" xfId="10196" xr:uid="{783D3DC7-0FA1-4498-8A76-57D8ECE6BA0D}"/>
    <cellStyle name="40% - Accent5 15 2 2 3 2" xfId="21236" xr:uid="{9C59D768-C555-47CC-8125-B3363548D8CB}"/>
    <cellStyle name="40% - Accent5 15 2 2 3 2 2" xfId="46515" xr:uid="{37345281-E74F-44A0-99E9-FDBA5D655EF2}"/>
    <cellStyle name="40% - Accent5 15 2 2 3 3" xfId="35580" xr:uid="{FC2F7B1E-8D8D-4011-8952-315AE4BEA6A4}"/>
    <cellStyle name="40% - Accent5 15 2 2 4" xfId="10366" xr:uid="{245549EF-8F07-4F59-A2A3-7E254DAA73B1}"/>
    <cellStyle name="40% - Accent5 15 2 2 4 2" xfId="35750" xr:uid="{6E8B6578-D8E0-4DFC-B4BF-84A50D217B43}"/>
    <cellStyle name="40% - Accent5 15 2 2 5" xfId="43583" xr:uid="{CA91CFA2-D8ED-4414-A567-86471A3D2192}"/>
    <cellStyle name="40% - Accent5 15 2 3" xfId="22582" xr:uid="{5708856C-2245-4F53-85E5-51AAE6417442}"/>
    <cellStyle name="40% - Accent5 15 2 3 2" xfId="10453" xr:uid="{F36DACDE-0F52-4B63-BEF1-E1BAF92BB7E2}"/>
    <cellStyle name="40% - Accent5 15 2 3 2 2" xfId="35837" xr:uid="{79C014C6-6F82-46BD-9F2F-CBB304DE6DE2}"/>
    <cellStyle name="40% - Accent5 15 2 3 3" xfId="47837" xr:uid="{4310E962-D042-4B1F-84A5-E24B104969BA}"/>
    <cellStyle name="40% - Accent5 15 2 4" xfId="12220" xr:uid="{98B0A466-D929-4024-A018-AC5315F94304}"/>
    <cellStyle name="40% - Accent5 15 2 4 2" xfId="8520" xr:uid="{A1E4D03E-CCD3-4662-A4D0-8F8833331B91}"/>
    <cellStyle name="40% - Accent5 15 2 4 2 2" xfId="33927" xr:uid="{CBAA554F-2D7A-4F43-813A-D0D0FE688E1C}"/>
    <cellStyle name="40% - Accent5 15 2 4 3" xfId="37583" xr:uid="{351F2E7E-C3F3-4C04-897C-A6DF590CA4FC}"/>
    <cellStyle name="40% - Accent5 15 2 5" xfId="832" xr:uid="{D649F939-3AED-4D04-9F38-A3FF7DF1F2BE}"/>
    <cellStyle name="40% - Accent5 15 2 5 2" xfId="26316" xr:uid="{5138A866-48A2-4FC3-AF11-81056532AFA0}"/>
    <cellStyle name="40% - Accent5 15 2 6" xfId="32040" xr:uid="{74309711-3079-4A35-AD76-EB20E9BCCE4C}"/>
    <cellStyle name="40% - Accent5 15 3" xfId="19262" xr:uid="{91B899D6-80EF-4672-B43D-8A786B41A6A8}"/>
    <cellStyle name="40% - Accent5 15 3 2" xfId="7750" xr:uid="{45EACCB1-97E7-4301-A4A7-871EB73B2759}"/>
    <cellStyle name="40% - Accent5 15 3 2 2" xfId="5816" xr:uid="{5AC8D5E5-0CC2-4FF2-96FF-CF6B82C13E87}"/>
    <cellStyle name="40% - Accent5 15 3 2 2 2" xfId="2120" xr:uid="{A14F12B6-DEC5-4AC4-A2FA-D82C792E28D7}"/>
    <cellStyle name="40% - Accent5 15 3 2 2 2 2" xfId="27591" xr:uid="{45FE3029-ABA5-42D8-94F1-DEEDCBE58817}"/>
    <cellStyle name="40% - Accent5 15 3 2 2 3" xfId="31239" xr:uid="{ADAD2880-6463-4EF9-B465-6D004E16FD69}"/>
    <cellStyle name="40% - Accent5 15 3 2 3" xfId="22833" xr:uid="{C6146CFD-E748-4412-A2C1-FA7914E68458}"/>
    <cellStyle name="40% - Accent5 15 3 2 3 2" xfId="14924" xr:uid="{A47C2AB7-43E0-4AAC-B17E-60C951ED4896}"/>
    <cellStyle name="40% - Accent5 15 3 2 3 2 2" xfId="40263" xr:uid="{9B136BFA-55E3-47E5-95E0-E5176AC8FD3F}"/>
    <cellStyle name="40% - Accent5 15 3 2 3 3" xfId="48088" xr:uid="{98DB1CB0-C85C-44EA-9BBE-9C4906C00A11}"/>
    <cellStyle name="40% - Accent5 15 3 2 4" xfId="23003" xr:uid="{AD0D213B-8C5D-4997-B4A2-9FE6CBC9CF2D}"/>
    <cellStyle name="40% - Accent5 15 3 2 4 2" xfId="48258" xr:uid="{9915E080-131C-4EB1-A433-8AF7D25A08C0}"/>
    <cellStyle name="40% - Accent5 15 3 2 5" xfId="33157" xr:uid="{9D02F334-94B7-4DDE-BA5F-A773139CC3C1}"/>
    <cellStyle name="40% - Accent5 15 3 3" xfId="16269" xr:uid="{5D9BEC87-D7A7-44E8-B0D8-296622C72567}"/>
    <cellStyle name="40% - Accent5 15 3 3 2" xfId="23090" xr:uid="{17D32990-CA66-4897-9B21-78358A2AB681}"/>
    <cellStyle name="40% - Accent5 15 3 3 2 2" xfId="48345" xr:uid="{47152967-9BE1-4534-BCCF-3B0C8DD81F87}"/>
    <cellStyle name="40% - Accent5 15 3 3 3" xfId="41585" xr:uid="{0DADB460-1299-4386-ACA8-6FFB4023F5EF}"/>
    <cellStyle name="40% - Accent5 15 3 4" xfId="24857" xr:uid="{F34C1133-38BA-4915-B088-A4D0FF44AA4F}"/>
    <cellStyle name="40% - Accent5 15 3 4 2" xfId="21155" xr:uid="{45307DF1-6102-4FFC-9CE2-1E040C5C0DAD}"/>
    <cellStyle name="40% - Accent5 15 3 4 2 2" xfId="46434" xr:uid="{95241434-AFAF-49CB-961A-50FFB97EC875}"/>
    <cellStyle name="40% - Accent5 15 3 4 3" xfId="50091" xr:uid="{D9BEEF63-DAA6-4AEB-8E0E-6D3F1906855F}"/>
    <cellStyle name="40% - Accent5 15 3 5" xfId="833" xr:uid="{6C028B03-4FFC-4B85-A7D1-E48B483546C4}"/>
    <cellStyle name="40% - Accent5 15 3 5 2" xfId="26317" xr:uid="{39126E69-A29F-4EF0-808F-F21110F86808}"/>
    <cellStyle name="40% - Accent5 15 3 6" xfId="44553" xr:uid="{EFF89763-C8D5-469F-A654-BC6D32845265}"/>
    <cellStyle name="40% - Accent5 15 4" xfId="24596" xr:uid="{9598CDEB-C69E-4EFC-9EE0-910BCE0AC9DE}"/>
    <cellStyle name="40% - Accent5 15 4 2" xfId="22663" xr:uid="{4FD4325A-B4A0-403E-A22E-E2E642D9ECA8}"/>
    <cellStyle name="40% - Accent5 15 4 2 2" xfId="13720" xr:uid="{E7782010-B411-4E4A-A671-644C0DF6D8DB}"/>
    <cellStyle name="40% - Accent5 15 4 2 2 2" xfId="39071" xr:uid="{FE09ED0F-2FFC-4BAE-B090-17D5B92121A5}"/>
    <cellStyle name="40% - Accent5 15 4 2 3" xfId="47918" xr:uid="{12866E38-729F-442A-80CD-23A091340984}"/>
    <cellStyle name="40% - Accent5 15 4 3" xfId="3882" xr:uid="{D449B52D-EAE9-47D2-8938-DEB0BA7EB258}"/>
    <cellStyle name="40% - Accent5 15 4 3 2" xfId="8601" xr:uid="{6EB7443F-A905-4BF1-897B-45ACFA82B198}"/>
    <cellStyle name="40% - Accent5 15 4 3 2 2" xfId="34008" xr:uid="{12B50051-11DB-4BFD-AFB2-6CB82C56B883}"/>
    <cellStyle name="40% - Accent5 15 4 3 3" xfId="29326" xr:uid="{3ADF4B0D-8FE6-483A-9A2B-D5C9AD21A489}"/>
    <cellStyle name="40% - Accent5 15 4 4" xfId="4052" xr:uid="{48BE85DF-7C59-4F22-8F67-2D358A9BB9CA}"/>
    <cellStyle name="40% - Accent5 15 4 4 2" xfId="29496" xr:uid="{E8F47DE1-EF35-440C-806C-45EB4D6B5109}"/>
    <cellStyle name="40% - Accent5 15 4 5" xfId="49830" xr:uid="{8027348E-A87C-4CFB-AAEA-04A673870BE3}"/>
    <cellStyle name="40% - Accent5 15 5" xfId="9945" xr:uid="{88470392-9748-4298-98F2-186F86C5CF8F}"/>
    <cellStyle name="40% - Accent5 15 5 2" xfId="4139" xr:uid="{3D46B1F5-246B-41B2-A84C-CB1095B99472}"/>
    <cellStyle name="40% - Accent5 15 5 2 2" xfId="29583" xr:uid="{86D4B84A-8102-4997-8722-BA6B540448FA}"/>
    <cellStyle name="40% - Accent5 15 5 3" xfId="35329" xr:uid="{EADFA214-A9F9-41E2-8486-0A5BE959684C}"/>
    <cellStyle name="40% - Accent5 15 6" xfId="5906" xr:uid="{325BFA5D-5649-4566-89B0-C9818622AAF7}"/>
    <cellStyle name="40% - Accent5 15 6 2" xfId="19053" xr:uid="{8905C0D8-C309-4EAB-94CF-72D7E6653DBC}"/>
    <cellStyle name="40% - Accent5 15 6 2 2" xfId="44353" xr:uid="{B65F8E04-8D13-4BB6-8D60-B6F05A4B33F1}"/>
    <cellStyle name="40% - Accent5 15 6 3" xfId="31329" xr:uid="{221F5711-6547-4C65-B13C-49E372A11C33}"/>
    <cellStyle name="40% - Accent5 15 7" xfId="13468" xr:uid="{BBEF1853-3D0E-4651-9D53-8449E1D9325B}"/>
    <cellStyle name="40% - Accent5 15 7 2" xfId="38819" xr:uid="{ADD84BBF-3B9F-4EEE-BBE0-1517A4AE6AF3}"/>
    <cellStyle name="40% - Accent5 15 8" xfId="42467" xr:uid="{336E2D47-6B08-41AB-9635-1FE522298130}"/>
    <cellStyle name="40% - Accent5 16" xfId="314" xr:uid="{B0BA5E0D-1412-4BCE-9308-CCCB8F50BADF}"/>
    <cellStyle name="40% - Accent5 16 2" xfId="315" xr:uid="{B5F262D9-CA96-41E9-A73E-DB919B2B3363}"/>
    <cellStyle name="40% - Accent5 16 2 2" xfId="14073" xr:uid="{A2D52824-8A34-4CD2-B65D-4852DFD1476D}"/>
    <cellStyle name="40% - Accent5 16 2 2 2" xfId="24767" xr:uid="{5BB274E8-54AD-40EF-9D5E-C10DB91B2479}"/>
    <cellStyle name="40% - Accent5 16 2 2 2 2" xfId="10538" xr:uid="{977459ED-3018-4EE1-8D02-660F10752B1F}"/>
    <cellStyle name="40% - Accent5 16 2 2 2 2 2" xfId="35922" xr:uid="{FE770A56-F7CA-47BC-BFCF-603AA128A447}"/>
    <cellStyle name="40% - Accent5 16 2 2 2 3" xfId="50001" xr:uid="{0AA62D81-9F72-46B2-91B6-180EF18747A7}"/>
    <cellStyle name="40% - Accent5 16 2 2 3" xfId="5986" xr:uid="{E053372F-6DE7-41C0-9B4A-5C18B7ED643A}"/>
    <cellStyle name="40% - Accent5 16 2 2 3 2" xfId="9673" xr:uid="{3A4AF6C6-F27E-41DB-B458-697194A5C461}"/>
    <cellStyle name="40% - Accent5 16 2 2 3 2 2" xfId="35066" xr:uid="{11A049E1-D933-41C6-9E9C-60A1AEF12589}"/>
    <cellStyle name="40% - Accent5 16 2 2 3 3" xfId="31409" xr:uid="{49397178-69DA-4851-8226-D6E7EAFF7C24}"/>
    <cellStyle name="40% - Accent5 16 2 2 4" xfId="6156" xr:uid="{FC5646E9-2840-4986-9CB4-109F58466248}"/>
    <cellStyle name="40% - Accent5 16 2 2 4 2" xfId="31579" xr:uid="{9006C092-4614-4EAE-A273-FBEFE83EF75F}"/>
    <cellStyle name="40% - Accent5 16 2 2 5" xfId="39412" xr:uid="{264F9FCC-FDCA-4B8A-80CB-216607F107EB}"/>
    <cellStyle name="40% - Accent5 16 2 3" xfId="12049" xr:uid="{D49D3462-641F-49DB-9971-CAC13CDD0829}"/>
    <cellStyle name="40% - Accent5 16 2 3 2" xfId="6243" xr:uid="{BEC79B1C-ABD3-4886-A0F0-43E95D3A419C}"/>
    <cellStyle name="40% - Accent5 16 2 3 2 2" xfId="31666" xr:uid="{C135259B-B23B-46E8-B3DA-3991FA8820B6}"/>
    <cellStyle name="40% - Accent5 16 2 3 3" xfId="37412" xr:uid="{5EFAFC0B-7E20-4C2A-BD25-7768A5247C57}"/>
    <cellStyle name="40% - Accent5 16 2 4" xfId="8011" xr:uid="{B417DE14-BA53-48B2-BE0B-C5487F4E0AA7}"/>
    <cellStyle name="40% - Accent5 16 2 4 2" xfId="3279" xr:uid="{F331E606-E147-4123-B788-4E087CF29C6E}"/>
    <cellStyle name="40% - Accent5 16 2 4 2 2" xfId="28732" xr:uid="{DB8BF0C1-6C23-4000-B194-DD53B0EE8DC9}"/>
    <cellStyle name="40% - Accent5 16 2 4 3" xfId="33418" xr:uid="{448D84FD-24C6-4763-BDCF-B3E44EB4A96B}"/>
    <cellStyle name="40% - Accent5 16 2 5" xfId="3973" xr:uid="{204ABC1E-8936-4893-91F4-CA4B8D44EC49}"/>
    <cellStyle name="40% - Accent5 16 2 5 2" xfId="29417" xr:uid="{178A835D-1155-4F75-A481-B0F3BAD2A438}"/>
    <cellStyle name="40% - Accent5 16 2 6" xfId="25801" xr:uid="{091A854C-7514-48C7-B4C2-C502A5B18794}"/>
    <cellStyle name="40% - Accent5 16 3" xfId="1355" xr:uid="{68D88746-0A23-4958-99AF-CE8B49818F18}"/>
    <cellStyle name="40% - Accent5 16 3 2" xfId="398" xr:uid="{502DB4A3-D2BE-470B-9DFA-7DF32A1D3EB7}"/>
    <cellStyle name="40% - Accent5 16 3 2 2" xfId="18454" xr:uid="{6E6CCC8C-91AD-487B-9582-E155283140A6}"/>
    <cellStyle name="40% - Accent5 16 3 2 2 2" xfId="23175" xr:uid="{DDC37E48-BF37-4826-8D81-885E981738B4}"/>
    <cellStyle name="40% - Accent5 16 3 2 2 2 2" xfId="48430" xr:uid="{38886FBC-4FCA-49FB-8B14-160570041C8B}"/>
    <cellStyle name="40% - Accent5 16 3 2 2 3" xfId="43754" xr:uid="{6FA1CB00-483A-49E6-A774-CEBFD00822B9}"/>
    <cellStyle name="40% - Accent5 16 3 2 3" xfId="12300" xr:uid="{595E1B59-4457-4EC2-8740-2BA0D20FFD3E}"/>
    <cellStyle name="40% - Accent5 16 3 2 3 2" xfId="22309" xr:uid="{E9AC97AC-346A-4E52-BA2A-B6B6E5A7C655}"/>
    <cellStyle name="40% - Accent5 16 3 2 3 2 2" xfId="47577" xr:uid="{FD561612-7CB8-48DD-809D-56E07E2B86B8}"/>
    <cellStyle name="40% - Accent5 16 3 2 3 3" xfId="37663" xr:uid="{3E1D05EC-249D-4A07-9B3C-F8C79D1CD263}"/>
    <cellStyle name="40% - Accent5 16 3 2 4" xfId="12470" xr:uid="{D2F4E045-EEC7-4528-8CF0-CDC77C1A533F}"/>
    <cellStyle name="40% - Accent5 16 3 2 4 2" xfId="37833" xr:uid="{94BAB65F-6EA7-43C0-84CA-E0598B2E1CA0}"/>
    <cellStyle name="40% - Accent5 16 3 2 5" xfId="25882" xr:uid="{3D0F34E1-6E95-46E4-B6D8-09D402EE3515}"/>
    <cellStyle name="40% - Accent5 16 3 3" xfId="24686" xr:uid="{F87A4BC9-3354-4DA4-8555-F2F98B0E66E5}"/>
    <cellStyle name="40% - Accent5 16 3 3 2" xfId="12557" xr:uid="{A53072DF-0D0C-4241-A4B8-22AAC4106803}"/>
    <cellStyle name="40% - Accent5 16 3 3 2 2" xfId="37920" xr:uid="{3A989054-FAB5-4B96-B8A3-550D101B3A29}"/>
    <cellStyle name="40% - Accent5 16 3 3 3" xfId="49920" xr:uid="{A8EA5EAF-62DA-4298-AC25-C746674D13AD}"/>
    <cellStyle name="40% - Accent5 16 3 4" xfId="20646" xr:uid="{94665850-7973-4ACC-9938-898FD094A66B}"/>
    <cellStyle name="40% - Accent5 16 3 4 2" xfId="9592" xr:uid="{6F6B5417-0194-4C52-A2BF-A7726E16E54F}"/>
    <cellStyle name="40% - Accent5 16 3 4 2 2" xfId="34985" xr:uid="{5106D281-7951-4EAC-8EFF-8A28CB9F121C}"/>
    <cellStyle name="40% - Accent5 16 3 4 3" xfId="45925" xr:uid="{D733DC78-1DDF-4B3D-9A68-D2BC2C19F3CB}"/>
    <cellStyle name="40% - Accent5 16 3 5" xfId="10287" xr:uid="{003A12A7-2005-4BB3-8697-F4035ABEA368}"/>
    <cellStyle name="40% - Accent5 16 3 5 2" xfId="35671" xr:uid="{45A22F0A-BFE8-4967-9218-99D71295A479}"/>
    <cellStyle name="40% - Accent5 16 3 6" xfId="26828" xr:uid="{D1AE07C0-B494-408B-8960-A7096DB13280}"/>
    <cellStyle name="40% - Accent5 16 4" xfId="20385" xr:uid="{D5D0C449-EB18-4168-86DA-CFC5E7E4AD47}"/>
    <cellStyle name="40% - Accent5 16 4 2" xfId="12130" xr:uid="{5C33D994-CEB9-416D-8681-DCC9E71DDDA6}"/>
    <cellStyle name="40% - Accent5 16 4 2 2" xfId="4224" xr:uid="{03572365-6E85-453F-B4BB-31E42E8AEB7F}"/>
    <cellStyle name="40% - Accent5 16 4 2 2 2" xfId="29668" xr:uid="{FDF71BC4-CDA8-4EF8-A760-28B580E347A6}"/>
    <cellStyle name="40% - Accent5 16 4 2 3" xfId="37493" xr:uid="{011C9A11-AAA8-4795-BCA6-C42ADBA64861}"/>
    <cellStyle name="40% - Accent5 16 4 3" xfId="16520" xr:uid="{F85E7125-E354-41F0-B8CE-F55F95FCF426}"/>
    <cellStyle name="40% - Accent5 16 4 3 2" xfId="3360" xr:uid="{5BAB0694-646A-4CC1-8EA1-2C98AD92A884}"/>
    <cellStyle name="40% - Accent5 16 4 3 2 2" xfId="28813" xr:uid="{D324FEF8-A146-4315-91A8-3254A0D30624}"/>
    <cellStyle name="40% - Accent5 16 4 3 3" xfId="41836" xr:uid="{61558412-CCB5-48B2-9DC4-8BA4DBB10C1D}"/>
    <cellStyle name="40% - Accent5 16 4 4" xfId="16690" xr:uid="{5F02A39F-CE83-42B3-8230-1EA585C2C515}"/>
    <cellStyle name="40% - Accent5 16 4 4 2" xfId="42006" xr:uid="{206F4EB8-BA2B-46DE-ADA6-7A6DED8B264C}"/>
    <cellStyle name="40% - Accent5 16 4 5" xfId="45664" xr:uid="{25EA7283-06FF-435B-93EE-2925DBF80AFB}"/>
    <cellStyle name="40% - Accent5 16 5" xfId="5735" xr:uid="{AB4C9D1E-3AD5-4DAC-A773-BD4C594845E2}"/>
    <cellStyle name="40% - Accent5 16 5 2" xfId="16777" xr:uid="{EDC0F5AC-771B-43F9-9B1F-D463F3745D7F}"/>
    <cellStyle name="40% - Accent5 16 5 2 2" xfId="42093" xr:uid="{559108B8-EA10-43B7-827F-D665763DC9A3}"/>
    <cellStyle name="40% - Accent5 16 5 3" xfId="31158" xr:uid="{9C388FF8-8F64-4D46-8632-9124A830DA1D}"/>
    <cellStyle name="40% - Accent5 16 6" xfId="18544" xr:uid="{D7EF70C2-3AB9-47E1-BFB8-D0C371EF55EE}"/>
    <cellStyle name="40% - Accent5 16 6 2" xfId="14843" xr:uid="{725F5274-7956-459C-9E3E-E22D5B22F486}"/>
    <cellStyle name="40% - Accent5 16 6 2 2" xfId="40182" xr:uid="{EDF4D4D7-DCF2-47A0-97A3-296C568A7A82}"/>
    <cellStyle name="40% - Accent5 16 6 3" xfId="43844" xr:uid="{FBB39A64-E567-44AE-9909-677672C527AF}"/>
    <cellStyle name="40% - Accent5 16 7" xfId="1869" xr:uid="{465E331A-055F-44EC-823B-70859B7A1AB8}"/>
    <cellStyle name="40% - Accent5 16 7 2" xfId="27340" xr:uid="{1C6062EA-600A-4FC2-BCA0-9103BBD8264A}"/>
    <cellStyle name="40% - Accent5 16 8" xfId="25800" xr:uid="{49AEC38F-C8D4-41A2-92F5-B857F03031E0}"/>
    <cellStyle name="40% - Accent5 17" xfId="3459" xr:uid="{965C80C7-8F2F-4437-9824-7F13FF501C65}"/>
    <cellStyle name="40% - Accent5 17 2" xfId="13041" xr:uid="{CD660ED1-6448-40F6-9187-CEBF20311E0F}"/>
    <cellStyle name="40% - Accent5 17 2 2" xfId="7921" xr:uid="{4659DAD8-0A49-4EB5-97B7-8437BC26D6E6}"/>
    <cellStyle name="40% - Accent5 17 2 2 2" xfId="16862" xr:uid="{2B36F88E-B635-4BD9-B8CE-64373FCA9995}"/>
    <cellStyle name="40% - Accent5 17 2 2 2 2" xfId="42178" xr:uid="{DD3FBF38-E6EF-447C-BCDC-F4EA6AECB038}"/>
    <cellStyle name="40% - Accent5 17 2 2 3" xfId="33328" xr:uid="{8BECB55B-D3FF-473B-9914-90E16D5FCC6F}"/>
    <cellStyle name="40% - Accent5 17 2 3" xfId="24937" xr:uid="{EACA7D99-0957-4025-9F1F-C92CCFF6BA7F}"/>
    <cellStyle name="40% - Accent5 17 2 3 2" xfId="15997" xr:uid="{4CF045A2-165F-424C-8BEE-9729B8DE16D9}"/>
    <cellStyle name="40% - Accent5 17 2 3 2 2" xfId="41324" xr:uid="{410F6D4B-0156-4D4F-BECB-3A10C37B56B7}"/>
    <cellStyle name="40% - Accent5 17 2 3 3" xfId="50171" xr:uid="{E8F2718C-AAC6-4E80-A3D5-42080AF2C05A}"/>
    <cellStyle name="40% - Accent5 17 2 4" xfId="25107" xr:uid="{D9B3FEC4-F98D-4E3A-809E-46E3E32A1EAA}"/>
    <cellStyle name="40% - Accent5 17 2 4 2" xfId="50341" xr:uid="{80CD9C80-2774-4C7C-B3CA-7C2FD83DB7BB}"/>
    <cellStyle name="40% - Accent5 17 2 5" xfId="38392" xr:uid="{9491D9C1-DF49-4C3B-B51C-E252F4FF0A7F}"/>
    <cellStyle name="40% - Accent5 17 3" xfId="18373" xr:uid="{22C15D06-FB56-465D-87EF-E52FFD1FC2D6}"/>
    <cellStyle name="40% - Accent5 17 3 2" xfId="25194" xr:uid="{6F70896B-2073-4A69-8122-2AB8F43F5D63}"/>
    <cellStyle name="40% - Accent5 17 3 2 2" xfId="50428" xr:uid="{1E6D98C0-7B42-429E-9CF1-3183F9667D4B}"/>
    <cellStyle name="40% - Accent5 17 3 3" xfId="43673" xr:uid="{8A8C9DCF-363B-47AB-9579-F9BC7FB53CDD}"/>
    <cellStyle name="40% - Accent5 17 4" xfId="14334" xr:uid="{DD5F7CBD-2205-4FFB-AE58-5FA1190DC2AB}"/>
    <cellStyle name="40% - Accent5 17 4 2" xfId="22228" xr:uid="{076599E8-F975-47F5-A728-83687D492845}"/>
    <cellStyle name="40% - Accent5 17 4 2 2" xfId="47496" xr:uid="{F26299C3-961A-4FB2-B55B-B4186A65ED29}"/>
    <cellStyle name="40% - Accent5 17 4 3" xfId="39673" xr:uid="{89D2BBA4-4CCC-4CBD-BBDE-55629782E902}"/>
    <cellStyle name="40% - Accent5 17 5" xfId="22924" xr:uid="{66F81094-C3D9-46B8-B8A4-CC4448B8F3B6}"/>
    <cellStyle name="40% - Accent5 17 5 2" xfId="48179" xr:uid="{D668A881-3519-4F91-A41A-0EE917A12FC5}"/>
    <cellStyle name="40% - Accent5 17 6" xfId="28904" xr:uid="{938315B5-A3C1-414F-83A8-1F38D61F4AFA}"/>
    <cellStyle name="40% - Accent5 18" xfId="9773" xr:uid="{89E170EA-41B6-4A46-9912-4795AC7966E5}"/>
    <cellStyle name="40% - Accent5 18 2" xfId="399" xr:uid="{562B5011-B281-471E-9223-D9E96840ECCF}"/>
    <cellStyle name="40% - Accent5 18 2 2" xfId="20556" xr:uid="{56ED23FC-5B01-45B5-86B2-7A0DFB117FE2}"/>
    <cellStyle name="40% - Accent5 18 2 2 2" xfId="6328" xr:uid="{B6C50F05-38CA-4762-B904-911C6B03533F}"/>
    <cellStyle name="40% - Accent5 18 2 2 2 2" xfId="31751" xr:uid="{B21F8999-0281-4270-BB8A-06B0DD01A069}"/>
    <cellStyle name="40% - Accent5 18 2 2 3" xfId="45835" xr:uid="{22B75A65-2CE7-4D75-BA53-A5300A4DB08A}"/>
    <cellStyle name="40% - Accent5 18 2 3" xfId="18624" xr:uid="{963612F1-F230-4776-833E-4984B1388D10}"/>
    <cellStyle name="40% - Accent5 18 2 3 2" xfId="5464" xr:uid="{DEB3BB66-AA0C-488A-AF7F-996F80FDE342}"/>
    <cellStyle name="40% - Accent5 18 2 3 2 2" xfId="30895" xr:uid="{15E20794-38EE-4437-9504-02756235142D}"/>
    <cellStyle name="40% - Accent5 18 2 3 3" xfId="43924" xr:uid="{A01D9975-06C1-430D-8778-D404EA2DC929}"/>
    <cellStyle name="40% - Accent5 18 2 4" xfId="18794" xr:uid="{37B30C33-CEF3-4284-BF4B-64D8C96B3231}"/>
    <cellStyle name="40% - Accent5 18 2 4 2" xfId="44094" xr:uid="{28F6D5D9-C437-4969-B2ED-21D193342E3C}"/>
    <cellStyle name="40% - Accent5 18 2 5" xfId="25883" xr:uid="{51F27809-D68A-4FA3-93DD-2698FC133D5F}"/>
    <cellStyle name="40% - Accent5 18 3" xfId="7840" xr:uid="{A7B63B2D-AE24-48B2-9B9F-36B463C5811B}"/>
    <cellStyle name="40% - Accent5 18 3 2" xfId="18881" xr:uid="{CBE5F876-F053-49A1-844C-AB530CC50803}"/>
    <cellStyle name="40% - Accent5 18 3 2 2" xfId="44181" xr:uid="{BAA5BE01-596D-47ED-AA43-EBF23FA69050}"/>
    <cellStyle name="40% - Accent5 18 3 3" xfId="33247" xr:uid="{7160C498-7A6B-4613-939E-B71FD4082901}"/>
    <cellStyle name="40% - Accent5 18 4" xfId="2770" xr:uid="{8CE842A6-9C25-4DB9-988F-27AEE1A69904}"/>
    <cellStyle name="40% - Accent5 18 4 2" xfId="15916" xr:uid="{00FA55D3-C7F6-4325-A627-FE362DE95D5E}"/>
    <cellStyle name="40% - Accent5 18 4 2 2" xfId="41243" xr:uid="{A2420CEC-231D-4A24-9AF6-BB53B7E6A0D3}"/>
    <cellStyle name="40% - Accent5 18 4 3" xfId="28223" xr:uid="{72A8B7CE-E367-4B75-9369-303D94D8CABB}"/>
    <cellStyle name="40% - Accent5 18 5" xfId="16611" xr:uid="{33532B28-A610-444D-82BF-1546D163EAB3}"/>
    <cellStyle name="40% - Accent5 18 5 2" xfId="41927" xr:uid="{63D6BC19-7D4C-4E14-949E-440E576099B8}"/>
    <cellStyle name="40% - Accent5 18 6" xfId="35157" xr:uid="{DC805683-240A-49D0-B444-73AAB35A706D}"/>
    <cellStyle name="40% - Accent5 19" xfId="22400" xr:uid="{A288DDCE-ACB5-4A6B-AC4B-BD6B5D9FFF13}"/>
    <cellStyle name="40% - Accent5 19 2" xfId="20474" xr:uid="{F3759E36-94A3-47DC-8C42-B5D0876DC717}"/>
    <cellStyle name="40% - Accent5 19 2 2" xfId="18883" xr:uid="{4D04B91A-2900-4DD1-A49E-139A45033060}"/>
    <cellStyle name="40% - Accent5 19 2 2 2" xfId="44183" xr:uid="{898B59E5-0C30-4398-BB11-B5768ADAC578}"/>
    <cellStyle name="40% - Accent5 19 2 3" xfId="45753" xr:uid="{31DED11C-25A4-426C-B394-338BA9DD2C1F}"/>
    <cellStyle name="40% - Accent5 19 3" xfId="9082" xr:uid="{77545CCE-A1F4-4621-B405-30AF66F518E8}"/>
    <cellStyle name="40% - Accent5 19 3 2" xfId="5382" xr:uid="{CA3C4992-8B9C-4B82-90E4-8008C94FEB53}"/>
    <cellStyle name="40% - Accent5 19 3 2 2" xfId="30813" xr:uid="{906F459B-92FF-4D73-A556-0549B34BB25F}"/>
    <cellStyle name="40% - Accent5 19 3 3" xfId="34475" xr:uid="{AFD187CC-3D48-411F-99E7-BF5B1A593E92}"/>
    <cellStyle name="40% - Accent5 19 4" xfId="12387" xr:uid="{0E7A9E75-684E-4E15-8E8D-CA6D60971393}"/>
    <cellStyle name="40% - Accent5 19 4 2" xfId="37750" xr:uid="{072CD4FE-7AF3-4CA2-9C08-2AF6ACAEACE2}"/>
    <cellStyle name="40% - Accent5 19 5" xfId="47657" xr:uid="{B61DC8A8-E9EA-4778-8E8A-26B9C8AC6688}"/>
    <cellStyle name="40% - Accent5 2" xfId="146" xr:uid="{4B07AE35-3184-4995-9C2F-EB1C0C48CD65}"/>
    <cellStyle name="40% - Accent5 2 10" xfId="400" xr:uid="{882C7472-75AD-4AFD-95B0-C541620F80C0}"/>
    <cellStyle name="40% - Accent5 2 10 2" xfId="14244" xr:uid="{EE7289C0-16C1-452F-818F-FBC3E882B407}"/>
    <cellStyle name="40% - Accent5 2 10 2 2" xfId="12642" xr:uid="{34241177-DE85-4BD3-9003-1966CAA4CB24}"/>
    <cellStyle name="40% - Accent5 2 10 2 2 2" xfId="38005" xr:uid="{A71DE9C3-5173-43E7-854A-7255A6C0AB6F}"/>
    <cellStyle name="40% - Accent5 2 10 2 3" xfId="39583" xr:uid="{07901CF5-B619-4D89-90F4-A02A593D9076}"/>
    <cellStyle name="40% - Accent5 2 10 3" xfId="8091" xr:uid="{26C168C3-0433-43C2-BB28-603E2FB5A4C9}"/>
    <cellStyle name="40% - Accent5 2 10 3 2" xfId="11777" xr:uid="{CCB680AB-A936-43D5-8238-61FB3C6FB8A9}"/>
    <cellStyle name="40% - Accent5 2 10 3 2 2" xfId="37148" xr:uid="{7CA84FDE-A5FD-4C87-BD76-DAE3D5F3AF8D}"/>
    <cellStyle name="40% - Accent5 2 10 3 3" xfId="33498" xr:uid="{BF25CC80-7BF6-4AD5-A28F-BE8BE0713F94}"/>
    <cellStyle name="40% - Accent5 2 10 4" xfId="8261" xr:uid="{A1CCB30A-FE9B-441A-832A-3F8514C9DD05}"/>
    <cellStyle name="40% - Accent5 2 10 4 2" xfId="33668" xr:uid="{4328A85A-A4CD-4D09-99B7-D2688A077B33}"/>
    <cellStyle name="40% - Accent5 2 10 5" xfId="25884" xr:uid="{BF8AEB01-D4C9-4DAD-AEA9-8BB0ACA0E4C6}"/>
    <cellStyle name="40% - Accent5 2 11" xfId="245" xr:uid="{F1BD5D14-0358-4302-9B11-A3AA246736C8}"/>
    <cellStyle name="40% - Accent5 2 12" xfId="25546" xr:uid="{4376E732-EA5C-41EA-A0E9-1A90F4777BA7}"/>
    <cellStyle name="40% - Accent5 2 12 2" xfId="50769" xr:uid="{BB9ABFD1-6358-497B-9907-B79A7B20DB06}"/>
    <cellStyle name="40% - Accent5 2 13" xfId="25641" xr:uid="{BFE052DE-3E16-4FCE-B8FB-2F68B2F09CB5}"/>
    <cellStyle name="40% - Accent5 2 2" xfId="16097" xr:uid="{1DA0F385-3CDE-49FD-8799-B263EA8DF0E6}"/>
    <cellStyle name="40% - Accent5 2 2 10" xfId="41414" xr:uid="{EC2A2A9E-1786-4958-9B1E-FAEE3F4287A5}"/>
    <cellStyle name="40% - Accent5 2 2 2" xfId="5563" xr:uid="{A4129AE6-9A68-48F4-BAE3-DA337527A9B2}"/>
    <cellStyle name="40% - Accent5 2 2 2 2" xfId="11877" xr:uid="{FB1C9E15-88C7-4C7C-8654-37199E2D44A9}"/>
    <cellStyle name="40% - Accent5 2 2 2 2 2" xfId="9858" xr:uid="{4263A179-06E1-462C-A595-A1E297B6B377}"/>
    <cellStyle name="40% - Accent5 2 2 2 2 2 2" xfId="21629" xr:uid="{94A5649E-1DE9-405D-9925-6AEE2DE4AAF7}"/>
    <cellStyle name="40% - Accent5 2 2 2 2 2 2 2" xfId="8433" xr:uid="{484C9902-8A11-4850-ADFC-E822D8FF2337}"/>
    <cellStyle name="40% - Accent5 2 2 2 2 2 2 2 2" xfId="33840" xr:uid="{7661E884-7293-4528-BEA4-491268EE690F}"/>
    <cellStyle name="40% - Accent5 2 2 2 2 2 2 3" xfId="46897" xr:uid="{F7823FAD-CB07-4891-9513-1543769A7E22}"/>
    <cellStyle name="40% - Accent5 2 2 2 2 2 3" xfId="2850" xr:uid="{D3B41116-9251-42F5-8AF3-8B5B8475EECA}"/>
    <cellStyle name="40% - Accent5 2 2 2 2 2 3 2" xfId="7569" xr:uid="{83D9CA7E-7EBB-4B12-8397-673051597EE7}"/>
    <cellStyle name="40% - Accent5 2 2 2 2 2 3 2 2" xfId="32983" xr:uid="{3F23B83C-26F5-4132-9ACF-98C5BF28B69A}"/>
    <cellStyle name="40% - Accent5 2 2 2 2 2 3 3" xfId="28303" xr:uid="{D9521B1A-FF99-4D97-8E3A-2DF6256ED822}"/>
    <cellStyle name="40% - Accent5 2 2 2 2 2 4" xfId="3020" xr:uid="{B655AF04-26A6-4FFE-84AF-CDD8C6413EF4}"/>
    <cellStyle name="40% - Accent5 2 2 2 2 2 4 2" xfId="28473" xr:uid="{4441DAD8-AF82-47E8-8EB0-770E59C3F4A1}"/>
    <cellStyle name="40% - Accent5 2 2 2 2 2 5" xfId="35242" xr:uid="{5887CABA-E036-432B-9106-1E2C5FA89211}"/>
    <cellStyle name="40% - Accent5 2 2 2 2 3" xfId="8912" xr:uid="{2DCB66BC-C43E-488C-9614-B07C6A49F5C2}"/>
    <cellStyle name="40% - Accent5 2 2 2 2 3 2" xfId="3107" xr:uid="{366D9D1C-8AB5-460A-BB65-784A9F258A74}"/>
    <cellStyle name="40% - Accent5 2 2 2 2 3 2 2" xfId="28560" xr:uid="{9BE45513-21D5-4B26-BC96-191E46624439}"/>
    <cellStyle name="40% - Accent5 2 2 2 2 3 3" xfId="34305" xr:uid="{59CC15E3-A879-4048-ABB2-51AC52239315}"/>
    <cellStyle name="40% - Accent5 2 2 2 2 4" xfId="4874" xr:uid="{EE2EAF9F-8E88-4E1C-8617-CA0ED4F46EE3}"/>
    <cellStyle name="40% - Accent5 2 2 2 2 4 2" xfId="18021" xr:uid="{0893D438-C56F-40FA-B258-32940DC6030D}"/>
    <cellStyle name="40% - Accent5 2 2 2 2 4 2 2" xfId="43329" xr:uid="{D93089D1-EDC6-469A-9AFD-973E58C91999}"/>
    <cellStyle name="40% - Accent5 2 2 2 2 4 3" xfId="30305" xr:uid="{AF69A32C-781E-45DA-8078-E7DAC013C6A7}"/>
    <cellStyle name="40% - Accent5 2 2 2 2 5" xfId="18715" xr:uid="{A4E2CCB8-3112-46EB-97F8-423D79C36555}"/>
    <cellStyle name="40% - Accent5 2 2 2 2 5 2" xfId="44015" xr:uid="{5E66E7CB-6926-4FDF-B84C-CB3BB18A53A2}"/>
    <cellStyle name="40% - Accent5 2 2 2 2 6" xfId="37240" xr:uid="{7D80FB81-EAA7-4CC7-BA6F-A9125B44E0B9}"/>
    <cellStyle name="40% - Accent5 2 2 2 3" xfId="24514" xr:uid="{C85C89C2-AEC4-4F7C-9C1A-43291C8D8600}"/>
    <cellStyle name="40% - Accent5 2 2 2 3 2" xfId="22495" xr:uid="{0B7F2B72-3864-4AF8-AD77-074497969654}"/>
    <cellStyle name="40% - Accent5 2 2 2 3 2 2" xfId="15317" xr:uid="{2369A481-297E-46FE-8B12-EFEEDBB4425B}"/>
    <cellStyle name="40% - Accent5 2 2 2 3 2 2 2" xfId="21068" xr:uid="{EC040AA2-1678-4CEC-912E-B4AF3897053B}"/>
    <cellStyle name="40% - Accent5 2 2 2 3 2 2 2 2" xfId="46347" xr:uid="{FE743643-8099-4C0F-B546-A08607A98AC3}"/>
    <cellStyle name="40% - Accent5 2 2 2 3 2 2 3" xfId="40644" xr:uid="{22011737-0B13-4372-B958-499EF4F1C74A}"/>
    <cellStyle name="40% - Accent5 2 2 2 3 2 3" xfId="9163" xr:uid="{91AC7CEF-8F10-4783-AE4A-484ECAB9B402}"/>
    <cellStyle name="40% - Accent5 2 2 2 3 2 3 2" xfId="20205" xr:uid="{C0F5DF1C-7111-4C33-A04B-A7B4CB488C4F}"/>
    <cellStyle name="40% - Accent5 2 2 2 3 2 3 2 2" xfId="45493" xr:uid="{C5D55F67-39C8-43BB-B668-1B19DAD168CE}"/>
    <cellStyle name="40% - Accent5 2 2 2 3 2 3 3" xfId="34556" xr:uid="{12938FC1-7311-4E9B-9AC0-FEED5362097D}"/>
    <cellStyle name="40% - Accent5 2 2 2 3 2 4" xfId="9333" xr:uid="{D8DF1BA5-0ACC-49C7-94CA-6CA0D7F18AF4}"/>
    <cellStyle name="40% - Accent5 2 2 2 3 2 4 2" xfId="34726" xr:uid="{5A4D6254-4A6C-4FD5-AAF3-ED3239B8BE30}"/>
    <cellStyle name="40% - Accent5 2 2 2 3 2 5" xfId="47751" xr:uid="{AB3F25F3-B5F3-420E-9A8D-26C89CD8492A}"/>
    <cellStyle name="40% - Accent5 2 2 2 3 3" xfId="21548" xr:uid="{8F7668EB-2413-4540-A5D4-2D214307C9C1}"/>
    <cellStyle name="40% - Accent5 2 2 2 3 3 2" xfId="9420" xr:uid="{535E6CE3-A3EE-4A56-9832-A5D82497615C}"/>
    <cellStyle name="40% - Accent5 2 2 2 3 3 2 2" xfId="34813" xr:uid="{86FCAE4E-989E-4F78-89D0-715135023ECD}"/>
    <cellStyle name="40% - Accent5 2 2 2 3 3 3" xfId="46816" xr:uid="{F098FDD3-12DB-4AD8-9ED3-78554849D9AE}"/>
    <cellStyle name="40% - Accent5 2 2 2 3 4" xfId="11187" xr:uid="{7C4B80BC-0257-4D30-A40E-65A417168AB8}"/>
    <cellStyle name="40% - Accent5 2 2 2 3 4 2" xfId="7488" xr:uid="{9A9C4534-B5CB-403D-8389-546949B0CFCE}"/>
    <cellStyle name="40% - Accent5 2 2 2 3 4 2 2" xfId="32902" xr:uid="{1D5FB43C-AAF4-4F1C-B692-3DD545524865}"/>
    <cellStyle name="40% - Accent5 2 2 2 3 4 3" xfId="36558" xr:uid="{1F3436DB-C0AB-4E71-BBDC-83B3F094576B}"/>
    <cellStyle name="40% - Accent5 2 2 2 3 5" xfId="8182" xr:uid="{64729237-947C-44B1-A4ED-EB43351D1471}"/>
    <cellStyle name="40% - Accent5 2 2 2 3 5 2" xfId="33589" xr:uid="{897FC6D2-4967-458D-A838-48704D667823}"/>
    <cellStyle name="40% - Accent5 2 2 2 3 6" xfId="49750" xr:uid="{FA224F88-5DC1-444F-9F7A-6D2670D3E536}"/>
    <cellStyle name="40% - Accent5 2 2 2 4" xfId="3544" xr:uid="{20FBBA58-E93B-40B3-8104-FB8B8CAAFDCC}"/>
    <cellStyle name="40% - Accent5 2 2 2 4 2" xfId="8993" xr:uid="{7D15D6D6-AF1B-414D-BDDE-E2AA3488B43F}"/>
    <cellStyle name="40% - Accent5 2 2 2 4 2 2" xfId="18966" xr:uid="{1BE91EFB-E643-4F12-ACB8-EA1CDDFC81AE}"/>
    <cellStyle name="40% - Accent5 2 2 2 4 2 2 2" xfId="44266" xr:uid="{B083CA4F-8520-49F9-9D3A-E88EA715E9AD}"/>
    <cellStyle name="40% - Accent5 2 2 2 4 2 3" xfId="34386" xr:uid="{DAAE9D14-3D95-417F-83C1-BC920A254904}"/>
    <cellStyle name="40% - Accent5 2 2 2 4 3" xfId="14414" xr:uid="{B8462E66-1FE5-4ADD-BF09-9CA67682AAD8}"/>
    <cellStyle name="40% - Accent5 2 2 2 4 3 2" xfId="18102" xr:uid="{E0B92593-A00F-443A-8503-311CE7D5DD4D}"/>
    <cellStyle name="40% - Accent5 2 2 2 4 3 2 2" xfId="43410" xr:uid="{BD9D3735-8727-46D0-B12B-A70DE2CB8A34}"/>
    <cellStyle name="40% - Accent5 2 2 2 4 3 3" xfId="39753" xr:uid="{C77FF178-28A6-4884-BC14-E0C409E81B68}"/>
    <cellStyle name="40% - Accent5 2 2 2 4 4" xfId="14584" xr:uid="{D65A80C8-6A8C-4104-B39A-CF4F86CF30D2}"/>
    <cellStyle name="40% - Accent5 2 2 2 4 4 2" xfId="39923" xr:uid="{2E261D63-D0C9-400A-8A02-80BC3562D535}"/>
    <cellStyle name="40% - Accent5 2 2 2 4 5" xfId="28988" xr:uid="{05911B74-1367-497F-B533-BF96681518CB}"/>
    <cellStyle name="40% - Accent5 2 2 2 5" xfId="2599" xr:uid="{D0CA71C4-AA3D-43B2-8A28-05382CD4CA1B}"/>
    <cellStyle name="40% - Accent5 2 2 2 5 2" xfId="14671" xr:uid="{812D8899-6386-42FE-AEC8-2ECB969F42FC}"/>
    <cellStyle name="40% - Accent5 2 2 2 5 2 2" xfId="40010" xr:uid="{2C7CE292-2E65-4C43-8D2C-18BF8205224F}"/>
    <cellStyle name="40% - Accent5 2 2 2 5 3" xfId="28052" xr:uid="{2A252EA0-4308-4342-9F94-340A50C60520}"/>
    <cellStyle name="40% - Accent5 2 2 2 6" xfId="15407" xr:uid="{8976C953-535A-4524-A7B7-A24594543ACC}"/>
    <cellStyle name="40% - Accent5 2 2 2 6 2" xfId="24333" xr:uid="{5D8162A9-F578-45FD-926C-14C52E46DC77}"/>
    <cellStyle name="40% - Accent5 2 2 2 6 2 2" xfId="49578" xr:uid="{3475AE31-9444-4205-9406-93288554FE3C}"/>
    <cellStyle name="40% - Accent5 2 2 2 6 3" xfId="40734" xr:uid="{95504035-EAF6-4DE8-B689-A92559F10BDF}"/>
    <cellStyle name="40% - Accent5 2 2 2 7" xfId="25028" xr:uid="{DC93B097-8DD1-4FA5-AA66-041ADB7217EC}"/>
    <cellStyle name="40% - Accent5 2 2 2 7 2" xfId="50262" xr:uid="{D77F9746-8527-4FE9-A499-6F23632F544F}"/>
    <cellStyle name="40% - Accent5 2 2 2 8" xfId="30986" xr:uid="{0D6EFB4C-7593-42DB-8808-F2FD859BA65F}"/>
    <cellStyle name="40% - Accent5 2 2 3" xfId="18201" xr:uid="{59E2A19A-51ED-468A-BB6D-194C27C5A6DA}"/>
    <cellStyle name="40% - Accent5 2 2 3 2" xfId="7668" xr:uid="{A47EB85B-048E-4B83-8AA1-705734FB23FE}"/>
    <cellStyle name="40% - Accent5 2 2 3 2 2" xfId="5648" xr:uid="{A811D5B1-B2B1-4E7E-BA0E-F9262580F2E4}"/>
    <cellStyle name="40% - Accent5 2 2 3 2 2 2" xfId="11097" xr:uid="{032CD82D-837D-4F2B-A4EA-72B6C936EC9D}"/>
    <cellStyle name="40% - Accent5 2 2 3 2 2 2 2" xfId="3192" xr:uid="{3D72F4B4-D39B-435F-AD7D-25C8CF203BA8}"/>
    <cellStyle name="40% - Accent5 2 2 3 2 2 2 2 2" xfId="28645" xr:uid="{9C2DAA31-7E86-4D2F-B55F-2730C321D13C}"/>
    <cellStyle name="40% - Accent5 2 2 3 2 2 2 3" xfId="36468" xr:uid="{52E53F0C-6632-47FE-9862-0A80B19DB414}"/>
    <cellStyle name="40% - Accent5 2 2 3 2 2 3" xfId="15487" xr:uid="{3ED50F03-2677-42B3-AD7C-755B4E04B1E1}"/>
    <cellStyle name="40% - Accent5 2 2 3 2 2 3 2" xfId="1235" xr:uid="{FAD83DFB-CE40-4A45-98BA-D2CE31162525}"/>
    <cellStyle name="40% - Accent5 2 2 3 2 2 3 2 2" xfId="26719" xr:uid="{F9A04286-0F1E-49E3-9C1D-27CA31991A39}"/>
    <cellStyle name="40% - Accent5 2 2 3 2 2 3 3" xfId="40814" xr:uid="{7DDF8FC0-0C95-4FCB-A6FD-4946A74D8F73}"/>
    <cellStyle name="40% - Accent5 2 2 3 2 2 4" xfId="15657" xr:uid="{0978E2AB-B04F-46C5-9035-6200A72E4A63}"/>
    <cellStyle name="40% - Accent5 2 2 3 2 2 4 2" xfId="40984" xr:uid="{A9863348-ABA9-451A-89B6-ADAFCCC4618A}"/>
    <cellStyle name="40% - Accent5 2 2 3 2 2 5" xfId="31071" xr:uid="{4690E675-2747-4102-BF21-BA0C65154C51}"/>
    <cellStyle name="40% - Accent5 2 2 3 2 3" xfId="4703" xr:uid="{7A656250-2957-4FD0-B1DD-5C43A366238C}"/>
    <cellStyle name="40% - Accent5 2 2 3 2 3 2" xfId="15744" xr:uid="{4F385A96-80D7-401C-BE9F-22E5C25000DE}"/>
    <cellStyle name="40% - Accent5 2 2 3 2 3 2 2" xfId="41071" xr:uid="{18012ACD-0FD9-4044-9094-2FE27E5B6896}"/>
    <cellStyle name="40% - Accent5 2 2 3 2 3 3" xfId="30134" xr:uid="{0E913A70-303A-4BF9-8AC6-CE470A063A39}"/>
    <cellStyle name="40% - Accent5 2 2 3 2 4" xfId="17512" xr:uid="{52F4CE26-CEAF-4829-8D4B-7BD8C52BC90D}"/>
    <cellStyle name="40% - Accent5 2 2 3 2 4 2" xfId="13810" xr:uid="{7C30431F-6EBC-45CD-9706-BACCE059C822}"/>
    <cellStyle name="40% - Accent5 2 2 3 2 4 2 2" xfId="39161" xr:uid="{01360FC2-3B11-4007-BBB7-D897139578E0}"/>
    <cellStyle name="40% - Accent5 2 2 3 2 4 3" xfId="42820" xr:uid="{F3C1C5EE-00FF-441B-99A2-8175A751D57D}"/>
    <cellStyle name="40% - Accent5 2 2 3 2 5" xfId="14505" xr:uid="{702334BD-2EA2-4968-B490-EEA5E9A191AE}"/>
    <cellStyle name="40% - Accent5 2 2 3 2 5 2" xfId="39844" xr:uid="{CECA173A-CAFD-4494-B63B-D6B51F1449A3}"/>
    <cellStyle name="40% - Accent5 2 2 3 2 6" xfId="33075" xr:uid="{61FB563B-6D1A-4C9A-9F74-99822DFEB59A}"/>
    <cellStyle name="40% - Accent5 2 2 3 3" xfId="20303" xr:uid="{A05E3366-B970-4DA8-85EE-F3F09DDACE78}"/>
    <cellStyle name="40% - Accent5 2 2 3 3 2" xfId="11962" xr:uid="{01C7AAEE-10AC-49D9-9199-5094742BA75F}"/>
    <cellStyle name="40% - Accent5 2 2 3 3 2 2" xfId="23734" xr:uid="{EA3D4D65-B7E8-4D0F-B557-FBD7877AF2E1}"/>
    <cellStyle name="40% - Accent5 2 2 3 3 2 2 2" xfId="9505" xr:uid="{446AB8F9-642F-49C6-A28F-E2994D619849}"/>
    <cellStyle name="40% - Accent5 2 2 3 3 2 2 2 2" xfId="34898" xr:uid="{3296487D-0450-4D56-BF5F-990E23821E08}"/>
    <cellStyle name="40% - Accent5 2 2 3 3 2 2 3" xfId="48979" xr:uid="{30A47956-8FE9-4940-97DF-67C693BB4F9C}"/>
    <cellStyle name="40% - Accent5 2 2 3 3 2 3" xfId="4954" xr:uid="{375CF4E6-C236-4C43-A124-4B56D2A4A69D}"/>
    <cellStyle name="40% - Accent5 2 2 3 3 2 3 2" xfId="3340" xr:uid="{A7F35276-5C06-4EDE-BC81-BA856B408E85}"/>
    <cellStyle name="40% - Accent5 2 2 3 3 2 3 2 2" xfId="28793" xr:uid="{6507F40A-05DA-4CDD-899F-F7A89E1FBAAA}"/>
    <cellStyle name="40% - Accent5 2 2 3 3 2 3 3" xfId="30385" xr:uid="{8973D1CC-DCB7-41DF-BE2B-173248C660FF}"/>
    <cellStyle name="40% - Accent5 2 2 3 3 2 4" xfId="5124" xr:uid="{FA59AF6F-4B6E-46EC-965E-F7AADBFAD057}"/>
    <cellStyle name="40% - Accent5 2 2 3 3 2 4 2" xfId="30555" xr:uid="{26B581A1-2107-42F2-844F-199256A4F631}"/>
    <cellStyle name="40% - Accent5 2 2 3 3 2 5" xfId="37325" xr:uid="{B8684DF7-D62C-4A5F-AC28-977AAD1FD9AB}"/>
    <cellStyle name="40% - Accent5 2 2 3 3 3" xfId="11016" xr:uid="{FB888776-17C7-41C4-A6C6-19B95ADA8978}"/>
    <cellStyle name="40% - Accent5 2 2 3 3 3 2" xfId="5211" xr:uid="{C136F09F-79D9-4501-8906-A13BAD5A4CC4}"/>
    <cellStyle name="40% - Accent5 2 2 3 3 3 2 2" xfId="30642" xr:uid="{47D87293-3A88-472E-900F-D87DB1D34892}"/>
    <cellStyle name="40% - Accent5 2 2 3 3 3 3" xfId="36387" xr:uid="{F6C07BA3-2083-4910-8F9F-A5F7A837AFE7}"/>
    <cellStyle name="40% - Accent5 2 2 3 3 4" xfId="6979" xr:uid="{F0A3C26A-3615-42CA-8C5C-737024035E46}"/>
    <cellStyle name="40% - Accent5 2 2 3 3 4 2" xfId="2196" xr:uid="{ED818D11-01DE-4168-AEF9-131BD1D1E824}"/>
    <cellStyle name="40% - Accent5 2 2 3 3 4 2 2" xfId="27667" xr:uid="{E612AF4B-3F29-4703-89A9-B0E517BC6588}"/>
    <cellStyle name="40% - Accent5 2 2 3 3 4 3" xfId="32393" xr:uid="{955EAC49-BF95-409F-B5BF-CA37FFFFE4F4}"/>
    <cellStyle name="40% - Accent5 2 2 3 3 5" xfId="2941" xr:uid="{2E15A552-1A7E-4612-981D-2DCAECCF55F0}"/>
    <cellStyle name="40% - Accent5 2 2 3 3 5 2" xfId="28394" xr:uid="{5416521F-EF9E-4E40-89F1-B79F74301A1F}"/>
    <cellStyle name="40% - Accent5 2 2 3 3 6" xfId="45584" xr:uid="{FE5460F6-4DE9-4562-9363-DA6879287AE6}"/>
    <cellStyle name="40% - Accent5 2 2 3 4" xfId="16182" xr:uid="{043C8648-E470-4FBC-B408-AB6658D41B7D}"/>
    <cellStyle name="40% - Accent5 2 2 3 4 2" xfId="4784" xr:uid="{FB2F9DE0-FF85-43AB-B54A-9B000E95D843}"/>
    <cellStyle name="40% - Accent5 2 2 3 4 2 2" xfId="14756" xr:uid="{501B9A56-1815-45A2-B6A4-14C06C4DEA0D}"/>
    <cellStyle name="40% - Accent5 2 2 3 4 2 2 2" xfId="40095" xr:uid="{B5FF9C6F-0FC9-4D6C-AEAF-C2E3F899CF8E}"/>
    <cellStyle name="40% - Accent5 2 2 3 4 2 3" xfId="30215" xr:uid="{4432C7A3-26AA-46EF-A5CA-11BFC8AC64DF}"/>
    <cellStyle name="40% - Accent5 2 2 3 4 3" xfId="21799" xr:uid="{D9E95B21-8786-417F-836A-EA09CBA95D96}"/>
    <cellStyle name="40% - Accent5 2 2 3 4 3 2" xfId="13891" xr:uid="{5A1A2EED-E7AA-4936-AF38-17D8BA399693}"/>
    <cellStyle name="40% - Accent5 2 2 3 4 3 2 2" xfId="39242" xr:uid="{9E2BB55F-9FA7-4EE0-AFE3-60A9606C60F0}"/>
    <cellStyle name="40% - Accent5 2 2 3 4 3 3" xfId="47067" xr:uid="{D2DC8A5D-728C-4144-BCBB-1A8B9B53B932}"/>
    <cellStyle name="40% - Accent5 2 2 3 4 4" xfId="21969" xr:uid="{51F53228-68DF-4BDB-A816-54A70FCE0B15}"/>
    <cellStyle name="40% - Accent5 2 2 3 4 4 2" xfId="47237" xr:uid="{BC98DB9D-17EC-4CAE-B7A8-488CC6ED6DD2}"/>
    <cellStyle name="40% - Accent5 2 2 3 4 5" xfId="41498" xr:uid="{2797549B-6451-4B17-9B04-DEB93EABDCFA}"/>
    <cellStyle name="40% - Accent5 2 2 3 5" xfId="15236" xr:uid="{B50DECAC-A51A-4B08-9174-0D620E004881}"/>
    <cellStyle name="40% - Accent5 2 2 3 5 2" xfId="22056" xr:uid="{E3E4AB6F-57A7-4D89-B052-1AE9785DB094}"/>
    <cellStyle name="40% - Accent5 2 2 3 5 2 2" xfId="47324" xr:uid="{6C44FB31-61F2-482B-BE40-36CC59FF7354}"/>
    <cellStyle name="40% - Accent5 2 2 3 5 3" xfId="40563" xr:uid="{89E4028C-8CF4-41D3-916E-37E4AC754CA9}"/>
    <cellStyle name="40% - Accent5 2 2 3 6" xfId="23824" xr:uid="{35BDBE76-2C21-4646-85EC-BE8EC081C033}"/>
    <cellStyle name="40% - Accent5 2 2 3 6 2" xfId="20124" xr:uid="{102D0DD2-7ED8-4DD0-98AA-1B4E1BD17049}"/>
    <cellStyle name="40% - Accent5 2 2 3 6 2 2" xfId="45412" xr:uid="{8E4D6DE6-E3F8-476C-8414-EDC45BE3CA24}"/>
    <cellStyle name="40% - Accent5 2 2 3 6 3" xfId="49069" xr:uid="{AFA10034-58F8-44E1-AD5D-B8B072E236AB}"/>
    <cellStyle name="40% - Accent5 2 2 3 7" xfId="20817" xr:uid="{1EBABD6B-9905-4C22-BCCB-DC1294505C41}"/>
    <cellStyle name="40% - Accent5 2 2 3 7 2" xfId="46096" xr:uid="{34445ED2-47A9-4330-B927-5F4FE056EAEF}"/>
    <cellStyle name="40% - Accent5 2 2 3 8" xfId="43502" xr:uid="{364AD220-68C4-4A3C-AA9A-9C2995DE3D0A}"/>
    <cellStyle name="40% - Accent5 2 2 4" xfId="13991" xr:uid="{870229EC-A8D4-4321-9372-EA856858E1B4}"/>
    <cellStyle name="40% - Accent5 2 2 4 2" xfId="24599" xr:uid="{C1CF5E5A-8415-434C-AD2E-8FE5007AC33D}"/>
    <cellStyle name="40% - Accent5 2 2 4 2 2" xfId="17422" xr:uid="{D1ECB21A-DC02-4CB8-9E3E-D9AD78513A66}"/>
    <cellStyle name="40% - Accent5 2 2 4 2 2 2" xfId="22141" xr:uid="{4864F6D8-C79C-4011-A15D-DAAD4B50DDF8}"/>
    <cellStyle name="40% - Accent5 2 2 4 2 2 2 2" xfId="47409" xr:uid="{AFFC616B-89A8-4CA2-B2E1-5019FE57B360}"/>
    <cellStyle name="40% - Accent5 2 2 4 2 2 3" xfId="42730" xr:uid="{BD747482-11BB-468D-A3F2-80822B7ED4A8}"/>
    <cellStyle name="40% - Accent5 2 2 4 2 3" xfId="11267" xr:uid="{20618C96-B552-4FBB-86C2-588B719F19AA}"/>
    <cellStyle name="40% - Accent5 2 2 4 2 3 2" xfId="9653" xr:uid="{64CECFFD-1038-4654-BDE7-3ADD5A948C2B}"/>
    <cellStyle name="40% - Accent5 2 2 4 2 3 2 2" xfId="35046" xr:uid="{E1E99527-0D4D-4BA2-BA31-D7B02CFE35FC}"/>
    <cellStyle name="40% - Accent5 2 2 4 2 3 3" xfId="36638" xr:uid="{6A9FDCF0-9AEA-4199-9C34-AED570EC6686}"/>
    <cellStyle name="40% - Accent5 2 2 4 2 4" xfId="11437" xr:uid="{4EC54BEB-45C9-4981-9DB1-694887601207}"/>
    <cellStyle name="40% - Accent5 2 2 4 2 4 2" xfId="36808" xr:uid="{E43E45F9-8689-432E-A3F0-1490BCCB620A}"/>
    <cellStyle name="40% - Accent5 2 2 4 2 5" xfId="49833" xr:uid="{8BF84E9C-B450-4164-800C-9A40EB77BD45}"/>
    <cellStyle name="40% - Accent5 2 2 4 3" xfId="23653" xr:uid="{FDAAD982-0032-4680-874C-CDC37B58D496}"/>
    <cellStyle name="40% - Accent5 2 2 4 3 2" xfId="11524" xr:uid="{CC4001C8-82A4-42BB-95DD-C37DEFC3511A}"/>
    <cellStyle name="40% - Accent5 2 2 4 3 2 2" xfId="36895" xr:uid="{F98512C9-6363-4868-83C1-B214B0C64BEA}"/>
    <cellStyle name="40% - Accent5 2 2 4 3 3" xfId="48898" xr:uid="{DDF1742D-5C2E-4468-81C3-C00DFE7DC440}"/>
    <cellStyle name="40% - Accent5 2 2 4 4" xfId="19615" xr:uid="{1EEAC696-4DB3-417A-9C83-685CC598E645}"/>
    <cellStyle name="40% - Accent5 2 2 4 4 2" xfId="4300" xr:uid="{8E4CF712-03DB-4EE1-8FAB-239B27A8FF1E}"/>
    <cellStyle name="40% - Accent5 2 2 4 4 2 2" xfId="29744" xr:uid="{6F4E771C-3550-441E-BC05-E0891F1D4223}"/>
    <cellStyle name="40% - Accent5 2 2 4 4 3" xfId="44903" xr:uid="{DEC779AD-96F8-40D3-910A-671BC46C9C96}"/>
    <cellStyle name="40% - Accent5 2 2 4 5" xfId="9254" xr:uid="{F6FB4221-FD09-4A83-86C3-EF834E89556F}"/>
    <cellStyle name="40% - Accent5 2 2 4 5 2" xfId="34647" xr:uid="{8D0375AE-0351-4A8D-A0B1-309E68762991}"/>
    <cellStyle name="40% - Accent5 2 2 4 6" xfId="39332" xr:uid="{83DFFF72-AF39-451D-938B-AA20D4798828}"/>
    <cellStyle name="40% - Accent5 2 2 5" xfId="2427" xr:uid="{265080A2-4998-4E6B-96B6-10BFA21FF025}"/>
    <cellStyle name="40% - Accent5 2 2 5 2" xfId="18286" xr:uid="{2E081B9F-6AC5-4305-977C-49F8C88516CB}"/>
    <cellStyle name="40% - Accent5 2 2 5 2 2" xfId="6889" xr:uid="{32A97DB7-01E7-43E7-A5C7-0E1B49C5BED9}"/>
    <cellStyle name="40% - Accent5 2 2 5 2 2 2" xfId="15829" xr:uid="{87EE62B2-7936-4384-B278-33FEF5D6490E}"/>
    <cellStyle name="40% - Accent5 2 2 5 2 2 2 2" xfId="41156" xr:uid="{664ADA8C-569C-4E85-AFBF-2C3E59907002}"/>
    <cellStyle name="40% - Accent5 2 2 5 2 2 3" xfId="32303" xr:uid="{FB902E53-9A47-49B8-9B5F-B0FB819E2BBD}"/>
    <cellStyle name="40% - Accent5 2 2 5 2 3" xfId="23904" xr:uid="{B589C12B-A5EE-40E7-922C-03AD3CF692A7}"/>
    <cellStyle name="40% - Accent5 2 2 5 2 3 2" xfId="22289" xr:uid="{F8B7B98C-B684-4A3A-A502-B104D2AB1712}"/>
    <cellStyle name="40% - Accent5 2 2 5 2 3 2 2" xfId="47557" xr:uid="{717278DC-7237-44B3-9264-1FDB127D01C0}"/>
    <cellStyle name="40% - Accent5 2 2 5 2 3 3" xfId="49149" xr:uid="{5674806E-DCAB-4E07-AC97-4A09AD4CDE97}"/>
    <cellStyle name="40% - Accent5 2 2 5 2 4" xfId="24074" xr:uid="{B0C5733B-FC6B-4EA2-96FD-F41B615E8A78}"/>
    <cellStyle name="40% - Accent5 2 2 5 2 4 2" xfId="49319" xr:uid="{9FB7559F-98EC-40C7-B119-D4F9EBB68AB7}"/>
    <cellStyle name="40% - Accent5 2 2 5 2 5" xfId="43586" xr:uid="{28D7EF68-4EF3-4FA9-884A-F28773CCFB9D}"/>
    <cellStyle name="40% - Accent5 2 2 5 3" xfId="17341" xr:uid="{34D56BCC-20D5-4BF6-ADC9-E5F0D58D1744}"/>
    <cellStyle name="40% - Accent5 2 2 5 3 2" xfId="24161" xr:uid="{D520B8C7-1A4D-4F17-9096-26F9E669A494}"/>
    <cellStyle name="40% - Accent5 2 2 5 3 2 2" xfId="49406" xr:uid="{0A20A293-F81F-45DE-B807-B3CFF9CE1C96}"/>
    <cellStyle name="40% - Accent5 2 2 5 3 3" xfId="42649" xr:uid="{85E67CF7-CFB3-4E36-955C-42533B6A286B}"/>
    <cellStyle name="40% - Accent5 2 2 5 4" xfId="13301" xr:uid="{BF25AD45-B5EE-4AA1-A4B4-E2DD411992AF}"/>
    <cellStyle name="40% - Accent5 2 2 5 4 2" xfId="10614" xr:uid="{A3AF2187-8F1E-407D-9143-59A65FC0CBC7}"/>
    <cellStyle name="40% - Accent5 2 2 5 4 2 2" xfId="35998" xr:uid="{9C65334E-B268-4F8D-9E90-5F4CC289C934}"/>
    <cellStyle name="40% - Accent5 2 2 5 4 3" xfId="38652" xr:uid="{64B7C66B-1207-40EE-BACB-2EAC917C2A0F}"/>
    <cellStyle name="40% - Accent5 2 2 5 5" xfId="21890" xr:uid="{3744C4AA-DDED-48B7-BD90-5FAD103E6F61}"/>
    <cellStyle name="40% - Accent5 2 2 5 5 2" xfId="47158" xr:uid="{B3C458C8-ADA6-4189-B1A4-304872FFD470}"/>
    <cellStyle name="40% - Accent5 2 2 5 6" xfId="27883" xr:uid="{2FADEC9D-6AE8-4651-A573-2AB600ED5028}"/>
    <cellStyle name="40% - Accent5 2 2 6" xfId="1440" xr:uid="{7A21912B-F24F-43D1-B2A0-7BDA7383D84C}"/>
    <cellStyle name="40% - Accent5 2 2 6 2" xfId="2680" xr:uid="{FB19F5E3-CCF0-4893-841B-E14CFBF024CB}"/>
    <cellStyle name="40% - Accent5 2 2 6 2 2" xfId="25279" xr:uid="{5FAEED65-00C7-43C0-B44E-8D0F246B456F}"/>
    <cellStyle name="40% - Accent5 2 2 6 2 2 2" xfId="50513" xr:uid="{F3B78958-4DD4-47F1-8567-6D3F1D27A2EB}"/>
    <cellStyle name="40% - Accent5 2 2 6 2 3" xfId="28133" xr:uid="{528D1C02-235D-4F59-B146-2D972FF980DE}"/>
    <cellStyle name="40% - Accent5 2 2 6 3" xfId="20726" xr:uid="{918173D3-70DA-4B46-9287-AD21638BA988}"/>
    <cellStyle name="40% - Accent5 2 2 6 3 2" xfId="24414" xr:uid="{03ECD5E3-6AA8-430A-A7FE-A76AB70FCE36}"/>
    <cellStyle name="40% - Accent5 2 2 6 3 2 2" xfId="49659" xr:uid="{EDF0CF2C-2B05-4E92-B462-BD3E999882F0}"/>
    <cellStyle name="40% - Accent5 2 2 6 3 3" xfId="46005" xr:uid="{CF5D5FFD-CDC5-4E04-A56A-68FFBC5423D9}"/>
    <cellStyle name="40% - Accent5 2 2 6 4" xfId="20896" xr:uid="{C27BE147-BE43-4764-8348-C0C93752AC14}"/>
    <cellStyle name="40% - Accent5 2 2 6 4 2" xfId="46175" xr:uid="{F4A42C91-1A75-422B-81A8-C8EA63115CF6}"/>
    <cellStyle name="40% - Accent5 2 2 6 5" xfId="26911" xr:uid="{D5C9D48A-4781-4CCB-B95A-E1B94A69F4DC}"/>
    <cellStyle name="40% - Accent5 2 2 7" xfId="14163" xr:uid="{FB6CD2C2-443A-40AA-A117-DD677C549E3F}"/>
    <cellStyle name="40% - Accent5 2 2 7 2" xfId="20983" xr:uid="{6F23D6BF-7D9D-4609-87BD-6DC84235D594}"/>
    <cellStyle name="40% - Accent5 2 2 7 2 2" xfId="46262" xr:uid="{9E01977B-1C25-467E-86DA-2DD47773FDDC}"/>
    <cellStyle name="40% - Accent5 2 2 7 3" xfId="39502" xr:uid="{76CF1809-6FC2-43D0-9A7F-437FF9D1DD8F}"/>
    <cellStyle name="40% - Accent5 2 2 8" xfId="21719" xr:uid="{925A464F-FB29-49CD-B1D6-264E54B2DAC6}"/>
    <cellStyle name="40% - Accent5 2 2 8 2" xfId="11696" xr:uid="{14E5B406-0496-4BAB-9822-5858D4434FB2}"/>
    <cellStyle name="40% - Accent5 2 2 8 2 2" xfId="37067" xr:uid="{DA8FB0BA-7904-4CEC-BFEE-D762884B9D89}"/>
    <cellStyle name="40% - Accent5 2 2 8 3" xfId="46987" xr:uid="{7262BB28-7DBC-4B81-AA2C-44420631EBA3}"/>
    <cellStyle name="40% - Accent5 2 2 9" xfId="12391" xr:uid="{0A7F8C6B-3E4C-41C6-B123-3DE005876A1A}"/>
    <cellStyle name="40% - Accent5 2 2 9 2" xfId="37754" xr:uid="{29004ED4-BF8C-412E-9EDC-AAEDCB6ABA72}"/>
    <cellStyle name="40% - Accent5 2 3" xfId="8740" xr:uid="{17F48E6B-94CE-4CC3-B705-E57F58246C77}"/>
    <cellStyle name="40% - Accent5 2 3 2" xfId="21376" xr:uid="{669B636C-B035-46AA-BB48-16F1A8C205FF}"/>
    <cellStyle name="40% - Accent5 2 3 2 2" xfId="20388" xr:uid="{55628218-62EC-4358-AFBF-3F320C98A99A}"/>
    <cellStyle name="40% - Accent5 2 3 2 2 2" xfId="13211" xr:uid="{54EA1951-2291-40C3-BBEA-61B08D889083}"/>
    <cellStyle name="40% - Accent5 2 3 2 2 2 2" xfId="11609" xr:uid="{D0083CA8-5AA2-46FF-ABDC-E645A9FE8D20}"/>
    <cellStyle name="40% - Accent5 2 3 2 2 2 2 2" xfId="36980" xr:uid="{79006B40-CFA7-44C4-9E8B-B9383AC01043}"/>
    <cellStyle name="40% - Accent5 2 3 2 2 2 3" xfId="38562" xr:uid="{50170BF0-697A-4549-A13A-1463B30FA148}"/>
    <cellStyle name="40% - Accent5 2 3 2 2 3" xfId="7059" xr:uid="{6EC45D01-5EA9-4ECA-86BD-FF83396C282D}"/>
    <cellStyle name="40% - Accent5 2 3 2 2 3 2" xfId="5444" xr:uid="{4E8B55B0-A380-4FA4-88BF-2A3E5DA4642F}"/>
    <cellStyle name="40% - Accent5 2 3 2 2 3 2 2" xfId="30875" xr:uid="{26405A90-60F2-498F-9846-21EAB48DA342}"/>
    <cellStyle name="40% - Accent5 2 3 2 2 3 3" xfId="32473" xr:uid="{2F3F1EBA-CBB5-4EAB-BF8A-4D99EF170868}"/>
    <cellStyle name="40% - Accent5 2 3 2 2 4" xfId="7229" xr:uid="{742C0C5C-5864-4666-B3E8-F23EDB58B082}"/>
    <cellStyle name="40% - Accent5 2 3 2 2 4 2" xfId="32643" xr:uid="{232CC2FD-99D9-47DC-977A-B2A1A28B7587}"/>
    <cellStyle name="40% - Accent5 2 3 2 2 5" xfId="45667" xr:uid="{A830A380-3533-440C-9B46-466A021EF755}"/>
    <cellStyle name="40% - Accent5 2 3 2 3" xfId="19444" xr:uid="{918F6108-41D2-4043-A8CE-C39CC3CCA5F4}"/>
    <cellStyle name="40% - Accent5 2 3 2 3 2" xfId="7316" xr:uid="{7FBE25A9-08C5-4338-954E-B47BC2B3D6FA}"/>
    <cellStyle name="40% - Accent5 2 3 2 3 2 2" xfId="32730" xr:uid="{2CB6ABEA-BE9E-41E8-9213-7ED16D756B53}"/>
    <cellStyle name="40% - Accent5 2 3 2 3 3" xfId="44732" xr:uid="{E38E0C5F-9E5F-4CA3-A7E4-CAFF14606FF2}"/>
    <cellStyle name="40% - Accent5 2 3 2 4" xfId="3800" xr:uid="{4F7A5DAC-7A57-46A3-97EB-9E3CBFD026D1}"/>
    <cellStyle name="40% - Accent5 2 3 2 4 2" xfId="16938" xr:uid="{056F74E4-F3ED-40A1-A4FA-11E3039AD966}"/>
    <cellStyle name="40% - Accent5 2 3 2 4 2 2" xfId="42254" xr:uid="{8A46CCC7-7445-45AF-9423-B921A555AAAD}"/>
    <cellStyle name="40% - Accent5 2 3 2 4 3" xfId="29244" xr:uid="{3CCCE443-F287-4AE6-917B-D6184776AFD8}"/>
    <cellStyle name="40% - Accent5 2 3 2 5" xfId="5045" xr:uid="{12BCBFC0-9545-409E-ABC7-16BFC168CE1E}"/>
    <cellStyle name="40% - Accent5 2 3 2 5 2" xfId="30476" xr:uid="{DCD734AA-CA75-4EC1-92FB-50C9A8F8A737}"/>
    <cellStyle name="40% - Accent5 2 3 2 6" xfId="46645" xr:uid="{CA8C34C7-B3F2-4411-9718-0C08BA8CA496}"/>
    <cellStyle name="40% - Accent5 2 3 3" xfId="15064" xr:uid="{F2B7C481-0820-47C3-AB3C-256C85207990}"/>
    <cellStyle name="40% - Accent5 2 3 3 2" xfId="14076" xr:uid="{ED3C4AFE-1D2F-4020-8612-71A6A4B7304C}"/>
    <cellStyle name="40% - Accent5 2 3 3 2 2" xfId="1606" xr:uid="{8F0B82F3-5529-4207-90E0-9000E4DA8DDC}"/>
    <cellStyle name="40% - Accent5 2 3 3 2 2 2" xfId="24246" xr:uid="{1E67B1DC-C14F-4D6A-BF5F-4BAA347DA215}"/>
    <cellStyle name="40% - Accent5 2 3 3 2 2 2 2" xfId="49491" xr:uid="{7E5823D7-597F-422E-B660-34B9007FECC5}"/>
    <cellStyle name="40% - Accent5 2 3 3 2 2 3" xfId="27077" xr:uid="{6F06E887-15F9-45D4-804C-36575CE7F303}"/>
    <cellStyle name="40% - Accent5 2 3 3 2 3" xfId="19695" xr:uid="{D25D8FEE-08EB-4825-A5AB-442546D67CCA}"/>
    <cellStyle name="40% - Accent5 2 3 3 2 3 2" xfId="11757" xr:uid="{6F0AE1B9-591B-40CE-BDF4-E62BF0489010}"/>
    <cellStyle name="40% - Accent5 2 3 3 2 3 2 2" xfId="37128" xr:uid="{D36DF30F-B614-4039-B01E-72CCED614B55}"/>
    <cellStyle name="40% - Accent5 2 3 3 2 3 3" xfId="44983" xr:uid="{9C4FE550-68A0-496C-8967-3DB99AC7723B}"/>
    <cellStyle name="40% - Accent5 2 3 3 2 4" xfId="19865" xr:uid="{0CF500D5-FCA8-4FCE-85D8-E97EC38E7EEF}"/>
    <cellStyle name="40% - Accent5 2 3 3 2 4 2" xfId="45153" xr:uid="{FB9655F9-BF64-4362-9459-72EF5B6E8825}"/>
    <cellStyle name="40% - Accent5 2 3 3 2 5" xfId="39415" xr:uid="{4F3C79F4-8394-4D84-973D-3628A6D15B24}"/>
    <cellStyle name="40% - Accent5 2 3 3 3" xfId="13130" xr:uid="{1C866EE4-CB62-4125-8E0F-2C61EB38F8F6}"/>
    <cellStyle name="40% - Accent5 2 3 3 3 2" xfId="19952" xr:uid="{5FB7C7CB-B98F-4528-821A-DFA3F9F26D19}"/>
    <cellStyle name="40% - Accent5 2 3 3 3 2 2" xfId="45240" xr:uid="{A2DCAFA0-1313-4CBC-AFEA-FB8B753C559B}"/>
    <cellStyle name="40% - Accent5 2 3 3 3 3" xfId="38481" xr:uid="{A472E8D7-2E96-4BB2-BB74-2B93986B6595}"/>
    <cellStyle name="40% - Accent5 2 3 3 4" xfId="10114" xr:uid="{EB844AB8-5D6C-4ED0-B8E3-2C3668148122}"/>
    <cellStyle name="40% - Accent5 2 3 3 4 2" xfId="6404" xr:uid="{F1ED9B96-6727-4D13-B543-C85C3314FCD4}"/>
    <cellStyle name="40% - Accent5 2 3 3 4 2 2" xfId="31827" xr:uid="{7FF50BD5-4024-4B45-A8CA-3254C938139B}"/>
    <cellStyle name="40% - Accent5 2 3 3 4 3" xfId="35498" xr:uid="{F65B355F-85BD-42BA-B706-F5351FDF1FC8}"/>
    <cellStyle name="40% - Accent5 2 3 3 5" xfId="11358" xr:uid="{F441570F-729F-44D0-B457-5F6494A05AD1}"/>
    <cellStyle name="40% - Accent5 2 3 3 5 2" xfId="36729" xr:uid="{B08B1930-66BE-482D-A025-C6F26D074E51}"/>
    <cellStyle name="40% - Accent5 2 3 3 6" xfId="40393" xr:uid="{ED0FE19F-0D3A-466B-AC1B-D9E13F07FD98}"/>
    <cellStyle name="40% - Accent5 2 3 4" xfId="7753" xr:uid="{F07497FF-786E-4928-B559-0CBCAA332C5D}"/>
    <cellStyle name="40% - Accent5 2 3 4 2" xfId="19525" xr:uid="{29C07D7C-E175-40FA-96A8-737306ACDDB0}"/>
    <cellStyle name="40% - Accent5 2 3 4 2 2" xfId="5296" xr:uid="{6619F346-8C0B-43C2-91CC-E62DA3A0E4B6}"/>
    <cellStyle name="40% - Accent5 2 3 4 2 2 2" xfId="30727" xr:uid="{2A538D27-F8B5-4E18-AB8C-CB08591313BB}"/>
    <cellStyle name="40% - Accent5 2 3 4 2 3" xfId="44813" xr:uid="{3878994B-B3AB-4937-B20A-DB7B81A9D116}"/>
    <cellStyle name="40% - Accent5 2 3 4 3" xfId="17592" xr:uid="{059E93C3-5F54-4BF9-96FF-0BA910EF2391}"/>
    <cellStyle name="40% - Accent5 2 3 4 3 2" xfId="15977" xr:uid="{B3BD932B-326C-4109-9A39-661AEE90C576}"/>
    <cellStyle name="40% - Accent5 2 3 4 3 2 2" xfId="41304" xr:uid="{FEA0D011-1097-4396-8108-34E740334B94}"/>
    <cellStyle name="40% - Accent5 2 3 4 3 3" xfId="42900" xr:uid="{2371AD5A-EC1D-46FC-9785-2ED3D7E7DA25}"/>
    <cellStyle name="40% - Accent5 2 3 4 4" xfId="17762" xr:uid="{084E5104-A151-4C91-B14A-35EE20F25A3D}"/>
    <cellStyle name="40% - Accent5 2 3 4 4 2" xfId="43070" xr:uid="{E4B2D773-C1A2-48A3-AEFF-DE7FFFF466FC}"/>
    <cellStyle name="40% - Accent5 2 3 4 5" xfId="33160" xr:uid="{3D00AFFF-23BE-4AE8-B167-6D5415D49CCA}"/>
    <cellStyle name="40% - Accent5 2 3 5" xfId="6808" xr:uid="{B136ADE2-E934-41A3-B84A-88750BC4C066}"/>
    <cellStyle name="40% - Accent5 2 3 5 2" xfId="17849" xr:uid="{7088A0C7-CD36-4596-9FCC-8A44ACD690BD}"/>
    <cellStyle name="40% - Accent5 2 3 5 2 2" xfId="43157" xr:uid="{A6BDF033-86E0-490F-89A0-4A4C8BBF8A4F}"/>
    <cellStyle name="40% - Accent5 2 3 5 3" xfId="32222" xr:uid="{C310D286-71AB-4216-A74E-7FDABEED64B8}"/>
    <cellStyle name="40% - Accent5 2 3 6" xfId="1696" xr:uid="{BFEAED06-ED3B-487F-A978-D829497308CA}"/>
    <cellStyle name="40% - Accent5 2 3 6 2" xfId="23251" xr:uid="{C26DD9C1-EC45-4012-B386-97034CF76F33}"/>
    <cellStyle name="40% - Accent5 2 3 6 2 2" xfId="48506" xr:uid="{14587F0E-EAB7-473D-838F-8D5191677457}"/>
    <cellStyle name="40% - Accent5 2 3 6 3" xfId="27167" xr:uid="{9C1B7655-B419-4FB4-9050-CC97E2D9C39C}"/>
    <cellStyle name="40% - Accent5 2 3 7" xfId="15578" xr:uid="{46970FF1-7815-4560-A21B-DE24561A773A}"/>
    <cellStyle name="40% - Accent5 2 3 7 2" xfId="40905" xr:uid="{20ABC10C-819F-432E-857B-264561598632}"/>
    <cellStyle name="40% - Accent5 2 3 8" xfId="34136" xr:uid="{12A369F2-7E75-4E9C-9E49-61312352DFA4}"/>
    <cellStyle name="40% - Accent5 2 4" xfId="4531" xr:uid="{33B1041C-8626-438A-BA25-A05613A303DB}"/>
    <cellStyle name="40% - Accent5 2 4 2" xfId="10844" xr:uid="{C907652C-6C13-4548-AD10-5E08CC17E710}"/>
    <cellStyle name="40% - Accent5 2 4 2 2" xfId="8825" xr:uid="{D2561678-A83E-402A-8F61-98716EC99523}"/>
    <cellStyle name="40% - Accent5 2 4 2 2 2" xfId="10024" xr:uid="{0DE85963-A6E3-43F3-BD59-E03BFA9A935E}"/>
    <cellStyle name="40% - Accent5 2 4 2 2 2 2" xfId="7401" xr:uid="{E4DDF6B3-690B-4DB6-8D95-2533AD291092}"/>
    <cellStyle name="40% - Accent5 2 4 2 2 2 2 2" xfId="32815" xr:uid="{47CB2583-71DC-4C22-ACF5-3E72EE1D92D1}"/>
    <cellStyle name="40% - Accent5 2 4 2 2 2 3" xfId="35408" xr:uid="{33B27086-DB5D-4C67-AFED-1E971A5A4A74}"/>
    <cellStyle name="40% - Accent5 2 4 2 2 3" xfId="742" xr:uid="{436AE264-5469-4343-876E-7AEB8964C874}"/>
    <cellStyle name="40% - Accent5 2 4 2 2 3 2" xfId="18082" xr:uid="{43B44BF1-91C9-4775-851B-972C7D584B06}"/>
    <cellStyle name="40% - Accent5 2 4 2 2 3 2 2" xfId="43390" xr:uid="{03DB1178-7BAC-4C99-98B8-D1AB2D817748}"/>
    <cellStyle name="40% - Accent5 2 4 2 2 3 3" xfId="26226" xr:uid="{AE8A7B0D-F960-4B35-A15B-ACEDD0502800}"/>
    <cellStyle name="40% - Accent5 2 4 2 2 4" xfId="913" xr:uid="{0940E55C-4C99-4906-95CA-0F195BF24512}"/>
    <cellStyle name="40% - Accent5 2 4 2 2 4 2" xfId="26397" xr:uid="{0053847C-ACC4-409B-B427-787C265F15C8}"/>
    <cellStyle name="40% - Accent5 2 4 2 2 5" xfId="34218" xr:uid="{05F6FDBC-5EC0-4DFE-873B-10B1031D3E5A}"/>
    <cellStyle name="40% - Accent5 2 4 2 3" xfId="3629" xr:uid="{0E198BC5-7263-4454-8DAD-D1DD50E34454}"/>
    <cellStyle name="40% - Accent5 2 4 2 3 2" xfId="1003" xr:uid="{5C298933-89B7-457A-91A1-C2387EB728B7}"/>
    <cellStyle name="40% - Accent5 2 4 2 3 2 2" xfId="26487" xr:uid="{10685BB1-03BB-4B95-86AF-11E212B080D7}"/>
    <cellStyle name="40% - Accent5 2 4 2 3 3" xfId="29073" xr:uid="{317551D7-BAA5-41BE-B9F0-C1A828CDE22C}"/>
    <cellStyle name="40% - Accent5 2 4 2 4" xfId="16438" xr:uid="{978F1111-2763-491D-81E0-192972AA43B1}"/>
    <cellStyle name="40% - Accent5 2 4 2 4 2" xfId="25355" xr:uid="{B8B90079-A3DC-4D1E-A1F4-F5A8B16C8CF9}"/>
    <cellStyle name="40% - Accent5 2 4 2 4 2 2" xfId="50589" xr:uid="{DDE43325-24FC-48AA-89EC-4EF67D432307}"/>
    <cellStyle name="40% - Accent5 2 4 2 4 3" xfId="41754" xr:uid="{0D13DE00-5FB0-4B8C-AB8B-46DCE051153B}"/>
    <cellStyle name="40% - Accent5 2 4 2 5" xfId="17683" xr:uid="{687C225E-72E0-4F0C-B122-A1CF430DC85D}"/>
    <cellStyle name="40% - Accent5 2 4 2 5 2" xfId="42991" xr:uid="{A029E86E-C208-4FF1-B11C-64B5DAA29517}"/>
    <cellStyle name="40% - Accent5 2 4 2 6" xfId="36217" xr:uid="{8EF42E40-B74C-42E9-961B-5EF116E6F343}"/>
    <cellStyle name="40% - Accent5 2 4 3" xfId="23481" xr:uid="{DDDD0F86-AD31-401E-A0BC-CD663E97DD4E}"/>
    <cellStyle name="40% - Accent5 2 4 3 2" xfId="21461" xr:uid="{D9BAB0B4-33B4-4619-88D0-3EA781C47CE3}"/>
    <cellStyle name="40% - Accent5 2 4 3 2 2" xfId="22661" xr:uid="{7C88DB96-E258-450F-B920-107247320ED9}"/>
    <cellStyle name="40% - Accent5 2 4 3 2 2 2" xfId="20037" xr:uid="{A28BD554-3149-4CF0-A1EE-6E047E79F04C}"/>
    <cellStyle name="40% - Accent5 2 4 3 2 2 2 2" xfId="45325" xr:uid="{81216214-05EA-4FA8-BAEB-037FA5B6F17C}"/>
    <cellStyle name="40% - Accent5 2 4 3 2 2 3" xfId="47916" xr:uid="{4D83E67F-29B1-462A-A909-64CA8F905E48}"/>
    <cellStyle name="40% - Accent5 2 4 3 2 3" xfId="1779" xr:uid="{2D731CFD-C593-4160-83DE-339C8944C895}"/>
    <cellStyle name="40% - Accent5 2 4 3 2 3 2" xfId="7549" xr:uid="{D658F83C-1ACA-4CCA-BE42-35731B6A35D8}"/>
    <cellStyle name="40% - Accent5 2 4 3 2 3 2 2" xfId="32963" xr:uid="{29829C62-1F1D-4E91-9A84-23EBBD1AD733}"/>
    <cellStyle name="40% - Accent5 2 4 3 2 3 3" xfId="27250" xr:uid="{F283DE94-F13C-4652-8864-9210ABE51143}"/>
    <cellStyle name="40% - Accent5 2 4 3 2 4" xfId="1949" xr:uid="{0FE01A2B-2499-4F6C-A4F2-CFED88CA5DC4}"/>
    <cellStyle name="40% - Accent5 2 4 3 2 4 2" xfId="27420" xr:uid="{C3598B92-8B24-4719-896F-D6408B4A270C}"/>
    <cellStyle name="40% - Accent5 2 4 3 2 5" xfId="46729" xr:uid="{E8E708B6-3094-4041-9E92-36B258B9B3A6}"/>
    <cellStyle name="40% - Accent5 2 4 3 3" xfId="9943" xr:uid="{D066DFA4-EAD5-41A7-8D28-F1D3A80FC74C}"/>
    <cellStyle name="40% - Accent5 2 4 3 3 2" xfId="2038" xr:uid="{169A8BA0-A2B7-4C03-AC43-31C917B90CCC}"/>
    <cellStyle name="40% - Accent5 2 4 3 3 2 2" xfId="27509" xr:uid="{DEAF8126-A3D1-488E-8F1B-74BED40E0DF6}"/>
    <cellStyle name="40% - Accent5 2 4 3 3 3" xfId="35327" xr:uid="{5CF6F4FF-FD7F-4909-96B1-36B17A2BABC5}"/>
    <cellStyle name="40% - Accent5 2 4 3 4" xfId="5904" xr:uid="{37066375-9CD0-48CB-8307-14022FF65A34}"/>
    <cellStyle name="40% - Accent5 2 4 3 4 2" xfId="19042" xr:uid="{4F959393-B18E-46B1-A07E-0F8D39EC667C}"/>
    <cellStyle name="40% - Accent5 2 4 3 4 2 2" xfId="44342" xr:uid="{C5D4F0C9-C1A1-4327-98DA-D4004087E3EC}"/>
    <cellStyle name="40% - Accent5 2 4 3 4 3" xfId="31327" xr:uid="{EAE58550-5C87-41D2-A344-D46A1F66222B}"/>
    <cellStyle name="40% - Accent5 2 4 3 5" xfId="7150" xr:uid="{72BD4FE7-F30F-4584-966A-B69ECCA43F9F}"/>
    <cellStyle name="40% - Accent5 2 4 3 5 2" xfId="32564" xr:uid="{409F5A95-DE1E-4A21-9E4B-2831E8389250}"/>
    <cellStyle name="40% - Accent5 2 4 3 6" xfId="48728" xr:uid="{BFD5223A-16EA-4D2D-AC92-0CFD82C79B93}"/>
    <cellStyle name="40% - Accent5 2 4 4" xfId="2512" xr:uid="{C8177A7D-40C4-417A-B429-94D8449A3C65}"/>
    <cellStyle name="40% - Accent5 2 4 4 2" xfId="3710" xr:uid="{9C342D12-9A9C-4D67-BA24-571FDA014D9C}"/>
    <cellStyle name="40% - Accent5 2 4 4 2 2" xfId="17934" xr:uid="{A8F9E0C7-B12B-48CA-972E-6A94A9F6D7C7}"/>
    <cellStyle name="40% - Accent5 2 4 4 2 2 2" xfId="43242" xr:uid="{B0D349F0-9969-4AAD-9A76-7A1BF780E631}"/>
    <cellStyle name="40% - Accent5 2 4 4 2 3" xfId="29154" xr:uid="{21AB8176-F97F-4F5A-BA55-B22BDB86B0F0}"/>
    <cellStyle name="40% - Accent5 2 4 4 3" xfId="13381" xr:uid="{C9A14A64-0CE6-482D-BA70-1B63FC95D976}"/>
    <cellStyle name="40% - Accent5 2 4 4 3 2" xfId="24394" xr:uid="{C6D0E197-F5B7-4F0E-90B8-78C82059F2E6}"/>
    <cellStyle name="40% - Accent5 2 4 4 3 2 2" xfId="49639" xr:uid="{BF4BDD8F-40E2-4A35-BB85-39DFBF84337B}"/>
    <cellStyle name="40% - Accent5 2 4 4 3 3" xfId="38732" xr:uid="{12A0E2D2-0968-4A51-A987-C57CC70E0E54}"/>
    <cellStyle name="40% - Accent5 2 4 4 4" xfId="13551" xr:uid="{FB4F0B04-F5C3-40C8-9EBA-31513C0F39A6}"/>
    <cellStyle name="40% - Accent5 2 4 4 4 2" xfId="38902" xr:uid="{560FBDCC-87CA-4CB5-8039-463C63E12E05}"/>
    <cellStyle name="40% - Accent5 2 4 4 5" xfId="27965" xr:uid="{3A563B32-BDBE-415C-80E2-0A89FDEDB923}"/>
    <cellStyle name="40% - Accent5 2 4 5" xfId="1525" xr:uid="{A8E30B22-6BFD-4559-B2B3-9DCAF6F05474}"/>
    <cellStyle name="40% - Accent5 2 4 5 2" xfId="13638" xr:uid="{52A5855A-5382-4996-8095-2FFFDE20F2EC}"/>
    <cellStyle name="40% - Accent5 2 4 5 2 2" xfId="38989" xr:uid="{7060B9E3-53E1-4FA6-AEEA-295B2E88C663}"/>
    <cellStyle name="40% - Accent5 2 4 5 3" xfId="26996" xr:uid="{013CEA24-A663-4D2E-BBCD-99D2615FE1DD}"/>
    <cellStyle name="40% - Accent5 2 4 6" xfId="22751" xr:uid="{2679800C-140C-4A86-A824-FB65BBF26178}"/>
    <cellStyle name="40% - Accent5 2 4 6 2" xfId="12718" xr:uid="{D6308D5C-8B9A-48D5-9B75-D7E2A0485FB3}"/>
    <cellStyle name="40% - Accent5 2 4 6 2 2" xfId="38081" xr:uid="{7002E983-4DB0-485B-956B-B70E82A9A1FC}"/>
    <cellStyle name="40% - Accent5 2 4 6 3" xfId="48006" xr:uid="{2352D43C-81DB-4C65-916B-47528B48B5F3}"/>
    <cellStyle name="40% - Accent5 2 4 7" xfId="23995" xr:uid="{076C8848-0367-4ECE-860A-98EFD774851D}"/>
    <cellStyle name="40% - Accent5 2 4 7 2" xfId="49240" xr:uid="{055052AE-DA26-4E8C-A658-FC850106C770}"/>
    <cellStyle name="40% - Accent5 2 4 8" xfId="29963" xr:uid="{E5A85AA4-05FB-4C3E-8E83-4DA76514DF9B}"/>
    <cellStyle name="40% - Accent5 2 5" xfId="17169" xr:uid="{24DA44B1-9C54-4B63-B690-FC8A588C6848}"/>
    <cellStyle name="40% - Accent5 2 5 2" xfId="6636" xr:uid="{C060242C-35F5-405A-B951-6D440390DFDF}"/>
    <cellStyle name="40% - Accent5 2 5 2 2" xfId="4616" xr:uid="{9951B82E-CF32-49D0-A90E-B7A061B6C063}"/>
    <cellStyle name="40% - Accent5 2 5 2 2 2" xfId="5814" xr:uid="{B8F8382B-AB81-4E79-A019-C2B5C620899B}"/>
    <cellStyle name="40% - Accent5 2 5 2 2 2 2" xfId="1086" xr:uid="{BC3A2EB0-BD4B-4D1A-BA6C-04E1FC7420F2}"/>
    <cellStyle name="40% - Accent5 2 5 2 2 2 2 2" xfId="26570" xr:uid="{8EAD9B75-989F-44A9-9026-5276678CCCBC}"/>
    <cellStyle name="40% - Accent5 2 5 2 2 2 3" xfId="31237" xr:uid="{BAD79AAA-0321-44B3-AAC8-A721BAE77204}"/>
    <cellStyle name="40% - Accent5 2 5 2 2 3" xfId="10197" xr:uid="{57A5D708-C93B-4EA2-BCD7-3230B2A73D31}"/>
    <cellStyle name="40% - Accent5 2 5 2 2 3 2" xfId="13871" xr:uid="{2DA949AC-F6FF-4F02-9EE6-E7E61B3AB222}"/>
    <cellStyle name="40% - Accent5 2 5 2 2 3 2 2" xfId="39222" xr:uid="{86597741-B8F7-4325-9625-F499D293199C}"/>
    <cellStyle name="40% - Accent5 2 5 2 2 3 3" xfId="35581" xr:uid="{24FC73AD-5902-462C-B95D-82FA954B43DB}"/>
    <cellStyle name="40% - Accent5 2 5 2 2 4" xfId="10367" xr:uid="{96E31576-4A56-4367-83DB-BB5D9209A9BB}"/>
    <cellStyle name="40% - Accent5 2 5 2 2 4 2" xfId="35751" xr:uid="{87ACF6EE-21EF-43C8-8CBC-F65A72A7F3D6}"/>
    <cellStyle name="40% - Accent5 2 5 2 2 5" xfId="30047" xr:uid="{8FC93F87-9194-4E8E-BD33-9AAA6C327FBE}"/>
    <cellStyle name="40% - Accent5 2 5 2 3" xfId="16267" xr:uid="{4A7179FC-62B5-4012-B1A9-0100610C8528}"/>
    <cellStyle name="40% - Accent5 2 5 2 3 2" xfId="10456" xr:uid="{2B6D616B-E94D-4C46-BC28-F14299CEB41E}"/>
    <cellStyle name="40% - Accent5 2 5 2 3 2 2" xfId="35840" xr:uid="{BB594F5A-6452-4858-9833-E3A8473B9645}"/>
    <cellStyle name="40% - Accent5 2 5 2 3 3" xfId="41583" xr:uid="{2C76D87F-2C21-42AE-99B4-86786F9F506C}"/>
    <cellStyle name="40% - Accent5 2 5 2 4" xfId="24855" xr:uid="{3038CA43-C352-4A41-BB80-33366A1EE7FD}"/>
    <cellStyle name="40% - Accent5 2 5 2 4 2" xfId="21144" xr:uid="{3A70A1DB-1B1C-4AD3-AEB0-764AD35A8303}"/>
    <cellStyle name="40% - Accent5 2 5 2 4 2 2" xfId="46423" xr:uid="{78D8440B-EAB6-454B-BC16-A226F38FC59C}"/>
    <cellStyle name="40% - Accent5 2 5 2 4 3" xfId="50089" xr:uid="{7608A293-F729-4AFD-A78E-011762C942AA}"/>
    <cellStyle name="40% - Accent5 2 5 2 5" xfId="13472" xr:uid="{256DDE25-7A67-4464-B2A5-CCFDFCC7AB59}"/>
    <cellStyle name="40% - Accent5 2 5 2 5 2" xfId="38823" xr:uid="{FC57AC87-A4D3-430B-B201-E6B4FAB404A0}"/>
    <cellStyle name="40% - Accent5 2 5 2 6" xfId="32050" xr:uid="{E454AA0C-468A-4894-902E-FE1E6AD11507}"/>
    <cellStyle name="40% - Accent5 2 5 3" xfId="19272" xr:uid="{22EE0154-5E13-439E-9721-93DF4C143AFD}"/>
    <cellStyle name="40% - Accent5 2 5 3 2" xfId="10929" xr:uid="{44C01A05-86D8-4ED0-A7AB-597DE258120C}"/>
    <cellStyle name="40% - Accent5 2 5 3 2 2" xfId="12128" xr:uid="{B89EF26F-8C11-40A9-8D64-CF5A9B197F20}"/>
    <cellStyle name="40% - Accent5 2 5 3 2 2 2" xfId="2121" xr:uid="{A713B22B-4709-48E3-A00F-C355595CF0CC}"/>
    <cellStyle name="40% - Accent5 2 5 3 2 2 2 2" xfId="27592" xr:uid="{C4697D53-B7D7-4665-AD36-7C953B4804C2}"/>
    <cellStyle name="40% - Accent5 2 5 3 2 2 3" xfId="37491" xr:uid="{873B79F6-7181-4C87-834F-76CF4F14DD07}"/>
    <cellStyle name="40% - Accent5 2 5 3 2 3" xfId="22834" xr:uid="{FD0DE90B-2508-4F6D-ACF3-D80F3D777F48}"/>
    <cellStyle name="40% - Accent5 2 5 3 2 3 2" xfId="2268" xr:uid="{5F4EDA6C-7E2E-4127-9B19-8F6037B3B405}"/>
    <cellStyle name="40% - Accent5 2 5 3 2 3 2 2" xfId="27739" xr:uid="{09286A7C-64AB-431B-90F0-2D54D80574CF}"/>
    <cellStyle name="40% - Accent5 2 5 3 2 3 3" xfId="48089" xr:uid="{DCECF229-49F2-408D-A2D9-4A10A4E07B8F}"/>
    <cellStyle name="40% - Accent5 2 5 3 2 4" xfId="23004" xr:uid="{1BF4AC26-4D11-4A1D-9290-3261A51B07AF}"/>
    <cellStyle name="40% - Accent5 2 5 3 2 4 2" xfId="48259" xr:uid="{E36F79C7-4B49-49A7-BDD7-FD3E21DED17F}"/>
    <cellStyle name="40% - Accent5 2 5 3 2 5" xfId="36300" xr:uid="{1A85352C-15E2-4A4C-9DED-395FF2F9BCC5}"/>
    <cellStyle name="40% - Accent5 2 5 3 3" xfId="5733" xr:uid="{3147FF41-C172-43F1-A929-6A2DB25317AC}"/>
    <cellStyle name="40% - Accent5 2 5 3 3 2" xfId="23093" xr:uid="{1750279D-521B-42AD-93A8-367227602940}"/>
    <cellStyle name="40% - Accent5 2 5 3 3 2 2" xfId="48348" xr:uid="{F24B3FB5-28BC-4535-B2EE-AEAE667E7BC3}"/>
    <cellStyle name="40% - Accent5 2 5 3 3 3" xfId="31156" xr:uid="{E4C6A230-D5F0-4782-BD24-23EE7A5552DE}"/>
    <cellStyle name="40% - Accent5 2 5 3 4" xfId="18542" xr:uid="{199BC529-3AE6-4D39-B15C-0A4B3D2E3520}"/>
    <cellStyle name="40% - Accent5 2 5 3 4 2" xfId="14832" xr:uid="{746514A3-5EF8-4418-901A-5E579C65D78A}"/>
    <cellStyle name="40% - Accent5 2 5 3 4 2 2" xfId="40171" xr:uid="{11F312DD-54DD-4948-86A2-CA96BB7B97DD}"/>
    <cellStyle name="40% - Accent5 2 5 3 4 3" xfId="43842" xr:uid="{B213FBE8-4E14-42FD-A847-0DBD56CCA9D5}"/>
    <cellStyle name="40% - Accent5 2 5 3 5" xfId="834" xr:uid="{B663F301-3983-46BF-A7D4-2FA5B670FA6B}"/>
    <cellStyle name="40% - Accent5 2 5 3 5 2" xfId="26318" xr:uid="{B0F4F577-3F5E-41D4-A304-554FDC506823}"/>
    <cellStyle name="40% - Accent5 2 5 3 6" xfId="44563" xr:uid="{E52FF290-BC69-4356-8A0B-E512CB5C67D0}"/>
    <cellStyle name="40% - Accent5 2 5 4" xfId="15149" xr:uid="{1BD6366C-A79A-4A28-908C-F3A317613F68}"/>
    <cellStyle name="40% - Accent5 2 5 4 2" xfId="16348" xr:uid="{003BE31A-BB1B-4E14-AC1A-2D6D3A512B48}"/>
    <cellStyle name="40% - Accent5 2 5 4 2 2" xfId="13723" xr:uid="{EE81B7D6-C145-4E33-BC1F-EBFD9A4AD1D8}"/>
    <cellStyle name="40% - Accent5 2 5 4 2 2 2" xfId="39074" xr:uid="{D9260731-571A-4724-B6E7-B28756516BE1}"/>
    <cellStyle name="40% - Accent5 2 5 4 2 3" xfId="41664" xr:uid="{298BE266-B852-4901-A39F-AB8618EF1E85}"/>
    <cellStyle name="40% - Accent5 2 5 4 3" xfId="3883" xr:uid="{2BFF4092-0B4D-4DC5-837F-36D54D5EA3C6}"/>
    <cellStyle name="40% - Accent5 2 5 4 3 2" xfId="20185" xr:uid="{8D0AC48D-D420-422E-A13F-F90FFFD4F39D}"/>
    <cellStyle name="40% - Accent5 2 5 4 3 2 2" xfId="45473" xr:uid="{4E7DE73E-A51A-430A-B685-1393834AD20E}"/>
    <cellStyle name="40% - Accent5 2 5 4 3 3" xfId="29327" xr:uid="{444F9CE6-9AF3-4BBA-BD7F-78861EF8C67B}"/>
    <cellStyle name="40% - Accent5 2 5 4 4" xfId="4053" xr:uid="{D4F5C695-56BB-4741-8820-0B15237A0E42}"/>
    <cellStyle name="40% - Accent5 2 5 4 4 2" xfId="29497" xr:uid="{AB223749-54C0-4FD4-B797-6A4E7753FE63}"/>
    <cellStyle name="40% - Accent5 2 5 4 5" xfId="40476" xr:uid="{BFFEA419-AB42-4522-AF65-AB1EF2052402}"/>
    <cellStyle name="40% - Accent5 2 5 5" xfId="22580" xr:uid="{CCCC5CA6-9F98-4EE1-893F-FC557FB285C3}"/>
    <cellStyle name="40% - Accent5 2 5 5 2" xfId="4142" xr:uid="{514D0447-A8C0-4E2B-91AF-6F5BCD3BC12A}"/>
    <cellStyle name="40% - Accent5 2 5 5 2 2" xfId="29586" xr:uid="{10DDE1B5-CD9C-4AFC-9A75-B98864BFEEF3}"/>
    <cellStyle name="40% - Accent5 2 5 5 3" xfId="47835" xr:uid="{2372A0F7-695A-4A20-AEBF-96321C4EAEBF}"/>
    <cellStyle name="40% - Accent5 2 5 6" xfId="12218" xr:uid="{6AEB2CB3-7BC7-4F06-A43B-5DA40DB6CD0C}"/>
    <cellStyle name="40% - Accent5 2 5 6 2" xfId="8509" xr:uid="{B17ADDA5-1560-4036-A333-52C385648283}"/>
    <cellStyle name="40% - Accent5 2 5 6 2 2" xfId="33916" xr:uid="{59F73FEE-E2AA-4AB6-BFBC-57659F763F58}"/>
    <cellStyle name="40% - Accent5 2 5 6 3" xfId="37581" xr:uid="{A6F1D618-97BC-49FA-B749-2337F8EFCE19}"/>
    <cellStyle name="40% - Accent5 2 5 7" xfId="19786" xr:uid="{0AADFD20-786A-4597-B308-3AEDC8FA5096}"/>
    <cellStyle name="40% - Accent5 2 5 7 2" xfId="45074" xr:uid="{5021F70D-4DE6-4488-9C52-44C20AE3169E}"/>
    <cellStyle name="40% - Accent5 2 5 8" xfId="42477" xr:uid="{A453E2BC-8D9C-4112-8EEE-9F04277E522F}"/>
    <cellStyle name="40% - Accent5 2 6" xfId="12958" xr:uid="{DAC074CC-4F6A-49A9-BA82-228FB74EE9A0}"/>
    <cellStyle name="40% - Accent5 2 6 2" xfId="23566" xr:uid="{90C0D298-98A1-40C7-B324-9F7A3B3D0A0B}"/>
    <cellStyle name="40% - Accent5 2 6 2 2" xfId="24765" xr:uid="{E4A085DA-AA0C-49F1-A0A0-BD113D0E2A2F}"/>
    <cellStyle name="40% - Accent5 2 6 2 2 2" xfId="4225" xr:uid="{A5D5CDB0-2F00-461D-9E6E-296DE252C2CD}"/>
    <cellStyle name="40% - Accent5 2 6 2 2 2 2" xfId="29669" xr:uid="{6A8CC090-30A1-4C25-849A-6F91B86DF514}"/>
    <cellStyle name="40% - Accent5 2 6 2 2 3" xfId="49999" xr:uid="{C244073E-6EC2-4067-ABCC-8BA4398F16A0}"/>
    <cellStyle name="40% - Accent5 2 6 2 3" xfId="16521" xr:uid="{9D57D398-0892-4A0C-A397-668933A06C34}"/>
    <cellStyle name="40% - Accent5 2 6 2 3 2" xfId="4372" xr:uid="{7FACA8B3-3800-4665-B2AC-71C2E395C5F6}"/>
    <cellStyle name="40% - Accent5 2 6 2 3 2 2" xfId="29816" xr:uid="{53340E47-A212-4716-BB44-29A4CBB09445}"/>
    <cellStyle name="40% - Accent5 2 6 2 3 3" xfId="41837" xr:uid="{39E1AE54-746C-4BED-AB11-BF776579FC41}"/>
    <cellStyle name="40% - Accent5 2 6 2 4" xfId="16691" xr:uid="{1DF820E7-F2C5-4681-AB85-4865A4885DAB}"/>
    <cellStyle name="40% - Accent5 2 6 2 4 2" xfId="42007" xr:uid="{10D3DF78-5251-48A2-8E77-890FAF746827}"/>
    <cellStyle name="40% - Accent5 2 6 2 5" xfId="48811" xr:uid="{7E01C864-FB96-4EC4-853D-0826CEE7C57E}"/>
    <cellStyle name="40% - Accent5 2 6 3" xfId="12047" xr:uid="{CA4810C6-7D11-450E-A36D-3914C3E3B625}"/>
    <cellStyle name="40% - Accent5 2 6 3 2" xfId="16780" xr:uid="{27AC21FC-24DA-48FC-9358-F0ED53D8C485}"/>
    <cellStyle name="40% - Accent5 2 6 3 2 2" xfId="42096" xr:uid="{F51B876A-E0EC-4747-AA36-10D2E0C7E00D}"/>
    <cellStyle name="40% - Accent5 2 6 3 3" xfId="37410" xr:uid="{34D0E100-92BC-4B62-8DDC-8A5301A44061}"/>
    <cellStyle name="40% - Accent5 2 6 4" xfId="8009" xr:uid="{7F9142FA-9EFC-42E1-BA5A-62DC485E8547}"/>
    <cellStyle name="40% - Accent5 2 6 4 2" xfId="3268" xr:uid="{DBBAE674-797D-4954-B1FF-214878161326}"/>
    <cellStyle name="40% - Accent5 2 6 4 2 2" xfId="28721" xr:uid="{528C3F6C-C490-41B0-B521-07C7001200AE}"/>
    <cellStyle name="40% - Accent5 2 6 4 3" xfId="33416" xr:uid="{E973FD09-946D-4897-A1EB-8BF0C22AB69C}"/>
    <cellStyle name="40% - Accent5 2 6 5" xfId="1870" xr:uid="{7979D62B-1851-49CD-87C4-5596AC366930}"/>
    <cellStyle name="40% - Accent5 2 6 5 2" xfId="27341" xr:uid="{D2A69531-5E7D-4B33-A0F3-BFDE1A91A1AB}"/>
    <cellStyle name="40% - Accent5 2 6 6" xfId="38312" xr:uid="{848D21AD-DB7A-40C6-8B3D-F6554EA8E848}"/>
    <cellStyle name="40% - Accent5 2 7" xfId="316" xr:uid="{33E41967-28DD-4C68-B4CA-A5DC720BAA3C}"/>
    <cellStyle name="40% - Accent5 2 7 2" xfId="17254" xr:uid="{79D4C554-A552-4559-8528-6D15DB10DB5C}"/>
    <cellStyle name="40% - Accent5 2 7 2 2" xfId="18452" xr:uid="{0858CE58-24AA-4CBD-8F50-019BEB60D869}"/>
    <cellStyle name="40% - Accent5 2 7 2 2 2" xfId="10539" xr:uid="{8B357B7B-FD05-4612-B3C5-791C2F715DA3}"/>
    <cellStyle name="40% - Accent5 2 7 2 2 2 2" xfId="35923" xr:uid="{5F80C163-E172-4886-A2BA-ACCEF274E5A0}"/>
    <cellStyle name="40% - Accent5 2 7 2 2 3" xfId="43752" xr:uid="{348E8ADD-E89A-4FAB-BF29-FD8DC61A719C}"/>
    <cellStyle name="40% - Accent5 2 7 2 3" xfId="5987" xr:uid="{C310CAC3-E115-46A1-A0A1-B2F72AAE32FF}"/>
    <cellStyle name="40% - Accent5 2 7 2 3 2" xfId="10686" xr:uid="{5DB9ED0F-73FF-47C7-A2CB-6A4A0114FBBA}"/>
    <cellStyle name="40% - Accent5 2 7 2 3 2 2" xfId="36070" xr:uid="{54C02E99-508A-4E9E-A60B-F23463071266}"/>
    <cellStyle name="40% - Accent5 2 7 2 3 3" xfId="31410" xr:uid="{553F9BA5-AED4-45C5-A21F-1BDA283C7A7C}"/>
    <cellStyle name="40% - Accent5 2 7 2 4" xfId="6157" xr:uid="{F7A22601-5CA2-42D1-A2FB-20F790996663}"/>
    <cellStyle name="40% - Accent5 2 7 2 4 2" xfId="31580" xr:uid="{0D9299AD-F783-4BF4-B9B3-94C9BBD086DA}"/>
    <cellStyle name="40% - Accent5 2 7 2 5" xfId="42562" xr:uid="{FA1CAFD4-9F3B-4A96-8FC3-BABC053EDD11}"/>
    <cellStyle name="40% - Accent5 2 7 3" xfId="24684" xr:uid="{F1592792-3BA6-405E-8E0F-287BE9956A5B}"/>
    <cellStyle name="40% - Accent5 2 7 3 2" xfId="6246" xr:uid="{260134B8-5094-4C16-AB45-DCD3510D3468}"/>
    <cellStyle name="40% - Accent5 2 7 3 2 2" xfId="31669" xr:uid="{1B04E7D8-EBC0-4688-A2BE-CA642C323F5E}"/>
    <cellStyle name="40% - Accent5 2 7 3 3" xfId="49918" xr:uid="{E59EA2F6-A2DF-4FBB-8732-C33960EC0ED0}"/>
    <cellStyle name="40% - Accent5 2 7 4" xfId="20644" xr:uid="{225C2933-C2C6-4D70-AA91-EBEC75983177}"/>
    <cellStyle name="40% - Accent5 2 7 4 2" xfId="9581" xr:uid="{3E925049-A588-4730-A50C-8F4E57871DE1}"/>
    <cellStyle name="40% - Accent5 2 7 4 2 2" xfId="34974" xr:uid="{396D469B-A14D-4507-AE9D-2B20FBC98DB6}"/>
    <cellStyle name="40% - Accent5 2 7 4 3" xfId="45923" xr:uid="{165460AB-AE9D-4A9D-837C-0C50F0F8BB85}"/>
    <cellStyle name="40% - Accent5 2 7 5" xfId="3974" xr:uid="{03C85A09-199B-4E21-BFA4-D527934BF0CC}"/>
    <cellStyle name="40% - Accent5 2 7 5 2" xfId="29418" xr:uid="{89AB05D9-D9C0-44B6-914D-0CE94312E9C1}"/>
    <cellStyle name="40% - Accent5 2 7 6" xfId="25802" xr:uid="{150E967A-8778-4B1C-BFB4-C2510E40C0B5}"/>
    <cellStyle name="40% - Accent5 2 8" xfId="1356" xr:uid="{7381E3BF-6708-45D0-ACAD-64C7FB9A252F}"/>
    <cellStyle name="40% - Accent5 2 9" xfId="22410" xr:uid="{73CB41EC-E60F-4C76-8905-F4574C32C6F7}"/>
    <cellStyle name="40% - Accent5 2 9 2" xfId="20475" xr:uid="{4CB83E58-2E7B-412D-AF2E-F25C64F90170}"/>
    <cellStyle name="40% - Accent5 2 9 2 2" xfId="8348" xr:uid="{2CC9657C-5356-4A78-AE92-A1423CCB127D}"/>
    <cellStyle name="40% - Accent5 2 9 2 2 2" xfId="33755" xr:uid="{3D1CC88B-A1EF-4635-82C9-60C430619681}"/>
    <cellStyle name="40% - Accent5 2 9 2 3" xfId="45754" xr:uid="{52035A9E-D954-4D9E-8E16-83ED6A0A593E}"/>
    <cellStyle name="40% - Accent5 2 9 3" xfId="9083" xr:uid="{963CCBDE-B809-47DB-A55E-A0033ACAF303}"/>
    <cellStyle name="40% - Accent5 2 9 3 2" xfId="5383" xr:uid="{849C2394-B363-4DB8-99C2-3714FE0E6601}"/>
    <cellStyle name="40% - Accent5 2 9 3 2 2" xfId="30814" xr:uid="{2F9209B3-35E9-448E-A9BF-4ECCA340A988}"/>
    <cellStyle name="40% - Accent5 2 9 3 3" xfId="34476" xr:uid="{0E73EBA4-F741-4BE1-8D26-8F2E8ACED6F2}"/>
    <cellStyle name="40% - Accent5 2 9 4" xfId="6077" xr:uid="{1C4B0474-D00C-406D-8475-1656B8F5BD4E}"/>
    <cellStyle name="40% - Accent5 2 9 4 2" xfId="31500" xr:uid="{717D3F77-BFCA-4915-B9EB-72A15ECD83F0}"/>
    <cellStyle name="40% - Accent5 2 9 5" xfId="47667" xr:uid="{0E45EAC3-84AD-44F4-BD93-29D4E7093B9C}"/>
    <cellStyle name="40% - Accent5 20" xfId="15122" xr:uid="{ED208220-8124-4EF6-8AFE-8AB713EF3194}"/>
    <cellStyle name="40% - Accent5 20 2" xfId="14243" xr:uid="{ED7F8CA0-347D-4060-B4F3-95C887E24C56}"/>
    <cellStyle name="40% - Accent5 20 2 2" xfId="12639" xr:uid="{E15DC288-30A8-4444-B62D-B942A5115B86}"/>
    <cellStyle name="40% - Accent5 20 2 2 2" xfId="38002" xr:uid="{F9273F71-55CC-4E1A-ADEA-454ECB863464}"/>
    <cellStyle name="40% - Accent5 20 2 3" xfId="39582" xr:uid="{E6AE7561-1DCF-446D-A04C-0A93D19343BA}"/>
    <cellStyle name="40% - Accent5 20 3" xfId="8088" xr:uid="{CAF20B2F-3B45-471D-8A4B-A551AE64995A}"/>
    <cellStyle name="40% - Accent5 20 3 2" xfId="11776" xr:uid="{86BE5DFD-7BAE-481C-A2BF-77BE53A62160}"/>
    <cellStyle name="40% - Accent5 20 3 2 2" xfId="37147" xr:uid="{7900E7AC-DEE5-45AA-AB93-1A9D4F91E7F9}"/>
    <cellStyle name="40% - Accent5 20 3 3" xfId="33495" xr:uid="{3A84D516-0BD5-4A3D-96FC-7471ADB75521}"/>
    <cellStyle name="40% - Accent5 20 4" xfId="8251" xr:uid="{6BE3A4F5-C904-47E5-9A4E-57631B5ED818}"/>
    <cellStyle name="40% - Accent5 20 4 2" xfId="33658" xr:uid="{3E291701-3AF2-4EBE-9BD6-37AE2803476D}"/>
    <cellStyle name="40% - Accent5 20 5" xfId="40449" xr:uid="{84C8AA2B-D5C4-4E3A-BB91-3E2E47BBD3B3}"/>
    <cellStyle name="40% - Accent5 21" xfId="8849" xr:uid="{4E9A8C83-92EB-496C-8CB0-F3686CF9AE5E}"/>
    <cellStyle name="40% - Accent5 21 2" xfId="23027" xr:uid="{EF9485AB-A4BB-473B-BA25-DC61E7331EEF}"/>
    <cellStyle name="40% - Accent5 21 2 2" xfId="48282" xr:uid="{0C47463C-B47C-42B6-A65C-20A8D1F28907}"/>
    <cellStyle name="40% - Accent5 21 3" xfId="34242" xr:uid="{47A940DB-EA03-4796-AF68-CDCCF6A5FAE1}"/>
    <cellStyle name="40% - Accent5 22" xfId="11119" xr:uid="{53C1F703-E505-4903-BC24-5E590E324188}"/>
    <cellStyle name="40% - Accent5 22 2" xfId="21092" xr:uid="{D166FC5A-1363-4BB8-9B1F-A54A5902756A}"/>
    <cellStyle name="40% - Accent5 22 2 2" xfId="46371" xr:uid="{A33634ED-58A2-4F9F-9449-476F01428DFD}"/>
    <cellStyle name="40% - Accent5 22 3" xfId="36490" xr:uid="{93BF635E-BEF7-46ED-8B3E-8BA541E81644}"/>
    <cellStyle name="40% - Accent5 23" xfId="3895" xr:uid="{F6C4B7B4-8122-4CE2-BC06-13BA51429380}"/>
    <cellStyle name="40% - Accent5 23 2" xfId="29339" xr:uid="{962199AC-1692-4B8D-A6B0-F03C650208CD}"/>
    <cellStyle name="40% - Accent5 24" xfId="21258" xr:uid="{7434BFE3-FCA3-4F73-9611-C79D3D55B83A}"/>
    <cellStyle name="40% - Accent5 24 2" xfId="46537" xr:uid="{BD2C4CE1-AA3C-48C0-8A5D-A1E244E28CF1}"/>
    <cellStyle name="40% - Accent5 25" xfId="17098" xr:uid="{441E136B-8C4B-4307-83EA-058CF8959AF7}"/>
    <cellStyle name="40% - Accent5 25 2" xfId="42412" xr:uid="{538AEA12-29E3-4C44-8BD6-BF99408EAEB1}"/>
    <cellStyle name="40% - Accent5 26" xfId="198" xr:uid="{E5CC20AB-8BEB-4887-B01D-C3AA120B32F5}"/>
    <cellStyle name="40% - Accent5 26 2" xfId="25692" xr:uid="{10E7C538-1D32-46B5-BF35-EDF5FC882022}"/>
    <cellStyle name="40% - Accent5 27" xfId="25500" xr:uid="{1EB5F1F1-C404-4D71-ACA7-34049B1A4B5C}"/>
    <cellStyle name="40% - Accent5 27 2" xfId="50730" xr:uid="{AA21E20D-61EC-4496-9563-A7402CC7D0C3}"/>
    <cellStyle name="40% - Accent5 28" xfId="25524" xr:uid="{93B8A63E-4B34-4D94-9E6F-D5680568189C}"/>
    <cellStyle name="40% - Accent5 28 2" xfId="50747" xr:uid="{42DCCBA1-2977-4CCB-B307-74AD1E85BCF6}"/>
    <cellStyle name="40% - Accent5 29" xfId="25618" xr:uid="{8C9B73BE-D704-4380-81B8-D7F41F79BF67}"/>
    <cellStyle name="40% - Accent5 3" xfId="174" xr:uid="{01ECAA06-D71B-44EC-8D49-2D4514973C76}"/>
    <cellStyle name="40% - Accent5 3 10" xfId="18311" xr:uid="{835FACD8-F0F3-4748-B560-AE84DB9BDC45}"/>
    <cellStyle name="40% - Accent5 3 10 2" xfId="13575" xr:uid="{6CA52F88-3D4D-44EE-BC79-6DDB0388AA33}"/>
    <cellStyle name="40% - Accent5 3 10 2 2" xfId="38926" xr:uid="{A652D3C9-560E-445E-B573-F0DCAC6C33E4}"/>
    <cellStyle name="40% - Accent5 3 10 3" xfId="43611" xr:uid="{9914914D-ACC3-427D-9D5E-E58D26D409A6}"/>
    <cellStyle name="40% - Accent5 3 11" xfId="2705" xr:uid="{06789534-D34A-4310-8A56-0EF251DBE6A6}"/>
    <cellStyle name="40% - Accent5 3 11 2" xfId="6353" xr:uid="{BD25A31D-9071-41B2-BDF6-85C2297DB060}"/>
    <cellStyle name="40% - Accent5 3 11 2 2" xfId="31776" xr:uid="{B75DD239-F661-4459-9797-3D2ACCE560A4}"/>
    <cellStyle name="40% - Accent5 3 11 3" xfId="28158" xr:uid="{A0CBD4D6-05FC-4541-B2D5-9CAB8B9FF8AE}"/>
    <cellStyle name="40% - Accent5 3 12" xfId="766" xr:uid="{17886084-4389-4A92-9650-0F9DA11A4723}"/>
    <cellStyle name="40% - Accent5 3 12 2" xfId="26250" xr:uid="{2BC69671-BB6E-44F1-9DBF-7BBC2F6E706E}"/>
    <cellStyle name="40% - Accent5 3 13" xfId="12889" xr:uid="{2A53B164-84D3-4787-B8AE-5A1DC62976C3}"/>
    <cellStyle name="40% - Accent5 3 13 2" xfId="38247" xr:uid="{97D821D7-7378-4247-9FE7-455FEB2E48E5}"/>
    <cellStyle name="40% - Accent5 3 14" xfId="25574" xr:uid="{7ADA581B-4725-44E0-9E3B-66938EC4A2BE}"/>
    <cellStyle name="40% - Accent5 3 14 2" xfId="50797" xr:uid="{D955EF44-2E9F-4832-BD36-D5E858EBF323}"/>
    <cellStyle name="40% - Accent5 3 15" xfId="25669" xr:uid="{B91CB5AB-3192-41D2-AE9A-3488F131A8E0}"/>
    <cellStyle name="40% - Accent5 3 2" xfId="2364" xr:uid="{AE81A9BC-3987-4E5B-ABE4-405DAE9477A9}"/>
    <cellStyle name="40% - Accent5 3 2 10" xfId="23930" xr:uid="{7B7618B9-2E22-478B-BEF7-6475A4BCDB66}"/>
    <cellStyle name="40% - Accent5 3 2 10 2" xfId="49175" xr:uid="{820FF73F-73D9-4AD6-A27B-CCA30AE2C7F7}"/>
    <cellStyle name="40% - Accent5 3 2 11" xfId="27828" xr:uid="{9C86A07D-C68B-42A6-B86A-3FA9280F6198}"/>
    <cellStyle name="40% - Accent5 3 2 2" xfId="22411" xr:uid="{A2C2AF91-7E05-48E9-BFBE-0D68A9EDFF41}"/>
    <cellStyle name="40% - Accent5 3 2 2 2" xfId="16098" xr:uid="{7BD170E0-75DA-47EB-958F-40E4F05337B5}"/>
    <cellStyle name="40% - Accent5 3 2 2 2 2" xfId="401" xr:uid="{A1BCFA18-571D-4228-A75A-26EB8F076C7B}"/>
    <cellStyle name="40% - Accent5 3 2 2 2 2 2" xfId="2678" xr:uid="{D9DA1E50-06B2-4F6E-9D8E-9D4F9BE8AE54}"/>
    <cellStyle name="40% - Accent5 3 2 2 2 2 2 2" xfId="12643" xr:uid="{4158C040-F1BE-4F74-B589-5DA0EBC5FCEC}"/>
    <cellStyle name="40% - Accent5 3 2 2 2 2 2 2 2" xfId="38006" xr:uid="{C639B749-A7C6-4017-80BD-AC26615E5C25}"/>
    <cellStyle name="40% - Accent5 3 2 2 2 2 2 3" xfId="28131" xr:uid="{C203A011-6119-4B25-A7F1-05D882365C39}"/>
    <cellStyle name="40% - Accent5 3 2 2 2 2 3" xfId="8092" xr:uid="{94C4CA6B-BE85-4346-AFF9-37964881D545}"/>
    <cellStyle name="40% - Accent5 3 2 2 2 2 3 2" xfId="12790" xr:uid="{AC241D97-C171-4FB9-ACFF-9B72FB28AE3E}"/>
    <cellStyle name="40% - Accent5 3 2 2 2 2 3 2 2" xfId="38153" xr:uid="{488902D1-F3EC-42DF-88E4-4E937D396CEA}"/>
    <cellStyle name="40% - Accent5 3 2 2 2 2 3 3" xfId="33499" xr:uid="{EE1CA332-5DA8-460F-A317-0E78C9B70DED}"/>
    <cellStyle name="40% - Accent5 3 2 2 2 2 4" xfId="8262" xr:uid="{38380EAD-1C1D-4A2B-BDC4-25A36395488A}"/>
    <cellStyle name="40% - Accent5 3 2 2 2 2 4 2" xfId="33669" xr:uid="{C3871039-342A-49CB-825C-75E124ADACCB}"/>
    <cellStyle name="40% - Accent5 3 2 2 2 2 5" xfId="25885" xr:uid="{E01F76D7-DA82-4E7B-8F50-B14983765AC6}"/>
    <cellStyle name="40% - Accent5 3 2 2 2 3" xfId="14161" xr:uid="{D3E5C598-4641-454E-A289-4F111A2F085B}"/>
    <cellStyle name="40% - Accent5 3 2 2 2 3 2" xfId="8351" xr:uid="{B0EB05D1-A001-4C93-B06B-276044119CA5}"/>
    <cellStyle name="40% - Accent5 3 2 2 2 3 2 2" xfId="33758" xr:uid="{E846FE44-BBD9-453F-8D09-EBC071699685}"/>
    <cellStyle name="40% - Accent5 3 2 2 2 3 3" xfId="39500" xr:uid="{268216C2-34DE-4117-B487-A1FD4AB5393A}"/>
    <cellStyle name="40% - Accent5 3 2 2 2 4" xfId="21717" xr:uid="{FA4AAFEC-23FD-45BC-945C-68229A680568}"/>
    <cellStyle name="40% - Accent5 3 2 2 2 4 2" xfId="11685" xr:uid="{580EC311-7698-4568-9174-19DE1CD64AF7}"/>
    <cellStyle name="40% - Accent5 3 2 2 2 4 2 2" xfId="37056" xr:uid="{4D9F5406-21FD-495B-9F06-93D7794AA96F}"/>
    <cellStyle name="40% - Accent5 3 2 2 2 4 3" xfId="46985" xr:uid="{059DD91B-8DD2-4D6A-952F-944C82A98FC9}"/>
    <cellStyle name="40% - Accent5 3 2 2 2 5" xfId="6078" xr:uid="{50E06851-B80C-42D0-8768-9442723914A7}"/>
    <cellStyle name="40% - Accent5 3 2 2 2 5 2" xfId="31501" xr:uid="{43F9BEBE-FF70-4404-8CEE-5B8C86698B4F}"/>
    <cellStyle name="40% - Accent5 3 2 2 2 6" xfId="41415" xr:uid="{3E9E8E33-434D-4486-A4F5-2972D5220167}"/>
    <cellStyle name="40% - Accent5 3 2 2 3" xfId="5564" xr:uid="{C63AA913-F8A9-4910-BEE9-3DD67F9E370A}"/>
    <cellStyle name="40% - Accent5 3 2 2 3 2" xfId="1441" xr:uid="{5FE74C22-824E-4D8B-87E7-C1D6AE40E2BF}"/>
    <cellStyle name="40% - Accent5 3 2 2 3 2 2" xfId="8991" xr:uid="{C775892F-FD1A-409A-A606-C605537F8908}"/>
    <cellStyle name="40% - Accent5 3 2 2 3 2 2 2" xfId="25280" xr:uid="{98A5E7CA-AA85-4944-8F78-56E16312351B}"/>
    <cellStyle name="40% - Accent5 3 2 2 3 2 2 2 2" xfId="50514" xr:uid="{96CF610A-DDAC-4AA5-ABFD-51C76EC3E9E4}"/>
    <cellStyle name="40% - Accent5 3 2 2 3 2 2 3" xfId="34384" xr:uid="{9B879E7A-4BA7-4AC7-A3CA-B19653A41648}"/>
    <cellStyle name="40% - Accent5 3 2 2 3 2 3" xfId="20727" xr:uid="{4FCEBF01-47EC-4FFE-969D-2193200C9890}"/>
    <cellStyle name="40% - Accent5 3 2 2 3 2 3 2" xfId="25427" xr:uid="{E8F1A3A7-44A8-4064-AA0D-D6BB01C43665}"/>
    <cellStyle name="40% - Accent5 3 2 2 3 2 3 2 2" xfId="50661" xr:uid="{BB4AE81B-7DA1-495B-A875-F6DE36BE5683}"/>
    <cellStyle name="40% - Accent5 3 2 2 3 2 3 3" xfId="46006" xr:uid="{24C1A77F-806A-438D-994C-579F864D71A1}"/>
    <cellStyle name="40% - Accent5 3 2 2 3 2 4" xfId="20897" xr:uid="{1C51CDCF-FB53-455C-9A95-71B7599F4F16}"/>
    <cellStyle name="40% - Accent5 3 2 2 3 2 4 2" xfId="46176" xr:uid="{C0D04E35-78F0-4322-8D1F-CB52B06CA248}"/>
    <cellStyle name="40% - Accent5 3 2 2 3 2 5" xfId="26912" xr:uid="{9D7B1916-5003-451E-B597-7B148682D375}"/>
    <cellStyle name="40% - Accent5 3 2 2 3 3" xfId="2597" xr:uid="{0B4499A8-116B-462E-8234-C0EC6FABD773}"/>
    <cellStyle name="40% - Accent5 3 2 2 3 3 2" xfId="20986" xr:uid="{1A8A6936-C605-4FE9-9A6D-D51E049B11DC}"/>
    <cellStyle name="40% - Accent5 3 2 2 3 3 2 2" xfId="46265" xr:uid="{51E1C0BF-7D05-46B3-9214-D65F2483995B}"/>
    <cellStyle name="40% - Accent5 3 2 2 3 3 3" xfId="28050" xr:uid="{0548A366-DC8A-4F70-9091-1ACEFA4161A2}"/>
    <cellStyle name="40% - Accent5 3 2 2 3 4" xfId="15405" xr:uid="{316A388F-628A-421C-A5FC-37FD669CC6B0}"/>
    <cellStyle name="40% - Accent5 3 2 2 3 4 2" xfId="24322" xr:uid="{F0F3DE5D-5581-4C41-B249-1558BC473F85}"/>
    <cellStyle name="40% - Accent5 3 2 2 3 4 2 2" xfId="49567" xr:uid="{68FF2070-8DB3-44AC-AE2E-1BCFFB336D4A}"/>
    <cellStyle name="40% - Accent5 3 2 2 3 4 3" xfId="40732" xr:uid="{917549E7-242C-46D8-A84D-3FE53C24D442}"/>
    <cellStyle name="40% - Accent5 3 2 2 3 5" xfId="12392" xr:uid="{A1CA5ACF-E278-4065-8D7D-183803383D40}"/>
    <cellStyle name="40% - Accent5 3 2 2 3 5 2" xfId="37755" xr:uid="{4F36ACFB-7596-4D4D-86D9-F61F3CCF18E6}"/>
    <cellStyle name="40% - Accent5 3 2 2 3 6" xfId="30987" xr:uid="{9C4DBB20-8483-443F-9763-8021EBEB59DE}"/>
    <cellStyle name="40% - Accent5 3 2 2 4" xfId="13043" xr:uid="{60E36B97-27FC-4E8F-B80B-E5CF48945F22}"/>
    <cellStyle name="40% - Accent5 3 2 2 4 2" xfId="14242" xr:uid="{7A029B88-03B9-41B7-96DD-D502E1C9D3CA}"/>
    <cellStyle name="40% - Accent5 3 2 2 4 2 2" xfId="6329" xr:uid="{0D312A63-3FEB-41BB-A29F-96DBFDEC25B0}"/>
    <cellStyle name="40% - Accent5 3 2 2 4 2 2 2" xfId="31752" xr:uid="{3BA89316-BB8E-44FB-818D-63A8BFB89692}"/>
    <cellStyle name="40% - Accent5 3 2 2 4 2 3" xfId="39581" xr:uid="{1DCF3596-A6CC-4D99-AFA8-6006F157B635}"/>
    <cellStyle name="40% - Accent5 3 2 2 4 3" xfId="18625" xr:uid="{4EB28BEE-4458-4497-910D-F6309595DE60}"/>
    <cellStyle name="40% - Accent5 3 2 2 4 3 2" xfId="6476" xr:uid="{47ACF911-7176-4F53-8A51-1A8F808EF88F}"/>
    <cellStyle name="40% - Accent5 3 2 2 4 3 2 2" xfId="31899" xr:uid="{F0BCDFE7-461C-44BB-A102-44F10A3E54C6}"/>
    <cellStyle name="40% - Accent5 3 2 2 4 3 3" xfId="43925" xr:uid="{22021229-6AB6-4BFB-83F7-43325E69211B}"/>
    <cellStyle name="40% - Accent5 3 2 2 4 4" xfId="18795" xr:uid="{2F1EE47B-96B2-43F1-B637-F439E9EE1367}"/>
    <cellStyle name="40% - Accent5 3 2 2 4 4 2" xfId="44095" xr:uid="{2B67A4ED-8FC8-4F90-91BB-15EDFC96E16B}"/>
    <cellStyle name="40% - Accent5 3 2 2 4 5" xfId="38394" xr:uid="{B351952B-C5B1-4F53-9D94-CB6D67EE4B2A}"/>
    <cellStyle name="40% - Accent5 3 2 2 5" xfId="20473" xr:uid="{842F0F96-2541-409A-905C-5E98E2E47666}"/>
    <cellStyle name="40% - Accent5 3 2 2 5 2" xfId="18884" xr:uid="{ACCA020D-C9B1-462B-9704-7B6ECF484CDF}"/>
    <cellStyle name="40% - Accent5 3 2 2 5 2 2" xfId="44184" xr:uid="{DCCF7ADB-2E9D-4A5D-AC27-22ADD4B90382}"/>
    <cellStyle name="40% - Accent5 3 2 2 5 3" xfId="45752" xr:uid="{CB9D3F2B-325B-4C0F-A587-23452427F6E9}"/>
    <cellStyle name="40% - Accent5 3 2 2 6" xfId="9081" xr:uid="{F5E29494-5C70-462A-8655-BFC9E0036CE8}"/>
    <cellStyle name="40% - Accent5 3 2 2 6 2" xfId="5372" xr:uid="{9B205320-B1F0-43DF-BBC0-636EE9F550A8}"/>
    <cellStyle name="40% - Accent5 3 2 2 6 2 2" xfId="30803" xr:uid="{A0599591-DE37-4D5C-9F71-52DD8B467BB2}"/>
    <cellStyle name="40% - Accent5 3 2 2 6 3" xfId="34474" xr:uid="{05C50F48-E2F8-4C94-B43B-F74532BF3AA5}"/>
    <cellStyle name="40% - Accent5 3 2 2 7" xfId="16612" xr:uid="{DDF8B13C-17D2-4013-8BA3-53F7CBE9454F}"/>
    <cellStyle name="40% - Accent5 3 2 2 7 2" xfId="41928" xr:uid="{FCEB89D1-AB3F-4E48-9A3A-4F9C10849B95}"/>
    <cellStyle name="40% - Accent5 3 2 2 8" xfId="47668" xr:uid="{F188AB40-0F47-4E06-8B78-58D3638E8062}"/>
    <cellStyle name="40% - Accent5 3 2 3" xfId="11878" xr:uid="{F1B24DC7-409C-4F7A-B30D-5CEFAA607613}"/>
    <cellStyle name="40% - Accent5 3 2 3 2" xfId="24515" xr:uid="{89223D1C-E38D-4A10-924F-63A29C36A1E9}"/>
    <cellStyle name="40% - Accent5 3 2 3 2 2" xfId="9859" xr:uid="{CA8AEED3-C580-4BEF-83D6-685BD9F0D27C}"/>
    <cellStyle name="40% - Accent5 3 2 3 2 2 2" xfId="15315" xr:uid="{B40F2F0F-31A6-43E0-9C2B-395A132D4816}"/>
    <cellStyle name="40% - Accent5 3 2 3 2 2 2 2" xfId="8434" xr:uid="{B5B43757-FE15-4224-BCCC-16CAA2BAE3D7}"/>
    <cellStyle name="40% - Accent5 3 2 3 2 2 2 2 2" xfId="33841" xr:uid="{205634F3-488D-4E10-9385-E5B10EAADD45}"/>
    <cellStyle name="40% - Accent5 3 2 3 2 2 2 3" xfId="40642" xr:uid="{817EEC8B-A417-4AA0-982F-40423366AB9E}"/>
    <cellStyle name="40% - Accent5 3 2 3 2 2 3" xfId="2851" xr:uid="{5B7FBEB6-7638-4767-A6B2-CB936849B4CB}"/>
    <cellStyle name="40% - Accent5 3 2 3 2 2 3 2" xfId="8581" xr:uid="{934FA6CC-101E-417A-8A4B-1158CFC75BE5}"/>
    <cellStyle name="40% - Accent5 3 2 3 2 2 3 2 2" xfId="33988" xr:uid="{F9BA6244-5DD6-44F0-8E0D-7222BF49192F}"/>
    <cellStyle name="40% - Accent5 3 2 3 2 2 3 3" xfId="28304" xr:uid="{E0CDADDF-B40F-4388-A368-6492DE3E4517}"/>
    <cellStyle name="40% - Accent5 3 2 3 2 2 4" xfId="3021" xr:uid="{380F20BD-5CEB-4800-A133-7FDFFDF31BBA}"/>
    <cellStyle name="40% - Accent5 3 2 3 2 2 4 2" xfId="28474" xr:uid="{26C45C84-8AD1-4709-97F4-76E2A9BD76FD}"/>
    <cellStyle name="40% - Accent5 3 2 3 2 2 5" xfId="35243" xr:uid="{9EAC20EE-7B05-4134-AD68-C8D79C566B83}"/>
    <cellStyle name="40% - Accent5 3 2 3 2 3" xfId="21546" xr:uid="{7A54E17C-3D93-4715-A9AE-CCECC565B428}"/>
    <cellStyle name="40% - Accent5 3 2 3 2 3 2" xfId="3110" xr:uid="{F1AF07B0-EC3F-488D-96EA-86C62B8CA646}"/>
    <cellStyle name="40% - Accent5 3 2 3 2 3 2 2" xfId="28563" xr:uid="{76C1E040-7C1A-4080-AB21-183DD105C74E}"/>
    <cellStyle name="40% - Accent5 3 2 3 2 3 3" xfId="46814" xr:uid="{EC472089-F5E3-49AE-896C-412240A55C93}"/>
    <cellStyle name="40% - Accent5 3 2 3 2 4" xfId="11185" xr:uid="{C935D4E9-D303-4714-B770-730570298B4F}"/>
    <cellStyle name="40% - Accent5 3 2 3 2 4 2" xfId="1174" xr:uid="{D1C26601-9163-4960-ADF5-392FFF0507C5}"/>
    <cellStyle name="40% - Accent5 3 2 3 2 4 2 2" xfId="26658" xr:uid="{E43BD0F6-4433-4C49-B5F4-98CC4DC5C8E2}"/>
    <cellStyle name="40% - Accent5 3 2 3 2 4 3" xfId="36556" xr:uid="{E5F94F58-5D06-4C5F-9A12-B8DA88A5159B}"/>
    <cellStyle name="40% - Accent5 3 2 3 2 5" xfId="18716" xr:uid="{27B6265A-BEF9-4423-A9C7-D95413121331}"/>
    <cellStyle name="40% - Accent5 3 2 3 2 5 2" xfId="44016" xr:uid="{06D9EA12-51FC-4095-9FDB-EC3AAC5CAF2A}"/>
    <cellStyle name="40% - Accent5 3 2 3 2 6" xfId="49751" xr:uid="{A061B694-BEFE-49CA-A039-725166D782F9}"/>
    <cellStyle name="40% - Accent5 3 2 3 3" xfId="18202" xr:uid="{D1CD46BF-DF5E-409E-A27A-DCAFD30EF851}"/>
    <cellStyle name="40% - Accent5 3 2 3 3 2" xfId="22496" xr:uid="{EEB554A4-F800-496D-B3C8-E97547DDC95C}"/>
    <cellStyle name="40% - Accent5 3 2 3 3 2 2" xfId="4782" xr:uid="{7CF4A8B6-5473-4BC6-9576-2C584B22F266}"/>
    <cellStyle name="40% - Accent5 3 2 3 3 2 2 2" xfId="21069" xr:uid="{94BC5646-5EED-4DC0-9CD5-2979C05138ED}"/>
    <cellStyle name="40% - Accent5 3 2 3 3 2 2 2 2" xfId="46348" xr:uid="{BC30B5EB-C908-4DA5-9328-96EE5FA2F2B7}"/>
    <cellStyle name="40% - Accent5 3 2 3 3 2 2 3" xfId="30213" xr:uid="{337106DE-A55B-4DDF-AD33-F0A8ED00E93B}"/>
    <cellStyle name="40% - Accent5 3 2 3 3 2 3" xfId="9164" xr:uid="{ECAC07BF-C709-45E8-A823-BDE6B4D54557}"/>
    <cellStyle name="40% - Accent5 3 2 3 3 2 3 2" xfId="21216" xr:uid="{AE3127B6-5984-4BD7-AC7D-F9B41C5F613B}"/>
    <cellStyle name="40% - Accent5 3 2 3 3 2 3 2 2" xfId="46495" xr:uid="{D55D2C4A-158B-4B4F-856E-69C8106B999F}"/>
    <cellStyle name="40% - Accent5 3 2 3 3 2 3 3" xfId="34557" xr:uid="{AB977240-35CE-459A-9547-E7D579BD4A4C}"/>
    <cellStyle name="40% - Accent5 3 2 3 3 2 4" xfId="9334" xr:uid="{6132D44E-F57C-46C8-B4F0-5A84FDB6B86A}"/>
    <cellStyle name="40% - Accent5 3 2 3 3 2 4 2" xfId="34727" xr:uid="{1BD4746C-6D48-4B7A-8515-763E9A31BBA7}"/>
    <cellStyle name="40% - Accent5 3 2 3 3 2 5" xfId="47752" xr:uid="{87B62C05-2203-446C-A91E-EFCDAD707470}"/>
    <cellStyle name="40% - Accent5 3 2 3 3 3" xfId="15234" xr:uid="{8E69A014-FE4A-498D-BBBA-2CEB57C836AE}"/>
    <cellStyle name="40% - Accent5 3 2 3 3 3 2" xfId="9423" xr:uid="{B2643780-29DC-4334-B2B7-00749E822403}"/>
    <cellStyle name="40% - Accent5 3 2 3 3 3 2 2" xfId="34816" xr:uid="{BDE01BE4-726C-4A2C-9796-178A275CE982}"/>
    <cellStyle name="40% - Accent5 3 2 3 3 3 3" xfId="40561" xr:uid="{C126EF9B-02C7-4257-A8A8-DA07783B86B2}"/>
    <cellStyle name="40% - Accent5 3 2 3 3 4" xfId="23822" xr:uid="{99FD4212-5628-4030-B46C-F23F5D3ED782}"/>
    <cellStyle name="40% - Accent5 3 2 3 3 4 2" xfId="13811" xr:uid="{809C535F-B9A1-4FEF-A32E-927741749A50}"/>
    <cellStyle name="40% - Accent5 3 2 3 3 4 2 2" xfId="39162" xr:uid="{D3AFED31-B6AA-4370-B232-50B835F60BAF}"/>
    <cellStyle name="40% - Accent5 3 2 3 3 4 3" xfId="49067" xr:uid="{2B2B892D-FEBA-49AD-855B-458B122377FC}"/>
    <cellStyle name="40% - Accent5 3 2 3 3 5" xfId="8183" xr:uid="{C94926CB-0D29-4748-B2D1-2E7D24429DF7}"/>
    <cellStyle name="40% - Accent5 3 2 3 3 5 2" xfId="33590" xr:uid="{E1CAC380-D5D3-4EB6-AB41-3C27CDB9BA56}"/>
    <cellStyle name="40% - Accent5 3 2 3 3 6" xfId="43503" xr:uid="{2325C173-C865-4048-A30A-FAF46D5D2200}"/>
    <cellStyle name="40% - Accent5 3 2 3 4" xfId="3545" xr:uid="{0A401FC1-7F48-4069-B4C1-2E32F1029C58}"/>
    <cellStyle name="40% - Accent5 3 2 3 4 2" xfId="21627" xr:uid="{1B59E799-5ED8-4C09-9AB5-D1AB9C7D24F1}"/>
    <cellStyle name="40% - Accent5 3 2 3 4 2 2" xfId="18967" xr:uid="{BFC37EB7-17EC-4164-9708-4A30A6CEDEC5}"/>
    <cellStyle name="40% - Accent5 3 2 3 4 2 2 2" xfId="44267" xr:uid="{9E1692EB-3484-4E8E-AD36-7AFE4D01EB6E}"/>
    <cellStyle name="40% - Accent5 3 2 3 4 2 3" xfId="46895" xr:uid="{BE5B2306-BEE3-4814-A9CE-D24A6027C154}"/>
    <cellStyle name="40% - Accent5 3 2 3 4 3" xfId="14415" xr:uid="{1BDE91F9-06EA-4504-9B34-868792433A92}"/>
    <cellStyle name="40% - Accent5 3 2 3 4 3 2" xfId="19114" xr:uid="{4CC42382-4B3D-491A-B2B0-339E54D3DE10}"/>
    <cellStyle name="40% - Accent5 3 2 3 4 3 2 2" xfId="44414" xr:uid="{B1F9BCCD-6286-4520-839A-10A1D08E1837}"/>
    <cellStyle name="40% - Accent5 3 2 3 4 3 3" xfId="39754" xr:uid="{60F6C33F-326F-4840-937E-BFD0D1C88E87}"/>
    <cellStyle name="40% - Accent5 3 2 3 4 4" xfId="14585" xr:uid="{68561C72-C76C-4A87-B52F-B20A6A62519E}"/>
    <cellStyle name="40% - Accent5 3 2 3 4 4 2" xfId="39924" xr:uid="{90C39185-CAA7-46DB-8B70-0928C05B3057}"/>
    <cellStyle name="40% - Accent5 3 2 3 4 5" xfId="28989" xr:uid="{03E202A0-7530-43F8-97C1-B5B25C061650}"/>
    <cellStyle name="40% - Accent5 3 2 3 5" xfId="8910" xr:uid="{C746BC47-D6A5-4D5C-BF24-D7AE0CA26DA6}"/>
    <cellStyle name="40% - Accent5 3 2 3 5 2" xfId="14674" xr:uid="{71534335-B0CB-4E4B-BA0C-00CFDE2D9DB5}"/>
    <cellStyle name="40% - Accent5 3 2 3 5 2 2" xfId="40013" xr:uid="{BE37A145-CC0B-4E05-ADB5-723FED41A23A}"/>
    <cellStyle name="40% - Accent5 3 2 3 5 3" xfId="34303" xr:uid="{1F9A4916-FAD3-4AE5-B230-9C662357DD17}"/>
    <cellStyle name="40% - Accent5 3 2 3 6" xfId="4872" xr:uid="{7C463FCF-DBAA-4B16-8821-B571944A0E53}"/>
    <cellStyle name="40% - Accent5 3 2 3 6 2" xfId="18010" xr:uid="{20F22C8D-5039-441B-9486-C4E584CA7D69}"/>
    <cellStyle name="40% - Accent5 3 2 3 6 2 2" xfId="43318" xr:uid="{833A7A79-10F3-4C7D-8C61-FFF168931E1B}"/>
    <cellStyle name="40% - Accent5 3 2 3 6 3" xfId="30303" xr:uid="{033B299A-2192-4F46-A43E-69AC027A27F7}"/>
    <cellStyle name="40% - Accent5 3 2 3 7" xfId="25029" xr:uid="{D9635177-50CB-490A-BF21-1A3AF579F7D9}"/>
    <cellStyle name="40% - Accent5 3 2 3 7 2" xfId="50263" xr:uid="{E95BF08A-3F5A-4BC7-9D93-AFF5C62ECE8D}"/>
    <cellStyle name="40% - Accent5 3 2 3 8" xfId="37241" xr:uid="{E44B2063-F457-4086-8B01-2F9F0A738655}"/>
    <cellStyle name="40% - Accent5 3 2 4" xfId="7669" xr:uid="{9AC9B849-1A6F-465F-BC9E-8B134FF8532E}"/>
    <cellStyle name="40% - Accent5 3 2 4 2" xfId="16183" xr:uid="{0BB487AE-6F57-4308-8FF6-D756F87866B5}"/>
    <cellStyle name="40% - Accent5 3 2 4 2 2" xfId="11095" xr:uid="{230ABCD9-7CAA-4F32-BA1D-17E30F12E7F3}"/>
    <cellStyle name="40% - Accent5 3 2 4 2 2 2" xfId="14757" xr:uid="{F6D5187F-5C3A-48F3-869F-E001D529BF32}"/>
    <cellStyle name="40% - Accent5 3 2 4 2 2 2 2" xfId="40096" xr:uid="{432B8FCC-1EFD-4CCE-8F84-5D08474C5683}"/>
    <cellStyle name="40% - Accent5 3 2 4 2 2 3" xfId="36466" xr:uid="{9FECD7EA-FF06-4C91-BD0F-946ED8DEB6E1}"/>
    <cellStyle name="40% - Accent5 3 2 4 2 3" xfId="21800" xr:uid="{BA4C0200-2D5E-4C8B-A7E7-BB91DAC4F092}"/>
    <cellStyle name="40% - Accent5 3 2 4 2 3 2" xfId="14904" xr:uid="{F6936D9E-14C6-47BF-B67B-DC1AB79E4283}"/>
    <cellStyle name="40% - Accent5 3 2 4 2 3 2 2" xfId="40243" xr:uid="{302F7B5B-68B7-4078-A0BA-B51FE1245DCB}"/>
    <cellStyle name="40% - Accent5 3 2 4 2 3 3" xfId="47068" xr:uid="{1B576641-64FE-4D18-8B84-12EDB9DF6F68}"/>
    <cellStyle name="40% - Accent5 3 2 4 2 4" xfId="21970" xr:uid="{65F68A57-D997-4E54-83F0-450C78985E3E}"/>
    <cellStyle name="40% - Accent5 3 2 4 2 4 2" xfId="47238" xr:uid="{BFFF6AA8-516A-4982-A7AC-A18B1A0DEA3F}"/>
    <cellStyle name="40% - Accent5 3 2 4 2 5" xfId="41499" xr:uid="{1B2A48D7-21C2-4C67-8868-C0634D3E802F}"/>
    <cellStyle name="40% - Accent5 3 2 4 3" xfId="4701" xr:uid="{08176FE5-CA66-4CF9-B4DB-750030C23ED8}"/>
    <cellStyle name="40% - Accent5 3 2 4 3 2" xfId="22059" xr:uid="{5D37EB50-ABD0-430F-9393-8FEEDDC0C14B}"/>
    <cellStyle name="40% - Accent5 3 2 4 3 2 2" xfId="47327" xr:uid="{E3619809-C564-4DDE-A278-9C43E8C22594}"/>
    <cellStyle name="40% - Accent5 3 2 4 3 3" xfId="30132" xr:uid="{046F1191-5587-4DE8-B73D-54D196F7E8B2}"/>
    <cellStyle name="40% - Accent5 3 2 4 4" xfId="17510" xr:uid="{4821B1E9-3539-48BA-B6D4-EB0266B5F449}"/>
    <cellStyle name="40% - Accent5 3 2 4 4 2" xfId="1175" xr:uid="{DCFF74E8-B0F1-4F29-880E-90586EE1DF6A}"/>
    <cellStyle name="40% - Accent5 3 2 4 4 2 2" xfId="26659" xr:uid="{0A2CBADC-624C-44A8-A4B5-0FE2BBAB1AC3}"/>
    <cellStyle name="40% - Accent5 3 2 4 4 3" xfId="42818" xr:uid="{8B697817-3AC5-4170-91C7-71761839A85D}"/>
    <cellStyle name="40% - Accent5 3 2 4 5" xfId="20818" xr:uid="{F699AFAC-57F9-4B4E-8FE6-DD7875BB0281}"/>
    <cellStyle name="40% - Accent5 3 2 4 5 2" xfId="46097" xr:uid="{347DF1F7-C7FD-4C04-97E3-8C3FB1E5B1F0}"/>
    <cellStyle name="40% - Accent5 3 2 4 6" xfId="33076" xr:uid="{DAB6A4CF-0A16-4AD1-9395-587FE2EACB5D}"/>
    <cellStyle name="40% - Accent5 3 2 5" xfId="20304" xr:uid="{D2A0FD33-13D8-4B3F-9DA9-517593AE1512}"/>
    <cellStyle name="40% - Accent5 3 2 5 2" xfId="5649" xr:uid="{1D2D07E8-4792-411E-8CCA-97F12CCFAE9E}"/>
    <cellStyle name="40% - Accent5 3 2 5 2 2" xfId="23732" xr:uid="{B1B375C2-399E-48A1-B0F9-1998905C9696}"/>
    <cellStyle name="40% - Accent5 3 2 5 2 2 2" xfId="3193" xr:uid="{CD652A5B-4185-4C7E-825A-D1B3E2FD396A}"/>
    <cellStyle name="40% - Accent5 3 2 5 2 2 2 2" xfId="28646" xr:uid="{8FBABEFD-9E8B-444E-9FDE-C2216696B956}"/>
    <cellStyle name="40% - Accent5 3 2 5 2 2 3" xfId="48977" xr:uid="{E83AF863-4774-4FD4-9CA5-BA497035F996}"/>
    <cellStyle name="40% - Accent5 3 2 5 2 3" xfId="15488" xr:uid="{4B81458A-9DA7-4FD8-B975-8C4D201CB5A2}"/>
    <cellStyle name="40% - Accent5 3 2 5 2 3 2" xfId="220" xr:uid="{B01847FD-EE14-402D-83CE-5B016A81E4D9}"/>
    <cellStyle name="40% - Accent5 3 2 5 2 3 2 2" xfId="25714" xr:uid="{01E7AC1D-3EA4-4979-8A9D-CBB7EC1D177D}"/>
    <cellStyle name="40% - Accent5 3 2 5 2 3 3" xfId="40815" xr:uid="{75871EFB-C814-4F06-99C9-6D59BA5733C9}"/>
    <cellStyle name="40% - Accent5 3 2 5 2 4" xfId="15658" xr:uid="{060396EA-ED3A-43D8-98FB-116F03163F78}"/>
    <cellStyle name="40% - Accent5 3 2 5 2 4 2" xfId="40985" xr:uid="{C0C16665-5315-44B9-970C-94D59FC679FA}"/>
    <cellStyle name="40% - Accent5 3 2 5 2 5" xfId="31072" xr:uid="{77902CCB-5903-4898-8F5D-7FCB22D41949}"/>
    <cellStyle name="40% - Accent5 3 2 5 3" xfId="11014" xr:uid="{691041D6-9E62-469A-ACA8-0EA91F359054}"/>
    <cellStyle name="40% - Accent5 3 2 5 3 2" xfId="15747" xr:uid="{22039BE2-4A2A-40CB-9649-5F1BB8F4DF09}"/>
    <cellStyle name="40% - Accent5 3 2 5 3 2 2" xfId="41074" xr:uid="{46AB8621-575A-42B5-AB56-4E77E45843F5}"/>
    <cellStyle name="40% - Accent5 3 2 5 3 3" xfId="36385" xr:uid="{EB0459D1-6A48-455A-A151-E3AE45304B73}"/>
    <cellStyle name="40% - Accent5 3 2 5 4" xfId="6977" xr:uid="{9039D1C7-03AE-483F-8CC9-E6D656FCD74F}"/>
    <cellStyle name="40% - Accent5 3 2 5 4 2" xfId="1176" xr:uid="{405B95E0-05BB-4295-A6BB-22B022D736D0}"/>
    <cellStyle name="40% - Accent5 3 2 5 4 2 2" xfId="26660" xr:uid="{60AE6305-4500-4585-B1CA-EFC9AE6F7438}"/>
    <cellStyle name="40% - Accent5 3 2 5 4 3" xfId="32391" xr:uid="{CCDD35D6-7A90-4F6B-ABB9-19C8E6BD0773}"/>
    <cellStyle name="40% - Accent5 3 2 5 5" xfId="14506" xr:uid="{473E8E4B-ADED-4C87-A4C5-A6F279E66FA5}"/>
    <cellStyle name="40% - Accent5 3 2 5 5 2" xfId="39845" xr:uid="{4A4B8174-6FB9-4922-985D-68FB6126A155}"/>
    <cellStyle name="40% - Accent5 3 2 5 6" xfId="45585" xr:uid="{4AC2302E-8B20-4AE3-A5A1-9E934A9F8A22}"/>
    <cellStyle name="40% - Accent5 3 2 6" xfId="9774" xr:uid="{71CE0CF2-8ECC-4281-9B66-7994A7DFEED6}"/>
    <cellStyle name="40% - Accent5 3 2 6 2" xfId="7838" xr:uid="{98980143-E428-4D2B-87A7-2902A3664869}"/>
    <cellStyle name="40% - Accent5 3 2 6 2 2" xfId="25197" xr:uid="{93FF8E6E-84FC-4126-BADC-4F4ECD86E2C8}"/>
    <cellStyle name="40% - Accent5 3 2 6 2 2 2" xfId="50431" xr:uid="{1F878B55-9319-485C-98D5-22CE2EC128F1}"/>
    <cellStyle name="40% - Accent5 3 2 6 2 3" xfId="33245" xr:uid="{ABB2D87F-32EB-4F82-9425-278CE0CA9B34}"/>
    <cellStyle name="40% - Accent5 3 2 6 3" xfId="2768" xr:uid="{F2CB03A1-9C23-46D5-8FAA-F4BF841C0738}"/>
    <cellStyle name="40% - Accent5 3 2 6 3 2" xfId="15905" xr:uid="{7D897C0E-7C50-4DD2-A465-7581B3AB4C7C}"/>
    <cellStyle name="40% - Accent5 3 2 6 3 2 2" xfId="41232" xr:uid="{122C968F-A1AE-414C-96D0-EE5D0DD1A6E9}"/>
    <cellStyle name="40% - Accent5 3 2 6 3 3" xfId="28221" xr:uid="{858BFA3F-8EA9-4E12-A8D4-ABA300BA93DB}"/>
    <cellStyle name="40% - Accent5 3 2 6 4" xfId="22925" xr:uid="{13684DE7-886F-4A26-9E4F-8AC9E1C90028}"/>
    <cellStyle name="40% - Accent5 3 2 6 4 2" xfId="48180" xr:uid="{B4AE9FAD-3C6C-4BD6-A418-A72379540C26}"/>
    <cellStyle name="40% - Accent5 3 2 6 5" xfId="35158" xr:uid="{8567AE08-C086-419B-81AD-14567587AA7B}"/>
    <cellStyle name="40% - Accent5 3 2 7" xfId="19357" xr:uid="{9E0A70AD-15B7-498D-9C3A-4D82D3EB99AD}"/>
    <cellStyle name="40% - Accent5 3 2 7 2" xfId="20554" xr:uid="{B7F2C0E3-AD7B-47EB-AE33-D0EB2C00AE27}"/>
    <cellStyle name="40% - Accent5 3 2 7 2 2" xfId="16863" xr:uid="{993D88B7-DFC4-4826-8E0E-7B96C539F091}"/>
    <cellStyle name="40% - Accent5 3 2 7 2 2 2" xfId="42179" xr:uid="{D3581BE6-5AD5-4F50-B23B-20FC2B2302D6}"/>
    <cellStyle name="40% - Accent5 3 2 7 2 3" xfId="45833" xr:uid="{CC0061F2-1807-45A0-B93F-001CFA323334}"/>
    <cellStyle name="40% - Accent5 3 2 7 3" xfId="24938" xr:uid="{967D43FA-6108-493D-A285-099B83C04958}"/>
    <cellStyle name="40% - Accent5 3 2 7 3 2" xfId="17010" xr:uid="{58F5A459-F094-41C5-A4D9-6DD5B444E8EE}"/>
    <cellStyle name="40% - Accent5 3 2 7 3 2 2" xfId="42326" xr:uid="{0A8EB098-7E60-448B-8FD6-86AC0DB66D00}"/>
    <cellStyle name="40% - Accent5 3 2 7 3 3" xfId="50172" xr:uid="{70A965C9-4F92-431D-82F5-46F9BE25724E}"/>
    <cellStyle name="40% - Accent5 3 2 7 4" xfId="25108" xr:uid="{23CAA545-4FFD-485B-978B-1DE4D4D58F5A}"/>
    <cellStyle name="40% - Accent5 3 2 7 4 2" xfId="50342" xr:uid="{A9164369-6F6D-4960-AA93-BB38B0855A61}"/>
    <cellStyle name="40% - Accent5 3 2 7 5" xfId="44645" xr:uid="{19438E6C-5BB1-4D0C-8C11-7C90818CE1F6}"/>
    <cellStyle name="40% - Accent5 3 2 8" xfId="11989" xr:uid="{70161A20-8123-46B5-9275-EA4516A77A88}"/>
    <cellStyle name="40% - Accent5 3 2 8 2" xfId="25136" xr:uid="{86806803-9943-40DF-9321-6775E44F1508}"/>
    <cellStyle name="40% - Accent5 3 2 8 2 2" xfId="50370" xr:uid="{07D8B0E5-2FFA-48EE-9BD6-E465E00E62F0}"/>
    <cellStyle name="40% - Accent5 3 2 8 3" xfId="37352" xr:uid="{04283A85-C492-4E94-AA5A-912E2F8ABCEF}"/>
    <cellStyle name="40% - Accent5 3 2 9" xfId="19194" xr:uid="{D1CAFCF7-022E-471C-B514-3F3DE27186FC}"/>
    <cellStyle name="40% - Accent5 3 2 9 2" xfId="10566" xr:uid="{11591422-AB58-42F4-998E-8C93E4AB340E}"/>
    <cellStyle name="40% - Accent5 3 2 9 2 2" xfId="35950" xr:uid="{23DCF39F-A304-494B-AD84-494EA45A6FFC}"/>
    <cellStyle name="40% - Accent5 3 2 9 3" xfId="44492" xr:uid="{7BD15C27-895A-489A-B7C8-08EA79AA2C05}"/>
    <cellStyle name="40% - Accent5 3 3" xfId="13992" xr:uid="{88B0D91C-B51A-4FAB-8FCB-9D8A798A48A0}"/>
    <cellStyle name="40% - Accent5 3 3 2" xfId="2428" xr:uid="{D85F51EC-F671-4A8C-9F03-950FD5611B6B}"/>
    <cellStyle name="40% - Accent5 3 3 2 2" xfId="24600" xr:uid="{45FE0C47-FD70-440D-95B6-D7AD672E95EE}"/>
    <cellStyle name="40% - Accent5 3 3 2 2 2" xfId="6887" xr:uid="{926D11B3-1477-4F56-B3FA-0F1189BCF621}"/>
    <cellStyle name="40% - Accent5 3 3 2 2 2 2" xfId="22142" xr:uid="{655C2862-9F9F-4AD5-8394-8FCD46499FE0}"/>
    <cellStyle name="40% - Accent5 3 3 2 2 2 2 2" xfId="47410" xr:uid="{86D5F70F-338C-4A8C-9044-555341C113D1}"/>
    <cellStyle name="40% - Accent5 3 3 2 2 2 3" xfId="32301" xr:uid="{907590CE-0EB7-4BE8-A3D7-DC26AE501BF4}"/>
    <cellStyle name="40% - Accent5 3 3 2 2 3" xfId="11268" xr:uid="{4300DFC6-452C-4C3C-B1CF-3CB82EBA24AF}"/>
    <cellStyle name="40% - Accent5 3 3 2 2 3 2" xfId="8646" xr:uid="{20C4398A-3876-4F5E-9F70-D5FA27B9ED8F}"/>
    <cellStyle name="40% - Accent5 3 3 2 2 3 2 2" xfId="34052" xr:uid="{EA2FF67B-D7F8-4DB0-8AD9-4521AB76BBDB}"/>
    <cellStyle name="40% - Accent5 3 3 2 2 3 3" xfId="36639" xr:uid="{6539031A-7D38-49DB-ACFF-761E7A51DBF7}"/>
    <cellStyle name="40% - Accent5 3 3 2 2 4" xfId="11438" xr:uid="{5CB91EED-DA3D-4EE6-95DF-EC5F78055136}"/>
    <cellStyle name="40% - Accent5 3 3 2 2 4 2" xfId="36809" xr:uid="{C55E6CE2-DF22-4395-A24A-44132F2F51B8}"/>
    <cellStyle name="40% - Accent5 3 3 2 2 5" xfId="49834" xr:uid="{C98FE03D-F8B0-4466-AC3A-D0B615C4C4EC}"/>
    <cellStyle name="40% - Accent5 3 3 2 3" xfId="17339" xr:uid="{0D73CFA2-F02B-4354-B8C2-8E26D9BAB8AD}"/>
    <cellStyle name="40% - Accent5 3 3 2 3 2" xfId="11527" xr:uid="{562A6B4A-CD68-49DA-B6DA-B8AF2ECBFEB5}"/>
    <cellStyle name="40% - Accent5 3 3 2 3 2 2" xfId="36898" xr:uid="{21E83155-4B37-4A92-9A96-2FE8562C0EAB}"/>
    <cellStyle name="40% - Accent5 3 3 2 3 3" xfId="42647" xr:uid="{FA1D7459-C931-4280-A51E-530EDA26D5B3}"/>
    <cellStyle name="40% - Accent5 3 3 2 4" xfId="13299" xr:uid="{A1A30A4E-A6E8-4BF6-9E51-4A400C504CC7}"/>
    <cellStyle name="40% - Accent5 3 3 2 4 2" xfId="4314" xr:uid="{C03E9D91-F723-477A-9B6D-FE1228DED4FD}"/>
    <cellStyle name="40% - Accent5 3 3 2 4 2 2" xfId="29758" xr:uid="{1BB8E50A-477A-41F3-B393-4FFBE5368375}"/>
    <cellStyle name="40% - Accent5 3 3 2 4 3" xfId="38650" xr:uid="{2D31265E-5DF2-4751-B49A-DC144BE82E61}"/>
    <cellStyle name="40% - Accent5 3 3 2 5" xfId="9255" xr:uid="{52B143B2-A584-43F0-A4F2-1EF0E27EE6D4}"/>
    <cellStyle name="40% - Accent5 3 3 2 5 2" xfId="34648" xr:uid="{295AFDB7-7798-4847-B893-1A95C23141EE}"/>
    <cellStyle name="40% - Accent5 3 3 2 6" xfId="27884" xr:uid="{B0B0BB1B-3221-41D9-B19E-7D4372D6DB02}"/>
    <cellStyle name="40% - Accent5 3 3 3" xfId="8741" xr:uid="{34D5316D-EDB4-45ED-A747-6ECBB757C93E}"/>
    <cellStyle name="40% - Accent5 3 3 3 2" xfId="18287" xr:uid="{896E2146-C2A2-40C6-B65C-2412172F66D6}"/>
    <cellStyle name="40% - Accent5 3 3 3 2 2" xfId="19523" xr:uid="{6CE1E581-1EAF-4A4F-AB24-0D287C2F6012}"/>
    <cellStyle name="40% - Accent5 3 3 3 2 2 2" xfId="15830" xr:uid="{316CA2FB-DD1A-46FF-B7B4-11E1C9458F9F}"/>
    <cellStyle name="40% - Accent5 3 3 3 2 2 2 2" xfId="41157" xr:uid="{E826B18D-4C93-4219-B958-288C798A8390}"/>
    <cellStyle name="40% - Accent5 3 3 3 2 2 3" xfId="44811" xr:uid="{7A2DF901-3091-4BC1-8E6A-D1924672BB06}"/>
    <cellStyle name="40% - Accent5 3 3 3 2 3" xfId="23905" xr:uid="{B0C791A7-CDAF-4F41-852E-B31EED68F052}"/>
    <cellStyle name="40% - Accent5 3 3 3 2 3 2" xfId="21281" xr:uid="{BAD07185-9DD4-4033-B9A7-C2EF5B5725A1}"/>
    <cellStyle name="40% - Accent5 3 3 3 2 3 2 2" xfId="46559" xr:uid="{43AC2706-C669-4C69-8BA2-882C860264C6}"/>
    <cellStyle name="40% - Accent5 3 3 3 2 3 3" xfId="49150" xr:uid="{7EA134AE-FB8E-4188-9451-B7AC59899840}"/>
    <cellStyle name="40% - Accent5 3 3 3 2 4" xfId="24075" xr:uid="{D4CE98D8-42C7-4C2E-8C30-AC281C97D5E9}"/>
    <cellStyle name="40% - Accent5 3 3 3 2 4 2" xfId="49320" xr:uid="{4C16D526-E558-4CF0-8D2F-6BF70580C005}"/>
    <cellStyle name="40% - Accent5 3 3 3 2 5" xfId="43587" xr:uid="{531E0EA6-4171-45EA-A946-599A99EE6E2B}"/>
    <cellStyle name="40% - Accent5 3 3 3 3" xfId="6806" xr:uid="{FC29F9E3-433F-46CE-A021-18D6BB8423CB}"/>
    <cellStyle name="40% - Accent5 3 3 3 3 2" xfId="24164" xr:uid="{BFE29641-759A-4824-AC02-6C67C7BA870A}"/>
    <cellStyle name="40% - Accent5 3 3 3 3 2 2" xfId="49409" xr:uid="{1E8D5A59-B9A7-427F-9B59-DDD7658A4DAA}"/>
    <cellStyle name="40% - Accent5 3 3 3 3 3" xfId="32220" xr:uid="{1934DD2F-BA0E-4823-8059-A722B1074CFC}"/>
    <cellStyle name="40% - Accent5 3 3 3 4" xfId="661" xr:uid="{D2CA924B-C0EA-4BBD-8026-7E7522E34120}"/>
    <cellStyle name="40% - Accent5 3 3 3 4 2" xfId="10628" xr:uid="{97F0B85F-3BBD-488D-B225-81DD37B3BAA3}"/>
    <cellStyle name="40% - Accent5 3 3 3 4 2 2" xfId="36012" xr:uid="{6D890029-FEB7-4EAE-84DF-0228174BEE79}"/>
    <cellStyle name="40% - Accent5 3 3 3 4 3" xfId="26145" xr:uid="{729D96C6-E508-4B17-B9F4-B0CB05364A88}"/>
    <cellStyle name="40% - Accent5 3 3 3 5" xfId="21891" xr:uid="{3C0A2AC9-FE75-4ABB-A8F4-AC7839167ACC}"/>
    <cellStyle name="40% - Accent5 3 3 3 5 2" xfId="47159" xr:uid="{57A3C51A-E167-43E7-9070-CB5B8CAB0614}"/>
    <cellStyle name="40% - Accent5 3 3 3 6" xfId="34137" xr:uid="{EB9AA0A4-AD0D-4146-9967-AAD82C49D5BF}"/>
    <cellStyle name="40% - Accent5 3 3 4" xfId="11963" xr:uid="{B02666A9-B98B-4617-9DF0-4416370A73E2}"/>
    <cellStyle name="40% - Accent5 3 3 4 2" xfId="17420" xr:uid="{6B3E3501-9F6F-42E0-9E5F-B83E489CB518}"/>
    <cellStyle name="40% - Accent5 3 3 4 2 2" xfId="9506" xr:uid="{2C660EC8-205F-4799-81BB-8DAA31C451EA}"/>
    <cellStyle name="40% - Accent5 3 3 4 2 2 2" xfId="34899" xr:uid="{40A8D4B5-F88F-41BA-9F2F-56591923212A}"/>
    <cellStyle name="40% - Accent5 3 3 4 2 3" xfId="42728" xr:uid="{CFD4122F-B660-4C35-841B-8D929FB22A03}"/>
    <cellStyle name="40% - Accent5 3 3 4 3" xfId="4955" xr:uid="{5A94FA85-CF64-4BEA-AF03-E5B536E700D8}"/>
    <cellStyle name="40% - Accent5 3 3 4 3 2" xfId="2333" xr:uid="{295D44A0-F3DE-460C-BACF-24193B3DABA3}"/>
    <cellStyle name="40% - Accent5 3 3 4 3 2 2" xfId="27803" xr:uid="{2D036DF4-D8BD-4B4A-B5F0-01011677C6F6}"/>
    <cellStyle name="40% - Accent5 3 3 4 3 3" xfId="30386" xr:uid="{5BB9244C-F221-41BF-878C-2856D5B1E9CC}"/>
    <cellStyle name="40% - Accent5 3 3 4 4" xfId="5125" xr:uid="{7EE3AF2B-4196-475D-A4CA-2ECB83DE7127}"/>
    <cellStyle name="40% - Accent5 3 3 4 4 2" xfId="30556" xr:uid="{FF30AF94-5C3D-4D99-9510-18AA0BAEFC7C}"/>
    <cellStyle name="40% - Accent5 3 3 4 5" xfId="37326" xr:uid="{79FF7FB5-F8D9-42D6-B007-BF8D79F8A15E}"/>
    <cellStyle name="40% - Accent5 3 3 5" xfId="23651" xr:uid="{30AC610A-6AF8-44B9-B00B-E50884BB152D}"/>
    <cellStyle name="40% - Accent5 3 3 5 2" xfId="5214" xr:uid="{964BC74C-6555-42E8-BAD9-277231C8E28F}"/>
    <cellStyle name="40% - Accent5 3 3 5 2 2" xfId="30645" xr:uid="{DBA0723E-890A-440E-935E-2A72371EB367}"/>
    <cellStyle name="40% - Accent5 3 3 5 3" xfId="48896" xr:uid="{DAE71F7A-F2F7-4896-B290-E26ACDDD5453}"/>
    <cellStyle name="40% - Accent5 3 3 6" xfId="19613" xr:uid="{E6B62B5A-A66F-4F36-8D2C-5FEEAC842552}"/>
    <cellStyle name="40% - Accent5 3 3 6 2" xfId="2210" xr:uid="{5C2D5594-9B2D-40B4-8C69-C8D0E43C9E14}"/>
    <cellStyle name="40% - Accent5 3 3 6 2 2" xfId="27681" xr:uid="{22798948-96AC-43BF-9938-0D4542AE5BBD}"/>
    <cellStyle name="40% - Accent5 3 3 6 3" xfId="44901" xr:uid="{EEA1F798-F69F-419B-8635-1A9C83F04167}"/>
    <cellStyle name="40% - Accent5 3 3 7" xfId="2942" xr:uid="{4A5BB743-A016-4633-BE53-1E8435CCA23E}"/>
    <cellStyle name="40% - Accent5 3 3 7 2" xfId="28395" xr:uid="{48621143-4652-43F9-BC7B-7DB86AC28E9A}"/>
    <cellStyle name="40% - Accent5 3 3 8" xfId="39333" xr:uid="{CF6E5C7A-9A5A-494C-BC40-B9EA22BED37F}"/>
    <cellStyle name="40% - Accent5 3 4" xfId="21377" xr:uid="{B0FD0070-C80D-4403-923B-39334488462F}"/>
    <cellStyle name="40% - Accent5 3 4 2" xfId="15065" xr:uid="{90715013-00FF-4205-8BB8-4B83E6F96698}"/>
    <cellStyle name="40% - Accent5 3 4 2 2" xfId="20389" xr:uid="{1EE16620-6E97-42C0-9D2A-1A78A0296D6B}"/>
    <cellStyle name="40% - Accent5 3 4 2 2 2" xfId="571" xr:uid="{04C0226A-A256-4E44-848C-226D6CFF9895}"/>
    <cellStyle name="40% - Accent5 3 4 2 2 2 2" xfId="11610" xr:uid="{CB1FCC7E-F7C8-4557-ACBD-B26A9845729C}"/>
    <cellStyle name="40% - Accent5 3 4 2 2 2 2 2" xfId="36981" xr:uid="{873468FD-389F-447C-BFB8-400A07D5209B}"/>
    <cellStyle name="40% - Accent5 3 4 2 2 2 3" xfId="26055" xr:uid="{F58CB378-40E4-4CE5-A3D3-9C0DF41F1C95}"/>
    <cellStyle name="40% - Accent5 3 4 2 2 3" xfId="7060" xr:uid="{5E6395DD-4FB6-443C-864D-70B9E47F333C}"/>
    <cellStyle name="40% - Accent5 3 4 2 2 3 2" xfId="4437" xr:uid="{68B85AFD-8C91-4408-8B2B-0D903BB12CBF}"/>
    <cellStyle name="40% - Accent5 3 4 2 2 3 2 2" xfId="29880" xr:uid="{C5DF6819-F16C-4BAC-A52E-C2426DB0AE85}"/>
    <cellStyle name="40% - Accent5 3 4 2 2 3 3" xfId="32474" xr:uid="{ADF6F62C-9A0F-46C2-B360-F48DC820F590}"/>
    <cellStyle name="40% - Accent5 3 4 2 2 4" xfId="7230" xr:uid="{6910E7AD-B083-4218-AD30-78178C6C10AA}"/>
    <cellStyle name="40% - Accent5 3 4 2 2 4 2" xfId="32644" xr:uid="{D0671C50-B57E-4669-982F-169F7DB5E1E3}"/>
    <cellStyle name="40% - Accent5 3 4 2 2 5" xfId="45668" xr:uid="{190C8DFA-8B4D-49F7-9688-D68EA9EC8BDB}"/>
    <cellStyle name="40% - Accent5 3 4 2 3" xfId="13128" xr:uid="{425FC5AE-7879-43E7-B5DD-3276DB32F269}"/>
    <cellStyle name="40% - Accent5 3 4 2 3 2" xfId="7319" xr:uid="{65623239-5BFF-4F7A-8963-5E0387F2065E}"/>
    <cellStyle name="40% - Accent5 3 4 2 3 2 2" xfId="32733" xr:uid="{4FD271A9-9519-49CB-A2D3-C4CFAD90437A}"/>
    <cellStyle name="40% - Accent5 3 4 2 3 3" xfId="38479" xr:uid="{7653A971-1F1D-41E6-9FB9-3CA878132A26}"/>
    <cellStyle name="40% - Accent5 3 4 2 4" xfId="1700" xr:uid="{8DE5F5C7-682C-4745-A02D-B2852BA490D3}"/>
    <cellStyle name="40% - Accent5 3 4 2 4 2" xfId="16952" xr:uid="{38A9A4B3-0432-4D3D-ADD3-3C98AD78E68C}"/>
    <cellStyle name="40% - Accent5 3 4 2 4 2 2" xfId="42268" xr:uid="{DD33F13A-74BC-4216-9339-20F9851BBBE0}"/>
    <cellStyle name="40% - Accent5 3 4 2 4 3" xfId="27171" xr:uid="{4E96C09A-64CE-4344-805B-48B36406C356}"/>
    <cellStyle name="40% - Accent5 3 4 2 5" xfId="5046" xr:uid="{C57B3A20-A0E9-4749-AF8B-B184EEBE2AB2}"/>
    <cellStyle name="40% - Accent5 3 4 2 5 2" xfId="30477" xr:uid="{65112316-5B47-403D-AB2D-214D61F8F9FA}"/>
    <cellStyle name="40% - Accent5 3 4 2 6" xfId="40394" xr:uid="{BB5A92D6-E8BD-4FA5-B9AB-AA1B5CD63151}"/>
    <cellStyle name="40% - Accent5 3 4 3" xfId="4532" xr:uid="{1A50EAE9-726E-4993-A34F-C3502D8861D7}"/>
    <cellStyle name="40% - Accent5 3 4 3 2" xfId="14077" xr:uid="{A289AD18-3DA8-43E9-B3D0-05B481FD06B8}"/>
    <cellStyle name="40% - Accent5 3 4 3 2 2" xfId="572" xr:uid="{1578B7D7-AF5F-4FEF-8E01-F5751BE01CD8}"/>
    <cellStyle name="40% - Accent5 3 4 3 2 2 2" xfId="24247" xr:uid="{FD9816D2-9471-4C1C-811C-428A14D3F5B4}"/>
    <cellStyle name="40% - Accent5 3 4 3 2 2 2 2" xfId="49492" xr:uid="{F595C4F6-C798-4866-A1C6-B49F15C2AD9E}"/>
    <cellStyle name="40% - Accent5 3 4 3 2 2 3" xfId="26056" xr:uid="{B2C72484-8EF8-42D7-B250-42623BE84071}"/>
    <cellStyle name="40% - Accent5 3 4 3 2 3" xfId="19696" xr:uid="{11CD2D41-0AA3-4642-A58E-B60736FB72A1}"/>
    <cellStyle name="40% - Accent5 3 4 3 2 3 2" xfId="10751" xr:uid="{9A9A3EED-36CD-427A-9EBA-02709B5986F6}"/>
    <cellStyle name="40% - Accent5 3 4 3 2 3 2 2" xfId="36134" xr:uid="{AEF6728E-1774-4123-BF8B-DA3B47F85A01}"/>
    <cellStyle name="40% - Accent5 3 4 3 2 3 3" xfId="44984" xr:uid="{C996FE3D-4F9B-4946-B307-DB85665CAE3E}"/>
    <cellStyle name="40% - Accent5 3 4 3 2 4" xfId="19866" xr:uid="{C3D2D0AD-CAE5-48ED-BFCA-C1AF19652453}"/>
    <cellStyle name="40% - Accent5 3 4 3 2 4 2" xfId="45154" xr:uid="{3B49E720-7E5C-4332-B3AC-F23D4422671E}"/>
    <cellStyle name="40% - Accent5 3 4 3 2 5" xfId="39416" xr:uid="{837DCCA1-44DB-48E8-8988-E1FB19DFC7A3}"/>
    <cellStyle name="40% - Accent5 3 4 3 3" xfId="489" xr:uid="{B9ECCE1E-A06F-4AFE-9976-3233F2E354FD}"/>
    <cellStyle name="40% - Accent5 3 4 3 3 2" xfId="19955" xr:uid="{C7BA6687-F10E-4CE5-83D7-87E44B56A34D}"/>
    <cellStyle name="40% - Accent5 3 4 3 3 2 2" xfId="45243" xr:uid="{87223017-201F-4FDF-AA89-A6F2535C137F}"/>
    <cellStyle name="40% - Accent5 3 4 3 3 3" xfId="25973" xr:uid="{84B7874C-AB5E-40DD-A287-1AE1A7888722}"/>
    <cellStyle name="40% - Accent5 3 4 3 4" xfId="3804" xr:uid="{6EB6C874-8F07-4C7F-A895-4554F0511CE7}"/>
    <cellStyle name="40% - Accent5 3 4 3 4 2" xfId="6418" xr:uid="{F377C019-706C-421A-89C6-3496B6FD8B52}"/>
    <cellStyle name="40% - Accent5 3 4 3 4 2 2" xfId="31841" xr:uid="{8F40410D-CED4-40E7-B281-02914B087074}"/>
    <cellStyle name="40% - Accent5 3 4 3 4 3" xfId="29248" xr:uid="{B75A230F-6856-4508-BBD1-0617F8F00CB2}"/>
    <cellStyle name="40% - Accent5 3 4 3 5" xfId="11359" xr:uid="{6EA7CE02-40C2-4146-8C3F-52104754A0F5}"/>
    <cellStyle name="40% - Accent5 3 4 3 5 2" xfId="36730" xr:uid="{6D5AD744-F88E-44C0-B2F6-9F10CB67E4B7}"/>
    <cellStyle name="40% - Accent5 3 4 3 6" xfId="29964" xr:uid="{CFB1EFBA-DABE-4670-9F1C-E5106008EA0E}"/>
    <cellStyle name="40% - Accent5 3 4 4" xfId="7754" xr:uid="{FDAA4E7D-F1E5-475C-ADFD-0735121A6560}"/>
    <cellStyle name="40% - Accent5 3 4 4 2" xfId="13209" xr:uid="{185A2042-1005-4BDB-8078-2DCBF92AE097}"/>
    <cellStyle name="40% - Accent5 3 4 4 2 2" xfId="5297" xr:uid="{7322D1F6-68A9-4398-8660-41CED94434BF}"/>
    <cellStyle name="40% - Accent5 3 4 4 2 2 2" xfId="30728" xr:uid="{EB212F49-BCC4-41BE-863A-54DE077DD5EC}"/>
    <cellStyle name="40% - Accent5 3 4 4 2 3" xfId="38560" xr:uid="{8CEEECD3-E139-4D91-ABEA-C5DD1B753990}"/>
    <cellStyle name="40% - Accent5 3 4 4 3" xfId="17593" xr:uid="{DF880C0F-4AE9-45BA-B67F-9ACC2C65BB05}"/>
    <cellStyle name="40% - Accent5 3 4 4 3 2" xfId="14969" xr:uid="{EDA6B6B6-94AC-4EB8-AAC3-D0830F047400}"/>
    <cellStyle name="40% - Accent5 3 4 4 3 2 2" xfId="40307" xr:uid="{2CF53AD7-3358-4369-A9C2-F3892E191133}"/>
    <cellStyle name="40% - Accent5 3 4 4 3 3" xfId="42901" xr:uid="{4C9FA105-E83B-454E-8D7F-1CEA8EB002EE}"/>
    <cellStyle name="40% - Accent5 3 4 4 4" xfId="17763" xr:uid="{8B9296DF-7C98-48C1-BAA9-CAC5B3C96B57}"/>
    <cellStyle name="40% - Accent5 3 4 4 4 2" xfId="43071" xr:uid="{8E75762E-A641-436F-8E2E-534FD954A51F}"/>
    <cellStyle name="40% - Accent5 3 4 4 5" xfId="33161" xr:uid="{0157CFA4-6D8F-4987-869A-026A8E6E42A0}"/>
    <cellStyle name="40% - Accent5 3 4 5" xfId="19442" xr:uid="{263C48D6-4A2A-4072-9BE7-EE58B8DE0FF4}"/>
    <cellStyle name="40% - Accent5 3 4 5 2" xfId="17852" xr:uid="{5CFD8C99-9DE1-4BC4-ACD9-EB1915B39025}"/>
    <cellStyle name="40% - Accent5 3 4 5 2 2" xfId="43160" xr:uid="{81F3E981-B7B2-4C32-A11A-3B95B20F952A}"/>
    <cellStyle name="40% - Accent5 3 4 5 3" xfId="44730" xr:uid="{7227E614-4DEC-402E-9536-1A1308FD0B66}"/>
    <cellStyle name="40% - Accent5 3 4 6" xfId="662" xr:uid="{08133E77-48DE-45E5-8CD8-2FD6308B2D3F}"/>
    <cellStyle name="40% - Accent5 3 4 6 2" xfId="23265" xr:uid="{D3B2E603-F0B5-45E8-A5FE-ED507D9A80F8}"/>
    <cellStyle name="40% - Accent5 3 4 6 2 2" xfId="48520" xr:uid="{062E3F79-E194-48A7-B3F6-BB158588E7CF}"/>
    <cellStyle name="40% - Accent5 3 4 6 3" xfId="26146" xr:uid="{9D04C5A7-35F4-4FD6-9F37-509C5534D4DA}"/>
    <cellStyle name="40% - Accent5 3 4 7" xfId="15579" xr:uid="{86BC2AB9-4A04-42DB-AC71-0F66C41619C7}"/>
    <cellStyle name="40% - Accent5 3 4 7 2" xfId="40906" xr:uid="{42EA63CF-FA46-4B3E-AD15-BAFF6292F437}"/>
    <cellStyle name="40% - Accent5 3 4 8" xfId="46646" xr:uid="{0B754030-9B6E-4D3B-87C8-CA4145876F5D}"/>
    <cellStyle name="40% - Accent5 3 5" xfId="10845" xr:uid="{E5F789E4-FB43-44DA-9DCC-E5F173E27ED2}"/>
    <cellStyle name="40% - Accent5 3 5 2" xfId="23482" xr:uid="{9EF2743E-0101-4B11-8A5C-C56BC4A93FA7}"/>
    <cellStyle name="40% - Accent5 3 5 2 2" xfId="8826" xr:uid="{2CDC1259-89C2-4588-9B73-678AD5D620E8}"/>
    <cellStyle name="40% - Accent5 3 5 2 2 2" xfId="3714" xr:uid="{4AFE2007-7754-469D-82B8-26992130E2FE}"/>
    <cellStyle name="40% - Accent5 3 5 2 2 2 2" xfId="7402" xr:uid="{68AC7852-889A-43FB-B1C8-CD1DD5F278E8}"/>
    <cellStyle name="40% - Accent5 3 5 2 2 2 2 2" xfId="32816" xr:uid="{AF035C4E-8CB2-4379-8AF6-B90436FA36F8}"/>
    <cellStyle name="40% - Accent5 3 5 2 2 2 3" xfId="29158" xr:uid="{97B1E819-5DB8-40B9-9395-F61D00F3B114}"/>
    <cellStyle name="40% - Accent5 3 5 2 2 3" xfId="1771" xr:uid="{D194CA61-70CD-4AD3-8D06-052BF7E97E4A}"/>
    <cellStyle name="40% - Accent5 3 5 2 2 3 2" xfId="17075" xr:uid="{17EAED1E-2A3A-49B6-A2DB-C88BEB02B1E2}"/>
    <cellStyle name="40% - Accent5 3 5 2 2 3 2 2" xfId="42390" xr:uid="{D94EB2E9-6D4D-4766-BC79-73BAABAC3F15}"/>
    <cellStyle name="40% - Accent5 3 5 2 2 3 3" xfId="27242" xr:uid="{69C01AD7-3361-4B69-B7B5-EA8101C4AFCE}"/>
    <cellStyle name="40% - Accent5 3 5 2 2 4" xfId="1947" xr:uid="{D1484E58-8C2F-40BD-82B5-702A37354F7D}"/>
    <cellStyle name="40% - Accent5 3 5 2 2 4 2" xfId="27418" xr:uid="{4E62A3FE-43B3-434C-8FEA-CFD30DB99CFD}"/>
    <cellStyle name="40% - Accent5 3 5 2 2 5" xfId="34219" xr:uid="{944A4CE0-7649-4FD9-82ED-FD1C1828AC29}"/>
    <cellStyle name="40% - Accent5 3 5 2 3" xfId="1529" xr:uid="{9C3684B6-3C3B-4328-9240-82160E7B60E4}"/>
    <cellStyle name="40% - Accent5 3 5 2 3 2" xfId="1004" xr:uid="{061FE433-11A7-4363-9253-5F5C214A7444}"/>
    <cellStyle name="40% - Accent5 3 5 2 3 2 2" xfId="26488" xr:uid="{6CEC1D70-A7C2-412B-9870-4A65D7DE2FB5}"/>
    <cellStyle name="40% - Accent5 3 5 2 3 3" xfId="27000" xr:uid="{1895E627-BD07-4CA3-BC98-F09FF2505CAF}"/>
    <cellStyle name="40% - Accent5 3 5 2 4" xfId="22755" xr:uid="{0F120A8C-1577-426F-91BA-59A626C09DC7}"/>
    <cellStyle name="40% - Accent5 3 5 2 4 2" xfId="25369" xr:uid="{29011480-BDFC-4EE8-A63D-16690058BE15}"/>
    <cellStyle name="40% - Accent5 3 5 2 4 2 2" xfId="50603" xr:uid="{21C5311A-3197-4707-89CD-9EE469EA3268}"/>
    <cellStyle name="40% - Accent5 3 5 2 4 3" xfId="48010" xr:uid="{06026EE6-74C1-4599-BC87-7F8EFB00C73C}"/>
    <cellStyle name="40% - Accent5 3 5 2 5" xfId="17684" xr:uid="{A377A199-B960-4286-9D90-E90192BC9A21}"/>
    <cellStyle name="40% - Accent5 3 5 2 5 2" xfId="42992" xr:uid="{18516691-8B39-42C2-8E0C-DDC92812C992}"/>
    <cellStyle name="40% - Accent5 3 5 2 6" xfId="48729" xr:uid="{DA2AF1A6-63A1-4ADB-8749-C8081A9911E0}"/>
    <cellStyle name="40% - Accent5 3 5 3" xfId="17170" xr:uid="{842A3CA6-67E7-4523-9B5F-6814262E7527}"/>
    <cellStyle name="40% - Accent5 3 5 3 2" xfId="21462" xr:uid="{8630442C-ECF8-4F90-814C-98B179339BC0}"/>
    <cellStyle name="40% - Accent5 3 5 3 2 2" xfId="10028" xr:uid="{B4911A21-5166-4660-B3F1-C0000B2AF1B8}"/>
    <cellStyle name="40% - Accent5 3 5 3 2 2 2" xfId="20038" xr:uid="{00E6FE87-DC2E-4536-90CC-F9EE6018EA4B}"/>
    <cellStyle name="40% - Accent5 3 5 3 2 2 2 2" xfId="45326" xr:uid="{E78178BE-B8BC-4F4B-8CD0-551190B32159}"/>
    <cellStyle name="40% - Accent5 3 5 3 2 2 3" xfId="35412" xr:uid="{672CAF66-325C-4382-84F3-0A15EFB0F53F}"/>
    <cellStyle name="40% - Accent5 3 5 3 2 3" xfId="3875" xr:uid="{7E533528-3F0D-42B4-9E03-2B4DF385FCB1}"/>
    <cellStyle name="40% - Accent5 3 5 3 2 3 2" xfId="6541" xr:uid="{8FD2EFC0-3695-44FE-B676-BAD91CD72C83}"/>
    <cellStyle name="40% - Accent5 3 5 3 2 3 2 2" xfId="31963" xr:uid="{C8F700E1-72FA-4366-BA3C-2DFE006EC82E}"/>
    <cellStyle name="40% - Accent5 3 5 3 2 3 3" xfId="29319" xr:uid="{89716B8F-0D67-495E-95FD-2BED566A6703}"/>
    <cellStyle name="40% - Accent5 3 5 3 2 4" xfId="4051" xr:uid="{362624B4-B276-484D-8978-ED3875FE4E8B}"/>
    <cellStyle name="40% - Accent5 3 5 3 2 4 2" xfId="29495" xr:uid="{0EA8813D-24FF-4FE3-9D71-879814E70970}"/>
    <cellStyle name="40% - Accent5 3 5 3 2 5" xfId="46730" xr:uid="{17E90108-585C-45D4-9534-BF089BBCDE88}"/>
    <cellStyle name="40% - Accent5 3 5 3 3" xfId="3633" xr:uid="{705C396F-9BF9-48AB-A930-58288DA67768}"/>
    <cellStyle name="40% - Accent5 3 5 3 3 2" xfId="2039" xr:uid="{B697DCB9-92A9-4FC9-B52C-AA90083D7B1A}"/>
    <cellStyle name="40% - Accent5 3 5 3 3 2 2" xfId="27510" xr:uid="{B5AC957F-2F61-4D4B-BB24-52178DE8D912}"/>
    <cellStyle name="40% - Accent5 3 5 3 3 3" xfId="29077" xr:uid="{2CD930B9-EC27-49E2-A272-DF9A6C60CD9D}"/>
    <cellStyle name="40% - Accent5 3 5 3 4" xfId="16442" xr:uid="{E0CBEB57-8457-4095-B073-508CD356A6F5}"/>
    <cellStyle name="40% - Accent5 3 5 3 4 2" xfId="19056" xr:uid="{DF3D8563-7EB5-4A9A-ADED-1AC05E626D84}"/>
    <cellStyle name="40% - Accent5 3 5 3 4 2 2" xfId="44356" xr:uid="{EC76CD1E-09F4-4786-9047-E05D9E169C0C}"/>
    <cellStyle name="40% - Accent5 3 5 3 4 3" xfId="41758" xr:uid="{5654F307-CC96-4FDD-9831-324FEFF69886}"/>
    <cellStyle name="40% - Accent5 3 5 3 5" xfId="7151" xr:uid="{EBF8C02A-E409-45AC-A7CE-C6BFFF961A9D}"/>
    <cellStyle name="40% - Accent5 3 5 3 5 2" xfId="32565" xr:uid="{79831ED7-DDF5-4EC5-A411-66181E5982C8}"/>
    <cellStyle name="40% - Accent5 3 5 3 6" xfId="42478" xr:uid="{F38CDF8A-F235-425A-A9D7-82BB28FEB350}"/>
    <cellStyle name="40% - Accent5 3 5 4" xfId="2513" xr:uid="{B2C5702B-096F-4AF0-BA88-790C64232A9D}"/>
    <cellStyle name="40% - Accent5 3 5 4 2" xfId="1610" xr:uid="{1A12EEA5-30F6-4E3B-B26D-F0F238A4B872}"/>
    <cellStyle name="40% - Accent5 3 5 4 2 2" xfId="17935" xr:uid="{DCB5C8FC-C27D-43B0-AB9C-6DD1AD5DF3C8}"/>
    <cellStyle name="40% - Accent5 3 5 4 2 2 2" xfId="43243" xr:uid="{79E24F86-1024-4FEC-99D2-3A586FD72AB7}"/>
    <cellStyle name="40% - Accent5 3 5 4 2 3" xfId="27081" xr:uid="{6764829B-0115-433D-BE97-3AB33A31A542}"/>
    <cellStyle name="40% - Accent5 3 5 4 3" xfId="13382" xr:uid="{AA7B2FD3-FC7B-4113-8418-330A2779DFD3}"/>
    <cellStyle name="40% - Accent5 3 5 4 3 2" xfId="23387" xr:uid="{2529A5A7-9313-4487-B97A-AFA23E5CB004}"/>
    <cellStyle name="40% - Accent5 3 5 4 3 2 2" xfId="48642" xr:uid="{13DB82FB-95BC-44BE-B708-AA59BDF88235}"/>
    <cellStyle name="40% - Accent5 3 5 4 3 3" xfId="38733" xr:uid="{77BD2311-1A9E-412B-8BF1-F5AFA94A0221}"/>
    <cellStyle name="40% - Accent5 3 5 4 4" xfId="13552" xr:uid="{2CB6B252-72E7-459F-B8D8-D8E0CAEE9164}"/>
    <cellStyle name="40% - Accent5 3 5 4 4 2" xfId="38903" xr:uid="{4A0933D7-E33E-43A5-8E40-E297CAE27A17}"/>
    <cellStyle name="40% - Accent5 3 5 4 5" xfId="27966" xr:uid="{CB9C34E5-2476-4CE6-806C-1389BF0CBC28}"/>
    <cellStyle name="40% - Accent5 3 5 5" xfId="490" xr:uid="{1BCB4CD7-9D73-4AFA-A5FB-49953E98D604}"/>
    <cellStyle name="40% - Accent5 3 5 5 2" xfId="13641" xr:uid="{9AD32F76-E95C-4644-85A2-2C7913260F59}"/>
    <cellStyle name="40% - Accent5 3 5 5 2 2" xfId="38992" xr:uid="{931FF8C5-05B2-4B05-B14E-0B05719D1DBD}"/>
    <cellStyle name="40% - Accent5 3 5 5 3" xfId="25974" xr:uid="{4EBF5223-659D-4764-A39D-2D33B8C46090}"/>
    <cellStyle name="40% - Accent5 3 5 6" xfId="10118" xr:uid="{C12B6FF4-D634-48B9-8D57-3FCB4C10E8EA}"/>
    <cellStyle name="40% - Accent5 3 5 6 2" xfId="12732" xr:uid="{05BC68FA-3BD9-4E60-AAA8-3EC5E16A1268}"/>
    <cellStyle name="40% - Accent5 3 5 6 2 2" xfId="38095" xr:uid="{7CDC52D0-DF41-49B8-A01E-70C8BB54AA75}"/>
    <cellStyle name="40% - Accent5 3 5 6 3" xfId="35502" xr:uid="{C5C09743-9EDA-4373-9624-B454812B8A0E}"/>
    <cellStyle name="40% - Accent5 3 5 7" xfId="23996" xr:uid="{26BC7ED4-DE34-4CE8-92AA-6ADE69C0173A}"/>
    <cellStyle name="40% - Accent5 3 5 7 2" xfId="49241" xr:uid="{3B5140F7-EF8A-4B23-A5C4-976F0C0FBFCA}"/>
    <cellStyle name="40% - Accent5 3 5 8" xfId="36218" xr:uid="{1189E356-4DC4-437F-9062-7A5EF2421D40}"/>
    <cellStyle name="40% - Accent5 3 6" xfId="6637" xr:uid="{AD226024-399E-47ED-99B3-D155D0631F25}"/>
    <cellStyle name="40% - Accent5 3 6 2" xfId="15150" xr:uid="{01F876CC-1184-4B1B-B652-329F2AEFC939}"/>
    <cellStyle name="40% - Accent5 3 6 2 2" xfId="22665" xr:uid="{2B1259E8-9025-40F2-9126-91DE28A639DF}"/>
    <cellStyle name="40% - Accent5 3 6 2 2 2" xfId="13724" xr:uid="{669415A6-E715-4402-A11E-8A34D3E4AF57}"/>
    <cellStyle name="40% - Accent5 3 6 2 2 2 2" xfId="39075" xr:uid="{066BCB31-EA11-48FB-8954-176BC557CAC0}"/>
    <cellStyle name="40% - Accent5 3 6 2 2 3" xfId="47920" xr:uid="{DF4B42CB-7D35-441C-91DF-2AD945DDDE57}"/>
    <cellStyle name="40% - Accent5 3 6 2 3" xfId="10189" xr:uid="{2999763F-7640-4514-86F9-FC640678E272}"/>
    <cellStyle name="40% - Accent5 3 6 2 3 2" xfId="19179" xr:uid="{65ED8BE6-3BAD-4B52-8B24-C272AC6F0FE6}"/>
    <cellStyle name="40% - Accent5 3 6 2 3 2 2" xfId="44478" xr:uid="{E1A8786C-ABF4-4453-82BC-98C6AF33C568}"/>
    <cellStyle name="40% - Accent5 3 6 2 3 3" xfId="35573" xr:uid="{3A37CCB7-22B3-4681-84D4-C4D225DBA4C0}"/>
    <cellStyle name="40% - Accent5 3 6 2 4" xfId="10365" xr:uid="{88BB3527-E4E8-4BCA-866C-999AFA68A8F2}"/>
    <cellStyle name="40% - Accent5 3 6 2 4 2" xfId="35749" xr:uid="{3F72CC0C-DFC3-4497-B1F5-9C9883F47E75}"/>
    <cellStyle name="40% - Accent5 3 6 2 5" xfId="40477" xr:uid="{D72D44A6-FD82-4176-ADF8-DDC3047A7DA8}"/>
    <cellStyle name="40% - Accent5 3 6 3" xfId="9947" xr:uid="{6D209DA4-EB3F-420D-9BF5-0FC7151E1568}"/>
    <cellStyle name="40% - Accent5 3 6 3 2" xfId="4143" xr:uid="{A9229C5D-C689-4A8B-808C-B92EF62D8F18}"/>
    <cellStyle name="40% - Accent5 3 6 3 2 2" xfId="29587" xr:uid="{36D68358-F53E-4AD8-A176-BBBC8820527B}"/>
    <cellStyle name="40% - Accent5 3 6 3 3" xfId="35331" xr:uid="{6DBDF706-D26D-4925-9368-C6CFC3444C14}"/>
    <cellStyle name="40% - Accent5 3 6 4" xfId="5908" xr:uid="{0CAC66FA-C690-4EB9-BBFB-2E0CD504C971}"/>
    <cellStyle name="40% - Accent5 3 6 4 2" xfId="8523" xr:uid="{C0AD4B3B-E916-4FBF-83C4-A35BE44B0B2A}"/>
    <cellStyle name="40% - Accent5 3 6 4 2 2" xfId="33930" xr:uid="{6374B81C-4BFB-44C2-8CCF-52641841CA93}"/>
    <cellStyle name="40% - Accent5 3 6 4 3" xfId="31331" xr:uid="{30045D7E-2C3C-49C0-B143-71600CD4464C}"/>
    <cellStyle name="40% - Accent5 3 6 5" xfId="19787" xr:uid="{EFEAE544-A014-409C-851A-EA6B7E61214B}"/>
    <cellStyle name="40% - Accent5 3 6 5 2" xfId="45075" xr:uid="{D3EDCD29-0648-4A4D-ADCA-F8C26BAB3C2C}"/>
    <cellStyle name="40% - Accent5 3 6 6" xfId="32051" xr:uid="{A94AADE6-E52A-4D9F-8529-88139C462575}"/>
    <cellStyle name="40% - Accent5 3 7" xfId="19273" xr:uid="{38432D18-7B6C-4B47-ABA0-CF4DF4B59CE4}"/>
    <cellStyle name="40% - Accent5 3 7 2" xfId="4617" xr:uid="{78A5F85A-D0E5-4467-88E1-EC92A579574C}"/>
    <cellStyle name="40% - Accent5 3 7 2 2" xfId="16352" xr:uid="{2E368B66-E14C-4653-96ED-F52CECA2992A}"/>
    <cellStyle name="40% - Accent5 3 7 2 2 2" xfId="2113" xr:uid="{00BA3B78-BB88-4200-A4D8-60C7DFD179F6}"/>
    <cellStyle name="40% - Accent5 3 7 2 2 2 2" xfId="27584" xr:uid="{C6476ADB-0217-4E50-9228-D9CB13A0D1E4}"/>
    <cellStyle name="40% - Accent5 3 7 2 2 3" xfId="41668" xr:uid="{B0A2CDA1-DCCA-41D7-B985-2306642C9ABC}"/>
    <cellStyle name="40% - Accent5 3 7 2 3" xfId="22826" xr:uid="{00B1126C-D1BB-42EF-9017-8ED1DB013706}"/>
    <cellStyle name="40% - Accent5 3 7 2 3 2" xfId="12863" xr:uid="{1589A1DF-40C5-44B7-A4A2-00664E5B8664}"/>
    <cellStyle name="40% - Accent5 3 7 2 3 2 2" xfId="38225" xr:uid="{957FA2DC-683C-499F-8EB5-997C6C651C85}"/>
    <cellStyle name="40% - Accent5 3 7 2 3 3" xfId="48081" xr:uid="{D3137763-615A-450D-B2E6-0D0B1BA5F0B9}"/>
    <cellStyle name="40% - Accent5 3 7 2 4" xfId="23002" xr:uid="{BD18F6CA-784D-4C64-9CCF-31E5A198AC74}"/>
    <cellStyle name="40% - Accent5 3 7 2 4 2" xfId="48257" xr:uid="{5C7EBBEB-5059-44B0-90AE-1B7A410BCBAC}"/>
    <cellStyle name="40% - Accent5 3 7 2 5" xfId="30048" xr:uid="{A3C579AE-2E5C-40DF-84B0-CA31A4653B8C}"/>
    <cellStyle name="40% - Accent5 3 7 3" xfId="22584" xr:uid="{592BE50B-0058-4BE9-8D8D-961AE0E60420}"/>
    <cellStyle name="40% - Accent5 3 7 3 2" xfId="10457" xr:uid="{2BB74761-1D19-4A70-A16C-24C98F8D9958}"/>
    <cellStyle name="40% - Accent5 3 7 3 2 2" xfId="35841" xr:uid="{F6979691-821D-41DF-B5D9-CDB8E5091489}"/>
    <cellStyle name="40% - Accent5 3 7 3 3" xfId="47839" xr:uid="{511F9A6A-AF82-42EB-AEA9-351A458F4D5D}"/>
    <cellStyle name="40% - Accent5 3 7 4" xfId="12222" xr:uid="{3B8E35A8-241C-4807-8902-4FE711AA543A}"/>
    <cellStyle name="40% - Accent5 3 7 4 2" xfId="21158" xr:uid="{44320319-EC24-4793-A881-1881C5954919}"/>
    <cellStyle name="40% - Accent5 3 7 4 2 2" xfId="46437" xr:uid="{DF15748B-33EC-46A5-B1FC-CC1B7F87E3D5}"/>
    <cellStyle name="40% - Accent5 3 7 4 3" xfId="37585" xr:uid="{A3EC0E15-8D80-4F89-8739-427517577659}"/>
    <cellStyle name="40% - Accent5 3 7 5" xfId="13473" xr:uid="{EC78E231-7447-4301-A66D-93619EFAC2E8}"/>
    <cellStyle name="40% - Accent5 3 7 5 2" xfId="38824" xr:uid="{F147A0BA-6F6A-4C09-B6BB-4B360E6790C5}"/>
    <cellStyle name="40% - Accent5 3 7 6" xfId="44564" xr:uid="{6B856437-76A0-4B15-96EA-5B1B054B03CA}"/>
    <cellStyle name="40% - Accent5 3 8" xfId="3460" xr:uid="{02C55FED-F57B-472B-A0A6-9B1B63CF7606}"/>
    <cellStyle name="40% - Accent5 3 8 2" xfId="18371" xr:uid="{EF2F9003-D87D-414A-B693-909483D15B81}"/>
    <cellStyle name="40% - Accent5 3 8 2 2" xfId="12560" xr:uid="{9DA78420-65AA-4CDA-A14A-F99561D59DA1}"/>
    <cellStyle name="40% - Accent5 3 8 2 2 2" xfId="37923" xr:uid="{6B54D5AE-B67A-4437-8449-E4733FB989B1}"/>
    <cellStyle name="40% - Accent5 3 8 2 3" xfId="43671" xr:uid="{535FB8D6-E34D-40C3-A286-CD048B68896A}"/>
    <cellStyle name="40% - Accent5 3 8 3" xfId="14332" xr:uid="{B135EFEF-72A4-4F38-91E5-76771F11B22C}"/>
    <cellStyle name="40% - Accent5 3 8 3 2" xfId="22217" xr:uid="{256D507E-938C-4B3C-A61A-544398DC816F}"/>
    <cellStyle name="40% - Accent5 3 8 3 2 2" xfId="47485" xr:uid="{A0EDD4A7-CE5C-413E-B965-093313EA59C9}"/>
    <cellStyle name="40% - Accent5 3 8 3 3" xfId="39671" xr:uid="{3A472EB4-8EA4-4827-A8DB-7B17FDA1495D}"/>
    <cellStyle name="40% - Accent5 3 8 4" xfId="10288" xr:uid="{CE87579A-0A18-4859-ADDA-B949B5A0E69D}"/>
    <cellStyle name="40% - Accent5 3 8 4 2" xfId="35672" xr:uid="{C2C05279-AD83-442C-97C9-7C5162F18F91}"/>
    <cellStyle name="40% - Accent5 3 8 5" xfId="28905" xr:uid="{8F12BEE7-E684-4273-B350-14958ACE371E}"/>
    <cellStyle name="40% - Accent5 3 9" xfId="6721" xr:uid="{089F9C2F-800D-4EBE-A760-E66EB392B280}"/>
    <cellStyle name="40% - Accent5 3 9 2" xfId="7919" xr:uid="{C1B65075-D050-40AF-9EB6-8409877AD6FA}"/>
    <cellStyle name="40% - Accent5 3 9 2 2" xfId="23176" xr:uid="{6C420716-483C-4AAF-B064-526AA60E3B18}"/>
    <cellStyle name="40% - Accent5 3 9 2 2 2" xfId="48431" xr:uid="{401C8EF2-A080-484B-A7BD-9CBCBDB81F85}"/>
    <cellStyle name="40% - Accent5 3 9 2 3" xfId="33326" xr:uid="{189771CA-CE9D-43DC-B830-CC1D2ED8FDBC}"/>
    <cellStyle name="40% - Accent5 3 9 3" xfId="12301" xr:uid="{056CCB40-0B5A-4F12-AE77-D8081274861A}"/>
    <cellStyle name="40% - Accent5 3 9 3 2" xfId="23323" xr:uid="{6CA95D5D-E796-4887-94D0-B5CB1B5EFC99}"/>
    <cellStyle name="40% - Accent5 3 9 3 2 2" xfId="48578" xr:uid="{221D219B-7646-4DC0-A5D2-C44EE1E31C5B}"/>
    <cellStyle name="40% - Accent5 3 9 3 3" xfId="37664" xr:uid="{09E3680C-B627-4113-B917-2905EF214690}"/>
    <cellStyle name="40% - Accent5 3 9 4" xfId="12471" xr:uid="{79E4132A-9145-4D8A-BA1A-5DFF09853C20}"/>
    <cellStyle name="40% - Accent5 3 9 4 2" xfId="37834" xr:uid="{60CB75BC-F81D-4C06-BEF4-FD9CA6384799}"/>
    <cellStyle name="40% - Accent5 3 9 5" xfId="32135" xr:uid="{87231724-6C6E-49A9-B95A-B74959B1703B}"/>
    <cellStyle name="40% - Accent5 4" xfId="23414" xr:uid="{64DC6DB2-7B0F-4EF6-B596-B795D937D415}"/>
    <cellStyle name="40% - Accent5 4 10" xfId="14102" xr:uid="{BD9C8D64-667E-4AC9-8D11-8BFBC505BAE3}"/>
    <cellStyle name="40% - Accent5 4 10 2" xfId="3025" xr:uid="{E9A91DDC-EC48-4467-86A5-8A3B0D0631E2}"/>
    <cellStyle name="40% - Accent5 4 10 2 2" xfId="28478" xr:uid="{26A05E64-0FEE-48F5-8615-046636C0D909}"/>
    <cellStyle name="40% - Accent5 4 10 3" xfId="39441" xr:uid="{A95A0FDC-F85D-4121-A073-62CD6AF109BE}"/>
    <cellStyle name="40% - Accent5 4 11" xfId="22669" xr:uid="{C135D783-2B51-45E8-AFA1-589DE999CB59}"/>
    <cellStyle name="40% - Accent5 4 11 2" xfId="25306" xr:uid="{CB12EBCD-F210-4CB7-8F79-7A08FB356D0F}"/>
    <cellStyle name="40% - Accent5 4 11 2 2" xfId="50540" xr:uid="{B2823B52-DEA4-4D5D-9C66-F996A033A346}"/>
    <cellStyle name="40% - Accent5 4 11 3" xfId="47924" xr:uid="{ECC62FAA-2A6F-490E-9530-E2AC625F9188}"/>
    <cellStyle name="40% - Accent5 4 12" xfId="13409" xr:uid="{6BFD1721-76EF-4AE1-91A1-B8D6E7D0FA25}"/>
    <cellStyle name="40% - Accent5 4 12 2" xfId="38760" xr:uid="{273A21F2-35B3-4299-8E14-FA5A5DDB1476}"/>
    <cellStyle name="40% - Accent5 4 13" xfId="25598" xr:uid="{10AFED4E-47CB-4B1A-BD4D-104C694EAAA6}"/>
    <cellStyle name="40% - Accent5 4 13 2" xfId="50821" xr:uid="{AEB953E6-BC0D-4D55-AD5E-CD79D5EE6EBC}"/>
    <cellStyle name="40% - Accent5 4 14" xfId="48665" xr:uid="{E241EEDB-D265-460C-AB0D-8C76AB7EBBC2}"/>
    <cellStyle name="40% - Accent5 4 2" xfId="1354" xr:uid="{2144CFD4-8196-4384-9C20-4FD8FF701770}"/>
    <cellStyle name="40% - Accent5 4 2 10" xfId="26827" xr:uid="{FC2BD108-0844-46DE-9DEA-6E9E4EAE571B}"/>
    <cellStyle name="40% - Accent5 4 2 2" xfId="3458" xr:uid="{268E6A63-2A76-4D7D-87F2-A93046710F5A}"/>
    <cellStyle name="40% - Accent5 4 2 2 2" xfId="9772" xr:uid="{9F5866A3-3F04-4B0E-8A2B-7B579B12CE5B}"/>
    <cellStyle name="40% - Accent5 4 2 2 2 2" xfId="6722" xr:uid="{6BF8BE56-9F86-48FE-9025-08AD84CCC9FD}"/>
    <cellStyle name="40% - Accent5 4 2 2 2 2 2" xfId="18456" xr:uid="{049B738F-ADB2-4CF1-8614-503FF01130CD}"/>
    <cellStyle name="40% - Accent5 4 2 2 2 2 2 2" xfId="16855" xr:uid="{C31784CF-F776-49D6-AABF-80687F003EF5}"/>
    <cellStyle name="40% - Accent5 4 2 2 2 2 2 2 2" xfId="42171" xr:uid="{FEAE0DB9-FF62-42B4-ADAC-2BDE76332A7F}"/>
    <cellStyle name="40% - Accent5 4 2 2 2 2 2 3" xfId="43756" xr:uid="{97D31917-F927-4646-9D2B-A7C006A32CDA}"/>
    <cellStyle name="40% - Accent5 4 2 2 2 2 3" xfId="24930" xr:uid="{8057EDFC-7665-498F-A9C8-FB8C47C8DDF9}"/>
    <cellStyle name="40% - Accent5 4 2 2 2 2 3 2" xfId="1259" xr:uid="{9EE38807-909D-4903-8109-5DC0CA3DBC80}"/>
    <cellStyle name="40% - Accent5 4 2 2 2 2 3 2 2" xfId="26743" xr:uid="{77E03424-E77C-4655-B74F-362824D9F326}"/>
    <cellStyle name="40% - Accent5 4 2 2 2 2 3 3" xfId="50164" xr:uid="{6418DFE7-A89C-43F4-96A6-071FFAD74A0F}"/>
    <cellStyle name="40% - Accent5 4 2 2 2 2 4" xfId="25106" xr:uid="{53D96655-9568-4109-AAB1-2078DC1FB49B}"/>
    <cellStyle name="40% - Accent5 4 2 2 2 2 4 2" xfId="50340" xr:uid="{61BABA7D-E2F9-47DC-8A06-7FAF9E3289D3}"/>
    <cellStyle name="40% - Accent5 4 2 2 2 2 5" xfId="32136" xr:uid="{D28D58B8-969E-429D-B1A1-D335C8AD7663}"/>
    <cellStyle name="40% - Accent5 4 2 2 2 3" xfId="24688" xr:uid="{D19E5B26-55BC-4287-B602-12F27A12C163}"/>
    <cellStyle name="40% - Accent5 4 2 2 2 3 2" xfId="12561" xr:uid="{ACCF7F38-DA3E-4F8C-9086-FFED106AA2DA}"/>
    <cellStyle name="40% - Accent5 4 2 2 2 3 2 2" xfId="37924" xr:uid="{EBA33E8E-D127-49E4-8330-234B91BD69BA}"/>
    <cellStyle name="40% - Accent5 4 2 2 2 3 3" xfId="49922" xr:uid="{F96875FC-7CE4-4B18-8CF4-9327E92F8244}"/>
    <cellStyle name="40% - Accent5 4 2 2 2 4" xfId="20648" xr:uid="{41664535-0E76-4783-8F43-1F95FBB9D1A8}"/>
    <cellStyle name="40% - Accent5 4 2 2 2 4 2" xfId="22231" xr:uid="{05624F98-2711-4D38-9B02-C7750EE3C8E5}"/>
    <cellStyle name="40% - Accent5 4 2 2 2 4 2 2" xfId="47499" xr:uid="{9FA685CC-2FE2-4034-A9EF-C324A0B09910}"/>
    <cellStyle name="40% - Accent5 4 2 2 2 4 3" xfId="45927" xr:uid="{75119268-6539-48CF-B3BD-2069055092D5}"/>
    <cellStyle name="40% - Accent5 4 2 2 2 5" xfId="22923" xr:uid="{324630D8-AB61-4935-861F-D9EA0B14CBA3}"/>
    <cellStyle name="40% - Accent5 4 2 2 2 5 2" xfId="48178" xr:uid="{5273E6FB-71E8-4DFB-BFF6-565544A70CD8}"/>
    <cellStyle name="40% - Accent5 4 2 2 2 6" xfId="35156" xr:uid="{6B27115D-D5A8-4763-AAB9-059FE4BCF512}"/>
    <cellStyle name="40% - Accent5 4 2 2 3" xfId="22409" xr:uid="{A50E01BE-E10B-4102-8282-16C02B9364BC}"/>
    <cellStyle name="40% - Accent5 4 2 2 3 2" xfId="19358" xr:uid="{F2AE9E41-A024-43E6-9ABA-972EE12DE57E}"/>
    <cellStyle name="40% - Accent5 4 2 2 3 2 2" xfId="7923" xr:uid="{82D957E4-53A2-4923-8C76-EBFD28BED2D5}"/>
    <cellStyle name="40% - Accent5 4 2 2 3 2 2 2" xfId="6321" xr:uid="{36037F18-5B8E-47E8-BBD3-76AF9DB5744F}"/>
    <cellStyle name="40% - Accent5 4 2 2 3 2 2 2 2" xfId="31744" xr:uid="{7A80CA63-0995-4DBF-AC6A-172094B05D31}"/>
    <cellStyle name="40% - Accent5 4 2 2 3 2 2 3" xfId="33330" xr:uid="{E296E82A-0798-46D1-AD07-BC6039250DB0}"/>
    <cellStyle name="40% - Accent5 4 2 2 3 2 3" xfId="18617" xr:uid="{DF63F128-BB83-4282-93A0-D1CA17C29F64}"/>
    <cellStyle name="40% - Accent5 4 2 2 3 2 3 2" xfId="2292" xr:uid="{2429BE3C-B9E4-4BF2-BF59-F04B33547C82}"/>
    <cellStyle name="40% - Accent5 4 2 2 3 2 3 2 2" xfId="27763" xr:uid="{2FDFE8B5-4425-4D03-B6A1-45AAFC25B6D7}"/>
    <cellStyle name="40% - Accent5 4 2 2 3 2 3 3" xfId="43917" xr:uid="{E3E61045-EF93-4E9E-BC48-4695D576A266}"/>
    <cellStyle name="40% - Accent5 4 2 2 3 2 4" xfId="18793" xr:uid="{7D2AD0F1-0F6F-480A-B941-BD52F4781AB2}"/>
    <cellStyle name="40% - Accent5 4 2 2 3 2 4 2" xfId="44093" xr:uid="{285609B4-118F-4BCC-9B8C-4B1B9EEFE421}"/>
    <cellStyle name="40% - Accent5 4 2 2 3 2 5" xfId="44646" xr:uid="{E2D48B03-FF5A-4A02-B637-A97AE8207BCF}"/>
    <cellStyle name="40% - Accent5 4 2 2 3 3" xfId="18375" xr:uid="{65450545-E10D-4E86-A8F0-655643A3B744}"/>
    <cellStyle name="40% - Accent5 4 2 2 3 3 2" xfId="25198" xr:uid="{694CDF63-F813-4278-9D66-636728B52384}"/>
    <cellStyle name="40% - Accent5 4 2 2 3 3 2 2" xfId="50432" xr:uid="{6F8032F0-2B28-433F-BB81-75FE88B34585}"/>
    <cellStyle name="40% - Accent5 4 2 2 3 3 3" xfId="43675" xr:uid="{1D3EF83D-26EA-4369-AC8F-FE5B002E4315}"/>
    <cellStyle name="40% - Accent5 4 2 2 3 4" xfId="14336" xr:uid="{8370E782-9C44-4494-97D6-1CA9E1B3631E}"/>
    <cellStyle name="40% - Accent5 4 2 2 3 4 2" xfId="15919" xr:uid="{FA06170A-426E-484F-A33C-8DAA8363C886}"/>
    <cellStyle name="40% - Accent5 4 2 2 3 4 2 2" xfId="41246" xr:uid="{6367BE91-8C7C-478D-A24C-A30E7E414AD2}"/>
    <cellStyle name="40% - Accent5 4 2 2 3 4 3" xfId="39675" xr:uid="{8E1CAA76-B2C8-4D45-9C92-E5F403514D25}"/>
    <cellStyle name="40% - Accent5 4 2 2 3 5" xfId="16610" xr:uid="{7CFABC91-856A-4281-8940-5F8ADCDF85D1}"/>
    <cellStyle name="40% - Accent5 4 2 2 3 5 2" xfId="41926" xr:uid="{D3521DD1-6FFE-4397-B9B8-62C126BA6FA8}"/>
    <cellStyle name="40% - Accent5 4 2 2 3 6" xfId="47666" xr:uid="{E364BAFC-BE7B-44E3-B7EE-92221155F890}"/>
    <cellStyle name="40% - Accent5 4 2 2 4" xfId="17255" xr:uid="{C1925A07-DED6-4207-9EC4-760C419B3220}"/>
    <cellStyle name="40% - Accent5 4 2 2 4 2" xfId="24769" xr:uid="{9D99276D-E6FE-451D-871B-E6B5E66402D2}"/>
    <cellStyle name="40% - Accent5 4 2 2 4 2 2" xfId="23168" xr:uid="{ED1EA74C-BE01-4669-B6BE-BD93C1BB4F74}"/>
    <cellStyle name="40% - Accent5 4 2 2 4 2 2 2" xfId="48423" xr:uid="{E6A88492-C2AE-4C02-940C-41DEF4400D7B}"/>
    <cellStyle name="40% - Accent5 4 2 2 4 2 3" xfId="50003" xr:uid="{B6CC12D2-BE45-414C-8E5F-897B50AB0809}"/>
    <cellStyle name="40% - Accent5 4 2 2 4 3" xfId="12293" xr:uid="{9AFAF7B0-7DF2-47C4-B59A-6084EBB5E9A8}"/>
    <cellStyle name="40% - Accent5 4 2 2 4 3 2" xfId="1258" xr:uid="{50A06682-5CD8-4E50-AC43-DE34811682CB}"/>
    <cellStyle name="40% - Accent5 4 2 2 4 3 2 2" xfId="26742" xr:uid="{14E229D1-DCB2-447D-98E4-AB75848F4CA0}"/>
    <cellStyle name="40% - Accent5 4 2 2 4 3 3" xfId="37656" xr:uid="{1DFEB62D-75C4-4B28-A264-F6511A50052A}"/>
    <cellStyle name="40% - Accent5 4 2 2 4 4" xfId="12469" xr:uid="{8C032BA9-2740-4373-831F-A6FC0841905C}"/>
    <cellStyle name="40% - Accent5 4 2 2 4 4 2" xfId="37832" xr:uid="{5B6F5EFA-0C9D-4773-BF0C-151CB0ED4F16}"/>
    <cellStyle name="40% - Accent5 4 2 2 4 5" xfId="42563" xr:uid="{7FA965ED-1DF4-40D3-AEAC-672BE7DBFB65}"/>
    <cellStyle name="40% - Accent5 4 2 2 5" xfId="12051" xr:uid="{2DF5D470-0488-4D9E-8CB4-61D39B4DFA9C}"/>
    <cellStyle name="40% - Accent5 4 2 2 5 2" xfId="6247" xr:uid="{99793718-DAF6-4EE1-B779-A96B37853B99}"/>
    <cellStyle name="40% - Accent5 4 2 2 5 2 2" xfId="31670" xr:uid="{591E10B9-3B41-4294-9FFC-7D114CC0D670}"/>
    <cellStyle name="40% - Accent5 4 2 2 5 3" xfId="37414" xr:uid="{176E5E8E-E6EC-4AC4-82C3-39CC2F1BE7B9}"/>
    <cellStyle name="40% - Accent5 4 2 2 6" xfId="8013" xr:uid="{EAA4E3FA-0A81-48B1-B1E9-9CAC7BBECB79}"/>
    <cellStyle name="40% - Accent5 4 2 2 6 2" xfId="9595" xr:uid="{751ABCED-3D3B-4813-83C7-37E6F57B2F70}"/>
    <cellStyle name="40% - Accent5 4 2 2 6 2 2" xfId="34988" xr:uid="{CF84B253-467A-4A0E-A36E-1DE2E2E34875}"/>
    <cellStyle name="40% - Accent5 4 2 2 6 3" xfId="33420" xr:uid="{C043AA64-40BD-421D-A0F7-05681961F427}"/>
    <cellStyle name="40% - Accent5 4 2 2 7" xfId="10286" xr:uid="{B0EE272E-246F-4609-A04B-50429777F4F9}"/>
    <cellStyle name="40% - Accent5 4 2 2 7 2" xfId="35670" xr:uid="{766546FD-E9A7-4DF7-9EBD-89FFBA657AC0}"/>
    <cellStyle name="40% - Accent5 4 2 2 8" xfId="28903" xr:uid="{675CA82F-E78D-4BFE-972A-F4A461ACCBD2}"/>
    <cellStyle name="40% - Accent5 4 2 3" xfId="16096" xr:uid="{C5F5D59D-E473-4548-A936-02AA56E37155}"/>
    <cellStyle name="40% - Accent5 4 2 3 2" xfId="5562" xr:uid="{10790118-64FC-453E-85F0-3EFAD3172CB8}"/>
    <cellStyle name="40% - Accent5 4 2 3 2 2" xfId="1439" xr:uid="{C6E55127-575F-4A11-8ABD-669240BD61E9}"/>
    <cellStyle name="40% - Accent5 4 2 3 2 2 2" xfId="14246" xr:uid="{EA865A0A-5764-4BB6-9CD8-1AEE85F4CCB0}"/>
    <cellStyle name="40% - Accent5 4 2 3 2 2 2 2" xfId="25272" xr:uid="{B6CA0A3C-ED4A-4390-93EC-3CD851E19327}"/>
    <cellStyle name="40% - Accent5 4 2 3 2 2 2 2 2" xfId="50506" xr:uid="{366EE6F6-C830-48A9-8A3F-5FBDB85B5AFC}"/>
    <cellStyle name="40% - Accent5 4 2 3 2 2 2 3" xfId="39585" xr:uid="{93E0B13A-27E3-4F13-BF5A-2ACAA9EDA8E5}"/>
    <cellStyle name="40% - Accent5 4 2 3 2 2 3" xfId="20719" xr:uid="{44796B96-07FB-4180-BF67-34E7ABBD4CE8}"/>
    <cellStyle name="40% - Accent5 4 2 3 2 2 3 2" xfId="10710" xr:uid="{69C65853-EC62-490A-824C-680314C96C59}"/>
    <cellStyle name="40% - Accent5 4 2 3 2 2 3 2 2" xfId="36094" xr:uid="{B2A19B10-F8C6-4C3A-9D7B-6DD07EA68F65}"/>
    <cellStyle name="40% - Accent5 4 2 3 2 2 3 3" xfId="45998" xr:uid="{94165BC6-5CAF-4EA9-8BFB-701E1E4F0297}"/>
    <cellStyle name="40% - Accent5 4 2 3 2 2 4" xfId="20895" xr:uid="{90EB5112-11AA-4339-87BF-00333270E6E6}"/>
    <cellStyle name="40% - Accent5 4 2 3 2 2 4 2" xfId="46174" xr:uid="{6558B8B5-573D-4707-8C94-0E29DEA4604A}"/>
    <cellStyle name="40% - Accent5 4 2 3 2 2 5" xfId="26910" xr:uid="{ED660178-6F98-4E82-9117-40C855BED70D}"/>
    <cellStyle name="40% - Accent5 4 2 3 2 3" xfId="20477" xr:uid="{4FF402D0-0B01-402C-99EB-5D8E8016958C}"/>
    <cellStyle name="40% - Accent5 4 2 3 2 3 2" xfId="8352" xr:uid="{45E573A8-6FBA-41F5-8BED-279A82E350F6}"/>
    <cellStyle name="40% - Accent5 4 2 3 2 3 2 2" xfId="33759" xr:uid="{AD1A263E-939E-490A-9021-CD28B14318F7}"/>
    <cellStyle name="40% - Accent5 4 2 3 2 3 3" xfId="45756" xr:uid="{21DE2E8E-9CC0-418F-9A61-90917AEDA8F7}"/>
    <cellStyle name="40% - Accent5 4 2 3 2 4" xfId="9085" xr:uid="{D154B6AB-0248-48D8-8D97-91930B3A5847}"/>
    <cellStyle name="40% - Accent5 4 2 3 2 4 2" xfId="11699" xr:uid="{7541887B-80DF-4040-BD71-38B5393CC1B9}"/>
    <cellStyle name="40% - Accent5 4 2 3 2 4 2 2" xfId="37070" xr:uid="{69FD305D-DFB4-4F55-98B4-7640EA4F2805}"/>
    <cellStyle name="40% - Accent5 4 2 3 2 4 3" xfId="34478" xr:uid="{18230BE2-E60F-44D7-ABF4-EAC13A66B561}"/>
    <cellStyle name="40% - Accent5 4 2 3 2 5" xfId="12390" xr:uid="{ED922D87-AB0C-4D1A-8492-325EE1011408}"/>
    <cellStyle name="40% - Accent5 4 2 3 2 5 2" xfId="37753" xr:uid="{026A73C1-9B70-4146-B5B5-E087D62A6E93}"/>
    <cellStyle name="40% - Accent5 4 2 3 2 6" xfId="30985" xr:uid="{0F6E2DEA-F49F-49FF-B5EA-F93873E5875B}"/>
    <cellStyle name="40% - Accent5 4 2 3 3" xfId="11876" xr:uid="{9687F5E0-9B40-48CD-9305-1AE1D7842E41}"/>
    <cellStyle name="40% - Accent5 4 2 3 3 2" xfId="3543" xr:uid="{AA1D4E53-F30F-48A2-8058-E5B6BB980313}"/>
    <cellStyle name="40% - Accent5 4 2 3 3 2 2" xfId="2682" xr:uid="{982F8642-E2C2-411A-8B0D-61E4543483A4}"/>
    <cellStyle name="40% - Accent5 4 2 3 3 2 2 2" xfId="18959" xr:uid="{F0F8E1A1-EA91-4168-AA75-96D24200406B}"/>
    <cellStyle name="40% - Accent5 4 2 3 3 2 2 2 2" xfId="44259" xr:uid="{7932D269-26D1-4220-9155-01E6DAB77907}"/>
    <cellStyle name="40% - Accent5 4 2 3 3 2 2 3" xfId="28135" xr:uid="{3768CB17-BB6A-4DD6-9E14-78DC863A8291}"/>
    <cellStyle name="40% - Accent5 4 2 3 3 2 3" xfId="14407" xr:uid="{16BBBE0F-63C1-47AD-AF58-B623967260E7}"/>
    <cellStyle name="40% - Accent5 4 2 3 3 2 3 2" xfId="23347" xr:uid="{DB69F09E-2A9A-4A95-AD24-960B3B9AB612}"/>
    <cellStyle name="40% - Accent5 4 2 3 3 2 3 2 2" xfId="48602" xr:uid="{7BE726C4-C9A7-448D-919A-14FD3800FD64}"/>
    <cellStyle name="40% - Accent5 4 2 3 3 2 3 3" xfId="39746" xr:uid="{553914C7-9970-472B-80E4-BE65DB6CBE3D}"/>
    <cellStyle name="40% - Accent5 4 2 3 3 2 4" xfId="14583" xr:uid="{E74EAAC4-E4A4-437D-89BD-8C818A248757}"/>
    <cellStyle name="40% - Accent5 4 2 3 3 2 4 2" xfId="39922" xr:uid="{75D151D3-1143-4A1D-AD8F-80FD8F545F50}"/>
    <cellStyle name="40% - Accent5 4 2 3 3 2 5" xfId="28987" xr:uid="{B4ADFBD6-D091-4EAE-A27E-A263A7949906}"/>
    <cellStyle name="40% - Accent5 4 2 3 3 3" xfId="14165" xr:uid="{D09BBC56-5A42-493C-872A-AFF0AE103CDC}"/>
    <cellStyle name="40% - Accent5 4 2 3 3 3 2" xfId="20987" xr:uid="{963805A1-58B3-41EA-9A37-D04773596146}"/>
    <cellStyle name="40% - Accent5 4 2 3 3 3 2 2" xfId="46266" xr:uid="{424FED61-4AE8-4298-AD75-7C04882AA21D}"/>
    <cellStyle name="40% - Accent5 4 2 3 3 3 3" xfId="39504" xr:uid="{21F6282F-EE1F-4C8D-9BB3-7DF2B639FE3E}"/>
    <cellStyle name="40% - Accent5 4 2 3 3 4" xfId="21721" xr:uid="{D2736C7F-CC4D-4DFB-A674-E035E29EBECF}"/>
    <cellStyle name="40% - Accent5 4 2 3 3 4 2" xfId="24336" xr:uid="{0D5F9A2E-AB31-428E-8C1B-9BDB8BDF07E8}"/>
    <cellStyle name="40% - Accent5 4 2 3 3 4 2 2" xfId="49581" xr:uid="{FFFF6E0D-A3BA-4742-A9AB-6A343C4FBCFF}"/>
    <cellStyle name="40% - Accent5 4 2 3 3 4 3" xfId="46989" xr:uid="{F4898D48-9FEF-492D-9E22-17E535A87AA9}"/>
    <cellStyle name="40% - Accent5 4 2 3 3 5" xfId="25027" xr:uid="{576EC5F5-BC57-4063-B760-EA8B4585E1AE}"/>
    <cellStyle name="40% - Accent5 4 2 3 3 5 2" xfId="50261" xr:uid="{9D2189DF-040C-4628-97AA-DFFED9B5F0E7}"/>
    <cellStyle name="40% - Accent5 4 2 3 3 6" xfId="37239" xr:uid="{CB4BB747-E0B3-459B-BB02-A16C9F923A1B}"/>
    <cellStyle name="40% - Accent5 4 2 3 4" xfId="13044" xr:uid="{E11F4156-03B5-4975-B834-A6F78661848D}"/>
    <cellStyle name="40% - Accent5 4 2 3 4 2" xfId="20558" xr:uid="{88DC3F67-A1CD-4519-BA85-EB2EC62FA37F}"/>
    <cellStyle name="40% - Accent5 4 2 3 4 2 2" xfId="12635" xr:uid="{E2A048A6-C563-44FC-BD89-7A2E3DDF6E4D}"/>
    <cellStyle name="40% - Accent5 4 2 3 4 2 2 2" xfId="37998" xr:uid="{EB303842-5880-44E3-BC10-EC440267A259}"/>
    <cellStyle name="40% - Accent5 4 2 3 4 2 3" xfId="45837" xr:uid="{76FEA7B7-8F89-4719-AE32-37C7B46174A6}"/>
    <cellStyle name="40% - Accent5 4 2 3 4 3" xfId="8084" xr:uid="{4B349562-D379-4A9B-BFA8-D728E5EEC812}"/>
    <cellStyle name="40% - Accent5 4 2 3 4 3 2" xfId="4396" xr:uid="{FDB1939B-140F-43D7-B615-EFA64F11EB18}"/>
    <cellStyle name="40% - Accent5 4 2 3 4 3 2 2" xfId="29840" xr:uid="{9122182F-EB42-4E95-96BD-872588905EFA}"/>
    <cellStyle name="40% - Accent5 4 2 3 4 3 3" xfId="33491" xr:uid="{47EC951E-AA53-465E-84E8-D1C3A7B0A2F5}"/>
    <cellStyle name="40% - Accent5 4 2 3 4 4" xfId="8260" xr:uid="{799B0E95-7967-4E3D-8E0C-8D3067CD308E}"/>
    <cellStyle name="40% - Accent5 4 2 3 4 4 2" xfId="33667" xr:uid="{8E913A53-BD72-418F-9636-00AD17774790}"/>
    <cellStyle name="40% - Accent5 4 2 3 4 5" xfId="38395" xr:uid="{1FD160BC-3165-496F-83E2-9C400F068145}"/>
    <cellStyle name="40% - Accent5 4 2 3 5" xfId="7842" xr:uid="{4A38AAFF-052B-4A74-991F-BE6E87B9B21B}"/>
    <cellStyle name="40% - Accent5 4 2 3 5 2" xfId="18885" xr:uid="{3AB4A9F7-C1EA-417F-96E5-A9FBC6448889}"/>
    <cellStyle name="40% - Accent5 4 2 3 5 2 2" xfId="44185" xr:uid="{86727E37-40F9-49BD-B11D-A4AD2E11CC80}"/>
    <cellStyle name="40% - Accent5 4 2 3 5 3" xfId="33249" xr:uid="{DDE3A932-0050-4338-83CE-FA9CC494451B}"/>
    <cellStyle name="40% - Accent5 4 2 3 6" xfId="2772" xr:uid="{93599E7E-DE25-44F1-94CB-3B948DF141A9}"/>
    <cellStyle name="40% - Accent5 4 2 3 6 2" xfId="5386" xr:uid="{1A1CBD9C-09D7-47CE-B300-B4873BC60EED}"/>
    <cellStyle name="40% - Accent5 4 2 3 6 2 2" xfId="30817" xr:uid="{435D0021-3E99-41F9-88DF-9D1B44E4BF08}"/>
    <cellStyle name="40% - Accent5 4 2 3 6 3" xfId="28225" xr:uid="{46CBAFAA-E714-40F4-A138-CB212B13A62E}"/>
    <cellStyle name="40% - Accent5 4 2 3 7" xfId="6076" xr:uid="{DED70717-0E2F-40E2-8C92-61E4D96D8F45}"/>
    <cellStyle name="40% - Accent5 4 2 3 7 2" xfId="31499" xr:uid="{9D67AC90-4668-46D2-85E1-BAAEDF4C879A}"/>
    <cellStyle name="40% - Accent5 4 2 3 8" xfId="41413" xr:uid="{E5E23723-31AA-48D9-958C-760F137474F4}"/>
    <cellStyle name="40% - Accent5 4 2 4" xfId="24513" xr:uid="{61EFAD46-5A89-416A-9A9D-670C5483F2DD}"/>
    <cellStyle name="40% - Accent5 4 2 4 2" xfId="9857" xr:uid="{21711162-CBA2-482D-848E-A3ABEE393055}"/>
    <cellStyle name="40% - Accent5 4 2 4 2 2" xfId="8995" xr:uid="{2288736A-E279-4A39-BF37-487D5A92D3CB}"/>
    <cellStyle name="40% - Accent5 4 2 4 2 2 2" xfId="8426" xr:uid="{450F0E18-43F5-4F20-A311-D5220A5418AD}"/>
    <cellStyle name="40% - Accent5 4 2 4 2 2 2 2" xfId="33833" xr:uid="{F917B218-BB75-4585-B954-A0EBB1EBBDB4}"/>
    <cellStyle name="40% - Accent5 4 2 4 2 2 3" xfId="34388" xr:uid="{FE8DA56E-0257-4B91-8A1B-1A3C11CBF76B}"/>
    <cellStyle name="40% - Accent5 4 2 4 2 3" xfId="2843" xr:uid="{1603025C-A665-4698-8B48-6A3E21AB7757}"/>
    <cellStyle name="40% - Accent5 4 2 4 2 3 2" xfId="17034" xr:uid="{6B61AEE5-7694-40DC-82F3-722237087CFB}"/>
    <cellStyle name="40% - Accent5 4 2 4 2 3 2 2" xfId="42350" xr:uid="{23C185D8-3704-45A4-8445-3A62568A89FC}"/>
    <cellStyle name="40% - Accent5 4 2 4 2 3 3" xfId="28296" xr:uid="{48F52AE6-23F4-486B-9280-0216E7D9488E}"/>
    <cellStyle name="40% - Accent5 4 2 4 2 4" xfId="3019" xr:uid="{64B5D9BD-CBC0-4E88-B37D-4F51CD5862B2}"/>
    <cellStyle name="40% - Accent5 4 2 4 2 4 2" xfId="28472" xr:uid="{03F18205-32E5-465A-B775-2F8C221BD1B8}"/>
    <cellStyle name="40% - Accent5 4 2 4 2 5" xfId="35241" xr:uid="{61A2B429-0259-4EAF-AC07-85893D3CABBA}"/>
    <cellStyle name="40% - Accent5 4 2 4 3" xfId="2601" xr:uid="{FD74100E-EE2B-4C96-81AB-7C34029006C1}"/>
    <cellStyle name="40% - Accent5 4 2 4 3 2" xfId="14675" xr:uid="{7A584110-81D9-49A6-B2B1-7E7BB7C29688}"/>
    <cellStyle name="40% - Accent5 4 2 4 3 2 2" xfId="40014" xr:uid="{3FBF28B8-79E8-4AE3-B81B-FC579C7AA602}"/>
    <cellStyle name="40% - Accent5 4 2 4 3 3" xfId="28054" xr:uid="{800E7BB4-62C6-48AE-94A0-D90294000E52}"/>
    <cellStyle name="40% - Accent5 4 2 4 4" xfId="15409" xr:uid="{A9EA25D7-7D7D-4D46-943F-15A38CDD5483}"/>
    <cellStyle name="40% - Accent5 4 2 4 4 2" xfId="18024" xr:uid="{310EE2B1-D4CD-46D2-864C-203D7C28B3BD}"/>
    <cellStyle name="40% - Accent5 4 2 4 4 2 2" xfId="43332" xr:uid="{A38004B7-C7FA-4AA2-B46B-81E724A312C6}"/>
    <cellStyle name="40% - Accent5 4 2 4 4 3" xfId="40736" xr:uid="{5E55026B-E85F-4908-A7BC-6EBEA78EC9B5}"/>
    <cellStyle name="40% - Accent5 4 2 4 5" xfId="18714" xr:uid="{A2D02C2A-38E1-4A23-9A4B-EF120003A61E}"/>
    <cellStyle name="40% - Accent5 4 2 4 5 2" xfId="44014" xr:uid="{AA517643-876A-44C7-98A2-67DB6637BFB7}"/>
    <cellStyle name="40% - Accent5 4 2 4 6" xfId="49749" xr:uid="{75C31ED2-D0E9-4A72-A70C-69FC81D03FC0}"/>
    <cellStyle name="40% - Accent5 4 2 5" xfId="18200" xr:uid="{4BC4A08D-861A-4B47-A899-9C4C2D985212}"/>
    <cellStyle name="40% - Accent5 4 2 5 2" xfId="22494" xr:uid="{AA87153E-1AC8-4D7B-97A0-C95A38E044E0}"/>
    <cellStyle name="40% - Accent5 4 2 5 2 2" xfId="21631" xr:uid="{EBC2822A-9A5A-4542-8F2F-7801DF741B85}"/>
    <cellStyle name="40% - Accent5 4 2 5 2 2 2" xfId="21061" xr:uid="{47062883-CC00-431F-8D44-6A86C556F73D}"/>
    <cellStyle name="40% - Accent5 4 2 5 2 2 2 2" xfId="46340" xr:uid="{56E23323-1B2A-43CA-895C-6572C5CADD62}"/>
    <cellStyle name="40% - Accent5 4 2 5 2 2 3" xfId="46899" xr:uid="{1A2021A8-43B1-4A22-AC3A-BDE3A4628087}"/>
    <cellStyle name="40% - Accent5 4 2 5 2 3" xfId="9156" xr:uid="{6D968997-0B92-44EC-AF8C-94FF72B8643F}"/>
    <cellStyle name="40% - Accent5 4 2 5 2 3 2" xfId="6500" xr:uid="{2B0B8B6F-58B0-4720-854B-C8B1B09D7D4E}"/>
    <cellStyle name="40% - Accent5 4 2 5 2 3 2 2" xfId="31923" xr:uid="{4336D7D8-9A4E-4F25-80B6-9B0DE358A3CC}"/>
    <cellStyle name="40% - Accent5 4 2 5 2 3 3" xfId="34549" xr:uid="{D8C743C5-DC80-4866-BF3D-DD08E2101E17}"/>
    <cellStyle name="40% - Accent5 4 2 5 2 4" xfId="9332" xr:uid="{3ED76BC3-FA76-429A-894D-D2E00D9BD01D}"/>
    <cellStyle name="40% - Accent5 4 2 5 2 4 2" xfId="34725" xr:uid="{F2895E42-C949-4B0C-9692-757354373159}"/>
    <cellStyle name="40% - Accent5 4 2 5 2 5" xfId="47750" xr:uid="{52546357-805E-4394-A654-739BA376C2C2}"/>
    <cellStyle name="40% - Accent5 4 2 5 3" xfId="8914" xr:uid="{5AE9F3AB-C06D-4EDC-BB39-492BD6FDAE19}"/>
    <cellStyle name="40% - Accent5 4 2 5 3 2" xfId="3111" xr:uid="{B931AD0C-C4AB-4921-8A84-C1183C956CD3}"/>
    <cellStyle name="40% - Accent5 4 2 5 3 2 2" xfId="28564" xr:uid="{E1A5E117-31D8-4230-8A3A-8D093691A413}"/>
    <cellStyle name="40% - Accent5 4 2 5 3 3" xfId="34307" xr:uid="{ED60150D-1579-4706-B167-98F209EC6661}"/>
    <cellStyle name="40% - Accent5 4 2 5 4" xfId="4876" xr:uid="{69B70A33-8837-40FC-B0EA-673A9B1ED923}"/>
    <cellStyle name="40% - Accent5 4 2 5 4 2" xfId="7491" xr:uid="{56688A39-5884-41AE-BC43-9D1BCD145769}"/>
    <cellStyle name="40% - Accent5 4 2 5 4 2 2" xfId="32905" xr:uid="{C7186025-04F0-476B-BDD5-EC674B527BF8}"/>
    <cellStyle name="40% - Accent5 4 2 5 4 3" xfId="30307" xr:uid="{E4415FA8-9FA9-42FA-999C-43FEFC0FA581}"/>
    <cellStyle name="40% - Accent5 4 2 5 5" xfId="8181" xr:uid="{79E656D6-1596-4214-8779-DBA391F8D91B}"/>
    <cellStyle name="40% - Accent5 4 2 5 5 2" xfId="33588" xr:uid="{496E1127-A3DB-41A9-98AC-1AC44E42BCEE}"/>
    <cellStyle name="40% - Accent5 4 2 5 6" xfId="43501" xr:uid="{B0D8AD7C-B3F5-4AEB-B53E-8AF27C30E604}"/>
    <cellStyle name="40% - Accent5 4 2 6" xfId="23567" xr:uid="{50BBB6F8-E7D7-40CD-BFD6-CEE6C1CC79E1}"/>
    <cellStyle name="40% - Accent5 4 2 6 2" xfId="12132" xr:uid="{654D5A0E-607A-4514-A2DD-FDAE2D3D1A39}"/>
    <cellStyle name="40% - Accent5 4 2 6 2 2" xfId="10531" xr:uid="{1FD853EB-44A0-4CB9-B9CA-CA9EB1F87BF6}"/>
    <cellStyle name="40% - Accent5 4 2 6 2 2 2" xfId="35915" xr:uid="{A0747E7B-C189-4C3E-BFAF-5F260915E1CD}"/>
    <cellStyle name="40% - Accent5 4 2 6 2 3" xfId="37495" xr:uid="{7364324B-2919-4C2F-ADC7-E3D397452B78}"/>
    <cellStyle name="40% - Accent5 4 2 6 3" xfId="5979" xr:uid="{F460C844-DBFD-411F-9C7F-19C4EE467213}"/>
    <cellStyle name="40% - Accent5 4 2 6 3 2" xfId="13893" xr:uid="{44FCDFD7-EEEF-466F-A3B7-FCC1199B9797}"/>
    <cellStyle name="40% - Accent5 4 2 6 3 2 2" xfId="39244" xr:uid="{3CA26C65-69D5-4567-A0EC-40793B6D2B00}"/>
    <cellStyle name="40% - Accent5 4 2 6 3 3" xfId="31402" xr:uid="{E0DBC6F2-C2FE-4BB8-A560-BECDE0D7DFBF}"/>
    <cellStyle name="40% - Accent5 4 2 6 4" xfId="6155" xr:uid="{579D5F4F-0979-49C5-97AB-3C144C7BDC11}"/>
    <cellStyle name="40% - Accent5 4 2 6 4 2" xfId="31578" xr:uid="{6E7E1910-5C53-4151-9BA7-062DB713ECC2}"/>
    <cellStyle name="40% - Accent5 4 2 6 5" xfId="48812" xr:uid="{AF0EC0E6-D24B-418A-892D-94EFD64F7637}"/>
    <cellStyle name="40% - Accent5 4 2 7" xfId="5737" xr:uid="{DBC4A72D-CB60-4D30-A36A-C54C2B49C89D}"/>
    <cellStyle name="40% - Accent5 4 2 7 2" xfId="16781" xr:uid="{7CB23D34-DD26-44FB-8BAC-A918FA7936AD}"/>
    <cellStyle name="40% - Accent5 4 2 7 2 2" xfId="42097" xr:uid="{7C3F8DF7-11F5-4181-92B1-351E5CE8BA22}"/>
    <cellStyle name="40% - Accent5 4 2 7 3" xfId="31160" xr:uid="{FE504BA3-C63F-48D7-A2B7-3D012855A694}"/>
    <cellStyle name="40% - Accent5 4 2 8" xfId="18546" xr:uid="{30DC6A43-3481-4020-AC4C-1938D48364F6}"/>
    <cellStyle name="40% - Accent5 4 2 8 2" xfId="3282" xr:uid="{BBB7C197-9FD9-4909-8EC4-09314174C771}"/>
    <cellStyle name="40% - Accent5 4 2 8 2 2" xfId="28735" xr:uid="{A95F484D-ADF5-4A4F-A39E-386756CC2373}"/>
    <cellStyle name="40% - Accent5 4 2 8 3" xfId="43846" xr:uid="{EEC4F1B3-B559-4301-B429-6DE8B1BDFCDB}"/>
    <cellStyle name="40% - Accent5 4 2 9" xfId="3972" xr:uid="{B8ED34A3-F68C-4CE8-9EE4-B4E804990357}"/>
    <cellStyle name="40% - Accent5 4 2 9 2" xfId="29416" xr:uid="{CC8CDE0F-D264-43FE-B702-6C0A3D9B7622}"/>
    <cellStyle name="40% - Accent5 4 3" xfId="7667" xr:uid="{3C3FC310-2ACD-4878-BD10-CB6484D2FE13}"/>
    <cellStyle name="40% - Accent5 4 3 2" xfId="20302" xr:uid="{3966D822-0629-4577-B619-844C95283471}"/>
    <cellStyle name="40% - Accent5 4 3 2 2" xfId="5647" xr:uid="{6615E48E-D370-4256-9E79-491C06779A7D}"/>
    <cellStyle name="40% - Accent5 4 3 2 2 2" xfId="4786" xr:uid="{504AFEB3-B6FC-440D-A745-FC02A0FD30CA}"/>
    <cellStyle name="40% - Accent5 4 3 2 2 2 2" xfId="3185" xr:uid="{AE1712AA-08DF-458F-A4C2-8EEB35C99674}"/>
    <cellStyle name="40% - Accent5 4 3 2 2 2 2 2" xfId="28638" xr:uid="{9AD4348E-2E28-421A-803C-840A4D781B6D}"/>
    <cellStyle name="40% - Accent5 4 3 2 2 2 3" xfId="30217" xr:uid="{5B6908A1-4097-4DF7-96B1-D21D7C37330C}"/>
    <cellStyle name="40% - Accent5 4 3 2 2 3" xfId="15480" xr:uid="{5656D306-E57D-48D0-AFDA-19A97F0C6CDA}"/>
    <cellStyle name="40% - Accent5 4 3 2 2 3 2" xfId="25451" xr:uid="{23347679-45AC-4006-A830-51A08F787991}"/>
    <cellStyle name="40% - Accent5 4 3 2 2 3 2 2" xfId="50685" xr:uid="{058595E4-1DA6-4D2C-B2C2-BF46887519B8}"/>
    <cellStyle name="40% - Accent5 4 3 2 2 3 3" xfId="40807" xr:uid="{D78B508A-AE6F-468B-AA5E-E42A4A331343}"/>
    <cellStyle name="40% - Accent5 4 3 2 2 4" xfId="15656" xr:uid="{7086AE88-3FF5-4D37-9671-697328B36149}"/>
    <cellStyle name="40% - Accent5 4 3 2 2 4 2" xfId="40983" xr:uid="{04DF4259-5B0A-4BB0-B00F-749EAA2A5C40}"/>
    <cellStyle name="40% - Accent5 4 3 2 2 5" xfId="31070" xr:uid="{68A24E39-1477-4231-BAD8-695E05AF35C3}"/>
    <cellStyle name="40% - Accent5 4 3 2 3" xfId="15238" xr:uid="{6AA55DDD-0DB6-4CD4-949F-83AF4E22BF55}"/>
    <cellStyle name="40% - Accent5 4 3 2 3 2" xfId="22060" xr:uid="{D798EAF5-3AA9-4B65-918A-0CB9BD407568}"/>
    <cellStyle name="40% - Accent5 4 3 2 3 2 2" xfId="47328" xr:uid="{656F072F-710B-4017-9F37-287B864B959D}"/>
    <cellStyle name="40% - Accent5 4 3 2 3 3" xfId="40565" xr:uid="{089AA928-E615-4A1D-96ED-5DF2F1FF4BA4}"/>
    <cellStyle name="40% - Accent5 4 3 2 4" xfId="23826" xr:uid="{91781016-8A61-43D7-AA4E-CB971F669A90}"/>
    <cellStyle name="40% - Accent5 4 3 2 4 2" xfId="13813" xr:uid="{8BA5F913-E395-4AFC-AA0E-B06284C0DD63}"/>
    <cellStyle name="40% - Accent5 4 3 2 4 2 2" xfId="39164" xr:uid="{152F9A50-86F8-481D-8D70-A6C6F203AA89}"/>
    <cellStyle name="40% - Accent5 4 3 2 4 3" xfId="49071" xr:uid="{7AA7EE42-A3E3-4FBC-832F-01F6AF3EDA24}"/>
    <cellStyle name="40% - Accent5 4 3 2 5" xfId="14504" xr:uid="{BD5056B9-AB65-4116-94E6-35DAD2F66B52}"/>
    <cellStyle name="40% - Accent5 4 3 2 5 2" xfId="39843" xr:uid="{A2DEC813-16FD-4647-AB81-2C0F10BBB001}"/>
    <cellStyle name="40% - Accent5 4 3 2 6" xfId="45583" xr:uid="{CA147CCB-C02F-48D9-8033-CD96BD29C4E0}"/>
    <cellStyle name="40% - Accent5 4 3 3" xfId="13990" xr:uid="{11FCCE72-D365-4022-937A-5866DD249B39}"/>
    <cellStyle name="40% - Accent5 4 3 3 2" xfId="11961" xr:uid="{FEA1FE91-E320-4DCF-AEC2-6D732C99E2D0}"/>
    <cellStyle name="40% - Accent5 4 3 3 2 2" xfId="11099" xr:uid="{A121733C-7350-407E-AA62-CD4B77E7BFE6}"/>
    <cellStyle name="40% - Accent5 4 3 3 2 2 2" xfId="9498" xr:uid="{DC8F6F64-F9FA-4D6D-B63B-D6545C9FC26C}"/>
    <cellStyle name="40% - Accent5 4 3 3 2 2 2 2" xfId="34891" xr:uid="{375BD4DB-4226-4F0F-BD35-40856252E6EB}"/>
    <cellStyle name="40% - Accent5 4 3 3 2 2 3" xfId="36470" xr:uid="{DC3166E9-9F0F-450C-9B64-20BE4566E899}"/>
    <cellStyle name="40% - Accent5 4 3 3 2 3" xfId="4947" xr:uid="{898C19FC-8738-4F5A-921A-F50CBC8862B9}"/>
    <cellStyle name="40% - Accent5 4 3 3 2 3 2" xfId="19138" xr:uid="{1ADCAC32-B4CE-433E-A91C-0DE8394F5DBB}"/>
    <cellStyle name="40% - Accent5 4 3 3 2 3 2 2" xfId="44438" xr:uid="{5BDD2B22-DEBB-41F7-924D-8B677FD934DA}"/>
    <cellStyle name="40% - Accent5 4 3 3 2 3 3" xfId="30378" xr:uid="{BB3EAE5E-499A-401B-A52B-7206F1847406}"/>
    <cellStyle name="40% - Accent5 4 3 3 2 4" xfId="5123" xr:uid="{53064B82-9832-4647-86C9-35280C6031FA}"/>
    <cellStyle name="40% - Accent5 4 3 3 2 4 2" xfId="30554" xr:uid="{2464972F-EA68-46C8-A7E4-5CA4F291AA01}"/>
    <cellStyle name="40% - Accent5 4 3 3 2 5" xfId="37324" xr:uid="{310EEB07-7CEB-48A5-87C6-E69358F5E8E9}"/>
    <cellStyle name="40% - Accent5 4 3 3 3" xfId="4705" xr:uid="{C9CE3A87-BCDC-4731-88A3-B7EBA7C36ADE}"/>
    <cellStyle name="40% - Accent5 4 3 3 3 2" xfId="15748" xr:uid="{6AE82B11-944A-4494-A000-6C385F9B92A4}"/>
    <cellStyle name="40% - Accent5 4 3 3 3 2 2" xfId="41075" xr:uid="{9F4D8490-D6DC-42D6-BE40-CD18F2438B6E}"/>
    <cellStyle name="40% - Accent5 4 3 3 3 3" xfId="30136" xr:uid="{A1C37911-8C26-44DC-90F3-9D85F0AA5D12}"/>
    <cellStyle name="40% - Accent5 4 3 3 4" xfId="17514" xr:uid="{C8515658-B327-485F-8B2C-E23457316177}"/>
    <cellStyle name="40% - Accent5 4 3 3 4 2" xfId="1177" xr:uid="{937BA2C7-E008-4E14-B0E1-92F1036E2BB5}"/>
    <cellStyle name="40% - Accent5 4 3 3 4 2 2" xfId="26661" xr:uid="{9360AF12-436E-4AE7-9267-68CA4BAFA745}"/>
    <cellStyle name="40% - Accent5 4 3 3 4 3" xfId="42822" xr:uid="{EC9B4A9A-0E1A-4290-853A-AF95F9A8725D}"/>
    <cellStyle name="40% - Accent5 4 3 3 5" xfId="2940" xr:uid="{B21236DB-DE64-4188-827C-BAA8E65DD396}"/>
    <cellStyle name="40% - Accent5 4 3 3 5 2" xfId="28393" xr:uid="{0291B6D3-D12A-4CE4-93BA-94ED4C81380B}"/>
    <cellStyle name="40% - Accent5 4 3 3 6" xfId="39331" xr:uid="{1CBD31E0-6123-48EB-A4A9-11D5BD53C095}"/>
    <cellStyle name="40% - Accent5 4 3 4" xfId="16181" xr:uid="{671BB4AB-CF04-4EC6-A478-D64838163BE2}"/>
    <cellStyle name="40% - Accent5 4 3 4 2" xfId="15319" xr:uid="{62B571AE-3538-4172-8817-56406A2F1A8B}"/>
    <cellStyle name="40% - Accent5 4 3 4 2 2" xfId="14749" xr:uid="{8A0F19CD-77BD-4833-9864-1F4AB26DF48E}"/>
    <cellStyle name="40% - Accent5 4 3 4 2 2 2" xfId="40088" xr:uid="{3275A0F7-BF3F-459E-95A0-101D6EAFB467}"/>
    <cellStyle name="40% - Accent5 4 3 4 2 3" xfId="40646" xr:uid="{DE5C5CFF-9F8D-4FE9-9FD8-7406E2C5B898}"/>
    <cellStyle name="40% - Accent5 4 3 4 3" xfId="21792" xr:uid="{9B7DE285-9B1A-4541-821A-5A692475B540}"/>
    <cellStyle name="40% - Accent5 4 3 4 3 2" xfId="12814" xr:uid="{5513F696-FCCA-40A0-8ED7-7391ED2A0156}"/>
    <cellStyle name="40% - Accent5 4 3 4 3 2 2" xfId="38177" xr:uid="{B17E61C9-C0EB-4103-86C8-80B4155D1484}"/>
    <cellStyle name="40% - Accent5 4 3 4 3 3" xfId="47060" xr:uid="{EEE31A9E-049F-4764-A09E-F5BCDEEA7624}"/>
    <cellStyle name="40% - Accent5 4 3 4 4" xfId="21968" xr:uid="{A7C8302A-0F67-4C24-A606-07CF3B5CE87B}"/>
    <cellStyle name="40% - Accent5 4 3 4 4 2" xfId="47236" xr:uid="{A7946CA0-F7C6-4908-96CD-7CBE0C171951}"/>
    <cellStyle name="40% - Accent5 4 3 4 5" xfId="41497" xr:uid="{FE0AB74B-8C47-42B4-B831-1EC99D688EDF}"/>
    <cellStyle name="40% - Accent5 4 3 5" xfId="21550" xr:uid="{A0974E42-DC4F-4F75-BB5A-9B8DF933BEE0}"/>
    <cellStyle name="40% - Accent5 4 3 5 2" xfId="9424" xr:uid="{B88ED896-F270-4850-9DC3-D62E383C094A}"/>
    <cellStyle name="40% - Accent5 4 3 5 2 2" xfId="34817" xr:uid="{575E5A5B-6A5A-48B7-9A75-AAC07DCA0F18}"/>
    <cellStyle name="40% - Accent5 4 3 5 3" xfId="46818" xr:uid="{E941EFB3-D1FC-4988-8756-641CA527EAC8}"/>
    <cellStyle name="40% - Accent5 4 3 6" xfId="11189" xr:uid="{226DF7DA-0FFD-41A8-AD24-C1A71E010787}"/>
    <cellStyle name="40% - Accent5 4 3 6 2" xfId="20127" xr:uid="{3CC30626-686B-4C1C-A39A-E085D4FA2F80}"/>
    <cellStyle name="40% - Accent5 4 3 6 2 2" xfId="45415" xr:uid="{E4982B92-09C5-4069-95BB-522DCBB320EC}"/>
    <cellStyle name="40% - Accent5 4 3 6 3" xfId="36560" xr:uid="{F423695D-6941-4850-9591-9C881AEA1A34}"/>
    <cellStyle name="40% - Accent5 4 3 7" xfId="20816" xr:uid="{54ECE969-D016-40D7-9769-AF1A5E2A7945}"/>
    <cellStyle name="40% - Accent5 4 3 7 2" xfId="46095" xr:uid="{857F35A5-6D15-4643-87F4-7B35BB681200}"/>
    <cellStyle name="40% - Accent5 4 3 8" xfId="33074" xr:uid="{06707D88-ABCA-4D18-9E2C-EC94D08F680F}"/>
    <cellStyle name="40% - Accent5 4 4" xfId="2426" xr:uid="{F6A3AC5D-5BA2-4131-A722-6FF292A93778}"/>
    <cellStyle name="40% - Accent5 4 4 2" xfId="8739" xr:uid="{88F95B8F-AA93-4BCB-9B7B-3B21C267B761}"/>
    <cellStyle name="40% - Accent5 4 4 2 2" xfId="18285" xr:uid="{6E38F591-0D2A-4AE1-B93D-85A6D879CCE1}"/>
    <cellStyle name="40% - Accent5 4 4 2 2 2" xfId="17424" xr:uid="{0B7F453F-92A5-4CEA-A7F7-FDA9208EB81A}"/>
    <cellStyle name="40% - Accent5 4 4 2 2 2 2" xfId="15822" xr:uid="{0BB2888A-9714-409D-A80A-84FCD72A06E2}"/>
    <cellStyle name="40% - Accent5 4 4 2 2 2 2 2" xfId="41149" xr:uid="{3DC7B80C-A68B-4A1C-9E92-6A7F62C0F016}"/>
    <cellStyle name="40% - Accent5 4 4 2 2 2 3" xfId="42732" xr:uid="{DC1C759F-65BF-48D1-8614-6DE3D181BA1C}"/>
    <cellStyle name="40% - Accent5 4 4 2 2 3" xfId="23897" xr:uid="{A23D4D85-401F-4A07-A1F1-6CBC51E26C67}"/>
    <cellStyle name="40% - Accent5 4 4 2 2 3 2" xfId="21240" xr:uid="{000C2811-4956-4054-86D5-B4DAA73DE983}"/>
    <cellStyle name="40% - Accent5 4 4 2 2 3 2 2" xfId="46519" xr:uid="{0AD63401-8FCA-4D2D-ADAF-2E16980E9A34}"/>
    <cellStyle name="40% - Accent5 4 4 2 2 3 3" xfId="49142" xr:uid="{1DBEF034-C85A-4C48-8FED-D35925B97E46}"/>
    <cellStyle name="40% - Accent5 4 4 2 2 4" xfId="24073" xr:uid="{39528727-C252-4E52-8ECF-2A6E8CD2F452}"/>
    <cellStyle name="40% - Accent5 4 4 2 2 4 2" xfId="49318" xr:uid="{5A91386C-133C-4363-BA4A-0D98F19C893C}"/>
    <cellStyle name="40% - Accent5 4 4 2 2 5" xfId="43585" xr:uid="{6FFF50EA-D58E-4134-9ECB-F07DB695CCC9}"/>
    <cellStyle name="40% - Accent5 4 4 2 3" xfId="23655" xr:uid="{8A716092-2671-4165-AF78-7F0D39C8646C}"/>
    <cellStyle name="40% - Accent5 4 4 2 3 2" xfId="11528" xr:uid="{40AA556B-93E9-4A1C-A0EE-4744E2F0043D}"/>
    <cellStyle name="40% - Accent5 4 4 2 3 2 2" xfId="36899" xr:uid="{8AA1E42C-2089-4876-BD5D-8665F38662FA}"/>
    <cellStyle name="40% - Accent5 4 4 2 3 3" xfId="48900" xr:uid="{1BE9884D-771D-4C7D-9443-7B8F70E1A2D5}"/>
    <cellStyle name="40% - Accent5 4 4 2 4" xfId="19617" xr:uid="{44FE3319-0C79-4B4D-B4B8-BFEC2931D2F1}"/>
    <cellStyle name="40% - Accent5 4 4 2 4 2" xfId="4315" xr:uid="{060EEB8A-51C4-4FE0-A0C3-6CEF81AAE25F}"/>
    <cellStyle name="40% - Accent5 4 4 2 4 2 2" xfId="29759" xr:uid="{F3DE0CE7-7D45-4006-A66F-5B46320EB9EA}"/>
    <cellStyle name="40% - Accent5 4 4 2 4 3" xfId="44905" xr:uid="{70A67F21-8D23-44CC-8B9D-F5A730190171}"/>
    <cellStyle name="40% - Accent5 4 4 2 5" xfId="21889" xr:uid="{6F7C233C-04FF-4C8A-8A9B-1DC0DC8B6945}"/>
    <cellStyle name="40% - Accent5 4 4 2 5 2" xfId="47157" xr:uid="{1CC28189-69B2-42CD-840A-FF97E87D404C}"/>
    <cellStyle name="40% - Accent5 4 4 2 6" xfId="34135" xr:uid="{505A16EC-00AB-437D-A87C-B8D575F32328}"/>
    <cellStyle name="40% - Accent5 4 4 3" xfId="21375" xr:uid="{3FD24F82-6E3B-465D-BEEE-38D293E38FDE}"/>
    <cellStyle name="40% - Accent5 4 4 3 2" xfId="7752" xr:uid="{01AC0407-67B1-437E-9E05-92738D704212}"/>
    <cellStyle name="40% - Accent5 4 4 3 2 2" xfId="6891" xr:uid="{BF26088F-4B3A-42AF-87A3-7248E44180E8}"/>
    <cellStyle name="40% - Accent5 4 4 3 2 2 2" xfId="5289" xr:uid="{361E75AB-D106-4B1A-BC2A-A46A6694B0E9}"/>
    <cellStyle name="40% - Accent5 4 4 3 2 2 2 2" xfId="30720" xr:uid="{499FEDAD-595E-438F-9A41-F642AB3FE897}"/>
    <cellStyle name="40% - Accent5 4 4 3 2 2 3" xfId="32305" xr:uid="{4218C92E-9EBE-42E2-B59C-E64E2BB5C180}"/>
    <cellStyle name="40% - Accent5 4 4 3 2 3" xfId="17585" xr:uid="{205C38E0-B987-44B7-8D6A-FFDA365FE086}"/>
    <cellStyle name="40% - Accent5 4 4 3 2 3 2" xfId="14928" xr:uid="{9A63069A-C412-436C-971C-2995757BD01F}"/>
    <cellStyle name="40% - Accent5 4 4 3 2 3 2 2" xfId="40267" xr:uid="{A5129DC0-3E0E-487B-8A98-6848DF85AD9D}"/>
    <cellStyle name="40% - Accent5 4 4 3 2 3 3" xfId="42893" xr:uid="{1B618FD8-77E8-4266-A074-083758C5EF77}"/>
    <cellStyle name="40% - Accent5 4 4 3 2 4" xfId="17761" xr:uid="{F217D90E-AC22-4878-97BA-CDE29CEBDF5F}"/>
    <cellStyle name="40% - Accent5 4 4 3 2 4 2" xfId="43069" xr:uid="{A96B70A3-1A6B-4891-85C3-92EF5D65DB60}"/>
    <cellStyle name="40% - Accent5 4 4 3 2 5" xfId="33159" xr:uid="{7022B3C9-DFA7-478F-89A8-D4997E02DECD}"/>
    <cellStyle name="40% - Accent5 4 4 3 3" xfId="17343" xr:uid="{F3622551-63B0-4DEF-9324-A083ABC4ABF3}"/>
    <cellStyle name="40% - Accent5 4 4 3 3 2" xfId="24165" xr:uid="{A9517A41-7AA1-4C23-B556-C2458EB78DA7}"/>
    <cellStyle name="40% - Accent5 4 4 3 3 2 2" xfId="49410" xr:uid="{FB05FD48-720B-4A24-8B23-7AF5B6F42CD6}"/>
    <cellStyle name="40% - Accent5 4 4 3 3 3" xfId="42651" xr:uid="{3DE0F72A-B735-4DAB-B2F1-FA2FE6333E20}"/>
    <cellStyle name="40% - Accent5 4 4 3 4" xfId="13303" xr:uid="{9A83CD51-D059-4965-9A02-C247E8C39541}"/>
    <cellStyle name="40% - Accent5 4 4 3 4 2" xfId="10629" xr:uid="{07F7FF9F-1B20-4E14-AB8F-D4B34FF92FA0}"/>
    <cellStyle name="40% - Accent5 4 4 3 4 2 2" xfId="36013" xr:uid="{A623263A-3788-46FB-AC56-5EB1D098E913}"/>
    <cellStyle name="40% - Accent5 4 4 3 4 3" xfId="38654" xr:uid="{F2EA0EC2-977C-48BA-AB8A-C1D74E7119AE}"/>
    <cellStyle name="40% - Accent5 4 4 3 5" xfId="15577" xr:uid="{B9583815-B5CA-4EF6-A150-BB5586E3920D}"/>
    <cellStyle name="40% - Accent5 4 4 3 5 2" xfId="40904" xr:uid="{4B244F9E-35A1-4209-A074-F5CA5C37E7B3}"/>
    <cellStyle name="40% - Accent5 4 4 3 6" xfId="46644" xr:uid="{A98805F3-2935-45F0-8DBB-415469B42F7D}"/>
    <cellStyle name="40% - Accent5 4 4 4" xfId="24598" xr:uid="{FD09357B-BF97-4A39-9153-409F6A3B5D8F}"/>
    <cellStyle name="40% - Accent5 4 4 4 2" xfId="23736" xr:uid="{DDA8B418-0199-471D-B18D-2BC33E3F117B}"/>
    <cellStyle name="40% - Accent5 4 4 4 2 2" xfId="22134" xr:uid="{9708B091-58C4-49B8-9CC2-74FC6089B518}"/>
    <cellStyle name="40% - Accent5 4 4 4 2 2 2" xfId="47402" xr:uid="{A63DD9EC-714F-411C-A9F6-F5D0C13C4765}"/>
    <cellStyle name="40% - Accent5 4 4 4 2 3" xfId="48981" xr:uid="{BA09070D-3F02-4662-8149-F72306DFC020}"/>
    <cellStyle name="40% - Accent5 4 4 4 3" xfId="11260" xr:uid="{C08A75F5-73AA-4268-8B38-C0A9B9B1E9F8}"/>
    <cellStyle name="40% - Accent5 4 4 4 3 2" xfId="8605" xr:uid="{55FF5B7E-23EB-493E-B6BC-3CC3FD88E20A}"/>
    <cellStyle name="40% - Accent5 4 4 4 3 2 2" xfId="34012" xr:uid="{B4A01BA3-13A9-444B-9E80-E8B722175B26}"/>
    <cellStyle name="40% - Accent5 4 4 4 3 3" xfId="36631" xr:uid="{0037F75B-FA0D-4052-B9E2-4D297B0866D9}"/>
    <cellStyle name="40% - Accent5 4 4 4 4" xfId="11436" xr:uid="{9D59AA9F-EBA2-415F-A99E-3E65F0891ADC}"/>
    <cellStyle name="40% - Accent5 4 4 4 4 2" xfId="36807" xr:uid="{73683103-DFE7-41DA-B841-B2F4A3FDF64F}"/>
    <cellStyle name="40% - Accent5 4 4 4 5" xfId="49832" xr:uid="{F1BD9DA0-FB4A-4CAF-8B0B-8367B003F4FE}"/>
    <cellStyle name="40% - Accent5 4 4 5" xfId="11018" xr:uid="{983422BF-CCA6-4B13-8753-50A79A0720AB}"/>
    <cellStyle name="40% - Accent5 4 4 5 2" xfId="5215" xr:uid="{6EE7A12E-A4E9-462B-8EC7-696FC079F99B}"/>
    <cellStyle name="40% - Accent5 4 4 5 2 2" xfId="30646" xr:uid="{C79AB4F3-2F40-49FF-B6DA-8904DE05D53B}"/>
    <cellStyle name="40% - Accent5 4 4 5 3" xfId="36389" xr:uid="{10658A70-D552-4976-9268-1640AD33EC3D}"/>
    <cellStyle name="40% - Accent5 4 4 6" xfId="6981" xr:uid="{54A65942-99A0-4189-A0F8-0F4BBC226A42}"/>
    <cellStyle name="40% - Accent5 4 4 6 2" xfId="2211" xr:uid="{A16A8404-11E1-48B8-BAD7-3454A2A74E92}"/>
    <cellStyle name="40% - Accent5 4 4 6 2 2" xfId="27682" xr:uid="{230CDE31-9E26-4C9F-97AC-E2D906F47B3A}"/>
    <cellStyle name="40% - Accent5 4 4 6 3" xfId="32395" xr:uid="{241757CA-E90A-4970-A115-AD92F0D6AD9C}"/>
    <cellStyle name="40% - Accent5 4 4 7" xfId="9253" xr:uid="{038981D3-96A1-49E2-A60C-0137BD926F85}"/>
    <cellStyle name="40% - Accent5 4 4 7 2" xfId="34646" xr:uid="{0701C6DF-7372-4DB0-BCC8-A0300AB6F264}"/>
    <cellStyle name="40% - Accent5 4 4 8" xfId="27882" xr:uid="{BFA172C5-3E1B-46EB-ABDA-03F0C0F3E9DB}"/>
    <cellStyle name="40% - Accent5 4 5" xfId="15063" xr:uid="{31B20FC4-5888-4E81-B647-8D3311B517EA}"/>
    <cellStyle name="40% - Accent5 4 5 2" xfId="4530" xr:uid="{331B3A11-3BD1-406D-BD48-C95F0487A417}"/>
    <cellStyle name="40% - Accent5 4 5 2 2" xfId="14075" xr:uid="{DC3EAF41-4892-4E35-BE96-A962F6C1BF8D}"/>
    <cellStyle name="40% - Accent5 4 5 2 2 2" xfId="13213" xr:uid="{37CBB6C8-569C-440D-B5D9-1BF0CA134651}"/>
    <cellStyle name="40% - Accent5 4 5 2 2 2 2" xfId="24239" xr:uid="{48E7DA1B-E606-42F4-9DE5-638F37962EDD}"/>
    <cellStyle name="40% - Accent5 4 5 2 2 2 2 2" xfId="49484" xr:uid="{DFEE840D-C32D-489B-B89F-455203604E67}"/>
    <cellStyle name="40% - Accent5 4 5 2 2 2 3" xfId="38564" xr:uid="{7F836FE2-718D-483C-A458-C41CC20C8390}"/>
    <cellStyle name="40% - Accent5 4 5 2 2 3" xfId="19688" xr:uid="{272EA67F-6025-4B56-9B43-EF112A97F76F}"/>
    <cellStyle name="40% - Accent5 4 5 2 2 3 2" xfId="9677" xr:uid="{53BA6101-BC6C-4F60-B698-53CD9BC3A952}"/>
    <cellStyle name="40% - Accent5 4 5 2 2 3 2 2" xfId="35070" xr:uid="{B7BBC521-F3F6-480F-8FAE-CE36437E6970}"/>
    <cellStyle name="40% - Accent5 4 5 2 2 3 3" xfId="44976" xr:uid="{E8DCD287-6BD0-4BB0-800C-625DC89B05F3}"/>
    <cellStyle name="40% - Accent5 4 5 2 2 4" xfId="19864" xr:uid="{B84A6246-A9B2-4969-B7B4-B644C5EE76FC}"/>
    <cellStyle name="40% - Accent5 4 5 2 2 4 2" xfId="45152" xr:uid="{D78D2ED3-C721-464E-8953-1FAF5344A036}"/>
    <cellStyle name="40% - Accent5 4 5 2 2 5" xfId="39414" xr:uid="{66B2487D-6673-4534-AEF4-5FBDD83D6627}"/>
    <cellStyle name="40% - Accent5 4 5 2 3" xfId="19446" xr:uid="{D22E79F7-E865-4D7A-AF4F-F2D39A77C7C1}"/>
    <cellStyle name="40% - Accent5 4 5 2 3 2" xfId="7320" xr:uid="{6DBD3940-036C-4860-8486-54B05A535A90}"/>
    <cellStyle name="40% - Accent5 4 5 2 3 2 2" xfId="32734" xr:uid="{7489DD7E-DC02-44BF-818A-4563579A07D8}"/>
    <cellStyle name="40% - Accent5 4 5 2 3 3" xfId="44734" xr:uid="{444C2B66-FCF9-455B-9CAE-5D0ADB9669F5}"/>
    <cellStyle name="40% - Accent5 4 5 2 4" xfId="1701" xr:uid="{1E4B2AFD-F89C-4998-B42F-3AC0CD48696F}"/>
    <cellStyle name="40% - Accent5 4 5 2 4 2" xfId="16953" xr:uid="{A9747629-4267-40E8-8606-21F706598FD7}"/>
    <cellStyle name="40% - Accent5 4 5 2 4 2 2" xfId="42269" xr:uid="{86CCAECE-9A30-49CA-B3C9-B8F9851A0B7A}"/>
    <cellStyle name="40% - Accent5 4 5 2 4 3" xfId="27172" xr:uid="{82AE991B-4575-43A7-954F-3D169D285ABB}"/>
    <cellStyle name="40% - Accent5 4 5 2 5" xfId="11357" xr:uid="{697A1982-B62B-4656-AB1B-BC8C441426B5}"/>
    <cellStyle name="40% - Accent5 4 5 2 5 2" xfId="36728" xr:uid="{1F6F049A-E355-45F2-B749-E890E5D3F019}"/>
    <cellStyle name="40% - Accent5 4 5 2 6" xfId="29962" xr:uid="{4B307625-7608-4D17-98F6-52D8DF2CC995}"/>
    <cellStyle name="40% - Accent5 4 5 3" xfId="10843" xr:uid="{D2EA710F-F30F-4E22-BD5F-B900D12EB307}"/>
    <cellStyle name="40% - Accent5 4 5 3 2" xfId="2511" xr:uid="{E4FAE6DF-71DE-4E58-A84D-426B49F497B2}"/>
    <cellStyle name="40% - Accent5 4 5 3 2 2" xfId="573" xr:uid="{0A9510E0-E74E-4F45-A416-E4C9B2030A10}"/>
    <cellStyle name="40% - Accent5 4 5 3 2 2 2" xfId="17927" xr:uid="{1E960022-2FA7-4549-82D8-7F091361769B}"/>
    <cellStyle name="40% - Accent5 4 5 3 2 2 2 2" xfId="43235" xr:uid="{9A9986B1-5A80-4774-9A51-370217DBE5A3}"/>
    <cellStyle name="40% - Accent5 4 5 3 2 2 3" xfId="26057" xr:uid="{7B590018-3533-442E-B0C9-849BEF1A0853}"/>
    <cellStyle name="40% - Accent5 4 5 3 2 3" xfId="743" xr:uid="{8EECC53B-BBCA-41AB-ACCA-637341758D8F}"/>
    <cellStyle name="40% - Accent5 4 5 3 2 3 2" xfId="22313" xr:uid="{6F64E2BD-263A-49C5-8348-1AD763A810B8}"/>
    <cellStyle name="40% - Accent5 4 5 3 2 3 2 2" xfId="47581" xr:uid="{66C13FF7-2A10-4A84-9265-90617E2DD95D}"/>
    <cellStyle name="40% - Accent5 4 5 3 2 3 3" xfId="26227" xr:uid="{C3E40907-43E6-49F0-A615-9F7B3946568D}"/>
    <cellStyle name="40% - Accent5 4 5 3 2 4" xfId="13550" xr:uid="{59806349-2CCE-471E-8598-F89F77B3E00F}"/>
    <cellStyle name="40% - Accent5 4 5 3 2 4 2" xfId="38901" xr:uid="{B67481DD-156F-45C2-B2A1-F5047339EB61}"/>
    <cellStyle name="40% - Accent5 4 5 3 2 5" xfId="27964" xr:uid="{58C4B981-024D-4D81-B04B-FF35660F7272}"/>
    <cellStyle name="40% - Accent5 4 5 3 3" xfId="13132" xr:uid="{A117EBC8-2E05-4F86-8099-43BD43C1A43B}"/>
    <cellStyle name="40% - Accent5 4 5 3 3 2" xfId="19956" xr:uid="{AC7ED90D-CEFB-4F6C-98D9-F4C2D73E8576}"/>
    <cellStyle name="40% - Accent5 4 5 3 3 2 2" xfId="45244" xr:uid="{0C7CE9C9-B880-472E-A24B-73D4422BC6F9}"/>
    <cellStyle name="40% - Accent5 4 5 3 3 3" xfId="38483" xr:uid="{D904B629-0CA2-46E0-9797-092F2789D9DA}"/>
    <cellStyle name="40% - Accent5 4 5 3 4" xfId="3805" xr:uid="{357BA642-765A-4CAB-8412-60936626E74B}"/>
    <cellStyle name="40% - Accent5 4 5 3 4 2" xfId="6419" xr:uid="{0F04FAAE-91AC-4E3B-8C4A-9900D97496C4}"/>
    <cellStyle name="40% - Accent5 4 5 3 4 2 2" xfId="31842" xr:uid="{F8E14B17-24BA-49B2-9627-6EC4B55B4B7B}"/>
    <cellStyle name="40% - Accent5 4 5 3 4 3" xfId="29249" xr:uid="{F4E349F0-2A66-40CF-B2B4-FAD6B0504DB0}"/>
    <cellStyle name="40% - Accent5 4 5 3 5" xfId="23994" xr:uid="{49EF5DC8-2805-4E47-9C23-0880DE75B1C7}"/>
    <cellStyle name="40% - Accent5 4 5 3 5 2" xfId="49239" xr:uid="{77095331-A372-4781-8FD2-E6F66F0BAE5C}"/>
    <cellStyle name="40% - Accent5 4 5 3 6" xfId="36216" xr:uid="{832624D4-8C14-415E-91D4-980DAFA8CA32}"/>
    <cellStyle name="40% - Accent5 4 5 4" xfId="20387" xr:uid="{D10A723F-FBAF-4CC6-ACAB-2B189938DFB0}"/>
    <cellStyle name="40% - Accent5 4 5 4 2" xfId="19527" xr:uid="{547B331E-ED57-4A60-B075-12FA98B513E3}"/>
    <cellStyle name="40% - Accent5 4 5 4 2 2" xfId="11602" xr:uid="{6ADD24AD-4288-4EEB-932B-39D886D01A59}"/>
    <cellStyle name="40% - Accent5 4 5 4 2 2 2" xfId="36973" xr:uid="{C8A9F692-0F6F-4D13-9030-ECC051EC672F}"/>
    <cellStyle name="40% - Accent5 4 5 4 2 3" xfId="44815" xr:uid="{34EC0375-1AC0-458F-8B9D-97531FC17156}"/>
    <cellStyle name="40% - Accent5 4 5 4 3" xfId="7052" xr:uid="{CAD0C0FC-4154-4B6F-8A15-C18C4937DF6D}"/>
    <cellStyle name="40% - Accent5 4 5 4 3 2" xfId="3364" xr:uid="{8AC030B8-213C-4B8A-B08D-C7712708DA03}"/>
    <cellStyle name="40% - Accent5 4 5 4 3 2 2" xfId="28817" xr:uid="{9C841F31-80E1-473A-B0A0-02D726DEF885}"/>
    <cellStyle name="40% - Accent5 4 5 4 3 3" xfId="32466" xr:uid="{FADF94E0-B0EB-4E2D-9570-96F3EF231E87}"/>
    <cellStyle name="40% - Accent5 4 5 4 4" xfId="7228" xr:uid="{6761D207-2903-4536-96C3-C6C67C2D9A01}"/>
    <cellStyle name="40% - Accent5 4 5 4 4 2" xfId="32642" xr:uid="{38F2F43D-EB4F-4E23-86E1-D5246BC1597C}"/>
    <cellStyle name="40% - Accent5 4 5 4 5" xfId="45666" xr:uid="{79221B54-E901-4792-AFD8-BB7E6A000E7F}"/>
    <cellStyle name="40% - Accent5 4 5 5" xfId="6810" xr:uid="{ECCF3725-14E7-4395-94F0-C4BDB2118FBE}"/>
    <cellStyle name="40% - Accent5 4 5 5 2" xfId="17853" xr:uid="{3A1EC1C2-731E-48AD-BB82-F43C0ADD1356}"/>
    <cellStyle name="40% - Accent5 4 5 5 2 2" xfId="43161" xr:uid="{9F1DF660-768F-4BE3-8EEF-DE4FDF5F4ACF}"/>
    <cellStyle name="40% - Accent5 4 5 5 3" xfId="32224" xr:uid="{9ABB9768-281E-4F48-8D1D-B8B0A4BDBA0A}"/>
    <cellStyle name="40% - Accent5 4 5 6" xfId="663" xr:uid="{AF525432-AFF8-4581-A391-66B5EAB422E1}"/>
    <cellStyle name="40% - Accent5 4 5 6 2" xfId="23266" xr:uid="{8A416789-A354-4024-8B0B-4EC6DFF733D1}"/>
    <cellStyle name="40% - Accent5 4 5 6 2 2" xfId="48521" xr:uid="{ABF93F8E-B57D-46FC-BF4B-E7A9B624D4DC}"/>
    <cellStyle name="40% - Accent5 4 5 6 3" xfId="26147" xr:uid="{7171F93F-0118-4933-9074-F7B47820B35F}"/>
    <cellStyle name="40% - Accent5 4 5 7" xfId="5044" xr:uid="{7150F2EB-2878-48E4-92EF-50881CF4A178}"/>
    <cellStyle name="40% - Accent5 4 5 7 2" xfId="30475" xr:uid="{F7410841-257E-47CE-B5AC-5242A9253636}"/>
    <cellStyle name="40% - Accent5 4 5 8" xfId="40392" xr:uid="{7A9F06B7-ADDD-42B2-9B15-825EF991C825}"/>
    <cellStyle name="40% - Accent5 4 6" xfId="23480" xr:uid="{D41243FD-B973-4B68-84E6-5B7DA19BA130}"/>
    <cellStyle name="40% - Accent5 4 6 2" xfId="8824" xr:uid="{17ACABA1-4488-45C4-8EB1-07F64DD42C75}"/>
    <cellStyle name="40% - Accent5 4 6 2 2" xfId="1611" xr:uid="{8E09BB63-E33A-48BC-AC3C-2473B4370EE6}"/>
    <cellStyle name="40% - Accent5 4 6 2 2 2" xfId="7394" xr:uid="{E9C3CE1F-3E8C-44A8-A9E1-F300F84C4CD2}"/>
    <cellStyle name="40% - Accent5 4 6 2 2 2 2" xfId="32808" xr:uid="{75B660C6-7D39-4B7F-9784-430976131947}"/>
    <cellStyle name="40% - Accent5 4 6 2 2 3" xfId="27082" xr:uid="{6585A0B5-4C8D-42F4-8FA8-CF18F891ED2D}"/>
    <cellStyle name="40% - Accent5 4 6 2 3" xfId="744" xr:uid="{E238B249-86F0-4620-B094-9D9213632BD2}"/>
    <cellStyle name="40% - Accent5 4 6 2 3 2" xfId="16001" xr:uid="{9EE1B6D1-E0EA-43DA-B2DA-97A09358E1C6}"/>
    <cellStyle name="40% - Accent5 4 6 2 3 2 2" xfId="41328" xr:uid="{7CA5E98B-E4E0-4F21-88CB-BC46EED7D6DE}"/>
    <cellStyle name="40% - Accent5 4 6 2 3 3" xfId="26228" xr:uid="{45498599-BEC4-4618-9C31-4D2EAFDA6A36}"/>
    <cellStyle name="40% - Accent5 4 6 2 4" xfId="914" xr:uid="{348E13E2-8C87-4B35-A6DD-B1C57C2CCD45}"/>
    <cellStyle name="40% - Accent5 4 6 2 4 2" xfId="26398" xr:uid="{CCA7238D-1948-40A7-917E-48876FCDBC00}"/>
    <cellStyle name="40% - Accent5 4 6 2 5" xfId="34217" xr:uid="{445907C1-BF9F-4D34-8C4A-F3CF28F11BF2}"/>
    <cellStyle name="40% - Accent5 4 6 3" xfId="491" xr:uid="{026C96B1-59D0-40B8-BEBB-3081EB8571BA}"/>
    <cellStyle name="40% - Accent5 4 6 3 2" xfId="13642" xr:uid="{5BC9DE81-AB5E-4F2B-9FEC-3C3CA43C2DBB}"/>
    <cellStyle name="40% - Accent5 4 6 3 2 2" xfId="38993" xr:uid="{5972CC9A-492A-4196-AEF8-A95EF9D21DC5}"/>
    <cellStyle name="40% - Accent5 4 6 3 3" xfId="25975" xr:uid="{A51F3A2F-BAAB-41FE-B72B-A5E2F93271B4}"/>
    <cellStyle name="40% - Accent5 4 6 4" xfId="10119" xr:uid="{754DE6DE-D8B1-42EF-B908-71023568E1F3}"/>
    <cellStyle name="40% - Accent5 4 6 4 2" xfId="12733" xr:uid="{D450F37B-380B-486C-A185-064C9F1CCA99}"/>
    <cellStyle name="40% - Accent5 4 6 4 2 2" xfId="38096" xr:uid="{E46D8875-748C-4FC8-AF1C-FBEAAA415E27}"/>
    <cellStyle name="40% - Accent5 4 6 4 3" xfId="35503" xr:uid="{D2CD0DBD-7CF9-49D9-9412-BB23AE7284D8}"/>
    <cellStyle name="40% - Accent5 4 6 5" xfId="17682" xr:uid="{970C8A5F-073F-4925-92C3-9754AE028174}"/>
    <cellStyle name="40% - Accent5 4 6 5 2" xfId="42990" xr:uid="{DC1F5800-056C-4F13-97C4-C413152F3947}"/>
    <cellStyle name="40% - Accent5 4 6 6" xfId="48727" xr:uid="{7F191AE8-1021-4B81-B770-39313B5CBB16}"/>
    <cellStyle name="40% - Accent5 4 7" xfId="17168" xr:uid="{92DA3743-2C23-48A4-9CC5-E94D670CF01E}"/>
    <cellStyle name="40% - Accent5 4 7 2" xfId="21460" xr:uid="{84025BF0-B815-4915-932B-67C8122B8998}"/>
    <cellStyle name="40% - Accent5 4 7 2 2" xfId="3715" xr:uid="{7947A803-9831-4092-93AD-4CEFB8E879A2}"/>
    <cellStyle name="40% - Accent5 4 7 2 2 2" xfId="20030" xr:uid="{FC70C7BF-2C56-4376-909E-59D10C612C44}"/>
    <cellStyle name="40% - Accent5 4 7 2 2 2 2" xfId="45318" xr:uid="{5BAA612E-33E8-4992-99B3-D7FF315FCC0E}"/>
    <cellStyle name="40% - Accent5 4 7 2 2 3" xfId="29159" xr:uid="{27FAF423-1BF5-4F5B-A8F7-34AE6ED6C549}"/>
    <cellStyle name="40% - Accent5 4 7 2 3" xfId="1781" xr:uid="{8534951A-666D-4DCB-987C-9D6C971B466C}"/>
    <cellStyle name="40% - Accent5 4 7 2 3 2" xfId="5468" xr:uid="{C6A3B889-A98D-4838-8FD0-06493DFD826C}"/>
    <cellStyle name="40% - Accent5 4 7 2 3 2 2" xfId="30899" xr:uid="{9B23E5DC-8C87-4363-A828-9109C7E0B3B5}"/>
    <cellStyle name="40% - Accent5 4 7 2 3 3" xfId="27252" xr:uid="{639B6C5F-71B1-4CF3-8AA4-A72972CC0BAA}"/>
    <cellStyle name="40% - Accent5 4 7 2 4" xfId="915" xr:uid="{ED2663EA-17B7-4164-A164-5A651A577739}"/>
    <cellStyle name="40% - Accent5 4 7 2 4 2" xfId="26399" xr:uid="{D513E4C9-9E4A-4205-901D-E2E5578C9666}"/>
    <cellStyle name="40% - Accent5 4 7 2 5" xfId="46728" xr:uid="{D2B72740-3471-4048-8110-C9643CC273A8}"/>
    <cellStyle name="40% - Accent5 4 7 3" xfId="1530" xr:uid="{29600BD8-166C-49A7-82D1-EE4F2F644CA6}"/>
    <cellStyle name="40% - Accent5 4 7 3 2" xfId="984" xr:uid="{AE07F19E-565C-4EBB-B260-A1B5ACE8BEF3}"/>
    <cellStyle name="40% - Accent5 4 7 3 2 2" xfId="26468" xr:uid="{7ED340A4-4F63-458C-B440-757C30014BF6}"/>
    <cellStyle name="40% - Accent5 4 7 3 3" xfId="27001" xr:uid="{07F03726-2CD5-4419-9A4D-3EC91F133FE7}"/>
    <cellStyle name="40% - Accent5 4 7 4" xfId="22756" xr:uid="{B0BA74B1-0FD3-4569-B53A-414640ABA064}"/>
    <cellStyle name="40% - Accent5 4 7 4 2" xfId="25370" xr:uid="{26A83334-704B-4CB1-9C25-867EBC17A717}"/>
    <cellStyle name="40% - Accent5 4 7 4 2 2" xfId="50604" xr:uid="{CCC701B4-5C14-4312-BAFC-8E033668ECC1}"/>
    <cellStyle name="40% - Accent5 4 7 4 3" xfId="48011" xr:uid="{081D9F8D-B7DF-4DA5-B5F1-15D3360E5BC3}"/>
    <cellStyle name="40% - Accent5 4 7 5" xfId="7149" xr:uid="{510C4539-B5E5-4012-8BFD-BC7FF60177D2}"/>
    <cellStyle name="40% - Accent5 4 7 5 2" xfId="32563" xr:uid="{C157306C-2CE9-4BF4-9B64-9BAFCDB5756F}"/>
    <cellStyle name="40% - Accent5 4 7 6" xfId="42476" xr:uid="{BCCFB75D-CAB0-4AF4-91FB-DE00A531CA92}"/>
    <cellStyle name="40% - Accent5 4 8" xfId="12959" xr:uid="{04A6A81B-6AEC-478C-9382-FB44EC476282}"/>
    <cellStyle name="40% - Accent5 4 8 2" xfId="16271" xr:uid="{5C199F15-63E4-4247-AAD7-351F68696152}"/>
    <cellStyle name="40% - Accent5 4 8 2 2" xfId="23094" xr:uid="{885D3B93-E208-4ECF-A2E5-B775C5F27F0B}"/>
    <cellStyle name="40% - Accent5 4 8 2 2 2" xfId="48349" xr:uid="{A5B4D239-1E19-4B26-9211-9F38B1C3A3BD}"/>
    <cellStyle name="40% - Accent5 4 8 2 3" xfId="41587" xr:uid="{42F4408B-3E2F-4DAE-BF98-30CD18376C65}"/>
    <cellStyle name="40% - Accent5 4 8 3" xfId="24859" xr:uid="{DEED074D-2CF4-43FC-8E99-1EE5B740FC88}"/>
    <cellStyle name="40% - Accent5 4 8 3 2" xfId="14846" xr:uid="{F341B144-22A1-49C3-9224-989086D80FDE}"/>
    <cellStyle name="40% - Accent5 4 8 3 2 2" xfId="40185" xr:uid="{7BDABD40-E2D3-45B7-9EBE-BE3424B0C3B5}"/>
    <cellStyle name="40% - Accent5 4 8 3 3" xfId="50093" xr:uid="{3486154D-BD59-4541-915A-92B0C56ECEC1}"/>
    <cellStyle name="40% - Accent5 4 8 4" xfId="1868" xr:uid="{0CDFB782-BC37-4ED1-A59C-29D8926725AF}"/>
    <cellStyle name="40% - Accent5 4 8 4 2" xfId="27339" xr:uid="{74118A8C-C02E-46C5-983F-0544D8583946}"/>
    <cellStyle name="40% - Accent5 4 8 5" xfId="38313" xr:uid="{123A3BEC-A256-4921-93B1-FA8D65F4D625}"/>
    <cellStyle name="40% - Accent5 4 9" xfId="10930" xr:uid="{07805D01-EBD1-4976-8869-75E0CF6CE434}"/>
    <cellStyle name="40% - Accent5 4 9 2" xfId="5818" xr:uid="{80212C51-AF91-468B-8393-9665913A827E}"/>
    <cellStyle name="40% - Accent5 4 9 2 2" xfId="4217" xr:uid="{C5601F2E-E117-49B4-B50A-FFB7D3F546BD}"/>
    <cellStyle name="40% - Accent5 4 9 2 2 2" xfId="29661" xr:uid="{EA882F7F-FEB9-4EFF-B9C8-FC2B6745A963}"/>
    <cellStyle name="40% - Accent5 4 9 2 3" xfId="31241" xr:uid="{4BC90F46-2704-414A-A2FC-043E88893D3F}"/>
    <cellStyle name="40% - Accent5 4 9 3" xfId="16513" xr:uid="{766E9FA0-61D8-4992-9715-FC7768A63CF1}"/>
    <cellStyle name="40% - Accent5 4 9 3 2" xfId="1257" xr:uid="{219B35BC-C74C-4236-B122-762308B5C412}"/>
    <cellStyle name="40% - Accent5 4 9 3 2 2" xfId="26741" xr:uid="{A731ECDE-A8D6-4B00-AFD4-E00E670AFB42}"/>
    <cellStyle name="40% - Accent5 4 9 3 3" xfId="41829" xr:uid="{D6C4D194-B11A-46BB-9D43-519F2B4C3467}"/>
    <cellStyle name="40% - Accent5 4 9 4" xfId="16689" xr:uid="{2E2CE032-B67E-4953-9F4C-9B599A5FDE60}"/>
    <cellStyle name="40% - Accent5 4 9 4 2" xfId="42005" xr:uid="{083D0C20-9A26-4B6E-99D2-F1666B20A0AB}"/>
    <cellStyle name="40% - Accent5 4 9 5" xfId="36301" xr:uid="{ED745FB9-B5A3-496C-A475-E325DFF9BFCD}"/>
    <cellStyle name="40% - Accent5 5" xfId="24454" xr:uid="{CA137D43-48C5-413A-9BC3-7DA8ADC3439F}"/>
    <cellStyle name="40% - Accent5 5 10" xfId="18315" xr:uid="{A632C302-E295-49D8-B88E-C98055784AE3}"/>
    <cellStyle name="40% - Accent5 5 10 2" xfId="23034" xr:uid="{AB13C18F-DAED-45F0-9DF7-32DBD4821DBD}"/>
    <cellStyle name="40% - Accent5 5 10 2 2" xfId="48289" xr:uid="{B48B6131-F12D-4F5E-A0C0-7BD2A994856D}"/>
    <cellStyle name="40% - Accent5 5 10 3" xfId="43615" xr:uid="{55CEC2C0-5267-4398-B5A4-7710580D16CC}"/>
    <cellStyle name="40% - Accent5 5 11" xfId="12159" xr:uid="{6B944F15-2157-4801-8D91-50AD5E0A3889}"/>
    <cellStyle name="40% - Accent5 5 11 2" xfId="9535" xr:uid="{35B677D1-8CFF-4A03-9026-34E58573C4B0}"/>
    <cellStyle name="40% - Accent5 5 11 2 2" xfId="34928" xr:uid="{25EAD7B3-59E7-48F4-9CFD-6D1B6AA77E4C}"/>
    <cellStyle name="40% - Accent5 5 11 3" xfId="37522" xr:uid="{E8F14098-0B97-4B41-B2E2-FD47D3614FD5}"/>
    <cellStyle name="40% - Accent5 5 12" xfId="6015" xr:uid="{D5DA19A4-06A1-4193-8856-C3B4ECFCF9D5}"/>
    <cellStyle name="40% - Accent5 5 12 2" xfId="31438" xr:uid="{851CABF0-B104-4FF7-B8A1-74A6A9B3B0E0}"/>
    <cellStyle name="40% - Accent5 5 13" xfId="49692" xr:uid="{5BEF4D4E-E437-42F4-AA86-1EE6AC84F4B0}"/>
    <cellStyle name="40% - Accent5 5 2" xfId="19271" xr:uid="{ABEEFBEE-3DFF-432B-A5A9-40F0FD29773E}"/>
    <cellStyle name="40% - Accent5 5 2 10" xfId="44562" xr:uid="{EEC68301-0DE0-43DD-A10D-11CDD7A92F92}"/>
    <cellStyle name="40% - Accent5 5 2 2" xfId="12957" xr:uid="{F071CEA0-B16A-47C1-976A-CFC0904B9002}"/>
    <cellStyle name="40% - Accent5 5 2 2 2" xfId="317" xr:uid="{F6773D24-1E54-4A8B-82D5-1E1BCF9A58C5}"/>
    <cellStyle name="40% - Accent5 5 2 2 2 2" xfId="23565" xr:uid="{1EAD19F8-98B5-4AC0-A3F6-0F6964387EEC}"/>
    <cellStyle name="40% - Accent5 5 2 2 2 2 2" xfId="5819" xr:uid="{C57A2689-4B9B-4022-91A5-ABC6703F8B5C}"/>
    <cellStyle name="40% - Accent5 5 2 2 2 2 2 2" xfId="4227" xr:uid="{961D1216-0558-4B91-94CB-1CEEECBC6DB8}"/>
    <cellStyle name="40% - Accent5 5 2 2 2 2 2 2 2" xfId="29671" xr:uid="{A5BC4DA0-0F72-4683-8DCE-013CCDA986C1}"/>
    <cellStyle name="40% - Accent5 5 2 2 2 2 2 3" xfId="31242" xr:uid="{1B02A8B8-B5BE-40A3-BAE3-D7F06CE5B0D0}"/>
    <cellStyle name="40% - Accent5 5 2 2 2 2 3" xfId="16523" xr:uid="{199516C2-1476-4957-9955-A70888B034A2}"/>
    <cellStyle name="40% - Accent5 5 2 2 2 2 3 2" xfId="7573" xr:uid="{FE3DE378-A470-4567-88CE-66ED0201D3AC}"/>
    <cellStyle name="40% - Accent5 5 2 2 2 2 3 2 2" xfId="32987" xr:uid="{08A00615-4CB2-4868-B9D8-0D3E8CDDA091}"/>
    <cellStyle name="40% - Accent5 5 2 2 2 2 3 3" xfId="41839" xr:uid="{CB25F661-EE30-46D3-9FD2-D0DD864FE99A}"/>
    <cellStyle name="40% - Accent5 5 2 2 2 2 4" xfId="23006" xr:uid="{C115F297-CEDB-445A-8D65-4B53225971B6}"/>
    <cellStyle name="40% - Accent5 5 2 2 2 2 4 2" xfId="48261" xr:uid="{0B51439E-0A10-45CF-8B2E-0BD07C509A6F}"/>
    <cellStyle name="40% - Accent5 5 2 2 2 2 5" xfId="48810" xr:uid="{35105E51-0A58-4674-AE58-E70AF9769B9A}"/>
    <cellStyle name="40% - Accent5 5 2 2 2 3" xfId="16272" xr:uid="{880DA83C-B327-4F20-9AFD-8DB57F6E097E}"/>
    <cellStyle name="40% - Accent5 5 2 2 2 3 2" xfId="15728" xr:uid="{F8EB84DD-DF26-44C0-AEEC-E17E720E3DF2}"/>
    <cellStyle name="40% - Accent5 5 2 2 2 3 2 2" xfId="41055" xr:uid="{68DADAF8-9484-47F7-89B4-AD22EDEB52B4}"/>
    <cellStyle name="40% - Accent5 5 2 2 2 3 3" xfId="41588" xr:uid="{EF774C40-E3F5-4DA6-8E3D-01BF57518ED6}"/>
    <cellStyle name="40% - Accent5 5 2 2 2 4" xfId="24860" xr:uid="{7B78F94F-4607-4348-A423-B70998393D18}"/>
    <cellStyle name="40% - Accent5 5 2 2 2 4 2" xfId="14847" xr:uid="{013F5912-0178-4A91-87DF-E0C6D7AF9A2E}"/>
    <cellStyle name="40% - Accent5 5 2 2 2 4 2 2" xfId="40186" xr:uid="{B8ABE3FD-894E-4DD4-948E-4AF4A9118198}"/>
    <cellStyle name="40% - Accent5 5 2 2 2 4 3" xfId="50094" xr:uid="{98C6C1CD-AAC7-4BD5-BE47-AD67EB94AFF0}"/>
    <cellStyle name="40% - Accent5 5 2 2 2 5" xfId="1871" xr:uid="{D44B5934-4C3A-4611-A9D5-85044984F460}"/>
    <cellStyle name="40% - Accent5 5 2 2 2 5 2" xfId="27342" xr:uid="{8C9EAEB1-CD9A-4207-BC65-8FD54CC0FC19}"/>
    <cellStyle name="40% - Accent5 5 2 2 2 6" xfId="25803" xr:uid="{0B04B781-1108-44A1-A7BE-B2CE6E3C1483}"/>
    <cellStyle name="40% - Accent5 5 2 2 3" xfId="318" xr:uid="{E43DAECD-2F08-4E84-9054-F17E683F40D7}"/>
    <cellStyle name="40% - Accent5 5 2 2 3 2" xfId="17253" xr:uid="{EEB1FE14-01D7-4411-B4F0-0DC9654D746D}"/>
    <cellStyle name="40% - Accent5 5 2 2 3 2 2" xfId="12133" xr:uid="{646AB004-1D1F-47EB-8E92-15F681043EB2}"/>
    <cellStyle name="40% - Accent5 5 2 2 3 2 2 2" xfId="10541" xr:uid="{AACFDCF8-FD72-46EB-9941-B7E7CDFA89A7}"/>
    <cellStyle name="40% - Accent5 5 2 2 3 2 2 2 2" xfId="35925" xr:uid="{0CA2B8A7-D0E7-40F5-B013-48B0E7399ADF}"/>
    <cellStyle name="40% - Accent5 5 2 2 3 2 2 3" xfId="37496" xr:uid="{4BD2A725-9B29-4E01-9C1A-3A11EE0E7D3A}"/>
    <cellStyle name="40% - Accent5 5 2 2 3 2 3" xfId="5989" xr:uid="{FB12835E-9A7B-4FE6-BAF8-AA4749B85C89}"/>
    <cellStyle name="40% - Accent5 5 2 2 3 2 3 2" xfId="20209" xr:uid="{B37B0A04-D7D5-42C2-A131-E0FDB452CBEF}"/>
    <cellStyle name="40% - Accent5 5 2 2 3 2 3 2 2" xfId="45497" xr:uid="{EE4EA9AA-62B6-4093-A89E-70DDA709C698}"/>
    <cellStyle name="40% - Accent5 5 2 2 3 2 3 3" xfId="31412" xr:uid="{5AE78798-2095-4DDB-94D0-0A837B6970DD}"/>
    <cellStyle name="40% - Accent5 5 2 2 3 2 4" xfId="16693" xr:uid="{905CA8C9-BD5F-476D-A19C-ED04FCC0A9F3}"/>
    <cellStyle name="40% - Accent5 5 2 2 3 2 4 2" xfId="42009" xr:uid="{6637F163-E46D-4180-8085-A8C28CE7C4A6}"/>
    <cellStyle name="40% - Accent5 5 2 2 3 2 5" xfId="42561" xr:uid="{F48B093A-C219-4E1C-AAE4-7E9DFF6ECD21}"/>
    <cellStyle name="40% - Accent5 5 2 2 3 3" xfId="5738" xr:uid="{095E0B3A-84B5-43FC-A44C-045FDEACC7EA}"/>
    <cellStyle name="40% - Accent5 5 2 2 3 3 2" xfId="5195" xr:uid="{D6F83EE8-8760-4573-9A45-C870146EED84}"/>
    <cellStyle name="40% - Accent5 5 2 2 3 3 2 2" xfId="30626" xr:uid="{8ED64AD6-A410-4878-A9A4-78F5B2B5F86D}"/>
    <cellStyle name="40% - Accent5 5 2 2 3 3 3" xfId="31161" xr:uid="{083BBCE5-6EF6-4C39-BE7A-C7B982AA1E76}"/>
    <cellStyle name="40% - Accent5 5 2 2 3 4" xfId="18547" xr:uid="{A6521D78-4BAD-4F59-BE48-E5DCBA5B3A5D}"/>
    <cellStyle name="40% - Accent5 5 2 2 3 4 2" xfId="3283" xr:uid="{5B06B4EE-0376-4BCD-88F5-8BF49E1BD56F}"/>
    <cellStyle name="40% - Accent5 5 2 2 3 4 2 2" xfId="28736" xr:uid="{6D895F97-EA23-4ACB-A0E1-1ADD32D4126F}"/>
    <cellStyle name="40% - Accent5 5 2 2 3 4 3" xfId="43847" xr:uid="{80EF2E3C-EC15-4417-A4D6-487477292574}"/>
    <cellStyle name="40% - Accent5 5 2 2 3 5" xfId="3975" xr:uid="{64B9DE8A-B106-4F47-B5F9-9DD79238ACA1}"/>
    <cellStyle name="40% - Accent5 5 2 2 3 5 2" xfId="29419" xr:uid="{18724F9C-C9BA-4502-9AC4-689AD16C4296}"/>
    <cellStyle name="40% - Accent5 5 2 2 3 6" xfId="25804" xr:uid="{53FA9620-D88D-4FB7-BF2B-19FC06C8F598}"/>
    <cellStyle name="40% - Accent5 5 2 2 4" xfId="10928" xr:uid="{7998AAF6-3152-4DA9-B54E-51817F5831D4}"/>
    <cellStyle name="40% - Accent5 5 2 2 4 2" xfId="16353" xr:uid="{DD566A88-974B-4233-9947-33D39BF2AD07}"/>
    <cellStyle name="40% - Accent5 5 2 2 4 2 2" xfId="2123" xr:uid="{C233E7DD-3F77-462B-8A8D-4D13C33DF3B0}"/>
    <cellStyle name="40% - Accent5 5 2 2 4 2 2 2" xfId="27594" xr:uid="{CF8816BF-F18F-4F26-B3AB-77B7474F8EFD}"/>
    <cellStyle name="40% - Accent5 5 2 2 4 2 3" xfId="41669" xr:uid="{8E54C1DD-7EEA-47B2-A94F-C75B49511A9B}"/>
    <cellStyle name="40% - Accent5 5 2 2 4 3" xfId="22836" xr:uid="{56FC2595-91ED-421D-90CB-3DAFF61048F0}"/>
    <cellStyle name="40% - Accent5 5 2 2 4 3 2" xfId="18106" xr:uid="{9A6F228D-846E-4B54-BECE-D92BEDD1571F}"/>
    <cellStyle name="40% - Accent5 5 2 2 4 3 2 2" xfId="43414" xr:uid="{EBBA4E9B-CDDC-49A0-B3C4-B0F5102F2331}"/>
    <cellStyle name="40% - Accent5 5 2 2 4 3 3" xfId="48091" xr:uid="{30ADF622-86D6-4037-A194-F27866650CA2}"/>
    <cellStyle name="40% - Accent5 5 2 2 4 4" xfId="10369" xr:uid="{2EFCB568-8CD1-4690-9F93-14F6B0921510}"/>
    <cellStyle name="40% - Accent5 5 2 2 4 4 2" xfId="35753" xr:uid="{24FF49FB-592D-4C45-8D35-D5DD28477F2C}"/>
    <cellStyle name="40% - Accent5 5 2 2 4 5" xfId="36299" xr:uid="{53419F11-E879-4346-8497-731912CFA83B}"/>
    <cellStyle name="40% - Accent5 5 2 2 5" xfId="22585" xr:uid="{EAB0B212-A60C-4907-AB19-4D132564AED0}"/>
    <cellStyle name="40% - Accent5 5 2 2 5 2" xfId="22040" xr:uid="{8E2331E0-154B-4DF8-9FD9-0ABF100BBF04}"/>
    <cellStyle name="40% - Accent5 5 2 2 5 2 2" xfId="47308" xr:uid="{FCE9C67A-FA72-45D8-A466-552BC9141303}"/>
    <cellStyle name="40% - Accent5 5 2 2 5 3" xfId="47840" xr:uid="{84855BC5-6828-4965-9D3B-A4BBC2958594}"/>
    <cellStyle name="40% - Accent5 5 2 2 6" xfId="12223" xr:uid="{E09B0B6D-5F6C-4475-9205-AA304D052047}"/>
    <cellStyle name="40% - Accent5 5 2 2 6 2" xfId="21159" xr:uid="{C8A13899-4A0B-46D2-803F-7F7AB702FD8C}"/>
    <cellStyle name="40% - Accent5 5 2 2 6 2 2" xfId="46438" xr:uid="{B605B331-952E-4700-9B2C-31F6445E985C}"/>
    <cellStyle name="40% - Accent5 5 2 2 6 3" xfId="37586" xr:uid="{788E2735-2169-4C56-9113-DC504DA8E7D7}"/>
    <cellStyle name="40% - Accent5 5 2 2 7" xfId="835" xr:uid="{DBA50C29-EF02-4D5E-A565-90BA2C03C6C2}"/>
    <cellStyle name="40% - Accent5 5 2 2 7 2" xfId="26319" xr:uid="{F702BC65-D302-4DCA-8630-6F76A947798F}"/>
    <cellStyle name="40% - Accent5 5 2 2 8" xfId="38311" xr:uid="{8B5B8A46-7698-4A8E-B87C-03CA03B8637E}"/>
    <cellStyle name="40% - Accent5 5 2 3" xfId="1358" xr:uid="{A0847F35-1C98-4622-ABAA-F89A4EB94341}"/>
    <cellStyle name="40% - Accent5 5 2 3 2" xfId="3462" xr:uid="{6B59AD9A-995C-47E7-ACA1-C3BE73AD91BB}"/>
    <cellStyle name="40% - Accent5 5 2 3 2 2" xfId="19356" xr:uid="{857E2A4C-AC90-4204-91F2-99B03AAF4D45}"/>
    <cellStyle name="40% - Accent5 5 2 3 2 2 2" xfId="18457" xr:uid="{DFFBBC84-E4A9-46F9-8463-C6BC53BABE74}"/>
    <cellStyle name="40% - Accent5 5 2 3 2 2 2 2" xfId="16865" xr:uid="{81501B02-F843-478F-8F93-F8EF34B6D7BE}"/>
    <cellStyle name="40% - Accent5 5 2 3 2 2 2 2 2" xfId="42181" xr:uid="{9C29EB6F-58A6-4479-B502-D1D3C68D8855}"/>
    <cellStyle name="40% - Accent5 5 2 3 2 2 2 3" xfId="43757" xr:uid="{23CF3101-28D2-4664-9A15-421334341FD3}"/>
    <cellStyle name="40% - Accent5 5 2 3 2 2 3" xfId="24940" xr:uid="{24DE50C9-F5CA-43FA-8304-56AFF69C21CB}"/>
    <cellStyle name="40% - Accent5 5 2 3 2 2 3 2" xfId="1260" xr:uid="{D8B8A593-B454-478F-A3B6-D2E831EF405D}"/>
    <cellStyle name="40% - Accent5 5 2 3 2 2 3 2 2" xfId="26744" xr:uid="{4A8BC5E4-5E22-4B47-88C8-25EEDC912E5F}"/>
    <cellStyle name="40% - Accent5 5 2 3 2 2 3 3" xfId="50174" xr:uid="{B2536C69-42F8-4E94-98E3-524DF8902ECA}"/>
    <cellStyle name="40% - Accent5 5 2 3 2 2 4" xfId="12473" xr:uid="{DF133B36-6586-483B-8045-C27F5ED57D5D}"/>
    <cellStyle name="40% - Accent5 5 2 3 2 2 4 2" xfId="37836" xr:uid="{3A583E46-F5EF-425F-92C2-ED2F883590AE}"/>
    <cellStyle name="40% - Accent5 5 2 3 2 2 5" xfId="44644" xr:uid="{AF66D314-9F3F-44E8-AF63-BF1C68B4599F}"/>
    <cellStyle name="40% - Accent5 5 2 3 2 3" xfId="24689" xr:uid="{40F42780-DBE9-43C2-97C7-2F421293E772}"/>
    <cellStyle name="40% - Accent5 5 2 3 2 3 2" xfId="24145" xr:uid="{5C32D225-3FDB-4542-A32E-730AA1A4FE18}"/>
    <cellStyle name="40% - Accent5 5 2 3 2 3 2 2" xfId="49390" xr:uid="{B094A32C-EE64-405E-A66A-53E3D7409FEC}"/>
    <cellStyle name="40% - Accent5 5 2 3 2 3 3" xfId="49923" xr:uid="{9551FAAC-B203-4FDA-92B7-4FEEAACC4069}"/>
    <cellStyle name="40% - Accent5 5 2 3 2 4" xfId="20649" xr:uid="{3BE6942F-AAA4-4191-863F-E247BC025315}"/>
    <cellStyle name="40% - Accent5 5 2 3 2 4 2" xfId="22232" xr:uid="{17CFA344-A3C6-4FCB-ABB2-69E52D8E087B}"/>
    <cellStyle name="40% - Accent5 5 2 3 2 4 2 2" xfId="47500" xr:uid="{92DCEECC-8BB0-4F94-837C-595B23304F11}"/>
    <cellStyle name="40% - Accent5 5 2 3 2 4 3" xfId="45928" xr:uid="{59DEDBCF-7D5F-449B-A9D6-B674CB5574C1}"/>
    <cellStyle name="40% - Accent5 5 2 3 2 5" xfId="22926" xr:uid="{5E12ECFA-986A-48CE-BE98-E17797776886}"/>
    <cellStyle name="40% - Accent5 5 2 3 2 5 2" xfId="48181" xr:uid="{AB5EE107-AA63-44DC-A71A-44CB44AFDA9A}"/>
    <cellStyle name="40% - Accent5 5 2 3 2 6" xfId="28907" xr:uid="{E9476047-D15A-4C39-AEF1-6057404C0435}"/>
    <cellStyle name="40% - Accent5 5 2 3 3" xfId="9776" xr:uid="{CFF0539F-D6BA-4C2D-9239-8C1A470F7D3A}"/>
    <cellStyle name="40% - Accent5 5 2 3 3 2" xfId="13042" xr:uid="{159E490F-DFE9-4B79-9716-DFCEEEBAB1CD}"/>
    <cellStyle name="40% - Accent5 5 2 3 3 2 2" xfId="7924" xr:uid="{71EA4C68-27A0-4BCC-B7D8-B13665F5F671}"/>
    <cellStyle name="40% - Accent5 5 2 3 3 2 2 2" xfId="6331" xr:uid="{6A1CF228-3EDB-406B-AD99-6CD3301D68A2}"/>
    <cellStyle name="40% - Accent5 5 2 3 3 2 2 2 2" xfId="31754" xr:uid="{6CA5469E-CE3E-4BE3-AB3D-0302773556EA}"/>
    <cellStyle name="40% - Accent5 5 2 3 3 2 2 3" xfId="33331" xr:uid="{0772F35A-FD91-4FDF-ABFF-52C99784D786}"/>
    <cellStyle name="40% - Accent5 5 2 3 3 2 3" xfId="18627" xr:uid="{A1453C68-2F50-4EE1-BB28-0256A1727A5F}"/>
    <cellStyle name="40% - Accent5 5 2 3 3 2 3 2" xfId="2293" xr:uid="{E3855619-2C25-433E-81EF-918AF207C858}"/>
    <cellStyle name="40% - Accent5 5 2 3 3 2 3 2 2" xfId="27764" xr:uid="{E21E92E9-1622-40EF-8F1E-EBEE139CF2E5}"/>
    <cellStyle name="40% - Accent5 5 2 3 3 2 3 3" xfId="43927" xr:uid="{0B563DCA-FD77-4F3D-8276-9D797AD63277}"/>
    <cellStyle name="40% - Accent5 5 2 3 3 2 4" xfId="25110" xr:uid="{80D8A194-8253-4F04-A062-E303F4A5E100}"/>
    <cellStyle name="40% - Accent5 5 2 3 3 2 4 2" xfId="50344" xr:uid="{B6A69DA7-44B3-4B42-99C9-B6BFF25FA6B8}"/>
    <cellStyle name="40% - Accent5 5 2 3 3 2 5" xfId="38393" xr:uid="{C1706946-7DCC-48D0-8A16-03EBBDE9EB19}"/>
    <cellStyle name="40% - Accent5 5 2 3 3 3" xfId="18376" xr:uid="{8482F9A1-1439-41E2-AC53-29AB05A20122}"/>
    <cellStyle name="40% - Accent5 5 2 3 3 3 2" xfId="17833" xr:uid="{336F91DA-6168-48CA-9140-FC9F065D8B1B}"/>
    <cellStyle name="40% - Accent5 5 2 3 3 3 2 2" xfId="43141" xr:uid="{647F32F6-F7B7-47E6-ACF8-AF0A4CAA1E53}"/>
    <cellStyle name="40% - Accent5 5 2 3 3 3 3" xfId="43676" xr:uid="{4F0BC22F-B1C5-45AA-B49E-CB2CD9910071}"/>
    <cellStyle name="40% - Accent5 5 2 3 3 4" xfId="14337" xr:uid="{D95F9E8D-E8B5-4D71-BE87-393AFB4FDF35}"/>
    <cellStyle name="40% - Accent5 5 2 3 3 4 2" xfId="15920" xr:uid="{BD20524F-6350-41C8-BF8F-BEA5D3FBDA5A}"/>
    <cellStyle name="40% - Accent5 5 2 3 3 4 2 2" xfId="41247" xr:uid="{4F5764C1-5504-4A12-B41E-AFCD0FB72B73}"/>
    <cellStyle name="40% - Accent5 5 2 3 3 4 3" xfId="39676" xr:uid="{3F009B96-6010-4C0C-8D4C-728E1A27E964}"/>
    <cellStyle name="40% - Accent5 5 2 3 3 5" xfId="16613" xr:uid="{BD307BCF-E4F1-49F0-8514-75335AA6EA9D}"/>
    <cellStyle name="40% - Accent5 5 2 3 3 5 2" xfId="41929" xr:uid="{5A82C14A-1300-4D68-8B0C-45806D3C9BF7}"/>
    <cellStyle name="40% - Accent5 5 2 3 3 6" xfId="35160" xr:uid="{A03EAA9F-3D02-4C67-9070-2D9B77645717}"/>
    <cellStyle name="40% - Accent5 5 2 3 4" xfId="6720" xr:uid="{B66895D1-1C79-42B7-B90A-DB18E53EB3CA}"/>
    <cellStyle name="40% - Accent5 5 2 3 4 2" xfId="24770" xr:uid="{AC432193-5744-4610-872F-EA8D582607C4}"/>
    <cellStyle name="40% - Accent5 5 2 3 4 2 2" xfId="23178" xr:uid="{3D298F0A-07EA-48B5-9AA9-B74AD63BC87B}"/>
    <cellStyle name="40% - Accent5 5 2 3 4 2 2 2" xfId="48433" xr:uid="{81373FF2-F3CA-4A0D-897C-5E2365F1A587}"/>
    <cellStyle name="40% - Accent5 5 2 3 4 2 3" xfId="50004" xr:uid="{C7B917B4-3070-4A2B-87DA-C955C37D94A5}"/>
    <cellStyle name="40% - Accent5 5 2 3 4 3" xfId="12303" xr:uid="{40445A51-2B1C-497E-9714-F158DE29F0B2}"/>
    <cellStyle name="40% - Accent5 5 2 3 4 3 2" xfId="13895" xr:uid="{47F4978F-169E-4A44-BE36-C87B531DB868}"/>
    <cellStyle name="40% - Accent5 5 2 3 4 3 2 2" xfId="39246" xr:uid="{0B830CCD-C63D-4B7C-9B34-0B63183762DC}"/>
    <cellStyle name="40% - Accent5 5 2 3 4 3 3" xfId="37666" xr:uid="{CA30F401-C3E0-4278-A84B-C41F106B5C3D}"/>
    <cellStyle name="40% - Accent5 5 2 3 4 4" xfId="6159" xr:uid="{E1C60C07-0430-4483-A9DF-139561E83F68}"/>
    <cellStyle name="40% - Accent5 5 2 3 4 4 2" xfId="31582" xr:uid="{B0E27EB5-3C3D-43F9-9E40-BE92F8A9AC8D}"/>
    <cellStyle name="40% - Accent5 5 2 3 4 5" xfId="32134" xr:uid="{9DA53119-48A1-4ADD-9DC4-246F763A8442}"/>
    <cellStyle name="40% - Accent5 5 2 3 5" xfId="12052" xr:uid="{DF71CB27-8DE0-4A39-BC5C-EBAACE27DC53}"/>
    <cellStyle name="40% - Accent5 5 2 3 5 2" xfId="11508" xr:uid="{2AB6F6AA-9D7F-45C3-A519-6CC3B41C0162}"/>
    <cellStyle name="40% - Accent5 5 2 3 5 2 2" xfId="36879" xr:uid="{762CDE46-94A1-4388-AD38-304ED6970954}"/>
    <cellStyle name="40% - Accent5 5 2 3 5 3" xfId="37415" xr:uid="{724634C4-C4C5-454A-B348-2A0ABCE92841}"/>
    <cellStyle name="40% - Accent5 5 2 3 6" xfId="8014" xr:uid="{26439A07-D88E-4B4D-A64B-2251A0C9B5C6}"/>
    <cellStyle name="40% - Accent5 5 2 3 6 2" xfId="9596" xr:uid="{44660615-DE1E-42D6-AA98-F4DE48FE40DA}"/>
    <cellStyle name="40% - Accent5 5 2 3 6 2 2" xfId="34989" xr:uid="{F4D88E2F-A492-44E8-8D0B-1A66870B56F6}"/>
    <cellStyle name="40% - Accent5 5 2 3 6 3" xfId="33421" xr:uid="{38DDE06A-9613-4DF3-A125-A95EC78B828C}"/>
    <cellStyle name="40% - Accent5 5 2 3 7" xfId="10289" xr:uid="{3F5C8880-0041-4B89-9002-CB06AE0C6870}"/>
    <cellStyle name="40% - Accent5 5 2 3 7 2" xfId="35673" xr:uid="{17A54870-4323-447C-8623-DFB5482A5D2A}"/>
    <cellStyle name="40% - Accent5 5 2 3 8" xfId="26830" xr:uid="{585EEF9D-3D51-4980-8251-3B9C5317D379}"/>
    <cellStyle name="40% - Accent5 5 2 4" xfId="22413" xr:uid="{C1C92277-605A-475C-9D76-89D877AFDF84}"/>
    <cellStyle name="40% - Accent5 5 2 4 2" xfId="402" xr:uid="{0B64C7F6-0A10-4604-A7E6-88C783CC68A5}"/>
    <cellStyle name="40% - Accent5 5 2 4 2 2" xfId="20559" xr:uid="{F52CEA35-599C-4A02-B0A2-66CB69C1424D}"/>
    <cellStyle name="40% - Accent5 5 2 4 2 2 2" xfId="12645" xr:uid="{14367113-46B4-4092-8A07-5E2DA9D1F030}"/>
    <cellStyle name="40% - Accent5 5 2 4 2 2 2 2" xfId="38008" xr:uid="{6EA03427-2C32-446E-B114-B1B211AED1DC}"/>
    <cellStyle name="40% - Accent5 5 2 4 2 2 3" xfId="45838" xr:uid="{6CC02317-DC1E-4E64-A35E-119457013105}"/>
    <cellStyle name="40% - Accent5 5 2 4 2 3" xfId="8094" xr:uid="{2D3A1ADB-340A-4FE8-9E08-C6F4EBF928B4}"/>
    <cellStyle name="40% - Accent5 5 2 4 2 3 2" xfId="4397" xr:uid="{CBA67D34-F34C-417D-A64D-03DD9EAA92BA}"/>
    <cellStyle name="40% - Accent5 5 2 4 2 3 2 2" xfId="29841" xr:uid="{F87CFE4B-2B3D-4D57-810F-326278F35499}"/>
    <cellStyle name="40% - Accent5 5 2 4 2 3 3" xfId="33501" xr:uid="{E1FB8A2B-B812-4E6A-8958-111792C3315C}"/>
    <cellStyle name="40% - Accent5 5 2 4 2 4" xfId="18797" xr:uid="{E01BB203-13F6-4CED-978A-FBD7E33B0C3C}"/>
    <cellStyle name="40% - Accent5 5 2 4 2 4 2" xfId="44097" xr:uid="{0BEBE94E-0E45-4304-891F-B0A10FE85679}"/>
    <cellStyle name="40% - Accent5 5 2 4 2 5" xfId="25886" xr:uid="{30034A05-9A5C-45B0-BCAD-D433225072E6}"/>
    <cellStyle name="40% - Accent5 5 2 4 3" xfId="7843" xr:uid="{9696CA99-3055-4F0A-AFDF-307F5BDD64BB}"/>
    <cellStyle name="40% - Accent5 5 2 4 3 2" xfId="7300" xr:uid="{615849D5-5620-4CF2-B2B3-6777F319299C}"/>
    <cellStyle name="40% - Accent5 5 2 4 3 2 2" xfId="32714" xr:uid="{D0DF3466-6CC0-45D9-86B5-0F17B6DD2283}"/>
    <cellStyle name="40% - Accent5 5 2 4 3 3" xfId="33250" xr:uid="{2BA3A2E3-4B91-43AF-83F0-64C9F1D1C834}"/>
    <cellStyle name="40% - Accent5 5 2 4 4" xfId="2773" xr:uid="{5C5D3261-7BBA-4E73-9C39-968B67D1314A}"/>
    <cellStyle name="40% - Accent5 5 2 4 4 2" xfId="5387" xr:uid="{57CC176F-E02B-44A4-91C3-E869925A9B07}"/>
    <cellStyle name="40% - Accent5 5 2 4 4 2 2" xfId="30818" xr:uid="{339A8DB9-747A-49CB-9AA3-F54AA4D2A45F}"/>
    <cellStyle name="40% - Accent5 5 2 4 4 3" xfId="28226" xr:uid="{432D4618-1E70-4910-A24F-F3EA50F9BBAE}"/>
    <cellStyle name="40% - Accent5 5 2 4 5" xfId="6079" xr:uid="{FDFFBABA-1B47-4F0F-993D-2BB2EDADD471}"/>
    <cellStyle name="40% - Accent5 5 2 4 5 2" xfId="31502" xr:uid="{FA709845-CBCE-4862-AE19-3AB00F021A99}"/>
    <cellStyle name="40% - Accent5 5 2 4 6" xfId="47670" xr:uid="{E3AC2517-7B99-4D77-91B9-12AF45B77AE3}"/>
    <cellStyle name="40% - Accent5 5 2 5" xfId="16100" xr:uid="{E9DD9433-5040-4D5F-8EB2-60586416919B}"/>
    <cellStyle name="40% - Accent5 5 2 5 2" xfId="403" xr:uid="{FCC8C89B-DDE8-4D60-9E06-3FDFD4F38684}"/>
    <cellStyle name="40% - Accent5 5 2 5 2 2" xfId="14247" xr:uid="{902685BD-3DFF-41D1-8231-18DC3CDCBE6A}"/>
    <cellStyle name="40% - Accent5 5 2 5 2 2 2" xfId="25282" xr:uid="{11E039D6-D962-4ACF-AF4E-2C5C1995E067}"/>
    <cellStyle name="40% - Accent5 5 2 5 2 2 2 2" xfId="50516" xr:uid="{4C18F599-156A-4E91-AC18-7BAFEA24FA8A}"/>
    <cellStyle name="40% - Accent5 5 2 5 2 2 3" xfId="39586" xr:uid="{3D371640-B36F-4639-BA1D-910E28FD4FEE}"/>
    <cellStyle name="40% - Accent5 5 2 5 2 3" xfId="20729" xr:uid="{643FB08C-3D90-4B03-8DD6-53310EADB827}"/>
    <cellStyle name="40% - Accent5 5 2 5 2 3 2" xfId="10711" xr:uid="{A53C1DD5-F5F4-4818-A49E-625E77D8DE63}"/>
    <cellStyle name="40% - Accent5 5 2 5 2 3 2 2" xfId="36095" xr:uid="{E7226978-F2DF-48C9-972E-BCE6BFA80EC6}"/>
    <cellStyle name="40% - Accent5 5 2 5 2 3 3" xfId="46008" xr:uid="{D38C2557-B781-476F-8B49-F4FB421FF059}"/>
    <cellStyle name="40% - Accent5 5 2 5 2 4" xfId="8264" xr:uid="{0D080688-C59C-4D47-A3E6-9AA6C47BCCF2}"/>
    <cellStyle name="40% - Accent5 5 2 5 2 4 2" xfId="33671" xr:uid="{36C4D260-E7F3-47EA-91E8-9DF44106BA96}"/>
    <cellStyle name="40% - Accent5 5 2 5 2 5" xfId="25887" xr:uid="{9201556C-0A78-4238-A6CF-72404FB31B4A}"/>
    <cellStyle name="40% - Accent5 5 2 5 3" xfId="20478" xr:uid="{2FD2EF82-B35F-4D51-94BC-2CB8090FABA4}"/>
    <cellStyle name="40% - Accent5 5 2 5 3 2" xfId="19936" xr:uid="{241B76B8-3209-4818-992A-2BE5A094CC57}"/>
    <cellStyle name="40% - Accent5 5 2 5 3 2 2" xfId="45224" xr:uid="{A8FEB31E-49C7-4AA1-B0D7-F2F5A773BA29}"/>
    <cellStyle name="40% - Accent5 5 2 5 3 3" xfId="45757" xr:uid="{7BC555FA-0A9E-4EE1-8C9E-5797A73714B9}"/>
    <cellStyle name="40% - Accent5 5 2 5 4" xfId="9086" xr:uid="{FF1C9B32-F213-4343-A671-4BA43C5D3C0E}"/>
    <cellStyle name="40% - Accent5 5 2 5 4 2" xfId="11700" xr:uid="{14F4A3F1-3FD0-4FDE-B0D3-0D9CDCFC7B58}"/>
    <cellStyle name="40% - Accent5 5 2 5 4 2 2" xfId="37071" xr:uid="{0A3DA39A-ABB6-4E28-AF5A-ACF272044399}"/>
    <cellStyle name="40% - Accent5 5 2 5 4 3" xfId="34479" xr:uid="{057FF8CE-2FCB-4154-A60D-9F4F2BAEBF29}"/>
    <cellStyle name="40% - Accent5 5 2 5 5" xfId="12393" xr:uid="{CE5A8ADC-9BB4-4D0C-ADBD-7492EC59388F}"/>
    <cellStyle name="40% - Accent5 5 2 5 5 2" xfId="37756" xr:uid="{A8C3E128-F9DB-488E-BF11-023ACEFE7AC5}"/>
    <cellStyle name="40% - Accent5 5 2 5 6" xfId="41417" xr:uid="{93792820-7ACA-431E-B378-FE81F3A42552}"/>
    <cellStyle name="40% - Accent5 5 2 6" xfId="4615" xr:uid="{60D1B5C2-5B6C-4239-8D30-E8FCFEAC3D85}"/>
    <cellStyle name="40% - Accent5 5 2 6 2" xfId="22666" xr:uid="{5C1482F3-FC58-4C66-90E1-F4DFD97AAD18}"/>
    <cellStyle name="40% - Accent5 5 2 6 2 2" xfId="1088" xr:uid="{63863119-0D0A-4BAE-97D8-5D9075997EF1}"/>
    <cellStyle name="40% - Accent5 5 2 6 2 2 2" xfId="26572" xr:uid="{3BE9BA5D-1BF0-486B-91B8-668242700D17}"/>
    <cellStyle name="40% - Accent5 5 2 6 2 3" xfId="47921" xr:uid="{31D4BE1B-65F3-4B53-81A9-4943A2113725}"/>
    <cellStyle name="40% - Accent5 5 2 6 3" xfId="10199" xr:uid="{874A073A-B949-4CAC-A6B5-EFDC17AA5445}"/>
    <cellStyle name="40% - Accent5 5 2 6 3 2" xfId="24418" xr:uid="{401DA9E5-5598-4644-9691-695643DEB4F7}"/>
    <cellStyle name="40% - Accent5 5 2 6 3 2 2" xfId="49663" xr:uid="{B50C70A1-F866-4A0C-AD68-EE1BBB11630C}"/>
    <cellStyle name="40% - Accent5 5 2 6 3 3" xfId="35583" xr:uid="{2A3DD7EF-C661-44EC-97F9-0678B8EA9EC3}"/>
    <cellStyle name="40% - Accent5 5 2 6 4" xfId="4055" xr:uid="{1B8FAF43-2ACB-4D7E-B578-57D2F2A326B2}"/>
    <cellStyle name="40% - Accent5 5 2 6 4 2" xfId="29499" xr:uid="{F522845A-1900-4960-99A9-EED4DB81595E}"/>
    <cellStyle name="40% - Accent5 5 2 6 5" xfId="30046" xr:uid="{771C66DD-7D8C-4BE6-B7AE-7AB4D896BEF2}"/>
    <cellStyle name="40% - Accent5 5 2 7" xfId="9948" xr:uid="{458B5DB8-CDCF-4D17-AE94-A322AECCC350}"/>
    <cellStyle name="40% - Accent5 5 2 7 2" xfId="9404" xr:uid="{715A254B-33E4-4386-8205-765DA95589D3}"/>
    <cellStyle name="40% - Accent5 5 2 7 2 2" xfId="34797" xr:uid="{ABC83BA6-6F2D-4561-BADE-785830E3470C}"/>
    <cellStyle name="40% - Accent5 5 2 7 3" xfId="35332" xr:uid="{FD85C73F-CE75-488D-AB41-1525C112B5C4}"/>
    <cellStyle name="40% - Accent5 5 2 8" xfId="5909" xr:uid="{208CC0CB-7743-428E-9B7D-16224C1778E4}"/>
    <cellStyle name="40% - Accent5 5 2 8 2" xfId="8524" xr:uid="{B2995743-3EEB-49B7-A796-9B871190E1E8}"/>
    <cellStyle name="40% - Accent5 5 2 8 2 2" xfId="33931" xr:uid="{B8FED12A-8E20-4278-B768-390B9C7A634E}"/>
    <cellStyle name="40% - Accent5 5 2 8 3" xfId="31332" xr:uid="{CCA2EE5F-D5FD-469E-BB10-DDC205C192D5}"/>
    <cellStyle name="40% - Accent5 5 2 9" xfId="13471" xr:uid="{C4B33F51-9A1B-42F9-9BF1-7C437EBAA741}"/>
    <cellStyle name="40% - Accent5 5 2 9 2" xfId="38822" xr:uid="{E6B599C3-96AC-4FA3-9849-2ECDFD4495AF}"/>
    <cellStyle name="40% - Accent5 5 3" xfId="5566" xr:uid="{0D11144A-4944-4376-95F2-C8AF6F3C0F97}"/>
    <cellStyle name="40% - Accent5 5 3 2" xfId="11880" xr:uid="{19599B7D-6B5C-4A9D-8A87-DF15B02574B2}"/>
    <cellStyle name="40% - Accent5 5 3 2 2" xfId="3547" xr:uid="{0CA34402-B42D-4C6A-BE79-072F71627E14}"/>
    <cellStyle name="40% - Accent5 5 3 2 2 2" xfId="8996" xr:uid="{85B62C67-7725-41F6-85F5-AB1FB849A059}"/>
    <cellStyle name="40% - Accent5 5 3 2 2 2 2" xfId="8436" xr:uid="{2984D551-C373-40EF-B8FE-231F21D3A846}"/>
    <cellStyle name="40% - Accent5 5 3 2 2 2 2 2" xfId="33843" xr:uid="{13A1681D-4B26-4054-8EA4-E006C459512B}"/>
    <cellStyle name="40% - Accent5 5 3 2 2 2 3" xfId="34389" xr:uid="{294B161E-0B0E-4A1C-8C8F-248C0E495C04}"/>
    <cellStyle name="40% - Accent5 5 3 2 2 3" xfId="2853" xr:uid="{C23EA498-DFC0-45FD-ABC1-C8E185A265BE}"/>
    <cellStyle name="40% - Accent5 5 3 2 2 3 2" xfId="17035" xr:uid="{8257FFEC-B577-4F6A-8952-605B25216FD4}"/>
    <cellStyle name="40% - Accent5 5 3 2 2 3 2 2" xfId="42351" xr:uid="{B7BFB507-B2FE-41F3-A007-321E8165FF85}"/>
    <cellStyle name="40% - Accent5 5 3 2 2 3 3" xfId="28306" xr:uid="{1CFFEE7C-14F6-42BB-AD2E-71D5F59FE4CA}"/>
    <cellStyle name="40% - Accent5 5 3 2 2 4" xfId="14587" xr:uid="{2A326FDD-0E69-4FFD-B77E-267565B37B51}"/>
    <cellStyle name="40% - Accent5 5 3 2 2 4 2" xfId="39926" xr:uid="{49ED4188-97E5-4E4A-8106-D221F8C18B7E}"/>
    <cellStyle name="40% - Accent5 5 3 2 2 5" xfId="28991" xr:uid="{B8987B32-784A-4337-BD75-8BDC848206F6}"/>
    <cellStyle name="40% - Accent5 5 3 2 3" xfId="2602" xr:uid="{FF8E6E21-AEC8-41B2-BF80-5EDE484CB5BE}"/>
    <cellStyle name="40% - Accent5 5 3 2 3 2" xfId="2019" xr:uid="{523C19D3-520C-4AAD-9D46-4AE205E90F7C}"/>
    <cellStyle name="40% - Accent5 5 3 2 3 2 2" xfId="27490" xr:uid="{E84690E1-B0A4-433D-8097-1BF04A6134BE}"/>
    <cellStyle name="40% - Accent5 5 3 2 3 3" xfId="28055" xr:uid="{7002C723-23F4-4CCC-BB63-F7D44FB6375E}"/>
    <cellStyle name="40% - Accent5 5 3 2 4" xfId="15410" xr:uid="{1A031736-862A-4FC1-A3B8-84D5CF3F37F3}"/>
    <cellStyle name="40% - Accent5 5 3 2 4 2" xfId="18025" xr:uid="{A6E83649-72DD-43D8-A3E3-169E141120B5}"/>
    <cellStyle name="40% - Accent5 5 3 2 4 2 2" xfId="43333" xr:uid="{EF5EB678-9723-421D-9302-434F21C4F011}"/>
    <cellStyle name="40% - Accent5 5 3 2 4 3" xfId="40737" xr:uid="{6E00681A-D904-4C4E-9CAD-A25F7665C345}"/>
    <cellStyle name="40% - Accent5 5 3 2 5" xfId="18717" xr:uid="{E8BDC5BB-A0D7-4BAA-BBC8-6A95EFBA4350}"/>
    <cellStyle name="40% - Accent5 5 3 2 5 2" xfId="44017" xr:uid="{0A2AD57B-F9A1-4AF2-9659-A97FA0F3FA01}"/>
    <cellStyle name="40% - Accent5 5 3 2 6" xfId="37243" xr:uid="{FF861EAA-8E1F-46A0-9545-A8D49854B461}"/>
    <cellStyle name="40% - Accent5 5 3 3" xfId="24517" xr:uid="{A485BE6D-BB6B-4914-903E-A1F4317BA52D}"/>
    <cellStyle name="40% - Accent5 5 3 3 2" xfId="9861" xr:uid="{89690B97-E297-4F53-A57C-BA59DA37C3FC}"/>
    <cellStyle name="40% - Accent5 5 3 3 2 2" xfId="21632" xr:uid="{0CF5D9D8-D931-4F68-8A40-0D20B3FF3E70}"/>
    <cellStyle name="40% - Accent5 5 3 3 2 2 2" xfId="21071" xr:uid="{8544C7BD-4339-46FF-AD09-869AD9F81C38}"/>
    <cellStyle name="40% - Accent5 5 3 3 2 2 2 2" xfId="46350" xr:uid="{20569080-66A6-4BD2-A293-511CFC0E7C5B}"/>
    <cellStyle name="40% - Accent5 5 3 3 2 2 3" xfId="46900" xr:uid="{4C53F421-94E3-4FFF-BA74-814153DE0AB7}"/>
    <cellStyle name="40% - Accent5 5 3 3 2 3" xfId="9166" xr:uid="{0829FC72-53A0-4CFE-951A-66B8C0130699}"/>
    <cellStyle name="40% - Accent5 5 3 3 2 3 2" xfId="6501" xr:uid="{9870E0CC-D684-4A47-8FC1-D90B0FB6F0BC}"/>
    <cellStyle name="40% - Accent5 5 3 3 2 3 2 2" xfId="31924" xr:uid="{6C8F7A96-E81B-4605-B3FA-C582AEC26A3F}"/>
    <cellStyle name="40% - Accent5 5 3 3 2 3 3" xfId="34559" xr:uid="{984C6EAE-1B97-4E69-AB6E-2C68E21ECC47}"/>
    <cellStyle name="40% - Accent5 5 3 3 2 4" xfId="3023" xr:uid="{780E3B56-84CA-40B7-B747-D79BC85393AB}"/>
    <cellStyle name="40% - Accent5 5 3 3 2 4 2" xfId="28476" xr:uid="{48F7B9A6-F95E-4E12-A671-92710F0FEEE1}"/>
    <cellStyle name="40% - Accent5 5 3 3 2 5" xfId="35245" xr:uid="{0B108B7C-6F41-4268-8075-754617EFBD9B}"/>
    <cellStyle name="40% - Accent5 5 3 3 3" xfId="8915" xr:uid="{0855603E-9491-4005-BFC3-B42CB316A79A}"/>
    <cellStyle name="40% - Accent5 5 3 3 3 2" xfId="4123" xr:uid="{46FAC3AE-0649-4912-879C-74040DCC75FE}"/>
    <cellStyle name="40% - Accent5 5 3 3 3 2 2" xfId="29567" xr:uid="{411B6342-2818-48C7-8DC4-743B3690137A}"/>
    <cellStyle name="40% - Accent5 5 3 3 3 3" xfId="34308" xr:uid="{E4282A94-764A-48D7-887F-1849BE4B58FE}"/>
    <cellStyle name="40% - Accent5 5 3 3 4" xfId="4877" xr:uid="{D8E2A902-7ED3-49BB-BC7D-5C16D7C629B5}"/>
    <cellStyle name="40% - Accent5 5 3 3 4 2" xfId="7492" xr:uid="{8E7B6832-32F6-4D0E-AB16-CBC7BCA0EE45}"/>
    <cellStyle name="40% - Accent5 5 3 3 4 2 2" xfId="32906" xr:uid="{B8EAC23B-E31F-46B0-A80D-4B64B22CB33A}"/>
    <cellStyle name="40% - Accent5 5 3 3 4 3" xfId="30308" xr:uid="{5F217ED4-2C02-455C-8088-2B5B7BC6447F}"/>
    <cellStyle name="40% - Accent5 5 3 3 5" xfId="8184" xr:uid="{EC2F195B-72F4-4FB6-88BF-29517450BF96}"/>
    <cellStyle name="40% - Accent5 5 3 3 5 2" xfId="33591" xr:uid="{C938B1D1-C3E1-4634-8434-E3F122145B79}"/>
    <cellStyle name="40% - Accent5 5 3 3 6" xfId="49753" xr:uid="{0BBC9305-74CF-4210-829C-EFD5C17678EA}"/>
    <cellStyle name="40% - Accent5 5 3 4" xfId="1443" xr:uid="{6A879CB6-1762-4E63-A5A7-97D56E01724D}"/>
    <cellStyle name="40% - Accent5 5 3 4 2" xfId="2683" xr:uid="{5FF2185D-BE7A-4E31-8C7D-A13CFDC96311}"/>
    <cellStyle name="40% - Accent5 5 3 4 2 2" xfId="18969" xr:uid="{8AE1EDE0-18D5-45D5-9007-743AFFC17C0C}"/>
    <cellStyle name="40% - Accent5 5 3 4 2 2 2" xfId="44269" xr:uid="{83596B2B-F2C3-46B4-8975-9F7798EC4318}"/>
    <cellStyle name="40% - Accent5 5 3 4 2 3" xfId="28136" xr:uid="{7265AB79-65D0-4C86-A308-D78FA67C85BA}"/>
    <cellStyle name="40% - Accent5 5 3 4 3" xfId="14417" xr:uid="{00B1A845-1866-4262-BA4F-2D02CDB6111E}"/>
    <cellStyle name="40% - Accent5 5 3 4 3 2" xfId="23348" xr:uid="{CB33B1E6-D0CC-41B1-BE43-34355367AD2E}"/>
    <cellStyle name="40% - Accent5 5 3 4 3 2 2" xfId="48603" xr:uid="{E90FEC49-1250-40F0-ACD5-CA6F7C782053}"/>
    <cellStyle name="40% - Accent5 5 3 4 3 3" xfId="39756" xr:uid="{FB860301-1712-45CA-BEA5-2CA1841879B0}"/>
    <cellStyle name="40% - Accent5 5 3 4 4" xfId="20899" xr:uid="{299FB2AB-9ADE-446F-BA59-AC48F093E0AE}"/>
    <cellStyle name="40% - Accent5 5 3 4 4 2" xfId="46178" xr:uid="{2E50F493-B7E3-4DF4-BE63-B5C515C14A10}"/>
    <cellStyle name="40% - Accent5 5 3 4 5" xfId="26914" xr:uid="{4B65CB9F-768E-47B6-B06C-6033FCE27766}"/>
    <cellStyle name="40% - Accent5 5 3 5" xfId="14166" xr:uid="{6BF8879D-3269-4662-8098-3C1F83A346FF}"/>
    <cellStyle name="40% - Accent5 5 3 5 2" xfId="13622" xr:uid="{109F487E-C9C8-4CD2-BD88-13203E2FDF96}"/>
    <cellStyle name="40% - Accent5 5 3 5 2 2" xfId="38973" xr:uid="{3314A990-A600-438A-9B1E-806BA76E2385}"/>
    <cellStyle name="40% - Accent5 5 3 5 3" xfId="39505" xr:uid="{F89F0AC5-43B4-46A4-9130-D4CE7189F319}"/>
    <cellStyle name="40% - Accent5 5 3 6" xfId="21722" xr:uid="{EA9CB7DA-02DB-4E53-9A3F-C3FB17DE9409}"/>
    <cellStyle name="40% - Accent5 5 3 6 2" xfId="24337" xr:uid="{BD98F07D-272C-46C7-BE77-95D172BC8A9B}"/>
    <cellStyle name="40% - Accent5 5 3 6 2 2" xfId="49582" xr:uid="{175A71C1-FE33-4A1A-A7C6-11D27C5D09E0}"/>
    <cellStyle name="40% - Accent5 5 3 6 3" xfId="46990" xr:uid="{0CFACD17-AEE1-4B66-8012-46EAA41060CA}"/>
    <cellStyle name="40% - Accent5 5 3 7" xfId="25030" xr:uid="{01944EB0-480C-42E4-A915-CC6B115D59E9}"/>
    <cellStyle name="40% - Accent5 5 3 7 2" xfId="50264" xr:uid="{A93F472E-2D71-40E4-AE3A-E753BE6FDD90}"/>
    <cellStyle name="40% - Accent5 5 3 8" xfId="30989" xr:uid="{954A06AE-64F2-4DF0-B2E8-EE4764F321D8}"/>
    <cellStyle name="40% - Accent5 5 4" xfId="18204" xr:uid="{01710B34-8014-4DB1-B49C-6DB7EFD404A3}"/>
    <cellStyle name="40% - Accent5 5 4 2" xfId="7671" xr:uid="{73A6CB92-C484-486C-8072-EA9251F06978}"/>
    <cellStyle name="40% - Accent5 5 4 2 2" xfId="16185" xr:uid="{9AEA7E20-AC97-4A11-89AF-24EF6360AD56}"/>
    <cellStyle name="40% - Accent5 5 4 2 2 2" xfId="4787" xr:uid="{71B34D61-B150-4EE0-A6F7-978F789C7CB2}"/>
    <cellStyle name="40% - Accent5 5 4 2 2 2 2" xfId="3195" xr:uid="{2DCE4896-A158-4A34-AF0C-B6EC62D334DE}"/>
    <cellStyle name="40% - Accent5 5 4 2 2 2 2 2" xfId="28648" xr:uid="{1A215981-2008-4826-B1C2-CDD83FD29EEC}"/>
    <cellStyle name="40% - Accent5 5 4 2 2 2 3" xfId="30218" xr:uid="{6EB225C5-96A1-4A0A-8396-FA4B413FD3E0}"/>
    <cellStyle name="40% - Accent5 5 4 2 2 3" xfId="15490" xr:uid="{B9E5EC90-73AE-4727-BA14-82CC4FB1AE9A}"/>
    <cellStyle name="40% - Accent5 5 4 2 2 3 2" xfId="25452" xr:uid="{99BECAB5-BBDA-4BF3-BD9D-D2865A351CD3}"/>
    <cellStyle name="40% - Accent5 5 4 2 2 3 2 2" xfId="50686" xr:uid="{EB2665BE-C94B-45C1-AB97-EB0593F5503F}"/>
    <cellStyle name="40% - Accent5 5 4 2 2 3 3" xfId="40817" xr:uid="{3640568D-26AE-40D4-B1AC-857DB07AC772}"/>
    <cellStyle name="40% - Accent5 5 4 2 2 4" xfId="21972" xr:uid="{D44BC28F-8011-45B4-81A3-B06BFE76D17C}"/>
    <cellStyle name="40% - Accent5 5 4 2 2 4 2" xfId="47240" xr:uid="{619D5F7F-4AFF-4F2F-B2B9-1FD47E4E8D8C}"/>
    <cellStyle name="40% - Accent5 5 4 2 2 5" xfId="41501" xr:uid="{ECE03738-80DD-468A-80F2-7F539D52E6B6}"/>
    <cellStyle name="40% - Accent5 5 4 2 3" xfId="15239" xr:uid="{2B67835F-F4DE-41BA-9FC5-DA5E606E2C30}"/>
    <cellStyle name="40% - Accent5 5 4 2 3 2" xfId="23074" xr:uid="{19308D35-C006-430A-BD08-7A48359FEA66}"/>
    <cellStyle name="40% - Accent5 5 4 2 3 2 2" xfId="48329" xr:uid="{9C3011B8-A97D-4466-8AC0-AB818C8E87AE}"/>
    <cellStyle name="40% - Accent5 5 4 2 3 3" xfId="40566" xr:uid="{7E1AAE38-668F-4D30-AF6A-F086089636DB}"/>
    <cellStyle name="40% - Accent5 5 4 2 4" xfId="23827" xr:uid="{C147E37E-A7B6-4851-A840-60BFC3C7A79B}"/>
    <cellStyle name="40% - Accent5 5 4 2 4 2" xfId="13814" xr:uid="{362B4E4D-B71B-4C60-AE40-02CE7DF4C1BE}"/>
    <cellStyle name="40% - Accent5 5 4 2 4 2 2" xfId="39165" xr:uid="{27F64837-73F4-4700-B24D-F01B5120C6D5}"/>
    <cellStyle name="40% - Accent5 5 4 2 4 3" xfId="49072" xr:uid="{3380E32A-1BF1-4947-90E3-E36A5FA8B0B8}"/>
    <cellStyle name="40% - Accent5 5 4 2 5" xfId="14507" xr:uid="{E03206AA-8D23-4F9D-96F7-B21B55CB54CB}"/>
    <cellStyle name="40% - Accent5 5 4 2 5 2" xfId="39846" xr:uid="{393314A6-24D7-4BE7-847A-E2F140D0774B}"/>
    <cellStyle name="40% - Accent5 5 4 2 6" xfId="33078" xr:uid="{91B64497-2B2F-4D3E-A3B0-C2BDC32CC616}"/>
    <cellStyle name="40% - Accent5 5 4 3" xfId="20306" xr:uid="{9C3D3942-0726-4AE1-B17C-5BEB61A8C32F}"/>
    <cellStyle name="40% - Accent5 5 4 3 2" xfId="5651" xr:uid="{B48008D5-D04F-4934-8E73-0F336369D3AF}"/>
    <cellStyle name="40% - Accent5 5 4 3 2 2" xfId="11100" xr:uid="{1F681A49-B7F6-48C6-9548-8BEA429AF0D2}"/>
    <cellStyle name="40% - Accent5 5 4 3 2 2 2" xfId="9508" xr:uid="{9BF2B8D1-4C9D-4A73-A3D8-2362A72DFBFB}"/>
    <cellStyle name="40% - Accent5 5 4 3 2 2 2 2" xfId="34901" xr:uid="{86B773E8-508F-4E47-8667-B1EDEFF5D6D2}"/>
    <cellStyle name="40% - Accent5 5 4 3 2 2 3" xfId="36471" xr:uid="{DA25DE27-D5A1-4E0B-99F4-B31B84154EA4}"/>
    <cellStyle name="40% - Accent5 5 4 3 2 3" xfId="4957" xr:uid="{4F310D41-7539-4E05-86B1-DBDBA91AD34C}"/>
    <cellStyle name="40% - Accent5 5 4 3 2 3 2" xfId="19139" xr:uid="{63954B59-65AA-400A-9AF7-D05D63F0A403}"/>
    <cellStyle name="40% - Accent5 5 4 3 2 3 2 2" xfId="44439" xr:uid="{68721658-B4AB-4BCA-8FF6-2A532B35B9BF}"/>
    <cellStyle name="40% - Accent5 5 4 3 2 3 3" xfId="30388" xr:uid="{450F7917-E0DA-48AB-83A5-DCC3C8FAE8C5}"/>
    <cellStyle name="40% - Accent5 5 4 3 2 4" xfId="15660" xr:uid="{564BBB2D-A11B-4062-8A58-9DBF419082D2}"/>
    <cellStyle name="40% - Accent5 5 4 3 2 4 2" xfId="40987" xr:uid="{C5E9139A-7BD1-4F8B-A42F-395E8B168A77}"/>
    <cellStyle name="40% - Accent5 5 4 3 2 5" xfId="31074" xr:uid="{E525F405-2015-4A4E-B6BF-080CF98E2F7E}"/>
    <cellStyle name="40% - Accent5 5 4 3 3" xfId="4706" xr:uid="{BDE9C57D-76A3-4F33-8F68-836E53FE332E}"/>
    <cellStyle name="40% - Accent5 5 4 3 3 2" xfId="16761" xr:uid="{6667B22B-5CF6-4B36-9642-39869AA6B0BF}"/>
    <cellStyle name="40% - Accent5 5 4 3 3 2 2" xfId="42077" xr:uid="{159368D5-A90B-4681-9B04-4688C8F9D33F}"/>
    <cellStyle name="40% - Accent5 5 4 3 3 3" xfId="30137" xr:uid="{39B29F89-85A1-405B-9449-726319D6929D}"/>
    <cellStyle name="40% - Accent5 5 4 3 4" xfId="17515" xr:uid="{8ADDB60C-502A-48AF-9746-6DFF2EFA4661}"/>
    <cellStyle name="40% - Accent5 5 4 3 4 2" xfId="2209" xr:uid="{7A0AB682-B227-4CA5-B258-BD047B58B8F2}"/>
    <cellStyle name="40% - Accent5 5 4 3 4 2 2" xfId="27680" xr:uid="{9F70F8CC-61D9-40D5-B96F-9EE04646DAF5}"/>
    <cellStyle name="40% - Accent5 5 4 3 4 3" xfId="42823" xr:uid="{F0780611-A57D-4561-9192-6D71D9DEBB77}"/>
    <cellStyle name="40% - Accent5 5 4 3 5" xfId="2943" xr:uid="{A3D98F0F-6532-4E9B-945D-D919AB7CB1CA}"/>
    <cellStyle name="40% - Accent5 5 4 3 5 2" xfId="28396" xr:uid="{7ABF6687-1865-4208-AE07-309394A30718}"/>
    <cellStyle name="40% - Accent5 5 4 3 6" xfId="45587" xr:uid="{C28D731E-A0F0-4B7A-BAFE-4C24416E44A5}"/>
    <cellStyle name="40% - Accent5 5 4 4" xfId="22498" xr:uid="{90D24C1E-9DA8-4DAE-A525-D5872DDF0172}"/>
    <cellStyle name="40% - Accent5 5 4 4 2" xfId="15320" xr:uid="{A5BBB88A-DA80-4ADD-A4CD-992D2B954884}"/>
    <cellStyle name="40% - Accent5 5 4 4 2 2" xfId="14759" xr:uid="{C8725F6F-4BB8-4427-B144-FD899F828336}"/>
    <cellStyle name="40% - Accent5 5 4 4 2 2 2" xfId="40098" xr:uid="{02CE2F16-BE3F-4321-AE88-81B971990B5A}"/>
    <cellStyle name="40% - Accent5 5 4 4 2 3" xfId="40647" xr:uid="{D200F236-1577-4689-B5D0-C528C38F9746}"/>
    <cellStyle name="40% - Accent5 5 4 4 3" xfId="21802" xr:uid="{EE555F83-F18E-48F0-8A24-FA16D2BB9577}"/>
    <cellStyle name="40% - Accent5 5 4 4 3 2" xfId="12815" xr:uid="{2ED12AB3-F79B-4305-8154-8B507BCFEDEA}"/>
    <cellStyle name="40% - Accent5 5 4 4 3 2 2" xfId="38178" xr:uid="{6ECD2042-A362-4190-BBD5-BF9B84C2E806}"/>
    <cellStyle name="40% - Accent5 5 4 4 3 3" xfId="47070" xr:uid="{F3638CF3-775A-45B7-86EA-35599DE8C156}"/>
    <cellStyle name="40% - Accent5 5 4 4 4" xfId="9336" xr:uid="{190F5BD4-751E-45BE-972E-A6928C16E9F4}"/>
    <cellStyle name="40% - Accent5 5 4 4 4 2" xfId="34729" xr:uid="{7CD8D884-F07B-42F6-AEDA-8C67223D08ED}"/>
    <cellStyle name="40% - Accent5 5 4 4 5" xfId="47754" xr:uid="{546AD417-2E18-4CA2-AB3D-F50B3593F677}"/>
    <cellStyle name="40% - Accent5 5 4 5" xfId="21551" xr:uid="{2664AB78-277E-48F6-9F18-36D7A55DEA25}"/>
    <cellStyle name="40% - Accent5 5 4 5 2" xfId="10437" xr:uid="{AF12DF9C-F4B9-42DC-A160-884A9DAE101B}"/>
    <cellStyle name="40% - Accent5 5 4 5 2 2" xfId="35821" xr:uid="{FB3AF4AD-1807-4851-A776-D6D11C6E893E}"/>
    <cellStyle name="40% - Accent5 5 4 5 3" xfId="46819" xr:uid="{AA59329A-474E-4015-AE7B-F6FA3706731D}"/>
    <cellStyle name="40% - Accent5 5 4 6" xfId="11190" xr:uid="{6042C0E6-1722-4D30-AD44-1F04DD641B3F}"/>
    <cellStyle name="40% - Accent5 5 4 6 2" xfId="20128" xr:uid="{413F8B59-1517-4255-A3CC-11564BD38152}"/>
    <cellStyle name="40% - Accent5 5 4 6 2 2" xfId="45416" xr:uid="{73FF417D-6B2B-4E51-974A-E9942A2BF9B5}"/>
    <cellStyle name="40% - Accent5 5 4 6 3" xfId="36561" xr:uid="{AA128F64-D2E5-4752-8689-C4D8684EF392}"/>
    <cellStyle name="40% - Accent5 5 4 7" xfId="20819" xr:uid="{2135218C-B95F-4143-8813-302734C62C54}"/>
    <cellStyle name="40% - Accent5 5 4 7 2" xfId="46098" xr:uid="{D9BA2C8D-0A70-498C-8279-59603A6D34E7}"/>
    <cellStyle name="40% - Accent5 5 4 8" xfId="43505" xr:uid="{876D2548-38A4-4DF2-AF4C-996B20083A03}"/>
    <cellStyle name="40% - Accent5 5 5" xfId="13994" xr:uid="{00527B08-860F-4C46-80F3-54C7E1575369}"/>
    <cellStyle name="40% - Accent5 5 5 2" xfId="2430" xr:uid="{0E451843-6FBC-485A-8A49-BC93A1704A23}"/>
    <cellStyle name="40% - Accent5 5 5 2 2" xfId="24602" xr:uid="{EA8EB27F-2C57-492E-B84C-D1F4391B471B}"/>
    <cellStyle name="40% - Accent5 5 5 2 2 2" xfId="17425" xr:uid="{B9D59235-3EDC-44FC-890D-5DF18C9ABE29}"/>
    <cellStyle name="40% - Accent5 5 5 2 2 2 2" xfId="15832" xr:uid="{AA17A2F2-F59F-4AC7-AE95-6D98D5CB3747}"/>
    <cellStyle name="40% - Accent5 5 5 2 2 2 2 2" xfId="41159" xr:uid="{0B98DD6F-E009-447F-A029-C6A56E98969C}"/>
    <cellStyle name="40% - Accent5 5 5 2 2 2 3" xfId="42733" xr:uid="{A60E8756-7AE6-4633-9402-E40E7019EA85}"/>
    <cellStyle name="40% - Accent5 5 5 2 2 3" xfId="23907" xr:uid="{1A430BC7-BF18-4E09-BE30-F1BC82D4FAD2}"/>
    <cellStyle name="40% - Accent5 5 5 2 2 3 2" xfId="21241" xr:uid="{CFD1DD82-1219-4099-98EF-09D32BB1AC47}"/>
    <cellStyle name="40% - Accent5 5 5 2 2 3 2 2" xfId="46520" xr:uid="{A7444389-8C8D-4144-AF1A-48A09254E0E6}"/>
    <cellStyle name="40% - Accent5 5 5 2 2 3 3" xfId="49152" xr:uid="{A69EA7DB-39ED-4500-B55D-F586718964E3}"/>
    <cellStyle name="40% - Accent5 5 5 2 2 4" xfId="11440" xr:uid="{0E301853-CB68-4683-B279-FB6B1CB27DAE}"/>
    <cellStyle name="40% - Accent5 5 5 2 2 4 2" xfId="36811" xr:uid="{5E8225A9-1BED-402E-976E-A390D7BCA6D2}"/>
    <cellStyle name="40% - Accent5 5 5 2 2 5" xfId="49836" xr:uid="{A69E93CD-D4B4-425A-AE1F-C1E6305BDFF7}"/>
    <cellStyle name="40% - Accent5 5 5 2 3" xfId="23656" xr:uid="{E23AB496-1E27-43F3-B9EF-11FDF0B4D436}"/>
    <cellStyle name="40% - Accent5 5 5 2 3 2" xfId="12541" xr:uid="{E0AC55D9-B16E-4946-8ED1-F68671B93078}"/>
    <cellStyle name="40% - Accent5 5 5 2 3 2 2" xfId="37904" xr:uid="{48600572-53EF-4B1D-93AB-99ECB78D8FC7}"/>
    <cellStyle name="40% - Accent5 5 5 2 3 3" xfId="48901" xr:uid="{814A9B4F-1E85-4F37-A7C1-A103595CFC88}"/>
    <cellStyle name="40% - Accent5 5 5 2 4" xfId="19618" xr:uid="{0F649AB1-D2D8-4782-9D64-BF833E2A334B}"/>
    <cellStyle name="40% - Accent5 5 5 2 4 2" xfId="10627" xr:uid="{C640879A-004C-4A2D-A2BD-BD1FC31194A1}"/>
    <cellStyle name="40% - Accent5 5 5 2 4 2 2" xfId="36011" xr:uid="{B91D7E9E-9409-4D84-ABC5-9891A7BA98AA}"/>
    <cellStyle name="40% - Accent5 5 5 2 4 3" xfId="44906" xr:uid="{417BB335-7146-4C0C-A7FB-F25D2D6E7AA9}"/>
    <cellStyle name="40% - Accent5 5 5 2 5" xfId="21892" xr:uid="{A044FDFE-A1F5-4D1F-86A1-DCAF37E934D1}"/>
    <cellStyle name="40% - Accent5 5 5 2 5 2" xfId="47160" xr:uid="{FD16C0E9-2BFA-4911-AE1E-5E32A93556A3}"/>
    <cellStyle name="40% - Accent5 5 5 2 6" xfId="27886" xr:uid="{357AE88E-A354-4059-84E3-2FAEC1F201AD}"/>
    <cellStyle name="40% - Accent5 5 5 3" xfId="8743" xr:uid="{4489A365-A4A2-487D-8790-B6FB1B5168F9}"/>
    <cellStyle name="40% - Accent5 5 5 3 2" xfId="18289" xr:uid="{1876A4E6-6D82-4071-8C50-82A20EDAFC1A}"/>
    <cellStyle name="40% - Accent5 5 5 3 2 2" xfId="6892" xr:uid="{591F0FFD-2831-4B10-A217-9F25E9A73BF9}"/>
    <cellStyle name="40% - Accent5 5 5 3 2 2 2" xfId="5299" xr:uid="{FD6B73B0-A9F3-4F3C-BEB2-BB16071892A0}"/>
    <cellStyle name="40% - Accent5 5 5 3 2 2 2 2" xfId="30730" xr:uid="{83765805-0A4D-499B-BBC9-8E038BE5C6FC}"/>
    <cellStyle name="40% - Accent5 5 5 3 2 2 3" xfId="32306" xr:uid="{DE4BE5B9-D4E6-4C74-8193-9DB7D573FA38}"/>
    <cellStyle name="40% - Accent5 5 5 3 2 3" xfId="17595" xr:uid="{A3D9F946-26BB-4F57-91BC-39A19EB4123F}"/>
    <cellStyle name="40% - Accent5 5 5 3 2 3 2" xfId="14929" xr:uid="{00AB8870-1350-4502-93FB-3FC0E046D157}"/>
    <cellStyle name="40% - Accent5 5 5 3 2 3 2 2" xfId="40268" xr:uid="{9F8137AE-D8A4-4037-AE2C-C3A980688DBC}"/>
    <cellStyle name="40% - Accent5 5 5 3 2 3 3" xfId="42903" xr:uid="{5C54BC70-CC16-43B6-8818-BB56EA16B0C5}"/>
    <cellStyle name="40% - Accent5 5 5 3 2 4" xfId="24077" xr:uid="{E143BAB7-332C-4DBC-B2C7-5D23BFA2FA27}"/>
    <cellStyle name="40% - Accent5 5 5 3 2 4 2" xfId="49322" xr:uid="{24503D6D-F193-4A0D-B6F1-86DCA22278C3}"/>
    <cellStyle name="40% - Accent5 5 5 3 2 5" xfId="43589" xr:uid="{64A6112A-F366-42BD-AC26-70A3D377D9A0}"/>
    <cellStyle name="40% - Accent5 5 5 3 3" xfId="17344" xr:uid="{282E8651-3510-4CE5-B5F7-D1A1AE3B48B2}"/>
    <cellStyle name="40% - Accent5 5 5 3 3 2" xfId="25178" xr:uid="{F24AE137-3DB9-494F-AED9-6A7755A32CA3}"/>
    <cellStyle name="40% - Accent5 5 5 3 3 2 2" xfId="50412" xr:uid="{CDFAC28B-249D-475A-AF89-B6E4D04D55C7}"/>
    <cellStyle name="40% - Accent5 5 5 3 3 3" xfId="42652" xr:uid="{2DEDCE42-A087-4066-BBE3-063FFA0D98EA}"/>
    <cellStyle name="40% - Accent5 5 5 3 4" xfId="13304" xr:uid="{364CBCF7-8604-42B7-9A6B-E7EDD3C2A2B7}"/>
    <cellStyle name="40% - Accent5 5 5 3 4 2" xfId="23264" xr:uid="{4E9EB746-FE87-407E-9A51-76133C4B2F9A}"/>
    <cellStyle name="40% - Accent5 5 5 3 4 2 2" xfId="48519" xr:uid="{E1106A21-690F-491C-8BAA-82AE341B46A4}"/>
    <cellStyle name="40% - Accent5 5 5 3 4 3" xfId="38655" xr:uid="{70CEA22F-B366-4545-B142-852B04D0486A}"/>
    <cellStyle name="40% - Accent5 5 5 3 5" xfId="15580" xr:uid="{14E204E2-0ADE-4E88-9804-4268C83D0AAB}"/>
    <cellStyle name="40% - Accent5 5 5 3 5 2" xfId="40907" xr:uid="{779C7500-B429-4B9A-989F-82C99E6D0EFC}"/>
    <cellStyle name="40% - Accent5 5 5 3 6" xfId="34139" xr:uid="{43C27BB1-C68B-45B6-9970-0D067C253354}"/>
    <cellStyle name="40% - Accent5 5 5 4" xfId="11965" xr:uid="{DE98FBD1-754D-40EF-97D0-5C7B3F919B0F}"/>
    <cellStyle name="40% - Accent5 5 5 4 2" xfId="23737" xr:uid="{1C75BE56-636C-47FB-B0E5-244D922EB8D3}"/>
    <cellStyle name="40% - Accent5 5 5 4 2 2" xfId="22144" xr:uid="{76B83114-9698-4180-9C5A-C1B89A9C91B6}"/>
    <cellStyle name="40% - Accent5 5 5 4 2 2 2" xfId="47412" xr:uid="{3B15314B-8AF2-45EC-9B1B-BCB7933C21AB}"/>
    <cellStyle name="40% - Accent5 5 5 4 2 3" xfId="48982" xr:uid="{60812A09-EF55-4F88-8226-AA872BD33AC9}"/>
    <cellStyle name="40% - Accent5 5 5 4 3" xfId="11270" xr:uid="{0B13E6A0-6AC1-445C-A854-516530ECDF55}"/>
    <cellStyle name="40% - Accent5 5 5 4 3 2" xfId="8606" xr:uid="{B172B63A-F210-4D12-8251-B27A61CE1A8D}"/>
    <cellStyle name="40% - Accent5 5 5 4 3 2 2" xfId="34013" xr:uid="{E6E7FEE6-B180-4BA1-BB2E-B3AE3502E8FF}"/>
    <cellStyle name="40% - Accent5 5 5 4 3 3" xfId="36641" xr:uid="{A8AEFBD6-B881-4C6A-B819-E174D2D22CEA}"/>
    <cellStyle name="40% - Accent5 5 5 4 4" xfId="5127" xr:uid="{F1A5FE30-A242-45DD-AE02-4FF312ADCFF2}"/>
    <cellStyle name="40% - Accent5 5 5 4 4 2" xfId="30558" xr:uid="{84193256-AF04-49DF-B11C-608888B2160F}"/>
    <cellStyle name="40% - Accent5 5 5 4 5" xfId="37328" xr:uid="{645CC390-331D-4388-BD05-9FF5B8FB46A3}"/>
    <cellStyle name="40% - Accent5 5 5 5" xfId="11019" xr:uid="{FFB08D91-867F-4031-9515-41CC5ADED955}"/>
    <cellStyle name="40% - Accent5 5 5 5 2" xfId="6227" xr:uid="{5BDB2BDC-A08A-4585-85AA-F0D5BD690656}"/>
    <cellStyle name="40% - Accent5 5 5 5 2 2" xfId="31650" xr:uid="{86DCF3D0-96B2-4133-9E1B-1E3473E81D9D}"/>
    <cellStyle name="40% - Accent5 5 5 5 3" xfId="36390" xr:uid="{7624E76F-FB0C-48E8-A2E5-281318BB11B9}"/>
    <cellStyle name="40% - Accent5 5 5 6" xfId="6982" xr:uid="{5BB96300-5C3A-4DFB-9064-F80021301DC3}"/>
    <cellStyle name="40% - Accent5 5 5 6 2" xfId="4313" xr:uid="{8730096C-237D-4F56-9BCB-8ED6E741AED8}"/>
    <cellStyle name="40% - Accent5 5 5 6 2 2" xfId="29757" xr:uid="{E81482A9-55ED-4FBC-984A-8EF3549B9C81}"/>
    <cellStyle name="40% - Accent5 5 5 6 3" xfId="32396" xr:uid="{42D1911D-9D6D-4D14-9C85-1C976D42E814}"/>
    <cellStyle name="40% - Accent5 5 5 7" xfId="9256" xr:uid="{7E3201A3-A7DF-469D-B3C8-7C2A4E8BEF3E}"/>
    <cellStyle name="40% - Accent5 5 5 7 2" xfId="34649" xr:uid="{01CBD935-239A-47AE-96F4-6415C0FE1449}"/>
    <cellStyle name="40% - Accent5 5 5 8" xfId="39335" xr:uid="{CC4DEE4E-C7AA-44BF-86B8-EBE58EF6852A}"/>
    <cellStyle name="40% - Accent5 5 6" xfId="21379" xr:uid="{74F968EA-4662-4956-B743-DD20B882E22E}"/>
    <cellStyle name="40% - Accent5 5 6 2" xfId="7756" xr:uid="{9FF01D09-7DFF-4F5C-AE3A-9BF43741746A}"/>
    <cellStyle name="40% - Accent5 5 6 2 2" xfId="19528" xr:uid="{6081E26A-2B4D-4025-B146-C9AFB92B040E}"/>
    <cellStyle name="40% - Accent5 5 6 2 2 2" xfId="11612" xr:uid="{E5C6E2CF-F898-4D9A-8FE8-664F77697E4E}"/>
    <cellStyle name="40% - Accent5 5 6 2 2 2 2" xfId="36983" xr:uid="{EDF7FC2D-C2C2-4DF6-A3C8-CB9A37F89276}"/>
    <cellStyle name="40% - Accent5 5 6 2 2 3" xfId="44816" xr:uid="{9556E6AB-6AF9-43B4-8BC3-BA40690E82F4}"/>
    <cellStyle name="40% - Accent5 5 6 2 3" xfId="7062" xr:uid="{BA0DFB6D-C32C-4E86-A012-0A6EB852A3D4}"/>
    <cellStyle name="40% - Accent5 5 6 2 3 2" xfId="3365" xr:uid="{CE8E72ED-AA8C-455F-AE81-8BBEBE8282D7}"/>
    <cellStyle name="40% - Accent5 5 6 2 3 2 2" xfId="28818" xr:uid="{C08A43DE-A8E3-4F4C-96CF-1A07E11297FF}"/>
    <cellStyle name="40% - Accent5 5 6 2 3 3" xfId="32476" xr:uid="{EEAFFCFC-2FB0-487F-A848-349F76A6CF5B}"/>
    <cellStyle name="40% - Accent5 5 6 2 4" xfId="17765" xr:uid="{FEFCAC38-4463-484A-BA1C-0280C45953B4}"/>
    <cellStyle name="40% - Accent5 5 6 2 4 2" xfId="43073" xr:uid="{AEB3B700-313F-47EC-8E75-0578D94AC73B}"/>
    <cellStyle name="40% - Accent5 5 6 2 5" xfId="33163" xr:uid="{9B583DD4-C2B9-4771-8238-BC53CC211A61}"/>
    <cellStyle name="40% - Accent5 5 6 3" xfId="6811" xr:uid="{E1014FB7-8B78-4AA0-823E-FFC734493247}"/>
    <cellStyle name="40% - Accent5 5 6 3 2" xfId="18865" xr:uid="{2521AEE0-7FDC-4D9B-BC09-459336B4BD68}"/>
    <cellStyle name="40% - Accent5 5 6 3 2 2" xfId="44165" xr:uid="{5CFAACBE-B7B0-4585-8EB2-0E2E3519EF23}"/>
    <cellStyle name="40% - Accent5 5 6 3 3" xfId="32225" xr:uid="{DA7DFD7A-94BD-4477-96BA-2AD5E180DCF0}"/>
    <cellStyle name="40% - Accent5 5 6 4" xfId="1699" xr:uid="{90E2E51E-F90B-4C63-B3EA-B1CEC150DD10}"/>
    <cellStyle name="40% - Accent5 5 6 4 2" xfId="16951" xr:uid="{A1F31DA4-667D-4F97-B8C9-013311E8F28A}"/>
    <cellStyle name="40% - Accent5 5 6 4 2 2" xfId="42267" xr:uid="{6B638967-B1E9-49B2-ABDA-CD57A380758C}"/>
    <cellStyle name="40% - Accent5 5 6 4 3" xfId="27170" xr:uid="{509A77CC-7267-4344-96E0-932A1FE3F591}"/>
    <cellStyle name="40% - Accent5 5 6 5" xfId="5047" xr:uid="{362E9C0F-D802-45C2-B72D-E4E7D850C981}"/>
    <cellStyle name="40% - Accent5 5 6 5 2" xfId="30478" xr:uid="{1269528D-8875-446A-A05A-B49D829061EC}"/>
    <cellStyle name="40% - Accent5 5 6 6" xfId="46648" xr:uid="{B0E612E7-376B-4857-8A2B-1676686DD7E3}"/>
    <cellStyle name="40% - Accent5 5 7" xfId="15067" xr:uid="{51F6E0EB-A2C7-4316-BF39-7D20C186C2FE}"/>
    <cellStyle name="40% - Accent5 5 7 2" xfId="20391" xr:uid="{5A506757-6491-4923-ACAD-F25F7CDE27B4}"/>
    <cellStyle name="40% - Accent5 5 7 2 2" xfId="13214" xr:uid="{8266F029-29BF-45A5-8176-2C93F80910C8}"/>
    <cellStyle name="40% - Accent5 5 7 2 2 2" xfId="24249" xr:uid="{3D8B28AD-A449-4D74-B548-B801210763BB}"/>
    <cellStyle name="40% - Accent5 5 7 2 2 2 2" xfId="49494" xr:uid="{65A9D0E6-D401-4A18-8729-19F2901140AE}"/>
    <cellStyle name="40% - Accent5 5 7 2 2 3" xfId="38565" xr:uid="{1FD5028F-DF51-45FE-900E-514B52A239B6}"/>
    <cellStyle name="40% - Accent5 5 7 2 3" xfId="19698" xr:uid="{75C2A761-AD73-4E26-87B9-0E0A9D0C6E14}"/>
    <cellStyle name="40% - Accent5 5 7 2 3 2" xfId="9678" xr:uid="{AA83E9F3-D8DF-4CF5-A4AF-7A268930720C}"/>
    <cellStyle name="40% - Accent5 5 7 2 3 2 2" xfId="35071" xr:uid="{7FBCC443-D0EB-4C15-9EA0-106FB82361DA}"/>
    <cellStyle name="40% - Accent5 5 7 2 3 3" xfId="44986" xr:uid="{343CDE92-2E42-4EFE-8F1A-597BE6A4CDDE}"/>
    <cellStyle name="40% - Accent5 5 7 2 4" xfId="7232" xr:uid="{E57D5CEC-773C-494C-B808-3D9F6E6A7E86}"/>
    <cellStyle name="40% - Accent5 5 7 2 4 2" xfId="32646" xr:uid="{279A29EB-87AB-4C6E-AEEE-E71A7DAA2C68}"/>
    <cellStyle name="40% - Accent5 5 7 2 5" xfId="45670" xr:uid="{2F79992C-80C0-4E99-8A51-23B59F7F2EC4}"/>
    <cellStyle name="40% - Accent5 5 7 3" xfId="19447" xr:uid="{1CB600BB-ECF5-4437-9FA0-016DF7FB2148}"/>
    <cellStyle name="40% - Accent5 5 7 3 2" xfId="8332" xr:uid="{F54CE737-9641-4438-8896-6654EAA3D9AB}"/>
    <cellStyle name="40% - Accent5 5 7 3 2 2" xfId="33739" xr:uid="{7E53B2AB-0024-436D-89A5-630675C7A334}"/>
    <cellStyle name="40% - Accent5 5 7 3 3" xfId="44735" xr:uid="{CADB07D3-E3C4-4EEF-B8D7-3E8BC8538090}"/>
    <cellStyle name="40% - Accent5 5 7 4" xfId="3803" xr:uid="{48DF11CD-DFB0-4642-B364-21B3E27375EB}"/>
    <cellStyle name="40% - Accent5 5 7 4 2" xfId="6417" xr:uid="{ECDEB132-A264-491F-8893-B9B5669ABDFD}"/>
    <cellStyle name="40% - Accent5 5 7 4 2 2" xfId="31840" xr:uid="{FB6817DD-C5B2-40B0-8161-6372AC1FE1F2}"/>
    <cellStyle name="40% - Accent5 5 7 4 3" xfId="29247" xr:uid="{A5F48299-3BA4-4E52-AD31-BE6A0A28F79C}"/>
    <cellStyle name="40% - Accent5 5 7 5" xfId="11360" xr:uid="{0CF17546-0A92-48C8-BC12-AC87793721B1}"/>
    <cellStyle name="40% - Accent5 5 7 5 2" xfId="36731" xr:uid="{D9616EC5-3E97-4751-BD63-657E411BB390}"/>
    <cellStyle name="40% - Accent5 5 7 6" xfId="40396" xr:uid="{A0F7470F-56F7-49A0-8540-DB7279C41931}"/>
    <cellStyle name="40% - Accent5 5 8" xfId="6635" xr:uid="{21C7947C-00F0-4B64-A3F8-F323D0CFB9EF}"/>
    <cellStyle name="40% - Accent5 5 8 2" xfId="3634" xr:uid="{B0172295-76C5-40E3-BE95-1038D6749005}"/>
    <cellStyle name="40% - Accent5 5 8 2 2" xfId="3091" xr:uid="{45829E50-928A-44A6-9020-B2D8CE3B5FC9}"/>
    <cellStyle name="40% - Accent5 5 8 2 2 2" xfId="28544" xr:uid="{D9DA32D0-297E-4568-AF27-A457D7D8053E}"/>
    <cellStyle name="40% - Accent5 5 8 2 3" xfId="29078" xr:uid="{7E022F53-BAFE-4F22-AAE8-1657C4BC303F}"/>
    <cellStyle name="40% - Accent5 5 8 3" xfId="16443" xr:uid="{0A239487-65C0-49B4-B110-CA61D7092793}"/>
    <cellStyle name="40% - Accent5 5 8 3 2" xfId="19057" xr:uid="{CF41C15D-FC4B-421A-95C3-71A93525F0EE}"/>
    <cellStyle name="40% - Accent5 5 8 3 2 2" xfId="44357" xr:uid="{4F245F01-4D4D-4B76-9AAD-598F4BE40FC6}"/>
    <cellStyle name="40% - Accent5 5 8 3 3" xfId="41759" xr:uid="{B60244D5-712B-4DFC-9364-8AC4543D3F78}"/>
    <cellStyle name="40% - Accent5 5 8 4" xfId="19785" xr:uid="{D94D618C-FC94-46E8-B1FC-F8000FBD209D}"/>
    <cellStyle name="40% - Accent5 5 8 4 2" xfId="45073" xr:uid="{0D3D0FE6-213A-4965-88CF-EAC4F8617442}"/>
    <cellStyle name="40% - Accent5 5 8 5" xfId="32049" xr:uid="{61516FEE-5E79-406F-8EBB-90DE12975D41}"/>
    <cellStyle name="40% - Accent5 5 9" xfId="15148" xr:uid="{D7B9C79E-E296-43DB-89E6-C8CC28D1320E}"/>
    <cellStyle name="40% - Accent5 5 9 2" xfId="10029" xr:uid="{7AAD0EB1-CE7B-407B-B449-555768822067}"/>
    <cellStyle name="40% - Accent5 5 9 2 2" xfId="1087" xr:uid="{0EE25113-E3E4-4A69-81F4-3B57EDE92F60}"/>
    <cellStyle name="40% - Accent5 5 9 2 2 2" xfId="26571" xr:uid="{59AAEA3B-8C4B-49CD-8DF4-FE6DAFF6BC71}"/>
    <cellStyle name="40% - Accent5 5 9 2 3" xfId="35413" xr:uid="{86AFB76A-E18C-49E3-BA07-C67942B3ED6C}"/>
    <cellStyle name="40% - Accent5 5 9 3" xfId="3885" xr:uid="{7A0F6615-63B4-415A-82AB-6ACA5B398A63}"/>
    <cellStyle name="40% - Accent5 5 9 3 2" xfId="11781" xr:uid="{C2E4F469-4BC8-4019-AA6E-DA85A2CA02B3}"/>
    <cellStyle name="40% - Accent5 5 9 3 2 2" xfId="37152" xr:uid="{7E4BFF8B-6224-4EE3-8100-2BE63BCAE22A}"/>
    <cellStyle name="40% - Accent5 5 9 3 3" xfId="29329" xr:uid="{9DF22E5C-8089-44BC-B651-2BE73A019668}"/>
    <cellStyle name="40% - Accent5 5 9 4" xfId="1951" xr:uid="{62AE7474-82E5-4950-867F-91B1065C5271}"/>
    <cellStyle name="40% - Accent5 5 9 4 2" xfId="27422" xr:uid="{C6316127-79EC-404F-8386-D19BEE4042EB}"/>
    <cellStyle name="40% - Accent5 5 9 5" xfId="40475" xr:uid="{732FD3F7-C853-49C2-8B94-DFDEB83C151A}"/>
    <cellStyle name="40% - Accent5 6" xfId="4534" xr:uid="{B65D96D2-6F79-4AF0-9CD0-3675BAC8EEBC}"/>
    <cellStyle name="40% - Accent5 6 10" xfId="23997" xr:uid="{DFAA9059-9E36-49BB-BE3A-160FADF19F41}"/>
    <cellStyle name="40% - Accent5 6 10 2" xfId="49242" xr:uid="{BFEEF3F6-EBCB-4D72-A09E-540E56C71685}"/>
    <cellStyle name="40% - Accent5 6 11" xfId="29966" xr:uid="{A706E517-985F-4D0B-B6C7-98457E7F7192}"/>
    <cellStyle name="40% - Accent5 6 2" xfId="10847" xr:uid="{72D947E9-9539-4AD9-8AC9-C99E97B5180F}"/>
    <cellStyle name="40% - Accent5 6 2 2" xfId="23484" xr:uid="{F11FFE73-C12E-4262-9526-30F9218D1FF5}"/>
    <cellStyle name="40% - Accent5 6 2 2 2" xfId="8828" xr:uid="{AC75C309-2E20-4239-8EB8-1C34094E3012}"/>
    <cellStyle name="40% - Accent5 6 2 2 2 2" xfId="10027" xr:uid="{AEBA3939-F8E6-4B14-996E-2C9067C8982C}"/>
    <cellStyle name="40% - Accent5 6 2 2 2 2 2" xfId="20040" xr:uid="{07047FF6-BDCE-48FF-9EC7-D7BB45BE7B05}"/>
    <cellStyle name="40% - Accent5 6 2 2 2 2 2 2" xfId="45328" xr:uid="{ABD2BA48-5DEF-4FBC-AA70-9538B311C0A0}"/>
    <cellStyle name="40% - Accent5 6 2 2 2 2 3" xfId="35411" xr:uid="{C080B39A-EF39-49D8-9E98-1D299F073A69}"/>
    <cellStyle name="40% - Accent5 6 2 2 2 3" xfId="1782" xr:uid="{2C1FFB67-5082-4F9D-8972-7BA21A9140BA}"/>
    <cellStyle name="40% - Accent5 6 2 2 2 3 2" xfId="5469" xr:uid="{85EE4D90-8B13-4689-8ABE-7B560CA148B7}"/>
    <cellStyle name="40% - Accent5 6 2 2 2 3 2 2" xfId="30900" xr:uid="{191B474B-BA7C-4E6F-A7B5-A922DF53DD58}"/>
    <cellStyle name="40% - Accent5 6 2 2 2 3 3" xfId="27253" xr:uid="{4953058B-F450-4E86-BECB-45E42B12CFF2}"/>
    <cellStyle name="40% - Accent5 6 2 2 2 4" xfId="916" xr:uid="{A8D58FBE-1CB9-4110-888A-4770586650AC}"/>
    <cellStyle name="40% - Accent5 6 2 2 2 4 2" xfId="26400" xr:uid="{45412AF1-C291-4FF1-BBAE-3649CC6EC749}"/>
    <cellStyle name="40% - Accent5 6 2 2 2 5" xfId="34221" xr:uid="{07C45CF6-E34D-4808-B133-42BAB1251CA3}"/>
    <cellStyle name="40% - Accent5 6 2 2 3" xfId="3632" xr:uid="{6490FDDA-1254-405C-8A55-20526E23918D}"/>
    <cellStyle name="40% - Accent5 6 2 2 3 2" xfId="238" xr:uid="{86B71E2F-8005-4FFA-A939-A20013446A11}"/>
    <cellStyle name="40% - Accent5 6 2 2 3 2 2" xfId="25732" xr:uid="{B0CA634C-6920-45C9-A23F-6E7FDDFC4EA2}"/>
    <cellStyle name="40% - Accent5 6 2 2 3 3" xfId="29076" xr:uid="{C40251F0-C029-4CDB-B93D-8AA2F3B0336A}"/>
    <cellStyle name="40% - Accent5 6 2 2 4" xfId="16441" xr:uid="{5E3A0AD0-465D-4097-A686-0C6E0AFBB05A}"/>
    <cellStyle name="40% - Accent5 6 2 2 4 2" xfId="19055" xr:uid="{BCE45340-A7FC-40CA-AA0E-880B7ECA8C6A}"/>
    <cellStyle name="40% - Accent5 6 2 2 4 2 2" xfId="44355" xr:uid="{B91CC144-A72A-4805-8587-075EBB715E37}"/>
    <cellStyle name="40% - Accent5 6 2 2 4 3" xfId="41757" xr:uid="{533F8D51-74A8-4ECD-B9B1-A9346F2037F6}"/>
    <cellStyle name="40% - Accent5 6 2 2 5" xfId="7152" xr:uid="{937690C0-CA6E-472F-A36F-3CD0455E9859}"/>
    <cellStyle name="40% - Accent5 6 2 2 5 2" xfId="32566" xr:uid="{E62826BA-8DA0-4F94-99E2-75D4FA6ECC01}"/>
    <cellStyle name="40% - Accent5 6 2 2 6" xfId="48731" xr:uid="{6664A4A1-FBEA-4140-93AC-DAB4D681CA53}"/>
    <cellStyle name="40% - Accent5 6 2 3" xfId="17172" xr:uid="{4D1539A2-44D7-4613-A530-6BD7955D7A0F}"/>
    <cellStyle name="40% - Accent5 6 2 3 2" xfId="21464" xr:uid="{F0405B44-2F70-476C-8316-74C723EFA59D}"/>
    <cellStyle name="40% - Accent5 6 2 3 2 2" xfId="22664" xr:uid="{8656896A-16B2-4BF9-B11C-AF2244670E7D}"/>
    <cellStyle name="40% - Accent5 6 2 3 2 2 2" xfId="13726" xr:uid="{E2252C8A-959A-480C-9C3A-992D65FC93D3}"/>
    <cellStyle name="40% - Accent5 6 2 3 2 2 2 2" xfId="39077" xr:uid="{BDA03129-101E-4C95-8AF5-26F2F537FB02}"/>
    <cellStyle name="40% - Accent5 6 2 3 2 2 3" xfId="47919" xr:uid="{8415B1A6-8FFB-4482-9872-872CB27C0533}"/>
    <cellStyle name="40% - Accent5 6 2 3 2 3" xfId="3886" xr:uid="{C94F327E-D5FE-45B2-8A16-A7E4615B6730}"/>
    <cellStyle name="40% - Accent5 6 2 3 2 3 2" xfId="11782" xr:uid="{01258EF3-BB68-47CA-B255-44597502AA55}"/>
    <cellStyle name="40% - Accent5 6 2 3 2 3 2 2" xfId="37153" xr:uid="{8D8DCFC0-27CE-4B3D-8CEC-9CDBBA832F14}"/>
    <cellStyle name="40% - Accent5 6 2 3 2 3 3" xfId="29330" xr:uid="{212986E7-9FDA-4424-94AB-D7C9CBD1C036}"/>
    <cellStyle name="40% - Accent5 6 2 3 2 4" xfId="1952" xr:uid="{C22A4752-65B9-4537-B13D-E87C1AA9B25A}"/>
    <cellStyle name="40% - Accent5 6 2 3 2 4 2" xfId="27423" xr:uid="{5FC04215-DB3A-4348-80CE-21FF7679F515}"/>
    <cellStyle name="40% - Accent5 6 2 3 2 5" xfId="46732" xr:uid="{A88EEF74-2F55-478A-9C59-3F6F6DBB9055}"/>
    <cellStyle name="40% - Accent5 6 2 3 3" xfId="9946" xr:uid="{541F8073-A164-4EBE-B008-319CB18F8E40}"/>
    <cellStyle name="40% - Accent5 6 2 3 3 2" xfId="2351" xr:uid="{FA253048-7F74-4BF9-B95E-F96424D8883D}"/>
    <cellStyle name="40% - Accent5 6 2 3 3 2 2" xfId="27820" xr:uid="{C91E4FE0-2C89-4399-90A2-B16C8EB89F3E}"/>
    <cellStyle name="40% - Accent5 6 2 3 3 3" xfId="35330" xr:uid="{93DE5ABE-F70C-47B2-A90E-EBE2B5FADFE6}"/>
    <cellStyle name="40% - Accent5 6 2 3 4" xfId="5907" xr:uid="{3E1EA8E1-349A-47B6-B2DF-DD3722B61693}"/>
    <cellStyle name="40% - Accent5 6 2 3 4 2" xfId="8522" xr:uid="{804399CF-2875-4B9C-86C6-1DC41D1F3AC3}"/>
    <cellStyle name="40% - Accent5 6 2 3 4 2 2" xfId="33929" xr:uid="{F9C3041C-EF0A-495D-9F16-52DFFA38E915}"/>
    <cellStyle name="40% - Accent5 6 2 3 4 3" xfId="31330" xr:uid="{5FD76DB8-F64D-4DD5-AC2B-7F1CB27A1AAD}"/>
    <cellStyle name="40% - Accent5 6 2 3 5" xfId="19788" xr:uid="{FBC1C8F6-7293-4B70-8A98-19AF3539FE3A}"/>
    <cellStyle name="40% - Accent5 6 2 3 5 2" xfId="45076" xr:uid="{F18E04B7-84C1-4732-A557-9EAEBEEAC68B}"/>
    <cellStyle name="40% - Accent5 6 2 3 6" xfId="42480" xr:uid="{1B4D947E-2C63-4D14-A481-2A607EFF314A}"/>
    <cellStyle name="40% - Accent5 6 2 4" xfId="2515" xr:uid="{156B584F-CEFF-4104-8E9D-CD0109A6A5B9}"/>
    <cellStyle name="40% - Accent5 6 2 4 2" xfId="3713" xr:uid="{D6E35BD6-745E-41E2-8985-9D85F052D348}"/>
    <cellStyle name="40% - Accent5 6 2 4 2 2" xfId="7404" xr:uid="{52FD26EE-0915-4DE4-9FEE-AC6085DA07DD}"/>
    <cellStyle name="40% - Accent5 6 2 4 2 2 2" xfId="32818" xr:uid="{526F4724-F1D2-4E4F-90FE-89552D45BC03}"/>
    <cellStyle name="40% - Accent5 6 2 4 2 3" xfId="29157" xr:uid="{24FCB943-D05B-4A16-96A3-379AAF61FE35}"/>
    <cellStyle name="40% - Accent5 6 2 4 3" xfId="745" xr:uid="{93FE5F8C-C824-466D-9060-CCF9A0BD0247}"/>
    <cellStyle name="40% - Accent5 6 2 4 3 2" xfId="16002" xr:uid="{0339AFF9-4929-4764-8D24-1EE0D35B79EA}"/>
    <cellStyle name="40% - Accent5 6 2 4 3 2 2" xfId="41329" xr:uid="{6D12132F-D20D-49E6-A824-00127F071700}"/>
    <cellStyle name="40% - Accent5 6 2 4 3 3" xfId="26229" xr:uid="{16A688CF-EC0B-46DD-9044-F3296790E636}"/>
    <cellStyle name="40% - Accent5 6 2 4 4" xfId="13554" xr:uid="{3EC8D63D-8F66-4CC4-8471-001E7FF24118}"/>
    <cellStyle name="40% - Accent5 6 2 4 4 2" xfId="38905" xr:uid="{EC631AF9-B7BB-4380-909D-48DB318CE9D7}"/>
    <cellStyle name="40% - Accent5 6 2 4 5" xfId="27968" xr:uid="{A97ADC06-3983-4133-8A44-66242037B1DF}"/>
    <cellStyle name="40% - Accent5 6 2 5" xfId="1528" xr:uid="{D8F947B5-090A-4885-BCCB-9864A4827AC2}"/>
    <cellStyle name="40% - Accent5 6 2 5 2" xfId="14655" xr:uid="{069DE335-C113-4234-BDF4-1AEC2A996E30}"/>
    <cellStyle name="40% - Accent5 6 2 5 2 2" xfId="39994" xr:uid="{AB22DC26-6747-456F-8BBD-607B6AC3EBD7}"/>
    <cellStyle name="40% - Accent5 6 2 5 3" xfId="26999" xr:uid="{86A7821B-A1B6-481F-8CDE-1BA48023A493}"/>
    <cellStyle name="40% - Accent5 6 2 6" xfId="22754" xr:uid="{F5C1B2B8-709D-4915-A7A7-AB1A30B9165C}"/>
    <cellStyle name="40% - Accent5 6 2 6 2" xfId="25368" xr:uid="{C8DD156F-AA76-4814-AFE7-31CE41D27F5B}"/>
    <cellStyle name="40% - Accent5 6 2 6 2 2" xfId="50602" xr:uid="{939C7E3A-D6C0-491D-BE48-E6DB58C0D273}"/>
    <cellStyle name="40% - Accent5 6 2 6 3" xfId="48009" xr:uid="{0CC71BEC-9B7D-4CCD-9CE3-ED76EF6FCDBD}"/>
    <cellStyle name="40% - Accent5 6 2 7" xfId="17685" xr:uid="{49C4B3AE-5A02-4160-BC2C-4ADAAFC9C885}"/>
    <cellStyle name="40% - Accent5 6 2 7 2" xfId="42993" xr:uid="{D30BB289-E721-43BE-ACCC-FEC056AC03D6}"/>
    <cellStyle name="40% - Accent5 6 2 8" xfId="36220" xr:uid="{DBAF94A4-A90A-4D9B-A6E4-28BF6D52EBD3}"/>
    <cellStyle name="40% - Accent5 6 3" xfId="6639" xr:uid="{056697E5-3309-4FF8-B5B2-9A38ADBDFBBB}"/>
    <cellStyle name="40% - Accent5 6 3 2" xfId="19275" xr:uid="{0C603675-AC65-46A7-8A24-D2153F323876}"/>
    <cellStyle name="40% - Accent5 6 3 2 2" xfId="4619" xr:uid="{0757BEAD-5FB3-45CB-9A18-B2BF171AC41A}"/>
    <cellStyle name="40% - Accent5 6 3 2 2 2" xfId="5817" xr:uid="{40C83D08-8830-4543-905D-89EF8F4F0656}"/>
    <cellStyle name="40% - Accent5 6 3 2 2 2 2" xfId="2124" xr:uid="{C3FA09BA-30D5-4ABA-ADF8-A32980F8460F}"/>
    <cellStyle name="40% - Accent5 6 3 2 2 2 2 2" xfId="27595" xr:uid="{00DAF001-E6A7-414F-84A0-DEAEF73D7CAD}"/>
    <cellStyle name="40% - Accent5 6 3 2 2 2 3" xfId="31240" xr:uid="{A92EF59F-E5A9-48B3-9930-67AE817F07DD}"/>
    <cellStyle name="40% - Accent5 6 3 2 2 3" xfId="22837" xr:uid="{A117F5ED-2066-40B7-8C44-794E880A46F0}"/>
    <cellStyle name="40% - Accent5 6 3 2 2 3 2" xfId="18107" xr:uid="{0F4C0CC4-0B69-4EB3-B5AB-4EC9FF07CF5A}"/>
    <cellStyle name="40% - Accent5 6 3 2 2 3 2 2" xfId="43415" xr:uid="{367A952F-40F4-4DA5-9EF9-06A2EFFBC1EE}"/>
    <cellStyle name="40% - Accent5 6 3 2 2 3 3" xfId="48092" xr:uid="{4DE38B40-6395-4116-80FC-B6018FD02F56}"/>
    <cellStyle name="40% - Accent5 6 3 2 2 4" xfId="10370" xr:uid="{B4971B48-5375-41E4-865D-0F785289F02E}"/>
    <cellStyle name="40% - Accent5 6 3 2 2 4 2" xfId="35754" xr:uid="{755C6C48-013B-4B59-AF8C-2B139257C929}"/>
    <cellStyle name="40% - Accent5 6 3 2 2 5" xfId="30050" xr:uid="{B4440325-56D4-4711-8E0D-5F08092DF49E}"/>
    <cellStyle name="40% - Accent5 6 3 2 3" xfId="16270" xr:uid="{F5BF7F8A-5FA4-476F-9F9D-8D519931BE0A}"/>
    <cellStyle name="40% - Accent5 6 3 2 3 2" xfId="21299" xr:uid="{BE3A8957-EEAD-4AC7-8832-E61991B113C8}"/>
    <cellStyle name="40% - Accent5 6 3 2 3 2 2" xfId="46577" xr:uid="{A4AED28C-24F3-451C-AD1C-36871D046715}"/>
    <cellStyle name="40% - Accent5 6 3 2 3 3" xfId="41586" xr:uid="{40F46201-3503-41CC-9EA1-3097E0B7FA65}"/>
    <cellStyle name="40% - Accent5 6 3 2 4" xfId="24858" xr:uid="{E97EB587-C21B-4FA4-9E3E-BCEA62EC309A}"/>
    <cellStyle name="40% - Accent5 6 3 2 4 2" xfId="14845" xr:uid="{404D3B9F-38E6-4151-B7F6-E1AB6C712948}"/>
    <cellStyle name="40% - Accent5 6 3 2 4 2 2" xfId="40184" xr:uid="{18A6A3F5-C3E8-4197-BFC6-E236F578C1D4}"/>
    <cellStyle name="40% - Accent5 6 3 2 4 3" xfId="50092" xr:uid="{9FA4CAEF-4B89-44F0-AAE4-F7E006C64647}"/>
    <cellStyle name="40% - Accent5 6 3 2 5" xfId="836" xr:uid="{AE708FDB-B9E0-4DF1-A447-BF1B35BA2D69}"/>
    <cellStyle name="40% - Accent5 6 3 2 5 2" xfId="26320" xr:uid="{EE2B8B48-C7D0-4B5A-A0F2-C25B0E23A43A}"/>
    <cellStyle name="40% - Accent5 6 3 2 6" xfId="44566" xr:uid="{44A17056-8222-41FE-884F-98605C6CBE3D}"/>
    <cellStyle name="40% - Accent5 6 3 3" xfId="12961" xr:uid="{C95A82DA-88B6-43B8-9B51-300D6564C1DE}"/>
    <cellStyle name="40% - Accent5 6 3 3 2" xfId="10932" xr:uid="{D70AD1B1-F259-47EB-9182-F1122E5D03EE}"/>
    <cellStyle name="40% - Accent5 6 3 3 2 2" xfId="12131" xr:uid="{B2FC7DA1-A188-49F8-9CBC-08E0EEE47904}"/>
    <cellStyle name="40% - Accent5 6 3 3 2 2 2" xfId="4228" xr:uid="{7D96F8F8-7219-44CB-B003-D265E59025A4}"/>
    <cellStyle name="40% - Accent5 6 3 3 2 2 2 2" xfId="29672" xr:uid="{38E9C519-F2C9-4236-AE53-048861B3FD2A}"/>
    <cellStyle name="40% - Accent5 6 3 3 2 2 3" xfId="37494" xr:uid="{8765D17D-601F-4D43-8833-C724AC368986}"/>
    <cellStyle name="40% - Accent5 6 3 3 2 3" xfId="16524" xr:uid="{9416761B-E7E4-4F57-9F46-9E4BB99C9BEB}"/>
    <cellStyle name="40% - Accent5 6 3 3 2 3 2" xfId="7574" xr:uid="{6D0DAD28-FE4A-4C61-838F-49EC661BCB26}"/>
    <cellStyle name="40% - Accent5 6 3 3 2 3 2 2" xfId="32988" xr:uid="{69DC63BF-CB35-4A57-8234-FC9939FFFB3F}"/>
    <cellStyle name="40% - Accent5 6 3 3 2 3 3" xfId="41840" xr:uid="{F9C5686B-E036-4B74-B18D-C201C256F518}"/>
    <cellStyle name="40% - Accent5 6 3 3 2 4" xfId="23007" xr:uid="{3EE1C82A-CD39-4B1B-820F-B0D375DA0EA9}"/>
    <cellStyle name="40% - Accent5 6 3 3 2 4 2" xfId="48262" xr:uid="{E62EF3CD-AAEC-4297-909C-904493E02B82}"/>
    <cellStyle name="40% - Accent5 6 3 3 2 5" xfId="36303" xr:uid="{D5326686-C1F8-4F57-A8E1-84E24C8C9EF1}"/>
    <cellStyle name="40% - Accent5 6 3 3 3" xfId="5736" xr:uid="{683DC87B-E789-4E78-86E4-361B06A0AF15}"/>
    <cellStyle name="40% - Accent5 6 3 3 3 2" xfId="14987" xr:uid="{E8B7AC5E-F482-4239-B0C0-4DC617812E61}"/>
    <cellStyle name="40% - Accent5 6 3 3 3 2 2" xfId="40325" xr:uid="{F9390491-C531-4EEA-9E9D-8ECCE99DB857}"/>
    <cellStyle name="40% - Accent5 6 3 3 3 3" xfId="31159" xr:uid="{30929134-5A98-47FF-9E79-3673D910FE65}"/>
    <cellStyle name="40% - Accent5 6 3 3 4" xfId="18545" xr:uid="{F953F048-F542-4DDE-89FB-BF3A2D78A972}"/>
    <cellStyle name="40% - Accent5 6 3 3 4 2" xfId="3281" xr:uid="{B9FEB5CF-4376-4A56-B0EA-7EB8F798A668}"/>
    <cellStyle name="40% - Accent5 6 3 3 4 2 2" xfId="28734" xr:uid="{04CF7665-4C8C-4D2B-916E-64DE56E56686}"/>
    <cellStyle name="40% - Accent5 6 3 3 4 3" xfId="43845" xr:uid="{FA438188-C677-40A7-A778-53E90218536B}"/>
    <cellStyle name="40% - Accent5 6 3 3 5" xfId="1872" xr:uid="{6D91F750-D12A-4886-8ED1-D70E36A03743}"/>
    <cellStyle name="40% - Accent5 6 3 3 5 2" xfId="27343" xr:uid="{EC586DD3-FEA0-4475-B793-878E9BD5C59D}"/>
    <cellStyle name="40% - Accent5 6 3 3 6" xfId="38315" xr:uid="{CF8CA6B0-3252-464A-B457-14AA4C40A81D}"/>
    <cellStyle name="40% - Accent5 6 3 4" xfId="15152" xr:uid="{1A10987F-311F-4455-ACED-F152626EFCCB}"/>
    <cellStyle name="40% - Accent5 6 3 4 2" xfId="16351" xr:uid="{894B1F83-5E73-434C-BA69-350FDB257375}"/>
    <cellStyle name="40% - Accent5 6 3 4 2 2" xfId="1089" xr:uid="{A559605A-CE9A-4682-99C1-13138EC32D82}"/>
    <cellStyle name="40% - Accent5 6 3 4 2 2 2" xfId="26573" xr:uid="{35F639CB-D957-46EB-A82A-42C9B32F6F3D}"/>
    <cellStyle name="40% - Accent5 6 3 4 2 3" xfId="41667" xr:uid="{9A5AA5A9-EFC4-4E0F-90C6-73A41C06DD41}"/>
    <cellStyle name="40% - Accent5 6 3 4 3" xfId="10200" xr:uid="{9E4023C0-F94A-430D-8AD5-8872B5253712}"/>
    <cellStyle name="40% - Accent5 6 3 4 3 2" xfId="24419" xr:uid="{41506F80-E7FD-426D-88DA-7A9428297EAF}"/>
    <cellStyle name="40% - Accent5 6 3 4 3 2 2" xfId="49664" xr:uid="{44473600-F3F1-441F-ACCF-D1DB750E240E}"/>
    <cellStyle name="40% - Accent5 6 3 4 3 3" xfId="35584" xr:uid="{19F9F17B-E096-4BD0-8BBB-E698764D13E7}"/>
    <cellStyle name="40% - Accent5 6 3 4 4" xfId="4056" xr:uid="{B3D461DF-E616-416D-AC44-D7178BBE4913}"/>
    <cellStyle name="40% - Accent5 6 3 4 4 2" xfId="29500" xr:uid="{A607F243-48BC-435C-9A68-85D6E8300F35}"/>
    <cellStyle name="40% - Accent5 6 3 4 5" xfId="40479" xr:uid="{1E2120F9-484B-483D-A9FA-F81E4905A9E6}"/>
    <cellStyle name="40% - Accent5 6 3 5" xfId="22583" xr:uid="{A9EABF63-7072-4016-8E58-FEA9C4B1261F}"/>
    <cellStyle name="40% - Accent5 6 3 5 2" xfId="8664" xr:uid="{9C7911D8-D307-4AC1-80D7-A0E24F60FC41}"/>
    <cellStyle name="40% - Accent5 6 3 5 2 2" xfId="34070" xr:uid="{B4444609-6F7A-43D3-A93A-F667391120AA}"/>
    <cellStyle name="40% - Accent5 6 3 5 3" xfId="47838" xr:uid="{2EC10DCE-3FD6-4E68-BA00-A5B06563205E}"/>
    <cellStyle name="40% - Accent5 6 3 6" xfId="12221" xr:uid="{D1D9D3C3-9BB0-485D-B91A-5770EFB9823B}"/>
    <cellStyle name="40% - Accent5 6 3 6 2" xfId="21157" xr:uid="{9F804E4D-06CB-4A14-8DCE-E3AC0E7A3AE9}"/>
    <cellStyle name="40% - Accent5 6 3 6 2 2" xfId="46436" xr:uid="{66B3C2A5-4213-490D-8628-3B938B3BF732}"/>
    <cellStyle name="40% - Accent5 6 3 6 3" xfId="37584" xr:uid="{69EABD49-7EBC-41DF-A8E2-02595AD5E1E1}"/>
    <cellStyle name="40% - Accent5 6 3 7" xfId="13474" xr:uid="{342D2C6B-7855-4157-9DB0-C9F83FCDD945}"/>
    <cellStyle name="40% - Accent5 6 3 7 2" xfId="38825" xr:uid="{B8CB42BF-572D-4800-8E7E-3EC70DD8D530}"/>
    <cellStyle name="40% - Accent5 6 3 8" xfId="32053" xr:uid="{9BB26B5C-FA3F-43E8-95C5-5BABBB48AB7F}"/>
    <cellStyle name="40% - Accent5 6 4" xfId="319" xr:uid="{E8D2C035-7B09-4F88-B975-373940B93AFF}"/>
    <cellStyle name="40% - Accent5 6 4 2" xfId="1359" xr:uid="{E999F45F-C6A4-43CC-912D-A6EEF7D809DB}"/>
    <cellStyle name="40% - Accent5 6 4 2 2" xfId="17257" xr:uid="{1B783075-CC2F-45E3-AE37-3549B9131322}"/>
    <cellStyle name="40% - Accent5 6 4 2 2 2" xfId="18455" xr:uid="{2B5F82AE-B1B2-4AAE-B88C-1300FC22B231}"/>
    <cellStyle name="40% - Accent5 6 4 2 2 2 2" xfId="23179" xr:uid="{98100AC4-5D7B-472A-BE7C-9B042763AE14}"/>
    <cellStyle name="40% - Accent5 6 4 2 2 2 2 2" xfId="48434" xr:uid="{724D1CE1-E889-4D19-B5FF-F72F0418CB64}"/>
    <cellStyle name="40% - Accent5 6 4 2 2 2 3" xfId="43755" xr:uid="{DC6A72B7-EF20-481F-AD70-CA0E6994CAEC}"/>
    <cellStyle name="40% - Accent5 6 4 2 2 3" xfId="12304" xr:uid="{ADFF1290-FB98-4729-AAC1-F8D84A65DED6}"/>
    <cellStyle name="40% - Accent5 6 4 2 2 3 2" xfId="13896" xr:uid="{5B16F810-7EB8-492E-B2F0-F89F88B2FA71}"/>
    <cellStyle name="40% - Accent5 6 4 2 2 3 2 2" xfId="39247" xr:uid="{E30BEAE7-FC47-48C3-8AE5-85ED79DF11F1}"/>
    <cellStyle name="40% - Accent5 6 4 2 2 3 3" xfId="37667" xr:uid="{A69150ED-7BB6-4DB4-8E94-9FB6A4394829}"/>
    <cellStyle name="40% - Accent5 6 4 2 2 4" xfId="6160" xr:uid="{0BB89485-47BA-4630-84B0-D510E65497D7}"/>
    <cellStyle name="40% - Accent5 6 4 2 2 4 2" xfId="31583" xr:uid="{97AE4296-F9FF-4AAF-8079-05F525A2745F}"/>
    <cellStyle name="40% - Accent5 6 4 2 2 5" xfId="42565" xr:uid="{EF47C617-CEBC-4ADA-B2B2-C252FF8D3C3A}"/>
    <cellStyle name="40% - Accent5 6 4 2 3" xfId="24687" xr:uid="{BA1D1527-5FF6-4C1E-83F7-C65E3D28D487}"/>
    <cellStyle name="40% - Accent5 6 4 2 3 2" xfId="10769" xr:uid="{53EB79B0-056B-4815-903C-400C5E57ED16}"/>
    <cellStyle name="40% - Accent5 6 4 2 3 2 2" xfId="36152" xr:uid="{70F6CD82-2549-46A7-A554-CC0A7FEF8B5F}"/>
    <cellStyle name="40% - Accent5 6 4 2 3 3" xfId="49921" xr:uid="{CC6127BF-BADD-464F-80DC-A782EB1C0290}"/>
    <cellStyle name="40% - Accent5 6 4 2 4" xfId="20647" xr:uid="{D0D0ACFC-A243-4E38-819E-83D06022B174}"/>
    <cellStyle name="40% - Accent5 6 4 2 4 2" xfId="22230" xr:uid="{94BF3413-AFEF-4005-8CF3-E4C13817A43B}"/>
    <cellStyle name="40% - Accent5 6 4 2 4 2 2" xfId="47498" xr:uid="{A53EE25C-BAC8-410B-88B6-0A06AA62E1BF}"/>
    <cellStyle name="40% - Accent5 6 4 2 4 3" xfId="45926" xr:uid="{322A0955-640E-4F89-959C-581C1DDCF3E6}"/>
    <cellStyle name="40% - Accent5 6 4 2 5" xfId="10290" xr:uid="{3C95001C-C4A2-4653-977E-28AA924FF31B}"/>
    <cellStyle name="40% - Accent5 6 4 2 5 2" xfId="35674" xr:uid="{FAE7EDF7-70FB-44B7-B6B7-E2180A612183}"/>
    <cellStyle name="40% - Accent5 6 4 2 6" xfId="26831" xr:uid="{0611FDCF-748F-452C-9BCD-8064150149FF}"/>
    <cellStyle name="40% - Accent5 6 4 3" xfId="3463" xr:uid="{DE7C2E86-AA89-4350-9A1B-983C3D81E3D6}"/>
    <cellStyle name="40% - Accent5 6 4 3 2" xfId="6724" xr:uid="{A38A7EE7-900E-45CC-817C-E00D0B97B830}"/>
    <cellStyle name="40% - Accent5 6 4 3 2 2" xfId="7922" xr:uid="{A85B7928-12D8-44B4-A746-12A98BD4F298}"/>
    <cellStyle name="40% - Accent5 6 4 3 2 2 2" xfId="16866" xr:uid="{14826860-4797-4B36-A20A-F9AE35B7E696}"/>
    <cellStyle name="40% - Accent5 6 4 3 2 2 2 2" xfId="42182" xr:uid="{DA0644EE-AFEA-4FF7-9F91-CC39420A761D}"/>
    <cellStyle name="40% - Accent5 6 4 3 2 2 3" xfId="33329" xr:uid="{ABBC6100-E07E-496B-85C2-8DD221CDFD49}"/>
    <cellStyle name="40% - Accent5 6 4 3 2 3" xfId="24941" xr:uid="{39B244E5-44BE-4547-873D-77B0477E96FF}"/>
    <cellStyle name="40% - Accent5 6 4 3 2 3 2" xfId="2291" xr:uid="{EDB1BD86-6B5E-4308-8D63-DF624A368E54}"/>
    <cellStyle name="40% - Accent5 6 4 3 2 3 2 2" xfId="27762" xr:uid="{42A1E592-CF6A-4077-A7BB-A57E71D3FD31}"/>
    <cellStyle name="40% - Accent5 6 4 3 2 3 3" xfId="50175" xr:uid="{024D3E3F-B350-4350-BDB3-1718DD1BA158}"/>
    <cellStyle name="40% - Accent5 6 4 3 2 4" xfId="12474" xr:uid="{2E4A225B-0B5B-4937-98F8-82567270089A}"/>
    <cellStyle name="40% - Accent5 6 4 3 2 4 2" xfId="37837" xr:uid="{573BCBDE-2312-43CD-BF9A-6BE770B0519F}"/>
    <cellStyle name="40% - Accent5 6 4 3 2 5" xfId="32138" xr:uid="{14A4C075-434D-427E-A2E4-E8D56299730D}"/>
    <cellStyle name="40% - Accent5 6 4 3 3" xfId="18374" xr:uid="{18AC695D-525E-43C8-BA2D-5B6B800F0D05}"/>
    <cellStyle name="40% - Accent5 6 4 3 3 2" xfId="23405" xr:uid="{3496E4DC-67C3-492F-98CE-87C672F78B5C}"/>
    <cellStyle name="40% - Accent5 6 4 3 3 2 2" xfId="48659" xr:uid="{F88A2B7D-2E59-41F7-ACAC-B91E65025264}"/>
    <cellStyle name="40% - Accent5 6 4 3 3 3" xfId="43674" xr:uid="{3D58333F-176B-4119-AAC2-3621DE27F7EB}"/>
    <cellStyle name="40% - Accent5 6 4 3 4" xfId="14335" xr:uid="{3D6167AF-8B17-49AB-BA37-F784FD4825FE}"/>
    <cellStyle name="40% - Accent5 6 4 3 4 2" xfId="15918" xr:uid="{F00D09E1-ED45-4089-88C9-336D2200615E}"/>
    <cellStyle name="40% - Accent5 6 4 3 4 2 2" xfId="41245" xr:uid="{27D35D04-49FD-4D38-A3B1-13D1BA7975E0}"/>
    <cellStyle name="40% - Accent5 6 4 3 4 3" xfId="39674" xr:uid="{B337B4B8-EA9C-45A1-917F-616B30645E96}"/>
    <cellStyle name="40% - Accent5 6 4 3 5" xfId="22927" xr:uid="{E1A242E2-0F46-4390-8CAD-B8D77EE91717}"/>
    <cellStyle name="40% - Accent5 6 4 3 5 2" xfId="48182" xr:uid="{99545FFA-985D-42A6-95A5-720AB0AD55E1}"/>
    <cellStyle name="40% - Accent5 6 4 3 6" xfId="28908" xr:uid="{7FE300CF-034D-46B0-8C0E-22109847990C}"/>
    <cellStyle name="40% - Accent5 6 4 4" xfId="23569" xr:uid="{7F937C7F-25E9-409A-A136-61776896EBA6}"/>
    <cellStyle name="40% - Accent5 6 4 4 2" xfId="24768" xr:uid="{2BCD69F9-8D24-4424-ABA2-9BC29352EC66}"/>
    <cellStyle name="40% - Accent5 6 4 4 2 2" xfId="10542" xr:uid="{4534BC60-A1C4-4DEC-96BB-71B130F4F893}"/>
    <cellStyle name="40% - Accent5 6 4 4 2 2 2" xfId="35926" xr:uid="{C55FD1C0-E667-4D70-A71C-C877F4A3B382}"/>
    <cellStyle name="40% - Accent5 6 4 4 2 3" xfId="50002" xr:uid="{B0F1AE2D-55F4-4DAF-8942-B28249382CCB}"/>
    <cellStyle name="40% - Accent5 6 4 4 3" xfId="5990" xr:uid="{66140981-BAA9-436A-9DBA-D7EF3233CC54}"/>
    <cellStyle name="40% - Accent5 6 4 4 3 2" xfId="20210" xr:uid="{CBB8F3E8-882B-49A4-9D50-1181212D7908}"/>
    <cellStyle name="40% - Accent5 6 4 4 3 2 2" xfId="45498" xr:uid="{37ECF10F-344E-4001-8430-6B5F947BC1BB}"/>
    <cellStyle name="40% - Accent5 6 4 4 3 3" xfId="31413" xr:uid="{5F970B73-4E5B-4922-9985-AAF9BCD11EFD}"/>
    <cellStyle name="40% - Accent5 6 4 4 4" xfId="16694" xr:uid="{22FDD928-9123-4F5F-9596-2BF0B37E2B6C}"/>
    <cellStyle name="40% - Accent5 6 4 4 4 2" xfId="42010" xr:uid="{BD26512E-9D8A-4A25-AA87-882BCAA9AB31}"/>
    <cellStyle name="40% - Accent5 6 4 4 5" xfId="48814" xr:uid="{2E1B33E3-8242-4723-A213-32EB6EB275B2}"/>
    <cellStyle name="40% - Accent5 6 4 5" xfId="12050" xr:uid="{476AF67B-35AD-418D-A7E2-BCD3668D8891}"/>
    <cellStyle name="40% - Accent5 6 4 5 2" xfId="4455" xr:uid="{40D2E628-8149-459E-A799-0DDC6CA9BC82}"/>
    <cellStyle name="40% - Accent5 6 4 5 2 2" xfId="29897" xr:uid="{D212010F-CA46-49F5-BA6C-BC96E9EAA0C1}"/>
    <cellStyle name="40% - Accent5 6 4 5 3" xfId="37413" xr:uid="{5A23D6EF-2CB2-43F1-8708-694BA72627CB}"/>
    <cellStyle name="40% - Accent5 6 4 6" xfId="8012" xr:uid="{912A65F3-641B-4E92-991A-6FDB5DAC25F0}"/>
    <cellStyle name="40% - Accent5 6 4 6 2" xfId="9594" xr:uid="{FBD2A262-790F-44F8-97B4-77097B4AC552}"/>
    <cellStyle name="40% - Accent5 6 4 6 2 2" xfId="34987" xr:uid="{8174F50E-7766-4144-911D-2232CF99B783}"/>
    <cellStyle name="40% - Accent5 6 4 6 3" xfId="33419" xr:uid="{8002B48F-2F77-47B3-93B2-59F599F48326}"/>
    <cellStyle name="40% - Accent5 6 4 7" xfId="3976" xr:uid="{759DA8DD-2F42-46CF-95FC-379F3B9B7A1A}"/>
    <cellStyle name="40% - Accent5 6 4 7 2" xfId="29420" xr:uid="{DF59A5FC-C4AD-4536-B5AB-0EE2F2E5BACC}"/>
    <cellStyle name="40% - Accent5 6 4 8" xfId="25805" xr:uid="{8195966F-92B6-4F70-89EE-7C67AD932AC7}"/>
    <cellStyle name="40% - Accent5 6 5" xfId="9777" xr:uid="{673FD1B9-0F3E-4734-B1A5-4A694F1681E6}"/>
    <cellStyle name="40% - Accent5 6 5 2" xfId="19360" xr:uid="{074D20A4-6E5D-46E1-8A58-A18242E96FC7}"/>
    <cellStyle name="40% - Accent5 6 5 2 2" xfId="20557" xr:uid="{9BF0995E-BA6D-4103-B3FA-01F7CB585C1F}"/>
    <cellStyle name="40% - Accent5 6 5 2 2 2" xfId="6332" xr:uid="{1B95F484-7B15-46A2-83CF-05996B923A4F}"/>
    <cellStyle name="40% - Accent5 6 5 2 2 2 2" xfId="31755" xr:uid="{77E55B47-B40D-4B5C-B2CE-64EDDB1A398F}"/>
    <cellStyle name="40% - Accent5 6 5 2 2 3" xfId="45836" xr:uid="{12B57E56-5F71-4227-BB0C-5FBA589C9DC6}"/>
    <cellStyle name="40% - Accent5 6 5 2 3" xfId="18628" xr:uid="{3E3F57D9-4B6B-42AF-B054-4A3163A9F6AF}"/>
    <cellStyle name="40% - Accent5 6 5 2 3 2" xfId="4395" xr:uid="{86F014E5-3534-4E6E-BC0C-F28823CBE2C3}"/>
    <cellStyle name="40% - Accent5 6 5 2 3 2 2" xfId="29839" xr:uid="{F0A110CD-F29D-459B-AEF1-5B3FB5466B20}"/>
    <cellStyle name="40% - Accent5 6 5 2 3 3" xfId="43928" xr:uid="{785A90B8-5091-464F-A294-E1B686BCFC69}"/>
    <cellStyle name="40% - Accent5 6 5 2 4" xfId="25111" xr:uid="{908FFEA6-C11F-49CE-A89D-73BD10B1CAD0}"/>
    <cellStyle name="40% - Accent5 6 5 2 4 2" xfId="50345" xr:uid="{094441FA-78F5-438A-945E-5CB6B1009E44}"/>
    <cellStyle name="40% - Accent5 6 5 2 5" xfId="44648" xr:uid="{572F7FC2-42E4-4F64-852C-80C4763AAE77}"/>
    <cellStyle name="40% - Accent5 6 5 3" xfId="7841" xr:uid="{3262162D-A0CB-485E-ADE5-32702CB21C13}"/>
    <cellStyle name="40% - Accent5 6 5 3 2" xfId="17093" xr:uid="{6BC40BC6-CDD9-4A57-AE6D-96DAF900A409}"/>
    <cellStyle name="40% - Accent5 6 5 3 2 2" xfId="42408" xr:uid="{80254D21-B479-4DCE-B61D-9058D0DECB4B}"/>
    <cellStyle name="40% - Accent5 6 5 3 3" xfId="33248" xr:uid="{226DFE0B-87C2-4D8E-B6F7-55004AC28368}"/>
    <cellStyle name="40% - Accent5 6 5 4" xfId="2771" xr:uid="{6118D9B0-89E4-4098-8F09-0E174F4E61BB}"/>
    <cellStyle name="40% - Accent5 6 5 4 2" xfId="5385" xr:uid="{D1768C87-2778-4F1A-9CF5-CBCAB2635A83}"/>
    <cellStyle name="40% - Accent5 6 5 4 2 2" xfId="30816" xr:uid="{BE9CD72C-5605-4A13-BE2E-6CF968A6754D}"/>
    <cellStyle name="40% - Accent5 6 5 4 3" xfId="28224" xr:uid="{9EDA899A-A800-4756-BBE0-C6BA28679DBE}"/>
    <cellStyle name="40% - Accent5 6 5 5" xfId="16614" xr:uid="{22B4A31C-7660-49D5-82B0-0E59FEC46536}"/>
    <cellStyle name="40% - Accent5 6 5 5 2" xfId="41930" xr:uid="{1C65B683-D947-40D8-890D-E7BA8374F0A4}"/>
    <cellStyle name="40% - Accent5 6 5 6" xfId="35161" xr:uid="{286A9906-45B0-4E1C-959B-9D424E454486}"/>
    <cellStyle name="40% - Accent5 6 6" xfId="22414" xr:uid="{3EB29DD8-47D4-4C09-8604-7CEA9B3F25F3}"/>
    <cellStyle name="40% - Accent5 6 6 2" xfId="13046" xr:uid="{36B88564-363B-4EE3-9320-0483A73069F5}"/>
    <cellStyle name="40% - Accent5 6 6 2 2" xfId="14245" xr:uid="{C61E9864-8A38-4FAC-ABE7-862EEDC3EEA2}"/>
    <cellStyle name="40% - Accent5 6 6 2 2 2" xfId="12646" xr:uid="{B5355245-FDA7-4BA2-8CCC-975031BF87CC}"/>
    <cellStyle name="40% - Accent5 6 6 2 2 2 2" xfId="38009" xr:uid="{DDFC9C1D-3F94-4329-8E6A-4C1BCE5FEA55}"/>
    <cellStyle name="40% - Accent5 6 6 2 2 3" xfId="39584" xr:uid="{EF988E10-13D4-4B32-BFA4-4D54FCD4675D}"/>
    <cellStyle name="40% - Accent5 6 6 2 3" xfId="8095" xr:uid="{1DEE2148-0CF7-42E8-9050-BA92D6D9CF7D}"/>
    <cellStyle name="40% - Accent5 6 6 2 3 2" xfId="10709" xr:uid="{68A7E645-4D94-4A77-A54D-54334F8C293B}"/>
    <cellStyle name="40% - Accent5 6 6 2 3 2 2" xfId="36093" xr:uid="{F5EAA448-5005-4A99-9050-94278EC58A4F}"/>
    <cellStyle name="40% - Accent5 6 6 2 3 3" xfId="33502" xr:uid="{9D527A87-4910-4D9D-9817-4E25D7EF0515}"/>
    <cellStyle name="40% - Accent5 6 6 2 4" xfId="18798" xr:uid="{DEF1CB08-737E-4F81-8394-519C6C8AC6FA}"/>
    <cellStyle name="40% - Accent5 6 6 2 4 2" xfId="44098" xr:uid="{2FB04E1A-68B8-4B55-B6FE-9FD64389D124}"/>
    <cellStyle name="40% - Accent5 6 6 2 5" xfId="38397" xr:uid="{4F1BD184-01F6-43D4-82AF-18082DA10083}"/>
    <cellStyle name="40% - Accent5 6 6 3" xfId="20476" xr:uid="{3A7A732F-F234-4F2E-9BB5-E449452F3A70}"/>
    <cellStyle name="40% - Accent5 6 6 3 2" xfId="6559" xr:uid="{C1EF9297-7ED3-4F13-A8A9-DEE0879FA038}"/>
    <cellStyle name="40% - Accent5 6 6 3 2 2" xfId="31980" xr:uid="{0B27BA10-F1F7-48DC-94D4-93F4F98875BC}"/>
    <cellStyle name="40% - Accent5 6 6 3 3" xfId="45755" xr:uid="{96862F2A-58B5-4B43-AFB5-05A4EDA43683}"/>
    <cellStyle name="40% - Accent5 6 6 4" xfId="9084" xr:uid="{533CF884-08DF-4CF7-90C3-F9B9E1936D8C}"/>
    <cellStyle name="40% - Accent5 6 6 4 2" xfId="11698" xr:uid="{1D1B2386-673A-4ED5-813E-1E7D7455266D}"/>
    <cellStyle name="40% - Accent5 6 6 4 2 2" xfId="37069" xr:uid="{8F5B9CB0-18BB-4B2C-969E-A304FBC42871}"/>
    <cellStyle name="40% - Accent5 6 6 4 3" xfId="34477" xr:uid="{3B51038F-FCCF-4DA3-A273-51286E5B8E3A}"/>
    <cellStyle name="40% - Accent5 6 6 5" xfId="6080" xr:uid="{2280A649-AD96-4CB0-A8DE-DB31AFB188FD}"/>
    <cellStyle name="40% - Accent5 6 6 5 2" xfId="31503" xr:uid="{44CCAE1D-96ED-4D9B-9926-F465FA1E98C4}"/>
    <cellStyle name="40% - Accent5 6 6 6" xfId="47671" xr:uid="{13413346-B71C-4577-A489-233C9F0B8F30}"/>
    <cellStyle name="40% - Accent5 6 7" xfId="14079" xr:uid="{67889223-1025-4BC7-8E27-10BCE7B47032}"/>
    <cellStyle name="40% - Accent5 6 7 2" xfId="1609" xr:uid="{6FD6EB01-12DB-4C75-9767-03C87719223D}"/>
    <cellStyle name="40% - Accent5 6 7 2 2" xfId="17937" xr:uid="{6CEC3862-1ACC-4207-A3D1-B61E01D4E806}"/>
    <cellStyle name="40% - Accent5 6 7 2 2 2" xfId="43245" xr:uid="{AFF28677-2111-4E1F-B203-D1A820F9660E}"/>
    <cellStyle name="40% - Accent5 6 7 2 3" xfId="27080" xr:uid="{99A33C1D-81DC-4646-9222-2E4402E5FE43}"/>
    <cellStyle name="40% - Accent5 6 7 3" xfId="13384" xr:uid="{F4BADA4B-A954-4022-9DD2-63C11525B722}"/>
    <cellStyle name="40% - Accent5 6 7 3 2" xfId="22314" xr:uid="{CEF86D82-E53A-483A-B9A4-1CF2CEECD3A5}"/>
    <cellStyle name="40% - Accent5 6 7 3 2 2" xfId="47582" xr:uid="{A89453D5-EF6B-4C79-9634-D961D6A5BFA3}"/>
    <cellStyle name="40% - Accent5 6 7 3 3" xfId="38735" xr:uid="{83783F8D-2C71-4F2A-A686-7F16471686B9}"/>
    <cellStyle name="40% - Accent5 6 7 4" xfId="19868" xr:uid="{31C69509-83FA-406A-992E-BC3D6186995A}"/>
    <cellStyle name="40% - Accent5 6 7 4 2" xfId="45156" xr:uid="{5DF8D675-04E9-4882-B0A1-729C8E00A523}"/>
    <cellStyle name="40% - Accent5 6 7 5" xfId="39418" xr:uid="{E990EDE4-8D12-4D97-A520-76A3C591A214}"/>
    <cellStyle name="40% - Accent5 6 8" xfId="13133" xr:uid="{F6718C19-0815-4240-A7BB-554A38AF5086}"/>
    <cellStyle name="40% - Accent5 6 8 2" xfId="20967" xr:uid="{F8C0709A-2F06-4688-BBBD-8F4CF9394B7D}"/>
    <cellStyle name="40% - Accent5 6 8 2 2" xfId="46246" xr:uid="{0E722518-2F68-41A7-9C52-DE37632ACE79}"/>
    <cellStyle name="40% - Accent5 6 8 3" xfId="38484" xr:uid="{85D0784E-3268-442E-8D61-68DEF6BC7FB8}"/>
    <cellStyle name="40% - Accent5 6 9" xfId="10117" xr:uid="{C04CA0C1-70D8-4EE2-A40D-5ABE9E65C7F9}"/>
    <cellStyle name="40% - Accent5 6 9 2" xfId="12731" xr:uid="{C88CCAB8-F3D6-4C2E-BB5F-9730DC0F3DBB}"/>
    <cellStyle name="40% - Accent5 6 9 2 2" xfId="38094" xr:uid="{3FA8E077-75AB-46A2-BFF2-20FA78190CEC}"/>
    <cellStyle name="40% - Accent5 6 9 3" xfId="35501" xr:uid="{7E6900E4-7099-4410-844D-62CCB37C2C2E}"/>
    <cellStyle name="40% - Accent5 7" xfId="16101" xr:uid="{555F178C-9875-44C7-8D57-4E6D6269FC03}"/>
    <cellStyle name="40% - Accent5 7 10" xfId="41418" xr:uid="{C81B8C5A-0B43-440E-A8ED-CD90279B4F97}"/>
    <cellStyle name="40% - Accent5 7 2" xfId="5567" xr:uid="{D99551A3-0E75-4284-AF84-4CA8A4694DEF}"/>
    <cellStyle name="40% - Accent5 7 2 2" xfId="11881" xr:uid="{45D6F022-3F5E-44CB-B67B-0F4074806215}"/>
    <cellStyle name="40% - Accent5 7 2 2 2" xfId="3548" xr:uid="{303EC21B-EFFE-4421-BD9A-BFEFDE4F8162}"/>
    <cellStyle name="40% - Accent5 7 2 2 2 2" xfId="21630" xr:uid="{3C2C4436-1A0C-46D5-B31F-434A68571234}"/>
    <cellStyle name="40% - Accent5 7 2 2 2 2 2" xfId="8437" xr:uid="{CAB4EA47-1B73-4BF5-9396-173E8ECF960E}"/>
    <cellStyle name="40% - Accent5 7 2 2 2 2 2 2" xfId="33844" xr:uid="{5A83AA33-4682-434D-B7B1-D662957150C9}"/>
    <cellStyle name="40% - Accent5 7 2 2 2 2 3" xfId="46898" xr:uid="{369C01CF-68A3-48A1-9ACC-09B8C2EEDC4A}"/>
    <cellStyle name="40% - Accent5 7 2 2 2 3" xfId="2854" xr:uid="{2B1C49B5-59F1-492A-8FF2-A99277BCE2E8}"/>
    <cellStyle name="40% - Accent5 7 2 2 2 3 2" xfId="6499" xr:uid="{3E2A4D43-C77F-4CB1-BACD-C276DB9F2C72}"/>
    <cellStyle name="40% - Accent5 7 2 2 2 3 2 2" xfId="31922" xr:uid="{44F37760-D2F0-4EB2-9490-2797D328D4CF}"/>
    <cellStyle name="40% - Accent5 7 2 2 2 3 3" xfId="28307" xr:uid="{27A94625-5C1F-4FB5-B230-557FB2B37C93}"/>
    <cellStyle name="40% - Accent5 7 2 2 2 4" xfId="14588" xr:uid="{74BB45F5-85D2-4539-9B7C-28A4663168C7}"/>
    <cellStyle name="40% - Accent5 7 2 2 2 4 2" xfId="39927" xr:uid="{088A963F-C4DA-4D8C-B97E-03DF80E2E971}"/>
    <cellStyle name="40% - Accent5 7 2 2 2 5" xfId="28992" xr:uid="{EE1855FD-3DE4-4077-B2FF-51729B592EF7}"/>
    <cellStyle name="40% - Accent5 7 2 2 3" xfId="8913" xr:uid="{092EC2B1-A263-4D39-95C7-86555B42F051}"/>
    <cellStyle name="40% - Accent5 7 2 2 3 2" xfId="1006" xr:uid="{8A3A67C3-061A-4626-83BD-424CEE4DE5CF}"/>
    <cellStyle name="40% - Accent5 7 2 2 3 2 2" xfId="26490" xr:uid="{192A21E7-0740-4C86-ABBF-1CF1E35FA699}"/>
    <cellStyle name="40% - Accent5 7 2 2 3 3" xfId="34306" xr:uid="{DD13904B-9C47-4DAC-9D3E-B78C309F4A4F}"/>
    <cellStyle name="40% - Accent5 7 2 2 4" xfId="4875" xr:uid="{E5FFD915-A0B9-4B59-95B4-47DE0BE16291}"/>
    <cellStyle name="40% - Accent5 7 2 2 4 2" xfId="7490" xr:uid="{54916EF3-8D54-42AD-BCCC-2C073D3BA729}"/>
    <cellStyle name="40% - Accent5 7 2 2 4 2 2" xfId="32904" xr:uid="{1E7EC88D-F5E8-459D-B447-B522988F8374}"/>
    <cellStyle name="40% - Accent5 7 2 2 4 3" xfId="30306" xr:uid="{32964C20-16D9-4C57-BF13-566044E2BBA7}"/>
    <cellStyle name="40% - Accent5 7 2 2 5" xfId="18718" xr:uid="{7FE365FF-7016-4E6F-9689-15AA104AA295}"/>
    <cellStyle name="40% - Accent5 7 2 2 5 2" xfId="44018" xr:uid="{0684FAFC-3832-4D15-AA1A-D6D8A076D549}"/>
    <cellStyle name="40% - Accent5 7 2 2 6" xfId="37244" xr:uid="{305808BB-F61C-4573-82CD-DD96A6E4DE78}"/>
    <cellStyle name="40% - Accent5 7 2 3" xfId="24518" xr:uid="{A6E844CD-5AD7-45D3-B932-854C68FDA1E9}"/>
    <cellStyle name="40% - Accent5 7 2 3 2" xfId="9862" xr:uid="{04191563-4571-4153-B41C-D9BE5E687D70}"/>
    <cellStyle name="40% - Accent5 7 2 3 2 2" xfId="15318" xr:uid="{947D9BD5-560A-43D3-A052-ED029D0464AC}"/>
    <cellStyle name="40% - Accent5 7 2 3 2 2 2" xfId="21072" xr:uid="{085D1416-D15A-4790-9FFA-1EBBB384F9F0}"/>
    <cellStyle name="40% - Accent5 7 2 3 2 2 2 2" xfId="46351" xr:uid="{3DAA145F-3788-4E17-B40F-665E110B254D}"/>
    <cellStyle name="40% - Accent5 7 2 3 2 2 3" xfId="40645" xr:uid="{606D4435-1FDC-45AE-A028-C0FB2B310266}"/>
    <cellStyle name="40% - Accent5 7 2 3 2 3" xfId="9167" xr:uid="{5F89077D-31C2-4906-B7B3-007BB36269F2}"/>
    <cellStyle name="40% - Accent5 7 2 3 2 3 2" xfId="12813" xr:uid="{619F46BD-914F-4FC2-8C21-80A92DF6B22E}"/>
    <cellStyle name="40% - Accent5 7 2 3 2 3 2 2" xfId="38176" xr:uid="{162ACC01-28CB-4D37-8B68-81C80E3C6489}"/>
    <cellStyle name="40% - Accent5 7 2 3 2 3 3" xfId="34560" xr:uid="{C447E723-1448-462D-88AC-9275CAB65F24}"/>
    <cellStyle name="40% - Accent5 7 2 3 2 4" xfId="3024" xr:uid="{F92BEFC9-62E7-435D-9D23-8E7DDD99C9CE}"/>
    <cellStyle name="40% - Accent5 7 2 3 2 4 2" xfId="28477" xr:uid="{E7141FB6-BF16-4342-B6B8-D2C68DC39987}"/>
    <cellStyle name="40% - Accent5 7 2 3 2 5" xfId="35246" xr:uid="{2365A0DC-F94E-4C92-BD1D-042D5002E412}"/>
    <cellStyle name="40% - Accent5 7 2 3 3" xfId="21549" xr:uid="{10650A49-00EC-402C-B0D0-30BF1CF00A29}"/>
    <cellStyle name="40% - Accent5 7 2 3 3 2" xfId="13644" xr:uid="{013F8E79-EB86-4226-A265-CEA2B72A84C5}"/>
    <cellStyle name="40% - Accent5 7 2 3 3 2 2" xfId="38995" xr:uid="{BA8FFCF2-3619-4FE7-9FDD-16F96EB2A909}"/>
    <cellStyle name="40% - Accent5 7 2 3 3 3" xfId="46817" xr:uid="{F477A5EA-118C-42B8-A144-E21B3F4290C0}"/>
    <cellStyle name="40% - Accent5 7 2 3 4" xfId="11188" xr:uid="{A5F50EA5-045B-4341-B2CE-6315DA5961C3}"/>
    <cellStyle name="40% - Accent5 7 2 3 4 2" xfId="20126" xr:uid="{726A8109-C9D6-4C80-BE27-467081379CCA}"/>
    <cellStyle name="40% - Accent5 7 2 3 4 2 2" xfId="45414" xr:uid="{20458ADF-FCAB-47C0-8C91-F30B229793C3}"/>
    <cellStyle name="40% - Accent5 7 2 3 4 3" xfId="36559" xr:uid="{9E2DFDC8-FD23-49D2-87BD-EFB670297256}"/>
    <cellStyle name="40% - Accent5 7 2 3 5" xfId="8185" xr:uid="{5F640409-6571-4BEB-9D5B-3966BCA759A5}"/>
    <cellStyle name="40% - Accent5 7 2 3 5 2" xfId="33592" xr:uid="{EA747CE7-2F35-44E4-8597-3D2CB4328917}"/>
    <cellStyle name="40% - Accent5 7 2 3 6" xfId="49754" xr:uid="{A13D79DE-8D11-430A-8C3D-991CEED1440A}"/>
    <cellStyle name="40% - Accent5 7 2 4" xfId="1444" xr:uid="{FE94D16F-C822-4031-AC27-A765B7A696F3}"/>
    <cellStyle name="40% - Accent5 7 2 4 2" xfId="8994" xr:uid="{5CDE1E71-62F7-48C5-8697-0B9479F53E36}"/>
    <cellStyle name="40% - Accent5 7 2 4 2 2" xfId="18970" xr:uid="{73BFC051-2DE1-4F69-99F3-F646D29EA6BD}"/>
    <cellStyle name="40% - Accent5 7 2 4 2 2 2" xfId="44270" xr:uid="{3B8A28DB-8230-4C76-954F-DF158D59F66B}"/>
    <cellStyle name="40% - Accent5 7 2 4 2 3" xfId="34387" xr:uid="{0E9FD1EB-BEDD-44A8-8243-70847AA658E9}"/>
    <cellStyle name="40% - Accent5 7 2 4 3" xfId="14418" xr:uid="{FEB531E7-D4FC-4C2B-B2CD-860606EDA00F}"/>
    <cellStyle name="40% - Accent5 7 2 4 3 2" xfId="17033" xr:uid="{BE5B82A6-0C05-4FDD-9DA6-6F874472160A}"/>
    <cellStyle name="40% - Accent5 7 2 4 3 2 2" xfId="42349" xr:uid="{AEB731EA-C2FD-47B3-83C7-BE1CA884C934}"/>
    <cellStyle name="40% - Accent5 7 2 4 3 3" xfId="39757" xr:uid="{45F9147C-4C4D-4834-A602-0A57D6CCD0A6}"/>
    <cellStyle name="40% - Accent5 7 2 4 4" xfId="20900" xr:uid="{F9B5E15F-D85C-46FC-8E6F-4A6740D3BBB2}"/>
    <cellStyle name="40% - Accent5 7 2 4 4 2" xfId="46179" xr:uid="{D207D0D5-EB25-4269-B6AB-91EA06B50EEA}"/>
    <cellStyle name="40% - Accent5 7 2 4 5" xfId="26915" xr:uid="{81466A3C-7A09-4BE2-BF90-1B670AD4AF26}"/>
    <cellStyle name="40% - Accent5 7 2 5" xfId="2600" xr:uid="{0B436B17-F4BF-4AD3-A743-26756CC5709E}"/>
    <cellStyle name="40% - Accent5 7 2 5 2" xfId="12881" xr:uid="{9836C5D3-FFBA-4669-BE0B-DB68D0F897F7}"/>
    <cellStyle name="40% - Accent5 7 2 5 2 2" xfId="38242" xr:uid="{6B998AD0-E0B6-459D-AE32-FC318B11EBA3}"/>
    <cellStyle name="40% - Accent5 7 2 5 3" xfId="28053" xr:uid="{EC174F96-6938-4C5C-A43F-29708EB5C1FF}"/>
    <cellStyle name="40% - Accent5 7 2 6" xfId="15408" xr:uid="{E65F5967-204A-438F-B37E-43863193EF1C}"/>
    <cellStyle name="40% - Accent5 7 2 6 2" xfId="18023" xr:uid="{14AB3554-D5B8-49B5-85E4-53C66111E951}"/>
    <cellStyle name="40% - Accent5 7 2 6 2 2" xfId="43331" xr:uid="{96E63F62-5247-4C3B-BFBC-CDFCE0D6CD22}"/>
    <cellStyle name="40% - Accent5 7 2 6 3" xfId="40735" xr:uid="{78547820-34F5-49A3-B377-6C455CD7E6A1}"/>
    <cellStyle name="40% - Accent5 7 2 7" xfId="25031" xr:uid="{0640825D-3BFD-459F-85C6-E47E656C5989}"/>
    <cellStyle name="40% - Accent5 7 2 7 2" xfId="50265" xr:uid="{99D9DA2F-A597-4929-B20F-BA68B88B50EE}"/>
    <cellStyle name="40% - Accent5 7 2 8" xfId="30990" xr:uid="{E708F911-5F0B-4F38-89A6-10966DCB86AD}"/>
    <cellStyle name="40% - Accent5 7 3" xfId="18205" xr:uid="{75857BFC-AFCF-463F-9CAF-AC2063FA4ECF}"/>
    <cellStyle name="40% - Accent5 7 3 2" xfId="7672" xr:uid="{E5FC6566-ECD7-4B06-95BD-1D2CE061D337}"/>
    <cellStyle name="40% - Accent5 7 3 2 2" xfId="16186" xr:uid="{5C4C6C9C-E57E-46B4-BCAC-33E4DC6B6B15}"/>
    <cellStyle name="40% - Accent5 7 3 2 2 2" xfId="11098" xr:uid="{9C171C00-1F57-42B3-B3DA-EA7FD7FC31E4}"/>
    <cellStyle name="40% - Accent5 7 3 2 2 2 2" xfId="3196" xr:uid="{EE4836B0-C1AA-4863-B75D-6D3F7FC0AD96}"/>
    <cellStyle name="40% - Accent5 7 3 2 2 2 2 2" xfId="28649" xr:uid="{6EC0E1D6-7098-4BA6-96D6-DDF6427CE883}"/>
    <cellStyle name="40% - Accent5 7 3 2 2 2 3" xfId="36469" xr:uid="{396029FA-1917-475E-9919-E29854510774}"/>
    <cellStyle name="40% - Accent5 7 3 2 2 3" xfId="15491" xr:uid="{57BD8B64-2C2F-4425-8BBE-AFC52A06633D}"/>
    <cellStyle name="40% - Accent5 7 3 2 2 3 2" xfId="19137" xr:uid="{A92B46D9-2C41-44DC-8F02-CB15A736C608}"/>
    <cellStyle name="40% - Accent5 7 3 2 2 3 2 2" xfId="44437" xr:uid="{A4661D54-3076-47BA-92F3-231C9C187E49}"/>
    <cellStyle name="40% - Accent5 7 3 2 2 3 3" xfId="40818" xr:uid="{DA32B523-BA94-479E-83C4-FFBD57B31FDA}"/>
    <cellStyle name="40% - Accent5 7 3 2 2 4" xfId="21973" xr:uid="{DD85D193-CA2A-43E4-B5C0-EA5FB057114C}"/>
    <cellStyle name="40% - Accent5 7 3 2 2 4 2" xfId="47241" xr:uid="{50E712A7-31B2-44A7-BCA7-EFC2491B115A}"/>
    <cellStyle name="40% - Accent5 7 3 2 2 5" xfId="41502" xr:uid="{3D94D608-09D7-44F3-A242-B6A23F6EC472}"/>
    <cellStyle name="40% - Accent5 7 3 2 3" xfId="4704" xr:uid="{B3C037FF-77ED-4A07-AC92-24FA034663E8}"/>
    <cellStyle name="40% - Accent5 7 3 2 3 2" xfId="1008" xr:uid="{D4D05C7B-6339-4DC2-9099-4A57169FEF08}"/>
    <cellStyle name="40% - Accent5 7 3 2 3 2 2" xfId="26492" xr:uid="{7B6F3F44-3DAB-4C93-8076-63E30E763CA6}"/>
    <cellStyle name="40% - Accent5 7 3 2 3 3" xfId="30135" xr:uid="{40279BE3-AB93-4D10-B28C-A48DEB539951}"/>
    <cellStyle name="40% - Accent5 7 3 2 4" xfId="17513" xr:uid="{E4FD3B42-7E1D-4367-80C2-4B6FCC618171}"/>
    <cellStyle name="40% - Accent5 7 3 2 4 2" xfId="1178" xr:uid="{9A707C0F-64CF-4F1F-98D2-8B01E2E149B6}"/>
    <cellStyle name="40% - Accent5 7 3 2 4 2 2" xfId="26662" xr:uid="{C17E2615-FF25-43B9-A9DE-942C0108D10E}"/>
    <cellStyle name="40% - Accent5 7 3 2 4 3" xfId="42821" xr:uid="{BDCC5FB4-F70C-4D88-BBBA-8A9843F7AE42}"/>
    <cellStyle name="40% - Accent5 7 3 2 5" xfId="14508" xr:uid="{24E2564B-9431-4947-AFAD-4A32CAD4FAE5}"/>
    <cellStyle name="40% - Accent5 7 3 2 5 2" xfId="39847" xr:uid="{DA640C81-B6DE-4BDF-ADD7-DC42F6B20BE1}"/>
    <cellStyle name="40% - Accent5 7 3 2 6" xfId="33079" xr:uid="{2A8AD9F3-C0DF-4A7E-8AE7-B3FAC067EA4D}"/>
    <cellStyle name="40% - Accent5 7 3 3" xfId="20307" xr:uid="{A50E278C-7449-47F2-B9AD-D7481493D93A}"/>
    <cellStyle name="40% - Accent5 7 3 3 2" xfId="5652" xr:uid="{93368BE6-96C7-4D8D-890D-7738A4365A2D}"/>
    <cellStyle name="40% - Accent5 7 3 3 2 2" xfId="23735" xr:uid="{AF96F7A1-8076-4D1B-B836-254C1DEB4390}"/>
    <cellStyle name="40% - Accent5 7 3 3 2 2 2" xfId="9509" xr:uid="{C85A6899-8E1D-441A-9AD3-7E102FBB7900}"/>
    <cellStyle name="40% - Accent5 7 3 3 2 2 2 2" xfId="34902" xr:uid="{79907FE0-B293-4178-A551-44C85C99C111}"/>
    <cellStyle name="40% - Accent5 7 3 3 2 2 3" xfId="48980" xr:uid="{F3A36126-AA45-40E8-82E7-D48526FAC922}"/>
    <cellStyle name="40% - Accent5 7 3 3 2 3" xfId="4958" xr:uid="{21BF4975-4D18-41FE-80E6-45C348DD896F}"/>
    <cellStyle name="40% - Accent5 7 3 3 2 3 2" xfId="8604" xr:uid="{4D6901E4-79E1-47A8-BA38-C11C451A05B5}"/>
    <cellStyle name="40% - Accent5 7 3 3 2 3 2 2" xfId="34011" xr:uid="{80D05ADB-59A9-4659-ADCD-6CD17CACC7E8}"/>
    <cellStyle name="40% - Accent5 7 3 3 2 3 3" xfId="30389" xr:uid="{AE22BCC6-85F0-4A7F-A312-4EA70135A269}"/>
    <cellStyle name="40% - Accent5 7 3 3 2 4" xfId="15661" xr:uid="{A6E190BC-1B9C-4953-A514-96B24B6A67DB}"/>
    <cellStyle name="40% - Accent5 7 3 3 2 4 2" xfId="40988" xr:uid="{C36EA68A-F60C-420F-B6AE-7DDCCFED85FB}"/>
    <cellStyle name="40% - Accent5 7 3 3 2 5" xfId="31075" xr:uid="{822CC022-B8A3-482F-B69E-2D1125071D76}"/>
    <cellStyle name="40% - Accent5 7 3 3 3" xfId="11017" xr:uid="{727292EF-6330-4E66-A644-835C841F18A8}"/>
    <cellStyle name="40% - Accent5 7 3 3 3 2" xfId="2043" xr:uid="{37E31F3D-6512-4744-A16C-9E883D4A3929}"/>
    <cellStyle name="40% - Accent5 7 3 3 3 2 2" xfId="27514" xr:uid="{48D840E9-700B-4042-99DA-89700BF9FD8D}"/>
    <cellStyle name="40% - Accent5 7 3 3 3 3" xfId="36388" xr:uid="{45452CE2-C401-414F-8B67-DF428D2B8A6C}"/>
    <cellStyle name="40% - Accent5 7 3 3 4" xfId="6980" xr:uid="{B584FB54-960C-4B48-B055-3CB3E21BAFEE}"/>
    <cellStyle name="40% - Accent5 7 3 3 4 2" xfId="1179" xr:uid="{E7307790-D07B-456D-9604-3891E320F007}"/>
    <cellStyle name="40% - Accent5 7 3 3 4 2 2" xfId="26663" xr:uid="{CC1012E7-23B7-457A-8179-A8DE138D7EDB}"/>
    <cellStyle name="40% - Accent5 7 3 3 4 3" xfId="32394" xr:uid="{CA8725CB-A612-4296-9955-A9D32B4E7B9E}"/>
    <cellStyle name="40% - Accent5 7 3 3 5" xfId="2944" xr:uid="{8C522C13-CB23-4C70-8FF4-57C12AAFD1B1}"/>
    <cellStyle name="40% - Accent5 7 3 3 5 2" xfId="28397" xr:uid="{535A77A3-F0F6-44EF-8F8D-86BD60B596BD}"/>
    <cellStyle name="40% - Accent5 7 3 3 6" xfId="45588" xr:uid="{C60466C8-4C08-4E4A-82C6-A892328A64E2}"/>
    <cellStyle name="40% - Accent5 7 3 4" xfId="22499" xr:uid="{0A87AEBB-AF88-445B-BD99-A10AD121BC17}"/>
    <cellStyle name="40% - Accent5 7 3 4 2" xfId="4785" xr:uid="{E31CFD4D-44B2-4D29-893F-B21F3E9245B9}"/>
    <cellStyle name="40% - Accent5 7 3 4 2 2" xfId="14760" xr:uid="{74892DD4-EB3C-48B3-BF2D-73E959D22783}"/>
    <cellStyle name="40% - Accent5 7 3 4 2 2 2" xfId="40099" xr:uid="{B3F704BF-E003-4A72-9C81-D874A672E484}"/>
    <cellStyle name="40% - Accent5 7 3 4 2 3" xfId="30216" xr:uid="{A1E52247-47D8-4106-B2D4-BBF652319A29}"/>
    <cellStyle name="40% - Accent5 7 3 4 3" xfId="21803" xr:uid="{7D8CD2BF-6688-4C83-BD97-1E877180854A}"/>
    <cellStyle name="40% - Accent5 7 3 4 3 2" xfId="25450" xr:uid="{50641058-4364-4683-90E4-8FEC7E8C469E}"/>
    <cellStyle name="40% - Accent5 7 3 4 3 2 2" xfId="50684" xr:uid="{D780F4B3-BF35-43E3-AA5E-8F5045EC1A2A}"/>
    <cellStyle name="40% - Accent5 7 3 4 3 3" xfId="47071" xr:uid="{81E9B68A-ECD0-4E12-88E1-AF430E80420F}"/>
    <cellStyle name="40% - Accent5 7 3 4 4" xfId="9337" xr:uid="{689A7974-571B-437A-8C0F-B1A82C8F7B60}"/>
    <cellStyle name="40% - Accent5 7 3 4 4 2" xfId="34730" xr:uid="{39BBAB46-B319-4466-97C2-5354EABECD1C}"/>
    <cellStyle name="40% - Accent5 7 3 4 5" xfId="47755" xr:uid="{09F2B793-506B-414B-9DE4-69F9191D2CB5}"/>
    <cellStyle name="40% - Accent5 7 3 5" xfId="15237" xr:uid="{BC5F1EFB-072C-48B2-99B0-08077E90746F}"/>
    <cellStyle name="40% - Accent5 7 3 5 2" xfId="1007" xr:uid="{F1FD9996-51E2-405D-B036-3A45BA9D2482}"/>
    <cellStyle name="40% - Accent5 7 3 5 2 2" xfId="26491" xr:uid="{48974DB9-2E63-4C58-94BF-E518699B7CEB}"/>
    <cellStyle name="40% - Accent5 7 3 5 3" xfId="40564" xr:uid="{96F3BF94-4703-40E9-8CC2-62E4DBE67EC1}"/>
    <cellStyle name="40% - Accent5 7 3 6" xfId="23825" xr:uid="{12757FC6-B142-4AFC-A864-17D9AF5D1971}"/>
    <cellStyle name="40% - Accent5 7 3 6 2" xfId="13812" xr:uid="{BDAD1D44-E1EA-4703-AAB5-55829CDCDF32}"/>
    <cellStyle name="40% - Accent5 7 3 6 2 2" xfId="39163" xr:uid="{3D3F253D-6F84-428F-A4BE-334B80BAE496}"/>
    <cellStyle name="40% - Accent5 7 3 6 3" xfId="49070" xr:uid="{935F4A89-B7EF-4D82-9CDE-D5C559DA86CD}"/>
    <cellStyle name="40% - Accent5 7 3 7" xfId="20820" xr:uid="{AC6A0186-CFAA-4280-814A-D9D5A0D3CF10}"/>
    <cellStyle name="40% - Accent5 7 3 7 2" xfId="46099" xr:uid="{75C245C1-2840-404C-8946-622C33DDDFA8}"/>
    <cellStyle name="40% - Accent5 7 3 8" xfId="43506" xr:uid="{330BE60F-160A-421A-BDFC-2D3A800222EF}"/>
    <cellStyle name="40% - Accent5 7 4" xfId="13995" xr:uid="{F82F413F-FF99-4862-81C6-96DB0C1AD49A}"/>
    <cellStyle name="40% - Accent5 7 4 2" xfId="11966" xr:uid="{7C29DFE9-2CCD-450F-8095-7CCA3106D29C}"/>
    <cellStyle name="40% - Accent5 7 4 2 2" xfId="17423" xr:uid="{AFF8929C-6FB0-4648-B7E5-A9C43480369D}"/>
    <cellStyle name="40% - Accent5 7 4 2 2 2" xfId="22145" xr:uid="{792F490F-FD4C-49AB-BE95-1B84C1732190}"/>
    <cellStyle name="40% - Accent5 7 4 2 2 2 2" xfId="47413" xr:uid="{55B43013-F496-4473-B76F-F053730AB231}"/>
    <cellStyle name="40% - Accent5 7 4 2 2 3" xfId="42731" xr:uid="{7601C002-E90F-4522-A71B-AD9B3FEA7AE5}"/>
    <cellStyle name="40% - Accent5 7 4 2 3" xfId="11271" xr:uid="{004BD92D-3200-4F4C-9077-9B8A566AB29C}"/>
    <cellStyle name="40% - Accent5 7 4 2 3 2" xfId="21239" xr:uid="{C3EC0736-92FC-4A7A-929B-6A25E9657ACD}"/>
    <cellStyle name="40% - Accent5 7 4 2 3 2 2" xfId="46518" xr:uid="{18377103-2C14-4367-A451-04EC5FAFFD55}"/>
    <cellStyle name="40% - Accent5 7 4 2 3 3" xfId="36642" xr:uid="{81E12829-7D15-4C89-8F18-35BD2CEC2E62}"/>
    <cellStyle name="40% - Accent5 7 4 2 4" xfId="5128" xr:uid="{2E105B3B-F35B-4556-B60B-3A0A740E3FB4}"/>
    <cellStyle name="40% - Accent5 7 4 2 4 2" xfId="30559" xr:uid="{AA91D8D8-8677-4C54-9443-B9A6EA84A03F}"/>
    <cellStyle name="40% - Accent5 7 4 2 5" xfId="37329" xr:uid="{02516509-BA41-49DF-9408-5FE3C3C0957C}"/>
    <cellStyle name="40% - Accent5 7 4 3" xfId="23654" xr:uid="{D293632E-0AF6-40FC-87D8-C54B393037E8}"/>
    <cellStyle name="40% - Accent5 7 4 3 2" xfId="4147" xr:uid="{32B1B4FA-79C6-44BA-842D-17A6507857BB}"/>
    <cellStyle name="40% - Accent5 7 4 3 2 2" xfId="29591" xr:uid="{79596F4A-5B66-4EE7-A257-B3CDECA3DE7E}"/>
    <cellStyle name="40% - Accent5 7 4 3 3" xfId="48899" xr:uid="{CD6FC39F-80C6-4971-966E-DCECDA8B779A}"/>
    <cellStyle name="40% - Accent5 7 4 4" xfId="19616" xr:uid="{DDB22BAA-5CB4-4118-9527-27B5304E0D9F}"/>
    <cellStyle name="40% - Accent5 7 4 4 2" xfId="2213" xr:uid="{ACA3DD64-411E-404D-B243-6D78B7CB1D3D}"/>
    <cellStyle name="40% - Accent5 7 4 4 2 2" xfId="27684" xr:uid="{2BAE8FDD-166A-476C-A66C-659A25A0583E}"/>
    <cellStyle name="40% - Accent5 7 4 4 3" xfId="44904" xr:uid="{6E523362-4135-4BE6-9B07-D65A0E9F05F1}"/>
    <cellStyle name="40% - Accent5 7 4 5" xfId="9257" xr:uid="{0CC5A8D6-CDA7-4798-A50F-E1FAFF60BD58}"/>
    <cellStyle name="40% - Accent5 7 4 5 2" xfId="34650" xr:uid="{65B7410D-2FE9-463F-9D32-489E430983EC}"/>
    <cellStyle name="40% - Accent5 7 4 6" xfId="39336" xr:uid="{AF11B439-D485-4841-A2F2-15720D604E1D}"/>
    <cellStyle name="40% - Accent5 7 5" xfId="2431" xr:uid="{4C40B053-1E4C-4401-A914-C702A4F07BCC}"/>
    <cellStyle name="40% - Accent5 7 5 2" xfId="24603" xr:uid="{049D4972-58B0-43EC-A5A1-B4CAD1743322}"/>
    <cellStyle name="40% - Accent5 7 5 2 2" xfId="6890" xr:uid="{BB7B8572-DABE-4069-9D98-6D57568630DC}"/>
    <cellStyle name="40% - Accent5 7 5 2 2 2" xfId="15833" xr:uid="{1B7502BB-D6C8-41E6-AF38-85DD9D62A648}"/>
    <cellStyle name="40% - Accent5 7 5 2 2 2 2" xfId="41160" xr:uid="{CCB493E5-9912-4005-9AE3-E4F2AE7EF2AD}"/>
    <cellStyle name="40% - Accent5 7 5 2 2 3" xfId="32304" xr:uid="{865BEAC5-36F4-47C3-BB3D-4C656A5C08BA}"/>
    <cellStyle name="40% - Accent5 7 5 2 3" xfId="23908" xr:uid="{99A39386-48A3-445C-9E16-A1CFA6FA5C2C}"/>
    <cellStyle name="40% - Accent5 7 5 2 3 2" xfId="14927" xr:uid="{784AE0D7-C608-49DC-999E-DFEBF7C1968A}"/>
    <cellStyle name="40% - Accent5 7 5 2 3 2 2" xfId="40266" xr:uid="{6918EFE8-FD9F-4C86-9BD9-55B5D3CAA829}"/>
    <cellStyle name="40% - Accent5 7 5 2 3 3" xfId="49153" xr:uid="{EB07DBE8-8922-4300-8DDA-B49651760572}"/>
    <cellStyle name="40% - Accent5 7 5 2 4" xfId="11441" xr:uid="{1072FFA4-7319-4991-9F01-77B43D2DB297}"/>
    <cellStyle name="40% - Accent5 7 5 2 4 2" xfId="36812" xr:uid="{CB520FD5-CAD9-4886-9E68-BA15A1606F2F}"/>
    <cellStyle name="40% - Accent5 7 5 2 5" xfId="49837" xr:uid="{3C4C34FC-CB57-4430-B747-EC0A7BA2F050}"/>
    <cellStyle name="40% - Accent5 7 5 3" xfId="17342" xr:uid="{F7D9ECDE-AB34-460E-BB2B-79442F16C960}"/>
    <cellStyle name="40% - Accent5 7 5 3 2" xfId="10461" xr:uid="{5F968F68-CE68-4EB3-9DEC-0113EE9C914B}"/>
    <cellStyle name="40% - Accent5 7 5 3 2 2" xfId="35845" xr:uid="{D8823D06-F230-44D1-9184-A288FDEA589A}"/>
    <cellStyle name="40% - Accent5 7 5 3 3" xfId="42650" xr:uid="{66C9EE23-68E3-44A4-8C1C-A1007A897161}"/>
    <cellStyle name="40% - Accent5 7 5 4" xfId="13302" xr:uid="{DBC55C61-FF66-4763-B85D-AF971BDAC825}"/>
    <cellStyle name="40% - Accent5 7 5 4 2" xfId="4317" xr:uid="{5787368A-62DF-47F7-A274-6085CCEEC4E2}"/>
    <cellStyle name="40% - Accent5 7 5 4 2 2" xfId="29761" xr:uid="{68EFCE70-221A-4609-9D7E-9A6D4EF3C465}"/>
    <cellStyle name="40% - Accent5 7 5 4 3" xfId="38653" xr:uid="{7AE50C89-9F75-4D79-83A2-757BBE48FCD6}"/>
    <cellStyle name="40% - Accent5 7 5 5" xfId="21893" xr:uid="{35C690E2-DC5C-47DA-B325-74B4393310D4}"/>
    <cellStyle name="40% - Accent5 7 5 5 2" xfId="47161" xr:uid="{A80208A4-BF21-4459-B8E5-2B2971A02A5B}"/>
    <cellStyle name="40% - Accent5 7 5 6" xfId="27887" xr:uid="{223C1E96-9B07-4810-A9AA-6177ECEB6D1C}"/>
    <cellStyle name="40% - Accent5 7 6" xfId="404" xr:uid="{B0753C09-252D-4524-B84F-4D4D13009F71}"/>
    <cellStyle name="40% - Accent5 7 6 2" xfId="2681" xr:uid="{B30B49CC-7414-46A0-AFEA-59310F8C347D}"/>
    <cellStyle name="40% - Accent5 7 6 2 2" xfId="25283" xr:uid="{36AB6563-AAB6-443F-9F1D-8D60A84BEFF5}"/>
    <cellStyle name="40% - Accent5 7 6 2 2 2" xfId="50517" xr:uid="{40B6F4E2-35D3-4ACD-8737-33AA1B32378A}"/>
    <cellStyle name="40% - Accent5 7 6 2 3" xfId="28134" xr:uid="{83405A29-78C7-4C9B-8E5D-1A2B77384960}"/>
    <cellStyle name="40% - Accent5 7 6 3" xfId="20730" xr:uid="{66F16F90-C58A-4CE4-9EC4-19ED09575C55}"/>
    <cellStyle name="40% - Accent5 7 6 3 2" xfId="23346" xr:uid="{DD019909-42F6-444C-969B-E64C5CBAEB79}"/>
    <cellStyle name="40% - Accent5 7 6 3 2 2" xfId="48601" xr:uid="{393236D5-BA1D-4871-B67D-1996EB2FC7AD}"/>
    <cellStyle name="40% - Accent5 7 6 3 3" xfId="46009" xr:uid="{8E876390-ED17-4394-8A90-ECF3A7F77F32}"/>
    <cellStyle name="40% - Accent5 7 6 4" xfId="8265" xr:uid="{662AAF37-73B0-41EB-A7B4-CC18C4E8AC24}"/>
    <cellStyle name="40% - Accent5 7 6 4 2" xfId="33672" xr:uid="{7B9B7F29-33BB-46B7-A3E8-9A59CC57CFB0}"/>
    <cellStyle name="40% - Accent5 7 6 5" xfId="25888" xr:uid="{7A23528F-79D6-47BB-9437-F8FF78D24EBD}"/>
    <cellStyle name="40% - Accent5 7 7" xfId="14164" xr:uid="{B7B28136-3441-4085-90CA-0B01B32CD15E}"/>
    <cellStyle name="40% - Accent5 7 7 2" xfId="19197" xr:uid="{E64017F4-9277-414B-8AD4-1CE061A554F0}"/>
    <cellStyle name="40% - Accent5 7 7 2 2" xfId="44495" xr:uid="{ACD3BB2B-43D7-4B80-BB97-C8F5FE517972}"/>
    <cellStyle name="40% - Accent5 7 7 3" xfId="39503" xr:uid="{70B3D0D4-1BB7-4367-89F5-4B73AE7B0A9A}"/>
    <cellStyle name="40% - Accent5 7 8" xfId="21720" xr:uid="{8BC62552-05D8-4FD5-87A2-52E7CAB062EA}"/>
    <cellStyle name="40% - Accent5 7 8 2" xfId="24335" xr:uid="{C481E8FF-D3F7-4DF6-A840-95131F03C98F}"/>
    <cellStyle name="40% - Accent5 7 8 2 2" xfId="49580" xr:uid="{CB119DE5-051C-44BC-857D-47E2DA9E093B}"/>
    <cellStyle name="40% - Accent5 7 8 3" xfId="46988" xr:uid="{874F4087-B2BC-4DD3-95A4-EE2B0A238909}"/>
    <cellStyle name="40% - Accent5 7 9" xfId="12394" xr:uid="{43C0D4E7-C0A9-432E-8FC6-C519A52F185F}"/>
    <cellStyle name="40% - Accent5 7 9 2" xfId="37757" xr:uid="{B1081F3F-A05F-4477-96C4-6D44FFF4821F}"/>
    <cellStyle name="40% - Accent5 8" xfId="8744" xr:uid="{E7366B04-1ABE-4881-83E1-F73526661C4F}"/>
    <cellStyle name="40% - Accent5 8 2" xfId="21380" xr:uid="{580284D0-9738-4B0A-9542-CED00BE2330C}"/>
    <cellStyle name="40% - Accent5 8 2 2" xfId="7757" xr:uid="{67D4CD71-5740-4BF1-86F6-58AAFDE0EB9B}"/>
    <cellStyle name="40% - Accent5 8 2 2 2" xfId="13212" xr:uid="{4EC64FF5-A7BB-4E38-A0F4-3FEA7AC133CC}"/>
    <cellStyle name="40% - Accent5 8 2 2 2 2" xfId="11613" xr:uid="{C5138E84-8E50-4FDD-B307-3C761A1F2103}"/>
    <cellStyle name="40% - Accent5 8 2 2 2 2 2" xfId="36984" xr:uid="{8E05F806-3D92-484E-96B9-AAD0065D78D0}"/>
    <cellStyle name="40% - Accent5 8 2 2 2 3" xfId="38563" xr:uid="{FCA9BD25-0D98-4C64-B657-98F28F6A19E6}"/>
    <cellStyle name="40% - Accent5 8 2 2 3" xfId="7063" xr:uid="{7D96D719-52F6-4359-9F05-64869B2E5A2C}"/>
    <cellStyle name="40% - Accent5 8 2 2 3 2" xfId="9676" xr:uid="{FBC77B66-6AA9-41E0-B1AD-F6B1B02CD7FC}"/>
    <cellStyle name="40% - Accent5 8 2 2 3 2 2" xfId="35069" xr:uid="{93246F22-7482-478E-A99D-A15C4B1C42C8}"/>
    <cellStyle name="40% - Accent5 8 2 2 3 3" xfId="32477" xr:uid="{7398A2B9-CB51-4139-BBC5-167F3FFD3090}"/>
    <cellStyle name="40% - Accent5 8 2 2 4" xfId="17766" xr:uid="{6736093E-00C5-4613-9C66-37FB03BBC938}"/>
    <cellStyle name="40% - Accent5 8 2 2 4 2" xfId="43074" xr:uid="{46BD7E4A-1A2A-42D8-8EC8-C3047AA065BF}"/>
    <cellStyle name="40% - Accent5 8 2 2 5" xfId="33164" xr:uid="{F9052D79-8B72-43F2-AFFE-8EDE65DFC712}"/>
    <cellStyle name="40% - Accent5 8 2 3" xfId="19445" xr:uid="{6CE1AB62-FA85-42D1-AA34-51958D14C57D}"/>
    <cellStyle name="40% - Accent5 8 2 3 2" xfId="16785" xr:uid="{1BFAD9A0-A1AA-470A-B884-261584177E88}"/>
    <cellStyle name="40% - Accent5 8 2 3 2 2" xfId="42101" xr:uid="{269BFD53-F51A-4FD5-9ED9-07E53F7FC1F8}"/>
    <cellStyle name="40% - Accent5 8 2 3 3" xfId="44733" xr:uid="{11CAE498-3A6A-49BC-92A7-654BADC8D9F9}"/>
    <cellStyle name="40% - Accent5 8 2 4" xfId="665" xr:uid="{BC22AA80-516B-47A3-96B9-90F67BF128DB}"/>
    <cellStyle name="40% - Accent5 8 2 4 2" xfId="23268" xr:uid="{3CAEBDB0-23C2-4C4A-8F9D-374EAB593F81}"/>
    <cellStyle name="40% - Accent5 8 2 4 2 2" xfId="48523" xr:uid="{CA451750-03F0-4BCE-85CD-C864233E3193}"/>
    <cellStyle name="40% - Accent5 8 2 4 3" xfId="26149" xr:uid="{42FA6992-05C3-43EC-B3E7-1EE0F2AE6EBF}"/>
    <cellStyle name="40% - Accent5 8 2 5" xfId="5048" xr:uid="{CE47B62D-4C71-4EE2-B95A-F097DEC337B1}"/>
    <cellStyle name="40% - Accent5 8 2 5 2" xfId="30479" xr:uid="{5C163794-4818-42DF-92A2-0611C0316850}"/>
    <cellStyle name="40% - Accent5 8 2 6" xfId="46649" xr:uid="{3888FC3B-423E-444B-A12E-D49568A4CBF6}"/>
    <cellStyle name="40% - Accent5 8 3" xfId="15068" xr:uid="{BCC39E3F-28A1-42EC-BC29-9D53F837962B}"/>
    <cellStyle name="40% - Accent5 8 3 2" xfId="20392" xr:uid="{8126413B-B2E5-4892-98AA-D60135A6ADCF}"/>
    <cellStyle name="40% - Accent5 8 3 2 2" xfId="574" xr:uid="{902D6046-E46C-419C-9778-372ED7038320}"/>
    <cellStyle name="40% - Accent5 8 3 2 2 2" xfId="24250" xr:uid="{CC457641-6B03-44E9-9CE0-8B11B02751A9}"/>
    <cellStyle name="40% - Accent5 8 3 2 2 2 2" xfId="49495" xr:uid="{542B5D4D-CDB2-4F2C-9867-FDBF157911A0}"/>
    <cellStyle name="40% - Accent5 8 3 2 2 3" xfId="26058" xr:uid="{38317CC1-8FA0-4950-9897-A9A998E9AEC4}"/>
    <cellStyle name="40% - Accent5 8 3 2 3" xfId="19699" xr:uid="{BEBED180-EFAB-4621-8FCB-B6B94E65DD7B}"/>
    <cellStyle name="40% - Accent5 8 3 2 3 2" xfId="22312" xr:uid="{D970824C-25A5-48CF-87CE-5C033C35BCA4}"/>
    <cellStyle name="40% - Accent5 8 3 2 3 2 2" xfId="47580" xr:uid="{16553A96-C7EA-4E0D-9592-D917A5229317}"/>
    <cellStyle name="40% - Accent5 8 3 2 3 3" xfId="44987" xr:uid="{DD2091CB-E789-4928-BEBC-73884CE987C7}"/>
    <cellStyle name="40% - Accent5 8 3 2 4" xfId="7233" xr:uid="{61D2D84D-679A-494D-922C-6AD693C46FC6}"/>
    <cellStyle name="40% - Accent5 8 3 2 4 2" xfId="32647" xr:uid="{B1F59232-8E33-479F-A57C-BDE3F28A1396}"/>
    <cellStyle name="40% - Accent5 8 3 2 5" xfId="45671" xr:uid="{39969E98-F64A-4187-8C81-450B0049C5EF}"/>
    <cellStyle name="40% - Accent5 8 3 3" xfId="13131" xr:uid="{A1E5A107-0653-4F9D-AD0F-3A74DECB3BB1}"/>
    <cellStyle name="40% - Accent5 8 3 3 2" xfId="6251" xr:uid="{9096ED83-C7C3-40AA-BF17-28F469D07302}"/>
    <cellStyle name="40% - Accent5 8 3 3 2 2" xfId="31674" xr:uid="{5BCDFF7A-570A-4EE6-A8BB-49F189555C31}"/>
    <cellStyle name="40% - Accent5 8 3 3 3" xfId="38482" xr:uid="{7D17898E-CA94-4FFC-B304-73AD2ECAF217}"/>
    <cellStyle name="40% - Accent5 8 3 4" xfId="1703" xr:uid="{016AB341-D6B8-4883-B994-7E8F48D37F1A}"/>
    <cellStyle name="40% - Accent5 8 3 4 2" xfId="16955" xr:uid="{230A4148-8597-48DE-9E15-8312F1D475B9}"/>
    <cellStyle name="40% - Accent5 8 3 4 2 2" xfId="42271" xr:uid="{A5DA0292-E6B6-4967-9819-05AE828D71FB}"/>
    <cellStyle name="40% - Accent5 8 3 4 3" xfId="27174" xr:uid="{E1C62E2E-FAD8-4F94-A20C-911A6C90B251}"/>
    <cellStyle name="40% - Accent5 8 3 5" xfId="11361" xr:uid="{D2CF55FF-4E44-419D-A2B5-FE7DC8424FBA}"/>
    <cellStyle name="40% - Accent5 8 3 5 2" xfId="36732" xr:uid="{A007F432-D0BC-4A19-91D9-795056ABB4A4}"/>
    <cellStyle name="40% - Accent5 8 3 6" xfId="40397" xr:uid="{C162CBE9-E42C-41E5-A502-A1A8FD4AA691}"/>
    <cellStyle name="40% - Accent5 8 4" xfId="18290" xr:uid="{10165E8E-998B-4166-9639-15246DE3DEC5}"/>
    <cellStyle name="40% - Accent5 8 4 2" xfId="19526" xr:uid="{195532F5-53DE-4BF7-8214-7FBF0546F3C8}"/>
    <cellStyle name="40% - Accent5 8 4 2 2" xfId="5300" xr:uid="{1C23A13D-B2AE-4F3D-91D7-105439C89B01}"/>
    <cellStyle name="40% - Accent5 8 4 2 2 2" xfId="30731" xr:uid="{9342913C-FFF4-4D91-AF9F-A2226EEB652C}"/>
    <cellStyle name="40% - Accent5 8 4 2 3" xfId="44814" xr:uid="{2053505C-EC0C-403F-8891-367AB8EC4064}"/>
    <cellStyle name="40% - Accent5 8 4 3" xfId="17596" xr:uid="{F8E4FBBF-D3D9-4A17-8013-0D56ED8B7FF8}"/>
    <cellStyle name="40% - Accent5 8 4 3 2" xfId="3363" xr:uid="{9FE0CFB9-FDB6-40C3-8548-7A18D4930365}"/>
    <cellStyle name="40% - Accent5 8 4 3 2 2" xfId="28816" xr:uid="{60087458-B8F8-4F6D-ABF1-6FFD75CF60BC}"/>
    <cellStyle name="40% - Accent5 8 4 3 3" xfId="42904" xr:uid="{91800558-E763-4B63-8F8D-E6D33F4D0891}"/>
    <cellStyle name="40% - Accent5 8 4 4" xfId="24078" xr:uid="{1A8C8F66-D29E-41BA-A0D5-BE44E3ACE029}"/>
    <cellStyle name="40% - Accent5 8 4 4 2" xfId="49323" xr:uid="{0B025397-ED69-4119-86D5-BEE2D5131096}"/>
    <cellStyle name="40% - Accent5 8 4 5" xfId="43590" xr:uid="{02201391-1612-430F-9434-A8433CD7A3FC}"/>
    <cellStyle name="40% - Accent5 8 5" xfId="6809" xr:uid="{5A3461FA-EDDE-4A0F-B0BF-3D8A50F3A7E3}"/>
    <cellStyle name="40% - Accent5 8 5 2" xfId="23098" xr:uid="{44E31609-AA9A-4256-8DDA-07BA1DDCE10D}"/>
    <cellStyle name="40% - Accent5 8 5 2 2" xfId="48353" xr:uid="{620AD8AD-01D4-495E-9E54-3E6F453521F8}"/>
    <cellStyle name="40% - Accent5 8 5 3" xfId="32223" xr:uid="{5706EEBC-3950-42EE-A715-C404AE61466C}"/>
    <cellStyle name="40% - Accent5 8 6" xfId="664" xr:uid="{E6947564-E6F3-463C-9EAD-70FE7D6769F7}"/>
    <cellStyle name="40% - Accent5 8 6 2" xfId="10631" xr:uid="{CD1817FB-94D4-4585-BCA7-2AD46493C845}"/>
    <cellStyle name="40% - Accent5 8 6 2 2" xfId="36015" xr:uid="{FE25D9BA-8474-49D1-8EE1-F400381F59E7}"/>
    <cellStyle name="40% - Accent5 8 6 3" xfId="26148" xr:uid="{92BDEF0D-6AB2-491B-B96C-135C6B087A3A}"/>
    <cellStyle name="40% - Accent5 8 7" xfId="15581" xr:uid="{FD0A2E2D-28BB-4652-8CF3-5A22EC43A316}"/>
    <cellStyle name="40% - Accent5 8 7 2" xfId="40908" xr:uid="{4A5C7F67-592E-4FEC-A43D-F6BA405098D6}"/>
    <cellStyle name="40% - Accent5 8 8" xfId="34140" xr:uid="{277CED0A-A7A8-47F0-B691-4C2D693DBD30}"/>
    <cellStyle name="40% - Accent5 9" xfId="4535" xr:uid="{4194C094-3F84-492F-BB4C-BE620C4356D2}"/>
    <cellStyle name="40% - Accent5 9 2" xfId="10848" xr:uid="{2A3FBB27-DA97-4E2F-81FA-88B2D2727EF2}"/>
    <cellStyle name="40% - Accent5 9 2 2" xfId="2516" xr:uid="{3198A720-8125-4BF9-AC48-9EAA49C3E6B0}"/>
    <cellStyle name="40% - Accent5 9 2 2 2" xfId="3716" xr:uid="{D8485563-A3B2-474D-9607-2C1803385907}"/>
    <cellStyle name="40% - Accent5 9 2 2 2 2" xfId="7405" xr:uid="{2C23B46D-E69F-476E-9926-B4F8219A7F66}"/>
    <cellStyle name="40% - Accent5 9 2 2 2 2 2" xfId="32819" xr:uid="{DC3D749F-F358-4ECB-ABA8-A3EFEF854AC2}"/>
    <cellStyle name="40% - Accent5 9 2 2 2 3" xfId="29160" xr:uid="{68589E90-5240-46E0-956F-8701980C1AFC}"/>
    <cellStyle name="40% - Accent5 9 2 2 3" xfId="1780" xr:uid="{FCDA0064-C8DD-4C11-AB52-22AC3699499D}"/>
    <cellStyle name="40% - Accent5 9 2 2 3 2" xfId="5467" xr:uid="{5B27239F-C586-408E-817C-7141CFD48EC9}"/>
    <cellStyle name="40% - Accent5 9 2 2 3 2 2" xfId="30898" xr:uid="{65083C3C-EC12-4276-8D0D-11FE9A011DC6}"/>
    <cellStyle name="40% - Accent5 9 2 2 3 3" xfId="27251" xr:uid="{6C86EAC5-164F-4691-8C8E-BBC0759DD988}"/>
    <cellStyle name="40% - Accent5 9 2 2 4" xfId="13555" xr:uid="{A73E3C8E-8585-4933-ABF7-27A3A4DD66DA}"/>
    <cellStyle name="40% - Accent5 9 2 2 4 2" xfId="38906" xr:uid="{71CAC59D-F4D9-425D-8907-68AAAC1A0230}"/>
    <cellStyle name="40% - Accent5 9 2 2 5" xfId="27969" xr:uid="{3756B022-CBD0-40C0-8DB3-DF02562098D2}"/>
    <cellStyle name="40% - Accent5 9 2 3" xfId="1531" xr:uid="{D0238A08-FFE3-4AC0-B4F3-65A63702BB64}"/>
    <cellStyle name="40% - Accent5 9 2 3 2" xfId="25202" xr:uid="{267F1AD9-AA42-43E6-9484-A4E643613B8C}"/>
    <cellStyle name="40% - Accent5 9 2 3 2 2" xfId="50436" xr:uid="{5A4167C1-33B2-4E54-B11F-379467E1D0BA}"/>
    <cellStyle name="40% - Accent5 9 2 3 3" xfId="27002" xr:uid="{5D6229D7-CE00-4C52-A4CD-ECAB66D5101B}"/>
    <cellStyle name="40% - Accent5 9 2 4" xfId="10121" xr:uid="{2B75F759-15DD-4C74-99BA-21F027853644}"/>
    <cellStyle name="40% - Accent5 9 2 4 2" xfId="12735" xr:uid="{3B5C2D39-8EDB-4C16-8446-7AB6E1F99171}"/>
    <cellStyle name="40% - Accent5 9 2 4 2 2" xfId="38098" xr:uid="{C619AA74-E0EC-482C-BB51-D198247F2BB5}"/>
    <cellStyle name="40% - Accent5 9 2 4 3" xfId="35505" xr:uid="{A520A14A-948B-43CE-BEC5-D6A80A1B8F75}"/>
    <cellStyle name="40% - Accent5 9 2 5" xfId="17686" xr:uid="{28CDF8A4-C46B-48FD-96FE-CF48D2EDE162}"/>
    <cellStyle name="40% - Accent5 9 2 5 2" xfId="42994" xr:uid="{5CDEB599-3118-4470-98DB-B554F35EAEAF}"/>
    <cellStyle name="40% - Accent5 9 2 6" xfId="36221" xr:uid="{44B2928F-EBFB-475A-8714-98FD0EADED05}"/>
    <cellStyle name="40% - Accent5 9 3" xfId="23485" xr:uid="{02B00658-EC22-4D6E-A232-C7795543E328}"/>
    <cellStyle name="40% - Accent5 9 3 2" xfId="8829" xr:uid="{CF993C31-5D62-4C3E-B5E4-44F4BF1348DC}"/>
    <cellStyle name="40% - Accent5 9 3 2 2" xfId="10030" xr:uid="{A90F25A9-602F-4F04-B1EA-76B334009670}"/>
    <cellStyle name="40% - Accent5 9 3 2 2 2" xfId="20041" xr:uid="{1A853AC9-349C-4FDD-9BE4-F9FABFB12DCD}"/>
    <cellStyle name="40% - Accent5 9 3 2 2 2 2" xfId="45329" xr:uid="{45E6479C-3B05-467B-854D-A99603F2DEE1}"/>
    <cellStyle name="40% - Accent5 9 3 2 2 3" xfId="35414" xr:uid="{F9F6562B-8675-4040-8743-09678F99BB7B}"/>
    <cellStyle name="40% - Accent5 9 3 2 3" xfId="3884" xr:uid="{99E5088A-5A6D-4C7E-B25C-DF6DAD561868}"/>
    <cellStyle name="40% - Accent5 9 3 2 3 2" xfId="11780" xr:uid="{054AE622-D217-459A-8109-248EE4A09134}"/>
    <cellStyle name="40% - Accent5 9 3 2 3 2 2" xfId="37151" xr:uid="{64ECCA81-C5F2-40EA-9289-B4A2C943713E}"/>
    <cellStyle name="40% - Accent5 9 3 2 3 3" xfId="29328" xr:uid="{55069D51-3AF2-4DCE-B3E8-E1A62BB2B246}"/>
    <cellStyle name="40% - Accent5 9 3 2 4" xfId="1950" xr:uid="{8BB1E0FD-3D6A-499A-9643-C3240E901EA7}"/>
    <cellStyle name="40% - Accent5 9 3 2 4 2" xfId="27421" xr:uid="{884DBFDC-A287-4ADB-8C39-AD3349430511}"/>
    <cellStyle name="40% - Accent5 9 3 2 5" xfId="34222" xr:uid="{8C8C5474-9D58-4C76-90A6-F9164C7CCF34}"/>
    <cellStyle name="40% - Accent5 9 3 3" xfId="3635" xr:uid="{5EB73D41-969F-4CE7-B305-96CF24C6E6D6}"/>
    <cellStyle name="40% - Accent5 9 3 3 2" xfId="18889" xr:uid="{1484D92C-9978-42E6-B2F4-19DE9D105E13}"/>
    <cellStyle name="40% - Accent5 9 3 3 2 2" xfId="44189" xr:uid="{42C147E7-63F0-4613-B440-00792A520F82}"/>
    <cellStyle name="40% - Accent5 9 3 3 3" xfId="29079" xr:uid="{8D8DFA56-97F3-4FAF-B6D6-6AA9935CAF73}"/>
    <cellStyle name="40% - Accent5 9 3 4" xfId="22758" xr:uid="{52DDC33D-F054-45FC-B144-73C01FE0228D}"/>
    <cellStyle name="40% - Accent5 9 3 4 2" xfId="25372" xr:uid="{2ADF857C-1EC7-4CE8-839D-AE8BB0496C87}"/>
    <cellStyle name="40% - Accent5 9 3 4 2 2" xfId="50606" xr:uid="{4F82C8CA-A709-4B78-9C98-60E4AEBD12D2}"/>
    <cellStyle name="40% - Accent5 9 3 4 3" xfId="48013" xr:uid="{5F3B220A-99B9-420B-882C-222E13C16087}"/>
    <cellStyle name="40% - Accent5 9 3 5" xfId="7153" xr:uid="{B0B9EBF2-A89B-4C40-B8E1-6D116F703C3C}"/>
    <cellStyle name="40% - Accent5 9 3 5 2" xfId="32567" xr:uid="{599A1D2B-53F5-4E65-92E8-7CFA40105F2C}"/>
    <cellStyle name="40% - Accent5 9 3 6" xfId="48732" xr:uid="{E57CE782-A17A-4949-84DF-16D152270849}"/>
    <cellStyle name="40% - Accent5 9 4" xfId="14080" xr:uid="{4BB33113-6D43-4897-9250-426965B46A0D}"/>
    <cellStyle name="40% - Accent5 9 4 2" xfId="1612" xr:uid="{4BBC9299-01DD-453B-90CD-41284DAC97CA}"/>
    <cellStyle name="40% - Accent5 9 4 2 2" xfId="17938" xr:uid="{F91B0793-18A9-48CA-A705-AA94195B0C60}"/>
    <cellStyle name="40% - Accent5 9 4 2 2 2" xfId="43246" xr:uid="{96CE8E35-5496-478B-BA3B-000481089859}"/>
    <cellStyle name="40% - Accent5 9 4 2 3" xfId="27083" xr:uid="{C2947FE9-D928-4C87-9E5A-01A7A1C94D81}"/>
    <cellStyle name="40% - Accent5 9 4 3" xfId="13385" xr:uid="{B418BAC7-46AC-4BF6-931D-486CE27C17C9}"/>
    <cellStyle name="40% - Accent5 9 4 3 2" xfId="16000" xr:uid="{649F87C6-9CA2-467F-AB39-3D2952D4602F}"/>
    <cellStyle name="40% - Accent5 9 4 3 2 2" xfId="41327" xr:uid="{18AE6E0D-FF4D-48B7-8993-281C2CD2A29D}"/>
    <cellStyle name="40% - Accent5 9 4 3 3" xfId="38736" xr:uid="{461166D2-C403-4F90-A542-B008DE6C90F3}"/>
    <cellStyle name="40% - Accent5 9 4 4" xfId="19869" xr:uid="{18C0C88D-D04D-44E2-A43F-C21C6DCA50F6}"/>
    <cellStyle name="40% - Accent5 9 4 4 2" xfId="45157" xr:uid="{8E61B070-2AD2-41F7-884A-E21DA3F6E563}"/>
    <cellStyle name="40% - Accent5 9 4 5" xfId="39419" xr:uid="{F1D5CD06-F465-4EE9-A0D2-19255E2609A1}"/>
    <cellStyle name="40% - Accent5 9 5" xfId="492" xr:uid="{1FB654D3-A42F-4936-904A-ECB93268B8FB}"/>
    <cellStyle name="40% - Accent5 9 5 2" xfId="12565" xr:uid="{743585F7-9C25-4C37-8423-2477EBB9E1E3}"/>
    <cellStyle name="40% - Accent5 9 5 2 2" xfId="37928" xr:uid="{9EBD6588-6B83-41B8-8DE6-C28ADA873808}"/>
    <cellStyle name="40% - Accent5 9 5 3" xfId="25976" xr:uid="{1DE50047-F19F-4797-976D-B87324D8A55E}"/>
    <cellStyle name="40% - Accent5 9 6" xfId="3807" xr:uid="{41EC3962-E5E5-4E0C-B125-64E5219EF8AF}"/>
    <cellStyle name="40% - Accent5 9 6 2" xfId="6421" xr:uid="{1E716792-37D7-4B85-962C-6EDD34231F84}"/>
    <cellStyle name="40% - Accent5 9 6 2 2" xfId="31844" xr:uid="{A6C3FFF6-5F44-4D71-8F05-72F0765D9DE1}"/>
    <cellStyle name="40% - Accent5 9 6 3" xfId="29251" xr:uid="{9C61F4A0-23F4-4712-ADA7-33A13C2DCAAC}"/>
    <cellStyle name="40% - Accent5 9 7" xfId="23998" xr:uid="{0139261E-0647-4C1C-B5EF-1699AA395139}"/>
    <cellStyle name="40% - Accent5 9 7 2" xfId="49243" xr:uid="{E6AA96C7-D64A-427E-B6C1-32078FBC87D3}"/>
    <cellStyle name="40% - Accent5 9 8" xfId="29967" xr:uid="{16D0DA3C-A486-46A7-8F51-796CC1C72BBB}"/>
    <cellStyle name="40% - Accent6" xfId="36" builtinId="51" customBuiltin="1"/>
    <cellStyle name="40% - Accent6 10" xfId="6640" xr:uid="{1C3CE31B-0C17-4717-AD4B-73B74AB0FA50}"/>
    <cellStyle name="40% - Accent6 10 2" xfId="19276" xr:uid="{9CC74249-0115-4AEB-B6A5-B0F2B7ECBEF2}"/>
    <cellStyle name="40% - Accent6 10 2 2" xfId="4620" xr:uid="{99F5DD07-C8F6-40BF-AAF3-86D1BA715CA7}"/>
    <cellStyle name="40% - Accent6 10 2 2 2" xfId="5820" xr:uid="{7D137326-882E-4DD5-BDF9-C51046CB86C8}"/>
    <cellStyle name="40% - Accent6 10 2 2 2 2" xfId="4226" xr:uid="{DDACDF10-8FB5-4189-B614-A9A01BC6A8AD}"/>
    <cellStyle name="40% - Accent6 10 2 2 2 2 2" xfId="29670" xr:uid="{8BEAFDA5-046E-48A0-8F7F-F90834554310}"/>
    <cellStyle name="40% - Accent6 10 2 2 2 3" xfId="31243" xr:uid="{981F0C9C-14FD-46A8-9203-07AA333FEAF3}"/>
    <cellStyle name="40% - Accent6 10 2 2 3" xfId="16522" xr:uid="{CD1C9A8D-B24F-4886-A038-C5D7B664CC6E}"/>
    <cellStyle name="40% - Accent6 10 2 2 3 2" xfId="7572" xr:uid="{B6180179-701B-44CF-A5AB-1605C39399F4}"/>
    <cellStyle name="40% - Accent6 10 2 2 3 2 2" xfId="32986" xr:uid="{F5EEABC1-A4A8-4489-A736-10D1F11397BD}"/>
    <cellStyle name="40% - Accent6 10 2 2 3 3" xfId="41838" xr:uid="{4B23560C-76CD-4066-86A8-9CF06EBEB762}"/>
    <cellStyle name="40% - Accent6 10 2 2 4" xfId="23005" xr:uid="{0171C373-BD87-4D4E-AFB1-14A87514073F}"/>
    <cellStyle name="40% - Accent6 10 2 2 4 2" xfId="48260" xr:uid="{54952F89-86D8-4CC1-B736-7F38AAC9ED3F}"/>
    <cellStyle name="40% - Accent6 10 2 2 5" xfId="30051" xr:uid="{46321AE6-0341-4CFE-BE3D-06EF9770A5C9}"/>
    <cellStyle name="40% - Accent6 10 2 3" xfId="16273" xr:uid="{A3B36B5B-B843-4E14-AC13-D217106500A4}"/>
    <cellStyle name="40% - Accent6 10 2 3 2" xfId="14679" xr:uid="{0ABED97C-CEEF-4528-B6B7-12615320E307}"/>
    <cellStyle name="40% - Accent6 10 2 3 2 2" xfId="40018" xr:uid="{71AF3947-4012-4DB9-9D6F-A18E5FE3E4CF}"/>
    <cellStyle name="40% - Accent6 10 2 3 3" xfId="41589" xr:uid="{EFE4677D-B854-4160-B750-7E5AB45FE31B}"/>
    <cellStyle name="40% - Accent6 10 2 4" xfId="12225" xr:uid="{43CC5335-A078-4E7C-BE47-A2135B883C06}"/>
    <cellStyle name="40% - Accent6 10 2 4 2" xfId="21161" xr:uid="{545E7AD2-AF7D-4253-9043-593EB813DC32}"/>
    <cellStyle name="40% - Accent6 10 2 4 2 2" xfId="46440" xr:uid="{91EF7DF9-E5BC-4147-A474-752DE390BBC6}"/>
    <cellStyle name="40% - Accent6 10 2 4 3" xfId="37588" xr:uid="{5341879A-6A57-439D-B2C8-A6849B467CAA}"/>
    <cellStyle name="40% - Accent6 10 2 5" xfId="828" xr:uid="{C0CF3ED7-D57B-49CC-A2D6-98E6C7D1D9E2}"/>
    <cellStyle name="40% - Accent6 10 2 5 2" xfId="26312" xr:uid="{0B4B601B-9496-490C-83C0-A7E70550139C}"/>
    <cellStyle name="40% - Accent6 10 2 6" xfId="44567" xr:uid="{05B935D6-0014-45C3-94E9-20ACC1F3B513}"/>
    <cellStyle name="40% - Accent6 10 3" xfId="12962" xr:uid="{D1F06450-A440-4B46-B22A-77245CBC1E85}"/>
    <cellStyle name="40% - Accent6 10 3 2" xfId="10933" xr:uid="{21F0C2FE-422A-4BCC-A60D-C750C3868BA9}"/>
    <cellStyle name="40% - Accent6 10 3 2 2" xfId="12134" xr:uid="{D187D1D8-6D41-42CB-A180-0FBAB35EDDBC}"/>
    <cellStyle name="40% - Accent6 10 3 2 2 2" xfId="10540" xr:uid="{AC918178-22E9-4E85-8242-D90B16C9F04C}"/>
    <cellStyle name="40% - Accent6 10 3 2 2 2 2" xfId="35924" xr:uid="{C7963D77-7C20-4919-9FDE-07C9F9572E27}"/>
    <cellStyle name="40% - Accent6 10 3 2 2 3" xfId="37497" xr:uid="{A26202E3-FFF4-4C0D-931F-3C33569AAF11}"/>
    <cellStyle name="40% - Accent6 10 3 2 3" xfId="5988" xr:uid="{EB5FA863-3694-4C50-BAA3-DD873936FBC1}"/>
    <cellStyle name="40% - Accent6 10 3 2 3 2" xfId="20208" xr:uid="{880350DC-DE5D-4E47-82A7-4D05EF3DD4E8}"/>
    <cellStyle name="40% - Accent6 10 3 2 3 2 2" xfId="45496" xr:uid="{96021DE6-1C45-4011-8E1F-B69BB33DF3FE}"/>
    <cellStyle name="40% - Accent6 10 3 2 3 3" xfId="31411" xr:uid="{19B38052-677F-4887-B2CC-02C0ED3514C8}"/>
    <cellStyle name="40% - Accent6 10 3 2 4" xfId="16692" xr:uid="{61A22F0C-75A1-4705-9EB3-B5E58B3570BC}"/>
    <cellStyle name="40% - Accent6 10 3 2 4 2" xfId="42008" xr:uid="{87364379-2008-4E2E-99FE-2F0474267401}"/>
    <cellStyle name="40% - Accent6 10 3 2 5" xfId="36304" xr:uid="{6C4E9FAD-0909-4204-8C41-6F118D6F5045}"/>
    <cellStyle name="40% - Accent6 10 3 3" xfId="5739" xr:uid="{E6B4FD6C-A917-4E39-B7A1-E6E2205C213B}"/>
    <cellStyle name="40% - Accent6 10 3 3 2" xfId="3115" xr:uid="{C5F6AFB5-1DCF-4A13-A92A-C79A98DC52B6}"/>
    <cellStyle name="40% - Accent6 10 3 3 2 2" xfId="28568" xr:uid="{C0B62461-4044-4202-9B5E-1F5E8788155D}"/>
    <cellStyle name="40% - Accent6 10 3 3 3" xfId="31162" xr:uid="{A07B4398-0691-4E14-905D-4D29D74CB351}"/>
    <cellStyle name="40% - Accent6 10 3 4" xfId="24862" xr:uid="{5E36517C-51CD-42F0-A5DA-FFC93D5B74C5}"/>
    <cellStyle name="40% - Accent6 10 3 4 2" xfId="14849" xr:uid="{59372277-8A85-444F-A4D8-353E11C2A340}"/>
    <cellStyle name="40% - Accent6 10 3 4 2 2" xfId="40188" xr:uid="{3EF6D2B8-02CA-465E-84C6-598EA3D4E0A2}"/>
    <cellStyle name="40% - Accent6 10 3 4 3" xfId="50096" xr:uid="{60F58F5D-965E-4282-925C-56149E8517C7}"/>
    <cellStyle name="40% - Accent6 10 3 5" xfId="2936" xr:uid="{E7C5CF72-A60A-4CBB-BCC0-C1B18C549172}"/>
    <cellStyle name="40% - Accent6 10 3 5 2" xfId="28389" xr:uid="{E9FD5E36-169A-4563-A864-6A6335C32FAD}"/>
    <cellStyle name="40% - Accent6 10 3 6" xfId="38316" xr:uid="{86E5C932-3161-4E99-BCAD-5053DD43A8AA}"/>
    <cellStyle name="40% - Accent6 10 4" xfId="15153" xr:uid="{5BA0AE97-0B49-4AE9-ACC0-9F9799484D00}"/>
    <cellStyle name="40% - Accent6 10 4 2" xfId="16354" xr:uid="{49212E56-B34A-4FDA-B2D4-03F5400E4039}"/>
    <cellStyle name="40% - Accent6 10 4 2 2" xfId="2122" xr:uid="{B78F5739-C15D-4971-B465-37AA242C6511}"/>
    <cellStyle name="40% - Accent6 10 4 2 2 2" xfId="27593" xr:uid="{56ADD6A8-EEC3-4540-9293-0384391D235E}"/>
    <cellStyle name="40% - Accent6 10 4 2 3" xfId="41670" xr:uid="{F4EE1EBE-9FD8-475B-8CC6-2C7EC0519610}"/>
    <cellStyle name="40% - Accent6 10 4 3" xfId="22835" xr:uid="{C69CD452-23C3-40B4-B016-FFD4B6FB61E3}"/>
    <cellStyle name="40% - Accent6 10 4 3 2" xfId="18105" xr:uid="{C826033F-9988-427A-BE66-A5AE12957E25}"/>
    <cellStyle name="40% - Accent6 10 4 3 2 2" xfId="43413" xr:uid="{331EE1C2-10CC-47CD-9E9F-B85E154FDFAA}"/>
    <cellStyle name="40% - Accent6 10 4 3 3" xfId="48090" xr:uid="{CF1DFC7B-F1B1-4841-9567-8CE35C979EBC}"/>
    <cellStyle name="40% - Accent6 10 4 4" xfId="10368" xr:uid="{A10314FF-A510-450F-8DAF-9F9927501066}"/>
    <cellStyle name="40% - Accent6 10 4 4 2" xfId="35752" xr:uid="{3A1562F7-CCFB-4912-88A1-7C3A8625D23E}"/>
    <cellStyle name="40% - Accent6 10 4 5" xfId="40480" xr:uid="{2068F31E-86F1-495F-B475-C61451A67A49}"/>
    <cellStyle name="40% - Accent6 10 5" xfId="22586" xr:uid="{272085BD-AF21-4BE0-93DC-0C3C73523FAF}"/>
    <cellStyle name="40% - Accent6 10 5 2" xfId="20991" xr:uid="{045F19D8-7EB3-4BBA-8902-C43118339C82}"/>
    <cellStyle name="40% - Accent6 10 5 2 2" xfId="46270" xr:uid="{ED8C5486-283B-4DC0-A698-7FEB0AB73958}"/>
    <cellStyle name="40% - Accent6 10 5 3" xfId="47841" xr:uid="{59F35CAF-0600-4300-8DF3-511B7B9B278C}"/>
    <cellStyle name="40% - Accent6 10 6" xfId="5911" xr:uid="{AB38B34C-EB35-4360-B661-52FA82B3ED66}"/>
    <cellStyle name="40% - Accent6 10 6 2" xfId="8526" xr:uid="{9EA54FFD-4BE9-4369-900F-6AF0D93652DC}"/>
    <cellStyle name="40% - Accent6 10 6 2 2" xfId="33933" xr:uid="{A4258557-80A9-4F32-A529-04E1DFE8BDC3}"/>
    <cellStyle name="40% - Accent6 10 6 3" xfId="31334" xr:uid="{6C3B4F71-63A3-4E31-8945-B6E09410B26E}"/>
    <cellStyle name="40% - Accent6 10 7" xfId="13475" xr:uid="{4D26056C-B0C0-40E1-989B-A0BFB09013C0}"/>
    <cellStyle name="40% - Accent6 10 7 2" xfId="38826" xr:uid="{EDBEEEFE-0E36-48BB-8115-0A69C55082D1}"/>
    <cellStyle name="40% - Accent6 10 8" xfId="32054" xr:uid="{A7D5DEED-0971-4BE2-BCAE-C7F3CAAC5693}"/>
    <cellStyle name="40% - Accent6 11" xfId="1357" xr:uid="{46A0FAB0-E546-48F4-A1FD-B524F2F886C0}"/>
    <cellStyle name="40% - Accent6 11 2" xfId="3461" xr:uid="{82AE4AFC-46F0-4E47-B448-87898341203F}"/>
    <cellStyle name="40% - Accent6 11 2 2" xfId="17258" xr:uid="{D31DCCA7-18C4-46C3-B55D-96C14B18625E}"/>
    <cellStyle name="40% - Accent6 11 2 2 2" xfId="18458" xr:uid="{FD95A7DF-5BAA-4D33-A85D-B301F311D808}"/>
    <cellStyle name="40% - Accent6 11 2 2 2 2" xfId="16864" xr:uid="{B4ECE989-5D6D-4945-A858-FDE5CEA5940B}"/>
    <cellStyle name="40% - Accent6 11 2 2 2 2 2" xfId="42180" xr:uid="{FABCDF2C-CC40-494F-9E28-C13FBACA354A}"/>
    <cellStyle name="40% - Accent6 11 2 2 2 3" xfId="43758" xr:uid="{0375EAAE-E6A2-49C5-9955-466C9B78508D}"/>
    <cellStyle name="40% - Accent6 11 2 2 3" xfId="24939" xr:uid="{B25DB61D-A95C-4AC4-B4AD-142DB9972FA9}"/>
    <cellStyle name="40% - Accent6 11 2 2 3 2" xfId="1261" xr:uid="{C0907CBE-3030-406C-82DD-2F5268D1423F}"/>
    <cellStyle name="40% - Accent6 11 2 2 3 2 2" xfId="26745" xr:uid="{785492DB-634D-4A4F-A802-4C7379490E22}"/>
    <cellStyle name="40% - Accent6 11 2 2 3 3" xfId="50173" xr:uid="{E287D7A8-ACEA-442F-82C4-55A3AA4CD07A}"/>
    <cellStyle name="40% - Accent6 11 2 2 4" xfId="12472" xr:uid="{82B9E50D-3A09-4698-901E-FC64E2C61670}"/>
    <cellStyle name="40% - Accent6 11 2 2 4 2" xfId="37835" xr:uid="{D9355A5A-0115-4696-8638-6FB0390EA1D2}"/>
    <cellStyle name="40% - Accent6 11 2 2 5" xfId="42566" xr:uid="{0F81581C-0D64-43FE-BF67-D53F461195E3}"/>
    <cellStyle name="40% - Accent6 11 2 3" xfId="24690" xr:uid="{250438F4-5F10-4CAE-9D7A-7437D6D9114D}"/>
    <cellStyle name="40% - Accent6 11 2 3 2" xfId="22064" xr:uid="{7B5DAE3C-9CDF-449C-AFE1-5E7BE58D3028}"/>
    <cellStyle name="40% - Accent6 11 2 3 2 2" xfId="47332" xr:uid="{BC9804F1-E1FB-4225-86C4-69D7FB2BAB27}"/>
    <cellStyle name="40% - Accent6 11 2 3 3" xfId="49924" xr:uid="{C8F6C78E-5422-4526-93D7-715017BB42D5}"/>
    <cellStyle name="40% - Accent6 11 2 4" xfId="8016" xr:uid="{7056837D-DD28-46C3-859F-612DEAF4FB77}"/>
    <cellStyle name="40% - Accent6 11 2 4 2" xfId="9598" xr:uid="{782737A8-35E8-4CB4-8D5A-B0873A3ED9E7}"/>
    <cellStyle name="40% - Accent6 11 2 4 2 2" xfId="34991" xr:uid="{26A84ED6-B935-48B5-ADC4-072992691061}"/>
    <cellStyle name="40% - Accent6 11 2 4 3" xfId="33423" xr:uid="{501F3853-D2B3-491C-8272-A97C24803821}"/>
    <cellStyle name="40% - Accent6 11 2 5" xfId="21885" xr:uid="{FEA18F90-7EE8-4B43-868D-D1A942BB29C3}"/>
    <cellStyle name="40% - Accent6 11 2 5 2" xfId="47153" xr:uid="{85332254-3AF9-4F0A-9510-4BFB150C0A54}"/>
    <cellStyle name="40% - Accent6 11 2 6" xfId="28906" xr:uid="{B34D4C48-FB9B-4A4B-90BD-886443027BF6}"/>
    <cellStyle name="40% - Accent6 11 3" xfId="9775" xr:uid="{1ECDE049-3026-49CA-AF59-2E9BF65FCB66}"/>
    <cellStyle name="40% - Accent6 11 3 2" xfId="6725" xr:uid="{A6A8CAB7-13F9-48FD-AF63-5083A9802796}"/>
    <cellStyle name="40% - Accent6 11 3 2 2" xfId="7925" xr:uid="{A6995CBE-DEAA-4A7D-9BDA-427B58AA52C7}"/>
    <cellStyle name="40% - Accent6 11 3 2 2 2" xfId="6330" xr:uid="{0FF014AF-68F7-4915-9EAA-5DB0B39F3618}"/>
    <cellStyle name="40% - Accent6 11 3 2 2 2 2" xfId="31753" xr:uid="{DD49DD4F-95EC-4EC8-87E2-79301F47B828}"/>
    <cellStyle name="40% - Accent6 11 3 2 2 3" xfId="33332" xr:uid="{F5155D10-8AF7-413A-9846-969350994CFC}"/>
    <cellStyle name="40% - Accent6 11 3 2 3" xfId="18626" xr:uid="{1FAD9108-A89D-4D18-B857-D9306A996CFD}"/>
    <cellStyle name="40% - Accent6 11 3 2 3 2" xfId="1262" xr:uid="{A0AED7D9-081E-4AC8-8967-D0CBB5ADEB83}"/>
    <cellStyle name="40% - Accent6 11 3 2 3 2 2" xfId="26746" xr:uid="{B8103B4E-FF57-4A03-B08B-37AB609A6333}"/>
    <cellStyle name="40% - Accent6 11 3 2 3 3" xfId="43926" xr:uid="{F8E26062-9AC3-4A7C-B99C-7EAB4BDEA819}"/>
    <cellStyle name="40% - Accent6 11 3 2 4" xfId="25109" xr:uid="{02520CA6-D763-4A6C-9E39-912DFE4F723C}"/>
    <cellStyle name="40% - Accent6 11 3 2 4 2" xfId="50343" xr:uid="{1BD6C0F4-C59A-4A36-9603-25B280F0AD39}"/>
    <cellStyle name="40% - Accent6 11 3 2 5" xfId="32139" xr:uid="{609CB1B5-8038-48D6-86F8-0CE2AD5BB9AF}"/>
    <cellStyle name="40% - Accent6 11 3 3" xfId="18377" xr:uid="{C780ECC9-30C1-473E-A683-AB2114DBD505}"/>
    <cellStyle name="40% - Accent6 11 3 3 2" xfId="15752" xr:uid="{E69EC019-CF76-460F-A856-37A9605108AC}"/>
    <cellStyle name="40% - Accent6 11 3 3 2 2" xfId="41079" xr:uid="{539C7F2B-D6E2-4874-8D45-ED2CAA8CBD1E}"/>
    <cellStyle name="40% - Accent6 11 3 3 3" xfId="43677" xr:uid="{6E07CDCE-EDD4-4300-A2EC-F31EF4E87554}"/>
    <cellStyle name="40% - Accent6 11 3 4" xfId="20651" xr:uid="{27F5022E-B330-4765-9329-94B009856235}"/>
    <cellStyle name="40% - Accent6 11 3 4 2" xfId="22234" xr:uid="{430D87DC-199D-4564-8B0E-E44309153B3C}"/>
    <cellStyle name="40% - Accent6 11 3 4 2 2" xfId="47502" xr:uid="{7D9783C9-FA3B-412D-8AAE-842E61E8CB47}"/>
    <cellStyle name="40% - Accent6 11 3 4 3" xfId="45930" xr:uid="{CF61072D-EE71-4974-B49B-6E467F94D1A6}"/>
    <cellStyle name="40% - Accent6 11 3 5" xfId="15573" xr:uid="{D31E8EA3-1390-4D18-B033-37E4CD3BB736}"/>
    <cellStyle name="40% - Accent6 11 3 5 2" xfId="40900" xr:uid="{82D819CE-64F7-4651-AA79-9A300E30FD39}"/>
    <cellStyle name="40% - Accent6 11 3 6" xfId="35159" xr:uid="{326C7AE9-E544-462A-9426-0AACB361E453}"/>
    <cellStyle name="40% - Accent6 11 4" xfId="23570" xr:uid="{A4BF5610-1D47-4C52-A5A1-45135AC550D4}"/>
    <cellStyle name="40% - Accent6 11 4 2" xfId="24771" xr:uid="{27B09FAE-B68D-41B6-89D3-C954F991C79F}"/>
    <cellStyle name="40% - Accent6 11 4 2 2" xfId="23177" xr:uid="{6F58E4E1-C0C3-470B-BAE9-590AB271ACB6}"/>
    <cellStyle name="40% - Accent6 11 4 2 2 2" xfId="48432" xr:uid="{401C9D06-AD98-4A4F-8911-05812D0A7067}"/>
    <cellStyle name="40% - Accent6 11 4 2 3" xfId="50005" xr:uid="{B368771C-B5C9-44F0-9634-611B3673207A}"/>
    <cellStyle name="40% - Accent6 11 4 3" xfId="12302" xr:uid="{90BDE0DE-5591-424C-AC92-065F9D8679A2}"/>
    <cellStyle name="40% - Accent6 11 4 3 2" xfId="13894" xr:uid="{A4DB8E6B-EFBE-4788-8EDA-40C5E72D6543}"/>
    <cellStyle name="40% - Accent6 11 4 3 2 2" xfId="39245" xr:uid="{E26CC842-C173-498F-A589-2885709581F1}"/>
    <cellStyle name="40% - Accent6 11 4 3 3" xfId="37665" xr:uid="{B40D866D-38BD-4F11-8913-99B4B37CFFF4}"/>
    <cellStyle name="40% - Accent6 11 4 4" xfId="6158" xr:uid="{EDB00928-F3C3-4889-A210-330EF19ED4BE}"/>
    <cellStyle name="40% - Accent6 11 4 4 2" xfId="31581" xr:uid="{40C621CB-FDDF-4CFF-B11D-92C7470C1B78}"/>
    <cellStyle name="40% - Accent6 11 4 5" xfId="48815" xr:uid="{D66AF9A6-5174-43E7-9CCD-F22B6DD9D585}"/>
    <cellStyle name="40% - Accent6 11 5" xfId="12053" xr:uid="{81215179-C523-43C7-AEAC-916C69FEF9A5}"/>
    <cellStyle name="40% - Accent6 11 5 2" xfId="9428" xr:uid="{9C8125E7-7E63-4540-8854-6E2B5932E72C}"/>
    <cellStyle name="40% - Accent6 11 5 2 2" xfId="34821" xr:uid="{803710E8-9EE8-4EF9-A31F-0E7961FB98DB}"/>
    <cellStyle name="40% - Accent6 11 5 3" xfId="37416" xr:uid="{8C70A6CA-7470-4667-8D22-3FED9241DA61}"/>
    <cellStyle name="40% - Accent6 11 6" xfId="18549" xr:uid="{6A50B28D-C0D5-4D65-BD3B-920E56287366}"/>
    <cellStyle name="40% - Accent6 11 6 2" xfId="3285" xr:uid="{A135FB8A-3E39-45A3-BCB0-B88D71843AB8}"/>
    <cellStyle name="40% - Accent6 11 6 2 2" xfId="28738" xr:uid="{C9644EDA-8E64-4864-81D0-25FC05F48962}"/>
    <cellStyle name="40% - Accent6 11 6 3" xfId="43849" xr:uid="{705AB9D6-C1A9-4E4B-9A21-4A688694146A}"/>
    <cellStyle name="40% - Accent6 11 7" xfId="9249" xr:uid="{DF2E32A4-2BA7-4205-B348-468D081BEDDC}"/>
    <cellStyle name="40% - Accent6 11 7 2" xfId="34642" xr:uid="{A241820C-829E-4A02-A84C-5C8C15F8069E}"/>
    <cellStyle name="40% - Accent6 11 8" xfId="26829" xr:uid="{38432CC5-CEA1-4A9D-A045-74E2ACF13A90}"/>
    <cellStyle name="40% - Accent6 12" xfId="22412" xr:uid="{3FEF4FBA-6C41-4B5A-AF8F-0998DA0A5993}"/>
    <cellStyle name="40% - Accent6 12 2" xfId="16099" xr:uid="{9F94ED1F-D715-4744-8999-7EA464EDC103}"/>
    <cellStyle name="40% - Accent6 12 2 2" xfId="13047" xr:uid="{37306DA7-6C88-4405-9A62-516B82FFEFF1}"/>
    <cellStyle name="40% - Accent6 12 2 2 2" xfId="14248" xr:uid="{913B23FE-70A1-43D9-8C85-CAD994FDD0B2}"/>
    <cellStyle name="40% - Accent6 12 2 2 2 2" xfId="25281" xr:uid="{604BA3F0-329D-477B-9DF5-435B29A29B70}"/>
    <cellStyle name="40% - Accent6 12 2 2 2 2 2" xfId="50515" xr:uid="{AC10A88D-5766-4896-82F6-04E4350634A5}"/>
    <cellStyle name="40% - Accent6 12 2 2 2 3" xfId="39587" xr:uid="{01FBEF8D-644F-4606-8DFB-73040BA38A0E}"/>
    <cellStyle name="40% - Accent6 12 2 2 3" xfId="20728" xr:uid="{120D6863-C8CF-44F2-9890-E2F8097A8FD0}"/>
    <cellStyle name="40% - Accent6 12 2 2 3 2" xfId="4399" xr:uid="{8336A3D1-57E9-4B46-9759-2B9953BC9FA8}"/>
    <cellStyle name="40% - Accent6 12 2 2 3 2 2" xfId="29843" xr:uid="{FE544282-02DD-4A50-BBD8-F668AE690D2E}"/>
    <cellStyle name="40% - Accent6 12 2 2 3 3" xfId="46007" xr:uid="{A84F5CB4-EB26-4696-A708-161905231283}"/>
    <cellStyle name="40% - Accent6 12 2 2 4" xfId="8263" xr:uid="{757D904A-A289-4E11-9AB3-6113775B7BA8}"/>
    <cellStyle name="40% - Accent6 12 2 2 4 2" xfId="33670" xr:uid="{0F5A0629-2EC1-4A58-A242-0A6FADD56F5E}"/>
    <cellStyle name="40% - Accent6 12 2 2 5" xfId="38398" xr:uid="{66677657-94CE-4BD0-B96C-86DF42B5AD5D}"/>
    <cellStyle name="40% - Accent6 12 2 3" xfId="20479" xr:uid="{8051C9DD-B18D-4B17-AEB9-04879A8A4997}"/>
    <cellStyle name="40% - Accent6 12 2 3 2" xfId="11532" xr:uid="{FF032691-7A6C-4377-BAE2-D391FD694624}"/>
    <cellStyle name="40% - Accent6 12 2 3 2 2" xfId="36903" xr:uid="{78C03D62-D75B-468C-B699-C10D0B50DF69}"/>
    <cellStyle name="40% - Accent6 12 2 3 3" xfId="45758" xr:uid="{D6F92CB1-FD34-463F-BE64-8EC31E7A3F39}"/>
    <cellStyle name="40% - Accent6 12 2 4" xfId="2775" xr:uid="{AA72B28D-5F3F-4793-95BF-90ACF0B782AF}"/>
    <cellStyle name="40% - Accent6 12 2 4 2" xfId="5389" xr:uid="{DC971EFE-68C9-432D-AE28-6B3E2B37D301}"/>
    <cellStyle name="40% - Accent6 12 2 4 2 2" xfId="30820" xr:uid="{F394AB01-2BB8-4DF7-AC07-FCD931527A22}"/>
    <cellStyle name="40% - Accent6 12 2 4 3" xfId="28228" xr:uid="{0E812DCE-2962-4305-81D0-E11A047A692E}"/>
    <cellStyle name="40% - Accent6 12 2 5" xfId="11353" xr:uid="{429A2E09-3633-4D7F-8ACF-F0EC24D38335}"/>
    <cellStyle name="40% - Accent6 12 2 5 2" xfId="36724" xr:uid="{74185758-6AA6-4F57-B622-A6300EC9D6FE}"/>
    <cellStyle name="40% - Accent6 12 2 6" xfId="41416" xr:uid="{608A1239-F5CC-428B-B64C-84B630CF0A6D}"/>
    <cellStyle name="40% - Accent6 12 3" xfId="5565" xr:uid="{C19AD180-064D-4DC9-99A1-3FDAC764EEE5}"/>
    <cellStyle name="40% - Accent6 12 3 2" xfId="1442" xr:uid="{4F575C17-FB74-4FD8-A0A2-A3624871CCA6}"/>
    <cellStyle name="40% - Accent6 12 3 2 2" xfId="2684" xr:uid="{E4243DF3-C7A0-4DFF-BA69-036D2DA48C00}"/>
    <cellStyle name="40% - Accent6 12 3 2 2 2" xfId="18968" xr:uid="{7ABEF4BD-AB02-4896-9422-1C125AE3CFAF}"/>
    <cellStyle name="40% - Accent6 12 3 2 2 2 2" xfId="44268" xr:uid="{8973B100-4C99-450E-BD0C-1537BC0FF309}"/>
    <cellStyle name="40% - Accent6 12 3 2 2 3" xfId="28137" xr:uid="{BC2181AF-37A0-418F-A86B-D5C0DD74644B}"/>
    <cellStyle name="40% - Accent6 12 3 2 3" xfId="14416" xr:uid="{0BAABA05-5166-47A2-9401-3A2F1307668E}"/>
    <cellStyle name="40% - Accent6 12 3 2 3 2" xfId="10713" xr:uid="{974B354A-E67C-49B5-8BE5-BFCE15F4D127}"/>
    <cellStyle name="40% - Accent6 12 3 2 3 2 2" xfId="36097" xr:uid="{3204804E-F030-463F-92F1-22661E137523}"/>
    <cellStyle name="40% - Accent6 12 3 2 3 3" xfId="39755" xr:uid="{4D6D631A-A52C-4815-9853-E27A86057F3A}"/>
    <cellStyle name="40% - Accent6 12 3 2 4" xfId="20898" xr:uid="{C9A3E900-01CE-49D4-A605-5F11D8528323}"/>
    <cellStyle name="40% - Accent6 12 3 2 4 2" xfId="46177" xr:uid="{6AE3AE7C-F47D-4973-87AC-8A51B8426543}"/>
    <cellStyle name="40% - Accent6 12 3 2 5" xfId="26913" xr:uid="{AC07E6CC-B1A0-4C2F-93C2-2B30DEE6A5AC}"/>
    <cellStyle name="40% - Accent6 12 3 3" xfId="14167" xr:uid="{66CDFAA6-E5AB-4761-B8CF-68658A878F3B}"/>
    <cellStyle name="40% - Accent6 12 3 3 2" xfId="24169" xr:uid="{53747356-E2FA-46CA-9C08-B679467EAF68}"/>
    <cellStyle name="40% - Accent6 12 3 3 2 2" xfId="49414" xr:uid="{26D5B344-3321-45E7-A9D5-C550CF0C0314}"/>
    <cellStyle name="40% - Accent6 12 3 3 3" xfId="39506" xr:uid="{28E36DE7-A819-4118-B97E-0E6681E588A8}"/>
    <cellStyle name="40% - Accent6 12 3 4" xfId="9088" xr:uid="{956B3676-C4FC-4F36-B927-77C90E677E14}"/>
    <cellStyle name="40% - Accent6 12 3 4 2" xfId="11702" xr:uid="{8670615A-1678-47DB-AA89-BD1D81E7D768}"/>
    <cellStyle name="40% - Accent6 12 3 4 2 2" xfId="37073" xr:uid="{D8691E45-52C8-4D06-AE00-0C14FAEA2121}"/>
    <cellStyle name="40% - Accent6 12 3 4 3" xfId="34481" xr:uid="{43C4AA42-FD94-4C73-B107-36EE3AAB89E9}"/>
    <cellStyle name="40% - Accent6 12 3 5" xfId="23990" xr:uid="{B9991673-EE98-4F04-BA46-D449FD12107F}"/>
    <cellStyle name="40% - Accent6 12 3 5 2" xfId="49235" xr:uid="{F26DEBD9-5484-41B0-80BA-A64AC05F496D}"/>
    <cellStyle name="40% - Accent6 12 3 6" xfId="30988" xr:uid="{3117CEF2-0AC7-444E-823E-598E1288F5FB}"/>
    <cellStyle name="40% - Accent6 12 4" xfId="19361" xr:uid="{623599B2-31DF-432F-BCA4-76573FC8F310}"/>
    <cellStyle name="40% - Accent6 12 4 2" xfId="20560" xr:uid="{BE3FA5EA-EE41-4C50-AAFC-2ED37D8DD5AA}"/>
    <cellStyle name="40% - Accent6 12 4 2 2" xfId="12644" xr:uid="{F920B3FD-30A5-45A9-8B0A-761615DC408C}"/>
    <cellStyle name="40% - Accent6 12 4 2 2 2" xfId="38007" xr:uid="{B5ACCABF-24E3-4E67-8984-C939D3DC594C}"/>
    <cellStyle name="40% - Accent6 12 4 2 3" xfId="45839" xr:uid="{34D83E69-342A-4975-8C30-18075FB3CEA2}"/>
    <cellStyle name="40% - Accent6 12 4 3" xfId="8093" xr:uid="{2A1A4445-1AED-4173-8D2E-3B8D6F7CB0F5}"/>
    <cellStyle name="40% - Accent6 12 4 3 2" xfId="2295" xr:uid="{39B80D3C-29C3-4B67-817A-AE9D78018F87}"/>
    <cellStyle name="40% - Accent6 12 4 3 2 2" xfId="27766" xr:uid="{739C56E3-5A22-47AE-9A27-DC3123EE5578}"/>
    <cellStyle name="40% - Accent6 12 4 3 3" xfId="33500" xr:uid="{9DBD3A41-D960-40E1-8507-37ADBAB001D5}"/>
    <cellStyle name="40% - Accent6 12 4 4" xfId="18796" xr:uid="{2E1356BE-E9E5-4289-A884-4691937C2B49}"/>
    <cellStyle name="40% - Accent6 12 4 4 2" xfId="44096" xr:uid="{58633ABC-1D3A-45F1-BD8E-BE6EA15B9D86}"/>
    <cellStyle name="40% - Accent6 12 4 5" xfId="44649" xr:uid="{F76381DA-0880-4A51-9929-5623CFDD06C0}"/>
    <cellStyle name="40% - Accent6 12 5" xfId="7844" xr:uid="{D4D1552A-7E97-4602-AD4F-9F147E4D1509}"/>
    <cellStyle name="40% - Accent6 12 5 2" xfId="5219" xr:uid="{59B0A7E0-5155-4221-9CAC-9AD1C61261FA}"/>
    <cellStyle name="40% - Accent6 12 5 2 2" xfId="30650" xr:uid="{2DF9D48D-895B-42C5-B9D6-C477D0222093}"/>
    <cellStyle name="40% - Accent6 12 5 3" xfId="33251" xr:uid="{D04E69B4-7BB1-4A39-A460-EC08963CEA43}"/>
    <cellStyle name="40% - Accent6 12 6" xfId="14339" xr:uid="{E614E0F3-C75D-424C-A859-8C8FC9BACB8F}"/>
    <cellStyle name="40% - Accent6 12 6 2" xfId="15922" xr:uid="{7E964DFA-8E0A-48C1-8B08-13415FFD1A91}"/>
    <cellStyle name="40% - Accent6 12 6 2 2" xfId="41249" xr:uid="{4AEB26C1-186F-4EB2-B8B3-F73DE64AB15D}"/>
    <cellStyle name="40% - Accent6 12 6 3" xfId="39678" xr:uid="{2D992997-E565-4FEA-A9AB-A88AC544E3CB}"/>
    <cellStyle name="40% - Accent6 12 7" xfId="5040" xr:uid="{E874B051-1ABE-40FB-882D-57A93997AE1C}"/>
    <cellStyle name="40% - Accent6 12 7 2" xfId="30471" xr:uid="{FA8895B0-D1B7-47D6-BA0A-F6639F77D2E3}"/>
    <cellStyle name="40% - Accent6 12 8" xfId="47669" xr:uid="{C3A81AEB-5500-46B1-B2E1-55AB6499287A}"/>
    <cellStyle name="40% - Accent6 13" xfId="11879" xr:uid="{0D2E9010-2A7A-4396-9A5B-E581063A0FD7}"/>
    <cellStyle name="40% - Accent6 13 2" xfId="24516" xr:uid="{3873B009-F545-47EE-973A-61519C2A7627}"/>
    <cellStyle name="40% - Accent6 13 2 2" xfId="9860" xr:uid="{7FF3CDB9-0633-4A4D-8C38-FB8DE4871601}"/>
    <cellStyle name="40% - Accent6 13 2 2 2" xfId="21633" xr:uid="{9ED5F3E3-5CF9-4C40-AED8-8F35FF598D67}"/>
    <cellStyle name="40% - Accent6 13 2 2 2 2" xfId="21070" xr:uid="{1924847A-ED5E-46F7-A508-41FAA415767A}"/>
    <cellStyle name="40% - Accent6 13 2 2 2 2 2" xfId="46349" xr:uid="{A512C390-C0FB-43E7-A6CB-9B51381E0863}"/>
    <cellStyle name="40% - Accent6 13 2 2 2 3" xfId="46901" xr:uid="{530B6D49-8838-4F19-9F70-EFB4051F55BA}"/>
    <cellStyle name="40% - Accent6 13 2 2 3" xfId="9165" xr:uid="{336AB82D-FA38-48B2-A6DA-73B0F875EBA8}"/>
    <cellStyle name="40% - Accent6 13 2 2 3 2" xfId="17037" xr:uid="{1B792F41-F6CF-4D14-8ED5-332EE69976DD}"/>
    <cellStyle name="40% - Accent6 13 2 2 3 2 2" xfId="42353" xr:uid="{B043BE15-246F-4E4B-AB65-AB6D079208F1}"/>
    <cellStyle name="40% - Accent6 13 2 2 3 3" xfId="34558" xr:uid="{1FB49708-CD6C-47B6-BDE5-2F2B66A07701}"/>
    <cellStyle name="40% - Accent6 13 2 2 4" xfId="3022" xr:uid="{BABCC9C3-7FDB-4911-8DBA-FE265957E422}"/>
    <cellStyle name="40% - Accent6 13 2 2 4 2" xfId="28475" xr:uid="{F25B356A-B249-4734-8A49-34966C49B9ED}"/>
    <cellStyle name="40% - Accent6 13 2 2 5" xfId="35244" xr:uid="{2C87DC71-BBE7-49DA-BF31-A1085916F496}"/>
    <cellStyle name="40% - Accent6 13 2 3" xfId="8916" xr:uid="{12840D77-0EC3-40A6-BB32-F3987175B0F5}"/>
    <cellStyle name="40% - Accent6 13 2 3 2" xfId="7324" xr:uid="{0D2E13D7-1179-4312-8C3B-E721C5EF99B8}"/>
    <cellStyle name="40% - Accent6 13 2 3 2 2" xfId="32738" xr:uid="{36B9F485-D690-48A6-8D79-497BBA2BAB21}"/>
    <cellStyle name="40% - Accent6 13 2 3 3" xfId="34309" xr:uid="{2918D514-F78E-428D-A3D7-FAAEA31EC25B}"/>
    <cellStyle name="40% - Accent6 13 2 4" xfId="15412" xr:uid="{E5E21373-228C-459C-BBDB-1C403A1CEDEF}"/>
    <cellStyle name="40% - Accent6 13 2 4 2" xfId="18027" xr:uid="{A82413AF-AE5D-42F2-9A93-8093C74AD734}"/>
    <cellStyle name="40% - Accent6 13 2 4 2 2" xfId="43335" xr:uid="{75AD383E-F40F-4080-885A-3E1C982BC89D}"/>
    <cellStyle name="40% - Accent6 13 2 4 3" xfId="40739" xr:uid="{A3D40A39-C4B8-405C-9F04-117B95408B04}"/>
    <cellStyle name="40% - Accent6 13 2 5" xfId="7145" xr:uid="{D3C9A4F2-79D8-492D-BDA1-A0318368BC39}"/>
    <cellStyle name="40% - Accent6 13 2 5 2" xfId="32559" xr:uid="{A5AC9FF4-A2BA-4E69-B685-E1EA02A45522}"/>
    <cellStyle name="40% - Accent6 13 2 6" xfId="49752" xr:uid="{112BF999-9B83-4D09-9744-AFD9208ED4D6}"/>
    <cellStyle name="40% - Accent6 13 3" xfId="18203" xr:uid="{C3AD7FF5-5089-4036-A127-64F549B8D1B8}"/>
    <cellStyle name="40% - Accent6 13 3 2" xfId="22497" xr:uid="{749515AE-B896-42C3-9DF2-4AE037A102B8}"/>
    <cellStyle name="40% - Accent6 13 3 2 2" xfId="15321" xr:uid="{B3B3B1C6-1000-4994-AE9F-97B8399C3FE5}"/>
    <cellStyle name="40% - Accent6 13 3 2 2 2" xfId="14758" xr:uid="{B2B9553D-E4B8-4CC7-96CF-6AE6E45D52AA}"/>
    <cellStyle name="40% - Accent6 13 3 2 2 2 2" xfId="40097" xr:uid="{18681BFC-4A62-4EBD-BD48-5AE4EB6542B6}"/>
    <cellStyle name="40% - Accent6 13 3 2 2 3" xfId="40648" xr:uid="{CFEB77AB-2F92-4665-BFDE-70C8F193CB6D}"/>
    <cellStyle name="40% - Accent6 13 3 2 3" xfId="21801" xr:uid="{AD09D6D6-0EA3-414F-8106-E84816E3E3BA}"/>
    <cellStyle name="40% - Accent6 13 3 2 3 2" xfId="6503" xr:uid="{9985F9F4-3FF5-43AC-9FD5-CA7A560B5FDB}"/>
    <cellStyle name="40% - Accent6 13 3 2 3 2 2" xfId="31926" xr:uid="{B15AE20A-AEFF-4A1B-B445-23782FED3C89}"/>
    <cellStyle name="40% - Accent6 13 3 2 3 3" xfId="47069" xr:uid="{CFE5E98F-EEAC-4B42-9302-6DCC0C8EDAD9}"/>
    <cellStyle name="40% - Accent6 13 3 2 4" xfId="9335" xr:uid="{5A547539-22A3-40C3-BAA3-AA6AF1D7BB21}"/>
    <cellStyle name="40% - Accent6 13 3 2 4 2" xfId="34728" xr:uid="{1F070077-A03C-4286-9D5C-16468F7DA3D9}"/>
    <cellStyle name="40% - Accent6 13 3 2 5" xfId="47753" xr:uid="{67BBC786-0C16-452B-8769-7D9612406C1B}"/>
    <cellStyle name="40% - Accent6 13 3 3" xfId="21552" xr:uid="{53F5821B-EC84-4863-849A-C926E8FA69E7}"/>
    <cellStyle name="40% - Accent6 13 3 3 2" xfId="19960" xr:uid="{ED3E04FC-D5CF-4C50-A6D5-3365DF98471F}"/>
    <cellStyle name="40% - Accent6 13 3 3 2 2" xfId="45248" xr:uid="{F495EC9B-15C5-48F4-B71C-C902B896E022}"/>
    <cellStyle name="40% - Accent6 13 3 3 3" xfId="46820" xr:uid="{CA980A1A-A7FD-4295-B6C2-EF4781E7F387}"/>
    <cellStyle name="40% - Accent6 13 3 4" xfId="4879" xr:uid="{9D158A39-8CCD-4500-AAFB-FCD99CE547CD}"/>
    <cellStyle name="40% - Accent6 13 3 4 2" xfId="7494" xr:uid="{99E6DC95-14E3-46DB-B3CF-D0FEEBB5D6C6}"/>
    <cellStyle name="40% - Accent6 13 3 4 2 2" xfId="32908" xr:uid="{07BCB1BC-4606-450E-AE63-1E43EEA5D40B}"/>
    <cellStyle name="40% - Accent6 13 3 4 3" xfId="30310" xr:uid="{CE36AC90-61BE-4D22-BD3F-38BFFAA5C365}"/>
    <cellStyle name="40% - Accent6 13 3 5" xfId="19781" xr:uid="{A8311299-5375-4F15-B148-D183B675884B}"/>
    <cellStyle name="40% - Accent6 13 3 5 2" xfId="45069" xr:uid="{CDC17090-76BA-457B-8A72-70AB633B8512}"/>
    <cellStyle name="40% - Accent6 13 3 6" xfId="43504" xr:uid="{F623E02D-A8AA-4EBF-9297-32098DBE7822}"/>
    <cellStyle name="40% - Accent6 13 4" xfId="3546" xr:uid="{C3BAC092-B9DB-41A9-88C8-9E1E2F851B58}"/>
    <cellStyle name="40% - Accent6 13 4 2" xfId="8997" xr:uid="{F54E5BFE-C2EA-4DA7-A699-5045B241ED11}"/>
    <cellStyle name="40% - Accent6 13 4 2 2" xfId="8435" xr:uid="{70047546-A80F-44AF-ABEB-D3E1021813DC}"/>
    <cellStyle name="40% - Accent6 13 4 2 2 2" xfId="33842" xr:uid="{00C9586B-F0AB-41A6-8501-EB70D2E63339}"/>
    <cellStyle name="40% - Accent6 13 4 2 3" xfId="34390" xr:uid="{E88ABAE6-1081-4688-B5EA-0326820E835C}"/>
    <cellStyle name="40% - Accent6 13 4 3" xfId="2852" xr:uid="{A2FADDCB-B872-4DA5-B87B-37A87BF1B9D2}"/>
    <cellStyle name="40% - Accent6 13 4 3 2" xfId="23350" xr:uid="{2A6EA72F-D176-40DB-ADB4-4C4FDF4D2383}"/>
    <cellStyle name="40% - Accent6 13 4 3 2 2" xfId="48605" xr:uid="{6481EC33-EB77-40CD-B136-CF916834B577}"/>
    <cellStyle name="40% - Accent6 13 4 3 3" xfId="28305" xr:uid="{C1EEC570-8C9D-4F35-96A0-374255D2C723}"/>
    <cellStyle name="40% - Accent6 13 4 4" xfId="14586" xr:uid="{369658CF-A7A6-4CBD-98F7-750D75497E2C}"/>
    <cellStyle name="40% - Accent6 13 4 4 2" xfId="39925" xr:uid="{D32CB5FD-2292-4747-980F-ACD4A163F26C}"/>
    <cellStyle name="40% - Accent6 13 4 5" xfId="28990" xr:uid="{E634A534-A1AC-4153-B168-B197405042EA}"/>
    <cellStyle name="40% - Accent6 13 5" xfId="2603" xr:uid="{F0D24E3B-227A-4EE2-9EEC-9F3E1EA89061}"/>
    <cellStyle name="40% - Accent6 13 5 2" xfId="17857" xr:uid="{52EF197A-62F4-423C-90BD-4CA1EC00D9FF}"/>
    <cellStyle name="40% - Accent6 13 5 2 2" xfId="43165" xr:uid="{3C2294AF-BBA2-47C9-8672-8732A447BEF6}"/>
    <cellStyle name="40% - Accent6 13 5 3" xfId="28056" xr:uid="{86345A34-1D42-4F23-8C1C-0304C6065B9A}"/>
    <cellStyle name="40% - Accent6 13 6" xfId="21724" xr:uid="{097DC8CC-EB06-41BB-900D-96BF28409DFC}"/>
    <cellStyle name="40% - Accent6 13 6 2" xfId="24339" xr:uid="{536D3366-0626-40A3-B8D9-2632671262C6}"/>
    <cellStyle name="40% - Accent6 13 6 2 2" xfId="49584" xr:uid="{9522BE88-E345-4F3A-A9B4-C6C1DAE54BCC}"/>
    <cellStyle name="40% - Accent6 13 6 3" xfId="46992" xr:uid="{AF573876-4FCD-4761-94A6-B9C398EC9B35}"/>
    <cellStyle name="40% - Accent6 13 7" xfId="17678" xr:uid="{B00A209D-F981-4924-9F63-96F5C2ABFBCB}"/>
    <cellStyle name="40% - Accent6 13 7 2" xfId="42986" xr:uid="{C8C4FD14-B61F-40D4-8A95-74FF728F6645}"/>
    <cellStyle name="40% - Accent6 13 8" xfId="37242" xr:uid="{78782712-B6B5-42D3-A50E-4756A41901DA}"/>
    <cellStyle name="40% - Accent6 14" xfId="7670" xr:uid="{69F3E670-543D-447D-994D-E1494A5FEB79}"/>
    <cellStyle name="40% - Accent6 14 2" xfId="20305" xr:uid="{18E2667A-527A-49BC-9067-E46489903585}"/>
    <cellStyle name="40% - Accent6 14 2 2" xfId="5650" xr:uid="{4A48514D-101D-46D6-8BCF-04577270553C}"/>
    <cellStyle name="40% - Accent6 14 2 2 2" xfId="11101" xr:uid="{2E9AE382-F2CC-4203-A940-24EB5D2F2E7F}"/>
    <cellStyle name="40% - Accent6 14 2 2 2 2" xfId="9507" xr:uid="{05D31E29-4C74-41CB-B261-3FB9D6B56F6B}"/>
    <cellStyle name="40% - Accent6 14 2 2 2 2 2" xfId="34900" xr:uid="{0180AA4E-EE08-46AD-A870-EE7D9B0146FD}"/>
    <cellStyle name="40% - Accent6 14 2 2 2 3" xfId="36472" xr:uid="{DE81F3CE-C8A5-4785-AEFF-565CFCBDE3F0}"/>
    <cellStyle name="40% - Accent6 14 2 2 3" xfId="4956" xr:uid="{F7935429-1FD2-4294-9611-F9DE16883919}"/>
    <cellStyle name="40% - Accent6 14 2 2 3 2" xfId="25454" xr:uid="{129A1D00-4091-40A1-AF89-ED00F3EB8C05}"/>
    <cellStyle name="40% - Accent6 14 2 2 3 2 2" xfId="50688" xr:uid="{8388C3EC-FCBD-4EA3-8E27-FAFECEDF5AD7}"/>
    <cellStyle name="40% - Accent6 14 2 2 3 3" xfId="30387" xr:uid="{05217BCC-C076-4FCB-833A-E57F7F96E087}"/>
    <cellStyle name="40% - Accent6 14 2 2 4" xfId="15659" xr:uid="{EAA8E213-78BD-419D-B6CA-F0CE52C8CECF}"/>
    <cellStyle name="40% - Accent6 14 2 2 4 2" xfId="40986" xr:uid="{B0A3730C-F4BB-4CF2-B80C-7BF7B2762CA0}"/>
    <cellStyle name="40% - Accent6 14 2 2 5" xfId="31073" xr:uid="{2DA7C054-5D09-4506-B083-A5C93F3A48B5}"/>
    <cellStyle name="40% - Accent6 14 2 3" xfId="4707" xr:uid="{7797A0C4-E223-4065-99A7-0F7CBB2D1545}"/>
    <cellStyle name="40% - Accent6 14 2 3 2" xfId="1009" xr:uid="{49E0E269-B8D6-4CBD-903F-D4DACA36550E}"/>
    <cellStyle name="40% - Accent6 14 2 3 2 2" xfId="26493" xr:uid="{2B6BC2BF-163C-417E-B4C7-06BAFE9B2EF8}"/>
    <cellStyle name="40% - Accent6 14 2 3 3" xfId="30138" xr:uid="{3A28DEAA-3491-4A15-AC75-DAC201799F07}"/>
    <cellStyle name="40% - Accent6 14 2 4" xfId="23829" xr:uid="{B51D386B-A0BD-4F86-9178-FB1711CC642F}"/>
    <cellStyle name="40% - Accent6 14 2 4 2" xfId="13816" xr:uid="{EA076B29-A228-4078-9AA5-E60ECCBCD6FE}"/>
    <cellStyle name="40% - Accent6 14 2 4 2 2" xfId="39167" xr:uid="{838A96E7-7D9C-4CC2-B689-AB37899F8F86}"/>
    <cellStyle name="40% - Accent6 14 2 4 3" xfId="49074" xr:uid="{86DCFEC8-05E8-43E5-BEA4-841995FFD95D}"/>
    <cellStyle name="40% - Accent6 14 2 5" xfId="1864" xr:uid="{86B37676-9899-4E3A-BBD8-CD826519F458}"/>
    <cellStyle name="40% - Accent6 14 2 5 2" xfId="27335" xr:uid="{A7568B02-8C90-401C-818F-61563454344E}"/>
    <cellStyle name="40% - Accent6 14 2 6" xfId="45586" xr:uid="{732ED2C1-ECA3-4DBB-A378-67A0FF3E5F3C}"/>
    <cellStyle name="40% - Accent6 14 3" xfId="13993" xr:uid="{84100692-4625-4684-82EA-4C9332EB9EA4}"/>
    <cellStyle name="40% - Accent6 14 3 2" xfId="11964" xr:uid="{F6432007-A4E8-4BBF-B938-1C41B7946459}"/>
    <cellStyle name="40% - Accent6 14 3 2 2" xfId="23738" xr:uid="{1227CE1A-AE18-4C5F-9D2C-CBAEF2B2F127}"/>
    <cellStyle name="40% - Accent6 14 3 2 2 2" xfId="22143" xr:uid="{F177256B-1470-45D8-80A4-0138B2C096D1}"/>
    <cellStyle name="40% - Accent6 14 3 2 2 2 2" xfId="47411" xr:uid="{00290616-2768-4BB9-9674-9CD4FA978497}"/>
    <cellStyle name="40% - Accent6 14 3 2 2 3" xfId="48983" xr:uid="{4306E35A-4247-4EF5-A66B-540C85CEF444}"/>
    <cellStyle name="40% - Accent6 14 3 2 3" xfId="11269" xr:uid="{C43E5A2A-8218-40A4-992D-BC4D8EACEC65}"/>
    <cellStyle name="40% - Accent6 14 3 2 3 2" xfId="19141" xr:uid="{15D1D885-87EE-475D-BE61-91B3104D97C0}"/>
    <cellStyle name="40% - Accent6 14 3 2 3 2 2" xfId="44441" xr:uid="{9B1BB2EF-7C71-4B91-A775-4FA8DD27FF01}"/>
    <cellStyle name="40% - Accent6 14 3 2 3 3" xfId="36640" xr:uid="{2225E51E-0868-45D9-8994-E97970679705}"/>
    <cellStyle name="40% - Accent6 14 3 2 4" xfId="5126" xr:uid="{CEE7263C-9676-4EB7-8D53-9F2C4D1B3990}"/>
    <cellStyle name="40% - Accent6 14 3 2 4 2" xfId="30557" xr:uid="{165CD098-9D8F-4C06-A089-6FA1FB94B9B3}"/>
    <cellStyle name="40% - Accent6 14 3 2 5" xfId="37327" xr:uid="{3E0BF753-AD00-4FFF-AAC6-E15E9AE3DD35}"/>
    <cellStyle name="40% - Accent6 14 3 3" xfId="11020" xr:uid="{3052B80F-7FA9-4DF9-9368-7DC1529D6DBB}"/>
    <cellStyle name="40% - Accent6 14 3 3 2" xfId="2044" xr:uid="{3316CF50-3244-43CF-95E8-456724460DC8}"/>
    <cellStyle name="40% - Accent6 14 3 3 2 2" xfId="27515" xr:uid="{0C968747-BD82-440A-B226-E78A53A10EE7}"/>
    <cellStyle name="40% - Accent6 14 3 3 3" xfId="36391" xr:uid="{BA75CE59-02D4-4DB3-A013-5A62F19431C7}"/>
    <cellStyle name="40% - Accent6 14 3 4" xfId="17517" xr:uid="{34FF25EE-96F9-4340-BB4A-6B87D49CC7C8}"/>
    <cellStyle name="40% - Accent6 14 3 4 2" xfId="1180" xr:uid="{4F41664A-A7B5-442A-9154-6EB49CCEDC9A}"/>
    <cellStyle name="40% - Accent6 14 3 4 2 2" xfId="26664" xr:uid="{47565558-B1FE-4FD9-BA12-F55B83B99BAB}"/>
    <cellStyle name="40% - Accent6 14 3 4 3" xfId="42825" xr:uid="{E86AA1D8-9631-48F0-986B-7FC9571797B0}"/>
    <cellStyle name="40% - Accent6 14 3 5" xfId="3968" xr:uid="{96F2D335-33D3-47A1-A2A3-1CCAABE9E077}"/>
    <cellStyle name="40% - Accent6 14 3 5 2" xfId="29412" xr:uid="{456E35A7-9BA5-41B7-9AC1-650D18EC2B91}"/>
    <cellStyle name="40% - Accent6 14 3 6" xfId="39334" xr:uid="{F8B7420C-68D2-49F9-BA00-35E4F65CD329}"/>
    <cellStyle name="40% - Accent6 14 4" xfId="16184" xr:uid="{A61E8DE4-213D-4943-9223-CF208718EB05}"/>
    <cellStyle name="40% - Accent6 14 4 2" xfId="4788" xr:uid="{1F1BF592-32DB-42FB-90D0-38578D01DF4F}"/>
    <cellStyle name="40% - Accent6 14 4 2 2" xfId="3194" xr:uid="{3BCDAAF0-56B1-4742-8A64-13A8BA2B04E0}"/>
    <cellStyle name="40% - Accent6 14 4 2 2 2" xfId="28647" xr:uid="{C29D045D-E5BE-413D-857D-5AB261256DFB}"/>
    <cellStyle name="40% - Accent6 14 4 2 3" xfId="30219" xr:uid="{DBEB5F5A-3A44-4CB9-8221-52FE8592A9F5}"/>
    <cellStyle name="40% - Accent6 14 4 3" xfId="15489" xr:uid="{E05D7506-70C7-4418-BEB2-66F4F21BEE14}"/>
    <cellStyle name="40% - Accent6 14 4 3 2" xfId="12817" xr:uid="{2425E8CA-D0AB-4DA0-BC47-E23DFCAEADA4}"/>
    <cellStyle name="40% - Accent6 14 4 3 2 2" xfId="38180" xr:uid="{56761970-C975-471A-8CF8-B5B608921ACD}"/>
    <cellStyle name="40% - Accent6 14 4 3 3" xfId="40816" xr:uid="{8C224F5C-EA0D-40BA-96CF-98219C534649}"/>
    <cellStyle name="40% - Accent6 14 4 4" xfId="21971" xr:uid="{9AB266CE-184E-49C7-A877-7BA14167FC57}"/>
    <cellStyle name="40% - Accent6 14 4 4 2" xfId="47239" xr:uid="{558C711A-5DFB-4906-A3E8-DC317CF9D6E5}"/>
    <cellStyle name="40% - Accent6 14 4 5" xfId="41500" xr:uid="{002D0CF7-5945-416A-917C-0092D7E41A8F}"/>
    <cellStyle name="40% - Accent6 14 5" xfId="15240" xr:uid="{400409A7-EC36-4B21-BFCC-291904C77BBF}"/>
    <cellStyle name="40% - Accent6 14 5 2" xfId="13646" xr:uid="{936C1B04-C555-4E41-AD07-6085C4BCBA6F}"/>
    <cellStyle name="40% - Accent6 14 5 2 2" xfId="38997" xr:uid="{2237B95F-668E-4C00-955F-3323E7444D99}"/>
    <cellStyle name="40% - Accent6 14 5 3" xfId="40567" xr:uid="{F41CB6CE-5FD5-48F9-BC2B-147514DD308A}"/>
    <cellStyle name="40% - Accent6 14 6" xfId="11192" xr:uid="{FAEB7918-CC84-4312-90E7-B0AD454EDE26}"/>
    <cellStyle name="40% - Accent6 14 6 2" xfId="20130" xr:uid="{920C91C6-EE53-45C9-AC1D-0133CF5CEBDE}"/>
    <cellStyle name="40% - Accent6 14 6 2 2" xfId="45418" xr:uid="{FD6032C9-83A5-4F8F-8068-073A6BAF1495}"/>
    <cellStyle name="40% - Accent6 14 6 3" xfId="36563" xr:uid="{A84EB941-C134-4C1D-86FF-DD87CB3413DB}"/>
    <cellStyle name="40% - Accent6 14 7" xfId="13467" xr:uid="{90BB7565-860F-4ED8-88CC-F50C3CB9D0C3}"/>
    <cellStyle name="40% - Accent6 14 7 2" xfId="38818" xr:uid="{5F5EC342-D3A1-48F1-9F60-3C400DFC5B63}"/>
    <cellStyle name="40% - Accent6 14 8" xfId="33077" xr:uid="{EF705781-FC14-4B1E-9F59-A9C92844D987}"/>
    <cellStyle name="40% - Accent6 15" xfId="2429" xr:uid="{232AFC8A-769B-4B80-841F-22802E5E6E4A}"/>
    <cellStyle name="40% - Accent6 15 2" xfId="8742" xr:uid="{C8856BBA-C11A-4139-B161-7643EB38B2E9}"/>
    <cellStyle name="40% - Accent6 15 2 2" xfId="18288" xr:uid="{397273F1-5D7B-49BF-8A4B-A31CBF05AF61}"/>
    <cellStyle name="40% - Accent6 15 2 2 2" xfId="6893" xr:uid="{1BE7B81B-DC90-4E4C-9AE1-CB6F4F39A55B}"/>
    <cellStyle name="40% - Accent6 15 2 2 2 2" xfId="5298" xr:uid="{926D3374-1F2D-4FB7-AFC4-A520FB90D529}"/>
    <cellStyle name="40% - Accent6 15 2 2 2 2 2" xfId="30729" xr:uid="{49013E1B-19F9-496E-ADF5-91716AE35BAE}"/>
    <cellStyle name="40% - Accent6 15 2 2 2 3" xfId="32307" xr:uid="{C7CE9069-C0BD-46D4-B94D-A9050C8DD24F}"/>
    <cellStyle name="40% - Accent6 15 2 2 3" xfId="17594" xr:uid="{5618BC60-7E31-47BF-A94C-63D7834ECD85}"/>
    <cellStyle name="40% - Accent6 15 2 2 3 2" xfId="21243" xr:uid="{BB9BE192-DE6F-4B03-9F26-81D9501CAD6A}"/>
    <cellStyle name="40% - Accent6 15 2 2 3 2 2" xfId="46522" xr:uid="{74632DCB-401A-48B1-9A2C-D7885A9F67A4}"/>
    <cellStyle name="40% - Accent6 15 2 2 3 3" xfId="42902" xr:uid="{9668F0BE-6742-4111-9857-9920CEE3DCF7}"/>
    <cellStyle name="40% - Accent6 15 2 2 4" xfId="24076" xr:uid="{1BA2C535-F7C0-4B5F-B5C5-D12E5DF77673}"/>
    <cellStyle name="40% - Accent6 15 2 2 4 2" xfId="49321" xr:uid="{B24E2D33-6129-41E2-9456-EC5CEBFA49C7}"/>
    <cellStyle name="40% - Accent6 15 2 2 5" xfId="43588" xr:uid="{5E66575B-BFA0-46BF-81B9-5D2D585C5A9E}"/>
    <cellStyle name="40% - Accent6 15 2 3" xfId="17345" xr:uid="{1652F14C-DB6D-45C5-9DCF-C93F2941B0DC}"/>
    <cellStyle name="40% - Accent6 15 2 3 2" xfId="10462" xr:uid="{84EBA747-1452-4491-8865-67B67FDDB1BF}"/>
    <cellStyle name="40% - Accent6 15 2 3 2 2" xfId="35846" xr:uid="{55B87471-E32F-47B8-A54E-1C0C849EDDD2}"/>
    <cellStyle name="40% - Accent6 15 2 3 3" xfId="42653" xr:uid="{E3675506-6F94-4FAD-A4FC-E4EE279E7B35}"/>
    <cellStyle name="40% - Accent6 15 2 4" xfId="19620" xr:uid="{ABA7E5E1-66E5-454F-8D4C-D977503B6DA2}"/>
    <cellStyle name="40% - Accent6 15 2 4 2" xfId="4318" xr:uid="{359A598D-F839-4748-BEFA-E95783C66F12}"/>
    <cellStyle name="40% - Accent6 15 2 4 2 2" xfId="29762" xr:uid="{9F55C417-1BA5-4443-A392-A2EBDA3B801A}"/>
    <cellStyle name="40% - Accent6 15 2 4 3" xfId="44908" xr:uid="{70237AD9-92FC-4708-B11A-27CF64AB6A06}"/>
    <cellStyle name="40% - Accent6 15 2 5" xfId="22919" xr:uid="{19171EF4-5E75-4E60-A558-16BA7375AF2A}"/>
    <cellStyle name="40% - Accent6 15 2 5 2" xfId="48174" xr:uid="{C9DAE5D9-D6DB-4953-A2C3-9EA6163E1D2C}"/>
    <cellStyle name="40% - Accent6 15 2 6" xfId="34138" xr:uid="{6CD917DB-59F9-48FF-A245-E418D215A0B3}"/>
    <cellStyle name="40% - Accent6 15 3" xfId="21378" xr:uid="{041851B5-C93E-4031-8604-2A7F8C1AED13}"/>
    <cellStyle name="40% - Accent6 15 3 2" xfId="7755" xr:uid="{BE814105-F7C9-4ECC-AB1F-0B166E160CF8}"/>
    <cellStyle name="40% - Accent6 15 3 2 2" xfId="19529" xr:uid="{FD51C45A-BCE9-4813-A23E-2A5644D50566}"/>
    <cellStyle name="40% - Accent6 15 3 2 2 2" xfId="11611" xr:uid="{199B2FE5-258F-4AB2-996B-31911186485A}"/>
    <cellStyle name="40% - Accent6 15 3 2 2 2 2" xfId="36982" xr:uid="{BA9D5AED-F9B4-4BC9-9469-3BB5250A93C8}"/>
    <cellStyle name="40% - Accent6 15 3 2 2 3" xfId="44817" xr:uid="{5F4036B1-414B-43A7-B45B-2C040DE1AC58}"/>
    <cellStyle name="40% - Accent6 15 3 2 3" xfId="7061" xr:uid="{4602CC71-1056-4A5D-B4AD-86C0C2F343EC}"/>
    <cellStyle name="40% - Accent6 15 3 2 3 2" xfId="14931" xr:uid="{42DE6DB0-72B0-40FC-ADF1-107DC3246821}"/>
    <cellStyle name="40% - Accent6 15 3 2 3 2 2" xfId="40270" xr:uid="{0AF7A118-7CFC-4954-9D7B-791D38AA8CB1}"/>
    <cellStyle name="40% - Accent6 15 3 2 3 3" xfId="32475" xr:uid="{6C018DBD-F0AB-4EE8-9366-65370400B0E5}"/>
    <cellStyle name="40% - Accent6 15 3 2 4" xfId="17764" xr:uid="{185EFF76-ADB9-4E7A-BC8F-2B82344EAADF}"/>
    <cellStyle name="40% - Accent6 15 3 2 4 2" xfId="43072" xr:uid="{91317EBE-BE61-4677-8CB0-3EC7F2F00E69}"/>
    <cellStyle name="40% - Accent6 15 3 2 5" xfId="33162" xr:uid="{41F71BA8-50AB-4F3B-9464-BD0EEC5ECCAB}"/>
    <cellStyle name="40% - Accent6 15 3 3" xfId="6812" xr:uid="{D3B32EAB-75FB-4B5E-8D8C-4D0D0F05F81C}"/>
    <cellStyle name="40% - Accent6 15 3 3 2" xfId="23099" xr:uid="{91BD37AE-8C90-49F8-B471-349743CEC34F}"/>
    <cellStyle name="40% - Accent6 15 3 3 2 2" xfId="48354" xr:uid="{DB81FDD6-CDAA-41C5-AD78-93C69D54A795}"/>
    <cellStyle name="40% - Accent6 15 3 3 3" xfId="32226" xr:uid="{70E077D2-1189-4A8B-9242-761C6958442B}"/>
    <cellStyle name="40% - Accent6 15 3 4" xfId="13306" xr:uid="{1672C24F-B734-4DD3-B774-55F9AD76CA3C}"/>
    <cellStyle name="40% - Accent6 15 3 4 2" xfId="10632" xr:uid="{B1EF72E0-5BBD-4133-9AC6-CD06989D2A79}"/>
    <cellStyle name="40% - Accent6 15 3 4 2 2" xfId="36016" xr:uid="{EF55E5F2-B9F0-4731-BB82-A666B3A7EAE8}"/>
    <cellStyle name="40% - Accent6 15 3 4 3" xfId="38657" xr:uid="{EF0DC3D1-C89D-44E0-A4D5-24BF745C6C34}"/>
    <cellStyle name="40% - Accent6 15 3 5" xfId="16606" xr:uid="{AD30A958-AB34-4F67-9C59-007D70A54BB2}"/>
    <cellStyle name="40% - Accent6 15 3 5 2" xfId="41922" xr:uid="{B9C7CB7D-C6AE-4800-BBFB-69C326C25CFA}"/>
    <cellStyle name="40% - Accent6 15 3 6" xfId="46647" xr:uid="{4AFF3602-48BF-4E61-A5C0-D6BAE2789410}"/>
    <cellStyle name="40% - Accent6 15 4" xfId="24601" xr:uid="{FADBBC7B-632D-4AE8-83B0-91341544DA32}"/>
    <cellStyle name="40% - Accent6 15 4 2" xfId="17426" xr:uid="{5850727C-AD78-4C39-85F6-DF146F493094}"/>
    <cellStyle name="40% - Accent6 15 4 2 2" xfId="15831" xr:uid="{2D9703DA-CF09-4BA4-ABE9-28F0BE486004}"/>
    <cellStyle name="40% - Accent6 15 4 2 2 2" xfId="41158" xr:uid="{C7B010DC-1395-407F-82DD-75FB6F170B6A}"/>
    <cellStyle name="40% - Accent6 15 4 2 3" xfId="42734" xr:uid="{051CEF53-1F39-4933-B943-48DFF2FC5B2C}"/>
    <cellStyle name="40% - Accent6 15 4 3" xfId="23906" xr:uid="{6DD2C600-F3D8-4B1F-9CBA-3BACA69FFAE0}"/>
    <cellStyle name="40% - Accent6 15 4 3 2" xfId="8608" xr:uid="{6314A88C-83E7-43F5-A069-052A9228D552}"/>
    <cellStyle name="40% - Accent6 15 4 3 2 2" xfId="34015" xr:uid="{9078C122-382D-42DC-A4F2-7AF14A36BB62}"/>
    <cellStyle name="40% - Accent6 15 4 3 3" xfId="49151" xr:uid="{0E44C23A-E85E-4C19-9B40-7905363418C1}"/>
    <cellStyle name="40% - Accent6 15 4 4" xfId="11439" xr:uid="{98413B9D-1B92-46E0-ABDA-D8A5A6FAF7F9}"/>
    <cellStyle name="40% - Accent6 15 4 4 2" xfId="36810" xr:uid="{DB8973B6-7CF8-4BE9-8301-F8372C10ADE2}"/>
    <cellStyle name="40% - Accent6 15 4 5" xfId="49835" xr:uid="{F44E2FA8-4126-45DA-A432-43E955419FF6}"/>
    <cellStyle name="40% - Accent6 15 5" xfId="23657" xr:uid="{FA859D21-8D2B-4143-BAE0-B9DDD0F001D3}"/>
    <cellStyle name="40% - Accent6 15 5 2" xfId="4148" xr:uid="{436CAD42-8214-4302-A932-B418F5C11231}"/>
    <cellStyle name="40% - Accent6 15 5 2 2" xfId="29592" xr:uid="{6AE4B62B-7049-4901-9A5A-AB867DC92376}"/>
    <cellStyle name="40% - Accent6 15 5 3" xfId="48902" xr:uid="{E32A76C6-F579-4C93-8C08-3BBF79476DE8}"/>
    <cellStyle name="40% - Accent6 15 6" xfId="6984" xr:uid="{D4FA997A-FC0B-4DAF-A1E0-5A05B7377E77}"/>
    <cellStyle name="40% - Accent6 15 6 2" xfId="2214" xr:uid="{439333E4-A854-46DB-95E5-303E79C7D190}"/>
    <cellStyle name="40% - Accent6 15 6 2 2" xfId="27685" xr:uid="{359FB6A8-5617-4E94-9607-C7158CF60933}"/>
    <cellStyle name="40% - Accent6 15 6 3" xfId="32398" xr:uid="{0CF3FD39-F25A-4F84-80CD-BF1907A669FC}"/>
    <cellStyle name="40% - Accent6 15 7" xfId="10282" xr:uid="{465F6631-CAD0-4DBC-8458-1D1068E988D9}"/>
    <cellStyle name="40% - Accent6 15 7 2" xfId="35666" xr:uid="{DBEF8AAB-001F-4E62-90D4-21811AFEA958}"/>
    <cellStyle name="40% - Accent6 15 8" xfId="27885" xr:uid="{655B6543-41B0-4959-91D1-7871F505707A}"/>
    <cellStyle name="40% - Accent6 16" xfId="15066" xr:uid="{43CDE0DF-C7A8-47C2-B126-19ECEFE0A02D}"/>
    <cellStyle name="40% - Accent6 16 2" xfId="4533" xr:uid="{301E0968-A032-40D2-B9D7-407548AE0A8C}"/>
    <cellStyle name="40% - Accent6 16 2 2" xfId="14078" xr:uid="{0B1F34A0-EED7-45B6-A790-FF31CA379815}"/>
    <cellStyle name="40% - Accent6 16 2 2 2" xfId="575" xr:uid="{CB5B4EF1-61E8-434F-B41C-B55056E8A0A3}"/>
    <cellStyle name="40% - Accent6 16 2 2 2 2" xfId="17936" xr:uid="{47ED5C0C-1F89-462C-BA91-AE6544D41F29}"/>
    <cellStyle name="40% - Accent6 16 2 2 2 2 2" xfId="43244" xr:uid="{44ED55F7-D4C5-4084-B31F-13B3F45983FD}"/>
    <cellStyle name="40% - Accent6 16 2 2 2 3" xfId="26059" xr:uid="{F7EC9EF2-9297-4D7B-98FF-A6596F5739EF}"/>
    <cellStyle name="40% - Accent6 16 2 2 3" xfId="13383" xr:uid="{484BF7DF-81C8-486C-9BEC-2D82628E6908}"/>
    <cellStyle name="40% - Accent6 16 2 2 3 2" xfId="9680" xr:uid="{99B91679-6F9D-4402-9B5A-B9BCF0955C00}"/>
    <cellStyle name="40% - Accent6 16 2 2 3 2 2" xfId="35073" xr:uid="{91A529AC-5DB4-48CF-A155-CD2EA7AD2FFD}"/>
    <cellStyle name="40% - Accent6 16 2 2 3 3" xfId="38734" xr:uid="{3515B8B8-B135-438C-9CA5-065607C9BD96}"/>
    <cellStyle name="40% - Accent6 16 2 2 4" xfId="19867" xr:uid="{63C74B43-D15C-415D-8549-4933E19D432F}"/>
    <cellStyle name="40% - Accent6 16 2 2 4 2" xfId="45155" xr:uid="{CBF280FB-34C0-4325-A212-5C23EBAD9B3A}"/>
    <cellStyle name="40% - Accent6 16 2 2 5" xfId="39417" xr:uid="{ABD5BCE6-9F06-43C7-9F21-C496B2FECFE1}"/>
    <cellStyle name="40% - Accent6 16 2 3" xfId="13134" xr:uid="{E60A795F-707D-4484-953A-7C90E5AE4BFA}"/>
    <cellStyle name="40% - Accent6 16 2 3 2" xfId="6252" xr:uid="{FD241059-5A4B-4FF1-9C11-16508E97AB9D}"/>
    <cellStyle name="40% - Accent6 16 2 3 2 2" xfId="31675" xr:uid="{C3AF105F-633A-4AD5-A37A-6AE4C3C349C1}"/>
    <cellStyle name="40% - Accent6 16 2 3 3" xfId="38485" xr:uid="{21ABBC55-7A75-4248-9E6B-1675ECC1BEF8}"/>
    <cellStyle name="40% - Accent6 16 2 4" xfId="1704" xr:uid="{10B41F2D-B137-4074-8BB5-C892F408B737}"/>
    <cellStyle name="40% - Accent6 16 2 4 2" xfId="16956" xr:uid="{D35092D9-9FD1-4BEB-9EF6-5ABDC6801E0F}"/>
    <cellStyle name="40% - Accent6 16 2 4 2 2" xfId="42272" xr:uid="{85DA9898-4A7C-428F-B947-B83A3DE73733}"/>
    <cellStyle name="40% - Accent6 16 2 4 3" xfId="27175" xr:uid="{D1A2FD85-29EB-486C-8A2B-FD2977F6283D}"/>
    <cellStyle name="40% - Accent6 16 2 5" xfId="12386" xr:uid="{03EFC034-624A-40B4-AF80-23119AFD30E4}"/>
    <cellStyle name="40% - Accent6 16 2 5 2" xfId="37749" xr:uid="{194B623B-4505-4BA4-8F63-E536007BE562}"/>
    <cellStyle name="40% - Accent6 16 2 6" xfId="29965" xr:uid="{24E97856-B29D-4062-A9C7-CFD70C29A35E}"/>
    <cellStyle name="40% - Accent6 16 3" xfId="10846" xr:uid="{F519F411-2A6E-4C1E-91C4-68F7C8D96428}"/>
    <cellStyle name="40% - Accent6 16 3 2" xfId="2514" xr:uid="{F39A53FA-36CF-4071-836C-18CB7185A2FA}"/>
    <cellStyle name="40% - Accent6 16 3 2 2" xfId="1613" xr:uid="{6F33A1E3-BE58-4ED1-BB5A-F87FA46749E4}"/>
    <cellStyle name="40% - Accent6 16 3 2 2 2" xfId="7403" xr:uid="{DE080B27-32B4-4A76-B79F-B1B6689535A0}"/>
    <cellStyle name="40% - Accent6 16 3 2 2 2 2" xfId="32817" xr:uid="{8A015C29-7CAF-4159-81DF-6245445E0A96}"/>
    <cellStyle name="40% - Accent6 16 3 2 2 3" xfId="27084" xr:uid="{A5534233-51DC-458D-9BF1-5269E544BED4}"/>
    <cellStyle name="40% - Accent6 16 3 2 3" xfId="746" xr:uid="{DB4981AF-5A68-4434-B170-448EF380E39F}"/>
    <cellStyle name="40% - Accent6 16 3 2 3 2" xfId="22316" xr:uid="{280457F2-76F0-49C3-9490-A2389B09971D}"/>
    <cellStyle name="40% - Accent6 16 3 2 3 2 2" xfId="47584" xr:uid="{757708F3-E33C-4FEF-9DAF-F12FAF44067E}"/>
    <cellStyle name="40% - Accent6 16 3 2 3 3" xfId="26230" xr:uid="{D07FB512-2B23-4108-A427-055DFC50B38E}"/>
    <cellStyle name="40% - Accent6 16 3 2 4" xfId="13553" xr:uid="{B64824B6-02C4-445C-AD84-5C6FFB8393DC}"/>
    <cellStyle name="40% - Accent6 16 3 2 4 2" xfId="38904" xr:uid="{938FF044-CA62-4117-AEF2-FBC8705DC07A}"/>
    <cellStyle name="40% - Accent6 16 3 2 5" xfId="27967" xr:uid="{1644CF81-3C78-4790-A947-C467680C3DDF}"/>
    <cellStyle name="40% - Accent6 16 3 3" xfId="493" xr:uid="{4194C5FC-2DDC-4983-9DCB-71BCF11A3596}"/>
    <cellStyle name="40% - Accent6 16 3 3 2" xfId="12566" xr:uid="{798D6707-9A99-40EB-9A59-DD5001A585A0}"/>
    <cellStyle name="40% - Accent6 16 3 3 2 2" xfId="37929" xr:uid="{F97C4A6F-6F15-4C97-A191-6F997BAC4593}"/>
    <cellStyle name="40% - Accent6 16 3 3 3" xfId="25977" xr:uid="{0D8B0779-FDC1-4043-848E-8680F6AFF738}"/>
    <cellStyle name="40% - Accent6 16 3 4" xfId="3808" xr:uid="{3861185A-3DC6-4583-9777-6069CA7677A4}"/>
    <cellStyle name="40% - Accent6 16 3 4 2" xfId="6422" xr:uid="{1AE79589-45EC-42C2-A0AC-635B520C6A4D}"/>
    <cellStyle name="40% - Accent6 16 3 4 2 2" xfId="31845" xr:uid="{A2864AA5-1847-4BD6-81D0-BB95BBE8A5F8}"/>
    <cellStyle name="40% - Accent6 16 3 4 3" xfId="29252" xr:uid="{2CD18C50-68E0-4EDD-9E7F-78ABEF356156}"/>
    <cellStyle name="40% - Accent6 16 3 5" xfId="25023" xr:uid="{D7D7B338-D135-4CCB-8E56-EFCDA9E6B46D}"/>
    <cellStyle name="40% - Accent6 16 3 5 2" xfId="50257" xr:uid="{541C2696-4BAF-4B17-9C74-07082EBACDAA}"/>
    <cellStyle name="40% - Accent6 16 3 6" xfId="36219" xr:uid="{495B74EA-E081-46C0-AB17-D8691FAE9869}"/>
    <cellStyle name="40% - Accent6 16 4" xfId="20390" xr:uid="{69438532-C864-4560-B349-56F24D52F2E0}"/>
    <cellStyle name="40% - Accent6 16 4 2" xfId="13215" xr:uid="{5AB66380-4F73-421C-8987-AAB4293FD474}"/>
    <cellStyle name="40% - Accent6 16 4 2 2" xfId="24248" xr:uid="{5644739F-2343-45F4-BE46-FF3D0B98E045}"/>
    <cellStyle name="40% - Accent6 16 4 2 2 2" xfId="49493" xr:uid="{9C374A82-1F81-4448-A8B8-4A83081FFC1B}"/>
    <cellStyle name="40% - Accent6 16 4 2 3" xfId="38566" xr:uid="{A8D215E7-1430-4B3F-88C6-C3CE56F1C1AE}"/>
    <cellStyle name="40% - Accent6 16 4 3" xfId="19697" xr:uid="{467554D0-43AE-4632-90FE-F2F5FD9FF78C}"/>
    <cellStyle name="40% - Accent6 16 4 3 2" xfId="3367" xr:uid="{66D17E84-C3C3-4FEE-8311-0C00E052401A}"/>
    <cellStyle name="40% - Accent6 16 4 3 2 2" xfId="28820" xr:uid="{9B89F17C-C49E-4990-AA44-630893018043}"/>
    <cellStyle name="40% - Accent6 16 4 3 3" xfId="44985" xr:uid="{5ED14350-235A-4BDE-BDB8-2575384CBCFE}"/>
    <cellStyle name="40% - Accent6 16 4 4" xfId="7231" xr:uid="{B7A121FA-2CFA-4EB8-B0F6-3F4726CFF10B}"/>
    <cellStyle name="40% - Accent6 16 4 4 2" xfId="32645" xr:uid="{8CFE6FDD-66D1-4300-9F9F-BD58F460441A}"/>
    <cellStyle name="40% - Accent6 16 4 5" xfId="45669" xr:uid="{A40C3EDB-DCA2-414B-9856-6C35CDB373CE}"/>
    <cellStyle name="40% - Accent6 16 5" xfId="19448" xr:uid="{9B8EF3FC-899C-413C-BB82-1CA849198E28}"/>
    <cellStyle name="40% - Accent6 16 5 2" xfId="16786" xr:uid="{851E747E-8127-4CBD-829D-FE1100C10F08}"/>
    <cellStyle name="40% - Accent6 16 5 2 2" xfId="42102" xr:uid="{CB756279-F388-4FFD-B36C-52455DCA86B0}"/>
    <cellStyle name="40% - Accent6 16 5 3" xfId="44736" xr:uid="{CD37D52C-8F05-49D1-A532-9CD7DAE80CB9}"/>
    <cellStyle name="40% - Accent6 16 6" xfId="666" xr:uid="{E3465FDD-B3C7-4040-A25C-2A8A0B6EA86F}"/>
    <cellStyle name="40% - Accent6 16 6 2" xfId="23269" xr:uid="{8BCA7ECA-5F61-466D-B202-6FE3D93C102C}"/>
    <cellStyle name="40% - Accent6 16 6 2 2" xfId="48524" xr:uid="{DDBD9ECF-0E71-4A9A-AE1D-48015D26F893}"/>
    <cellStyle name="40% - Accent6 16 6 3" xfId="26150" xr:uid="{A6A004BB-EE00-47DF-B37C-063EC5DE5045}"/>
    <cellStyle name="40% - Accent6 16 7" xfId="6072" xr:uid="{2E8E69A0-486E-4290-AF89-44AB58198669}"/>
    <cellStyle name="40% - Accent6 16 7 2" xfId="31495" xr:uid="{7B0F8C3D-6B3D-46A5-AD0A-09668D1ED819}"/>
    <cellStyle name="40% - Accent6 16 8" xfId="40395" xr:uid="{735B3878-C883-4030-B26B-956BA12EF2C9}"/>
    <cellStyle name="40% - Accent6 17" xfId="23483" xr:uid="{BE150946-38DF-4B57-B497-53FFE321D9E8}"/>
    <cellStyle name="40% - Accent6 17 2" xfId="8827" xr:uid="{286B8C1B-511F-4B43-A8FA-5C158B92B37C}"/>
    <cellStyle name="40% - Accent6 17 2 2" xfId="3717" xr:uid="{5BDA6A79-90CC-47E0-A015-913309CEF9A5}"/>
    <cellStyle name="40% - Accent6 17 2 2 2" xfId="20039" xr:uid="{2524817D-316A-4019-A788-C47A0B8691AA}"/>
    <cellStyle name="40% - Accent6 17 2 2 2 2" xfId="45327" xr:uid="{764C0D0D-5C8E-4CCB-B814-FF5F0F726F29}"/>
    <cellStyle name="40% - Accent6 17 2 2 3" xfId="29161" xr:uid="{A2062208-D33D-40BD-90DA-8508349939D5}"/>
    <cellStyle name="40% - Accent6 17 2 3" xfId="747" xr:uid="{9CDD3AFA-F7EA-4CD3-9160-B335D0F34A78}"/>
    <cellStyle name="40% - Accent6 17 2 3 2" xfId="16004" xr:uid="{16C98C7A-F442-4D8C-9EBC-819E7BF98603}"/>
    <cellStyle name="40% - Accent6 17 2 3 2 2" xfId="41331" xr:uid="{2FCF5A27-421E-4883-9A0A-324EE45BE47F}"/>
    <cellStyle name="40% - Accent6 17 2 3 3" xfId="26231" xr:uid="{8325E1D3-5240-4B86-90A7-3C2DED0656C9}"/>
    <cellStyle name="40% - Accent6 17 2 4" xfId="918" xr:uid="{90D292C1-3395-4A36-9A15-6EE3A0C171FA}"/>
    <cellStyle name="40% - Accent6 17 2 4 2" xfId="26402" xr:uid="{B411E226-0E49-441F-B55E-79CA0426AC59}"/>
    <cellStyle name="40% - Accent6 17 2 5" xfId="34220" xr:uid="{A5A50914-0137-414E-919F-097460230FB7}"/>
    <cellStyle name="40% - Accent6 17 3" xfId="1532" xr:uid="{6D3076CC-B769-4664-A6A1-3D8F4685AFAA}"/>
    <cellStyle name="40% - Accent6 17 3 2" xfId="25203" xr:uid="{583D2A89-04B2-4584-B6B4-5F66825BB3D1}"/>
    <cellStyle name="40% - Accent6 17 3 2 2" xfId="50437" xr:uid="{46F3E0C2-C6AF-416A-B2C5-76B04B309ADB}"/>
    <cellStyle name="40% - Accent6 17 3 3" xfId="27003" xr:uid="{8527C6EF-FBC1-4525-AD47-7A85E3BA851F}"/>
    <cellStyle name="40% - Accent6 17 4" xfId="10122" xr:uid="{15F73B68-5808-49E5-AC22-A6B8D60B9A16}"/>
    <cellStyle name="40% - Accent6 17 4 2" xfId="12736" xr:uid="{DFF7B018-9C1C-4F26-816A-5300F639CF45}"/>
    <cellStyle name="40% - Accent6 17 4 2 2" xfId="38099" xr:uid="{04D8A2FE-982C-41CC-93F1-6DFDECB8DE1D}"/>
    <cellStyle name="40% - Accent6 17 4 3" xfId="35506" xr:uid="{9FC3A6FB-7F9C-47AD-A6C9-92015CDF1CAE}"/>
    <cellStyle name="40% - Accent6 17 5" xfId="18710" xr:uid="{2AF12BE9-65E7-4023-AF1F-EA0A95D4F256}"/>
    <cellStyle name="40% - Accent6 17 5 2" xfId="44010" xr:uid="{DDDC7341-19E5-4D50-BC9A-90A41F8462A8}"/>
    <cellStyle name="40% - Accent6 17 6" xfId="48730" xr:uid="{45732D2E-F88F-457C-9197-FE9F6BF94F46}"/>
    <cellStyle name="40% - Accent6 18" xfId="17171" xr:uid="{780006B2-EBEE-4F80-80C1-DD3A8F07D71F}"/>
    <cellStyle name="40% - Accent6 18 2" xfId="21463" xr:uid="{816D672B-80EE-4B10-98D1-2A3525D79CD2}"/>
    <cellStyle name="40% - Accent6 18 2 2" xfId="10031" xr:uid="{5046ED5A-CE13-4D63-AB71-A286E857698D}"/>
    <cellStyle name="40% - Accent6 18 2 2 2" xfId="13725" xr:uid="{8FD73E5E-0E5F-4BF0-8B57-A4A102AB0279}"/>
    <cellStyle name="40% - Accent6 18 2 2 2 2" xfId="39076" xr:uid="{8F32A2EC-BB6D-4D87-AE21-D3961FA6F4D3}"/>
    <cellStyle name="40% - Accent6 18 2 2 3" xfId="35415" xr:uid="{F632B376-4820-41CE-A394-27F175B6FD53}"/>
    <cellStyle name="40% - Accent6 18 2 3" xfId="1784" xr:uid="{A6F3E408-C812-4154-99C6-6A21F65D1315}"/>
    <cellStyle name="40% - Accent6 18 2 3 2" xfId="5471" xr:uid="{7AE2BF69-B228-4B75-90CA-6558CDE905F5}"/>
    <cellStyle name="40% - Accent6 18 2 3 2 2" xfId="30902" xr:uid="{C5E64D5B-AB7D-4796-B570-4BB30D32B816}"/>
    <cellStyle name="40% - Accent6 18 2 3 3" xfId="27255" xr:uid="{0B5CD8F5-537D-4E6A-A33E-6DE7B66D0702}"/>
    <cellStyle name="40% - Accent6 18 2 4" xfId="919" xr:uid="{743B3672-4790-43EF-B0DC-4B00FCCD12E5}"/>
    <cellStyle name="40% - Accent6 18 2 4 2" xfId="26403" xr:uid="{C5A0CFC1-57EE-46D2-9C2F-D47D405D6B87}"/>
    <cellStyle name="40% - Accent6 18 2 5" xfId="46731" xr:uid="{E25681DC-F64C-4466-9108-7335D34B82A2}"/>
    <cellStyle name="40% - Accent6 18 3" xfId="3636" xr:uid="{E0D0FAAC-47A3-4B34-B3BE-CE13DC713A49}"/>
    <cellStyle name="40% - Accent6 18 3 2" xfId="18890" xr:uid="{5427172F-7FDE-4393-A88E-8F8C464E2D15}"/>
    <cellStyle name="40% - Accent6 18 3 2 2" xfId="44190" xr:uid="{EE1E1A08-3346-43C4-B16C-D4F2E6F3171C}"/>
    <cellStyle name="40% - Accent6 18 3 3" xfId="29080" xr:uid="{2B225618-FEAD-42EA-AF7D-CCF57BE99F85}"/>
    <cellStyle name="40% - Accent6 18 4" xfId="22759" xr:uid="{F1DEBFBA-2236-4194-97FD-5237D108E415}"/>
    <cellStyle name="40% - Accent6 18 4 2" xfId="25373" xr:uid="{FDF7304B-5486-44F2-BCF8-AD25C1D5DC58}"/>
    <cellStyle name="40% - Accent6 18 4 2 2" xfId="50607" xr:uid="{DF92B1FF-8E1F-4BF9-BF41-334FDDBA8AE7}"/>
    <cellStyle name="40% - Accent6 18 4 3" xfId="48014" xr:uid="{5037E2BC-8399-4D80-B175-FC04070F5D3B}"/>
    <cellStyle name="40% - Accent6 18 5" xfId="8177" xr:uid="{A282F305-5B1A-470F-AAC6-1CAE04F697B7}"/>
    <cellStyle name="40% - Accent6 18 5 2" xfId="33584" xr:uid="{17F2D78C-3F34-487F-829C-8EC4E828A06D}"/>
    <cellStyle name="40% - Accent6 18 6" xfId="42479" xr:uid="{3DE194EA-7F4D-4B3E-9909-5FD683673BD5}"/>
    <cellStyle name="40% - Accent6 19" xfId="17173" xr:uid="{E33E5462-82D1-4CC6-827E-F4BB747DDB24}"/>
    <cellStyle name="40% - Accent6 19 2" xfId="9949" xr:uid="{02E5D4D6-934E-4428-903C-448C18AA16D6}"/>
    <cellStyle name="40% - Accent6 19 2 2" xfId="8356" xr:uid="{B769AE64-7318-4603-9BE5-266982731380}"/>
    <cellStyle name="40% - Accent6 19 2 2 2" xfId="33763" xr:uid="{7F3F76D2-8DFA-4F52-8578-FE9C97686C7F}"/>
    <cellStyle name="40% - Accent6 19 2 3" xfId="35333" xr:uid="{BE4A1619-8FC0-43E3-8291-5826BF907B1B}"/>
    <cellStyle name="40% - Accent6 19 3" xfId="16445" xr:uid="{5C72D920-01C0-4C66-AAD3-8A14BC093E76}"/>
    <cellStyle name="40% - Accent6 19 3 2" xfId="19059" xr:uid="{AA74C410-824A-426F-8B71-C5A2C674D57C}"/>
    <cellStyle name="40% - Accent6 19 3 2 2" xfId="44359" xr:uid="{1BDE7C85-2CBD-4506-83F7-677E1CA852CD}"/>
    <cellStyle name="40% - Accent6 19 3 3" xfId="41761" xr:uid="{9E8F8D84-2F03-4642-940B-E15177429A06}"/>
    <cellStyle name="40% - Accent6 19 4" xfId="19789" xr:uid="{89CB014C-F42C-477D-99EB-B064163A8827}"/>
    <cellStyle name="40% - Accent6 19 4 2" xfId="45077" xr:uid="{714B1015-8DBA-483F-B3F6-9CE459ED1AF4}"/>
    <cellStyle name="40% - Accent6 19 5" xfId="42481" xr:uid="{C458B878-E387-4BD8-BF6C-A884CEFF9A3D}"/>
    <cellStyle name="40% - Accent6 2" xfId="149" xr:uid="{E74D6EF9-C4AA-4C6E-B09A-6E0001D30BDF}"/>
    <cellStyle name="40% - Accent6 2 10" xfId="15151" xr:uid="{6D335772-3302-464C-87DF-935980A5D6FC}"/>
    <cellStyle name="40% - Accent6 2 10 2" xfId="22668" xr:uid="{9F106244-CBA7-428B-BF9A-12D97375AC22}"/>
    <cellStyle name="40% - Accent6 2 10 2 2" xfId="1090" xr:uid="{00B494A3-82AB-4CC6-B997-3D6E14B9DE8A}"/>
    <cellStyle name="40% - Accent6 2 10 2 2 2" xfId="26574" xr:uid="{F6DB0E22-8996-44D0-97EC-B2C512DA5A6D}"/>
    <cellStyle name="40% - Accent6 2 10 2 3" xfId="47923" xr:uid="{B9498BE3-1707-45D6-9618-F61F74186514}"/>
    <cellStyle name="40% - Accent6 2 10 3" xfId="3888" xr:uid="{B2DA4373-833C-4DC2-8FC7-814336A849A3}"/>
    <cellStyle name="40% - Accent6 2 10 3 2" xfId="11784" xr:uid="{F628F3A3-603D-43FD-AA6F-220CCA515FFF}"/>
    <cellStyle name="40% - Accent6 2 10 3 2 2" xfId="37155" xr:uid="{5F2DCE2D-C918-411E-9437-4DA46D8A421F}"/>
    <cellStyle name="40% - Accent6 2 10 3 3" xfId="29332" xr:uid="{3058498C-9F16-4281-B04E-1FDCC0360FA1}"/>
    <cellStyle name="40% - Accent6 2 10 4" xfId="1955" xr:uid="{C84F92A5-CE77-44A0-915F-508F3C6FA8CE}"/>
    <cellStyle name="40% - Accent6 2 10 4 2" xfId="27426" xr:uid="{0658D832-FB27-4061-B63E-BE86EA9669C9}"/>
    <cellStyle name="40% - Accent6 2 10 5" xfId="40478" xr:uid="{15BE9D30-A370-47FD-80A7-16B930330D84}"/>
    <cellStyle name="40% - Accent6 2 11" xfId="22341" xr:uid="{FCD32454-FA4D-4D45-BE57-1C5619E9C5B0}"/>
    <cellStyle name="40% - Accent6 2 12" xfId="25549" xr:uid="{E15944CA-76FD-43F9-8074-1127477EF8F2}"/>
    <cellStyle name="40% - Accent6 2 12 2" xfId="50772" xr:uid="{91CCBF0C-7DE0-4F25-BAAC-82404A97331C}"/>
    <cellStyle name="40% - Accent6 2 13" xfId="25644" xr:uid="{1F1D765F-40BA-4B28-877D-3857FFA8005B}"/>
    <cellStyle name="40% - Accent6 2 2" xfId="19274" xr:uid="{94C51C84-9ED1-46FD-BF1A-0787E7DB7043}"/>
    <cellStyle name="40% - Accent6 2 2 10" xfId="44565" xr:uid="{F0EC8708-5736-4FB9-955E-945131FE7BCA}"/>
    <cellStyle name="40% - Accent6 2 2 2" xfId="12960" xr:uid="{13936791-3213-47CA-9512-4EC2CA455D60}"/>
    <cellStyle name="40% - Accent6 2 2 2 2" xfId="320" xr:uid="{D75BA390-9169-49E8-9415-A3D6176ED3C8}"/>
    <cellStyle name="40% - Accent6 2 2 2 2 2" xfId="23568" xr:uid="{17B0B548-1836-4359-9B56-718BA72F2E2A}"/>
    <cellStyle name="40% - Accent6 2 2 2 2 2 2" xfId="12135" xr:uid="{C5B88484-9C15-4DC4-92F5-E8845EEDE112}"/>
    <cellStyle name="40% - Accent6 2 2 2 2 2 2 2" xfId="4230" xr:uid="{AF56C72C-9331-46F5-B47F-3B99DF519169}"/>
    <cellStyle name="40% - Accent6 2 2 2 2 2 2 2 2" xfId="29674" xr:uid="{D51D52FC-F8C7-42D3-AFB3-46E76620676B}"/>
    <cellStyle name="40% - Accent6 2 2 2 2 2 2 3" xfId="37498" xr:uid="{79A2E8FA-FE5F-450E-B7EC-339063A4D7EE}"/>
    <cellStyle name="40% - Accent6 2 2 2 2 2 3" xfId="16526" xr:uid="{CAA79CB6-9491-464D-95D2-432F75E70EB0}"/>
    <cellStyle name="40% - Accent6 2 2 2 2 2 3 2" xfId="7576" xr:uid="{A7E8FBDC-FA15-4F78-8C4A-2D5603C1056D}"/>
    <cellStyle name="40% - Accent6 2 2 2 2 2 3 2 2" xfId="32990" xr:uid="{B175670F-2AA4-414A-9C22-4B138D9B711E}"/>
    <cellStyle name="40% - Accent6 2 2 2 2 2 3 3" xfId="41842" xr:uid="{45D94244-FD5A-4AFF-947F-2FD56DED8AFD}"/>
    <cellStyle name="40% - Accent6 2 2 2 2 2 4" xfId="23010" xr:uid="{57DC11E5-F167-4DC9-9CB3-D1441F8BF61F}"/>
    <cellStyle name="40% - Accent6 2 2 2 2 2 4 2" xfId="48265" xr:uid="{BC178392-8DD9-48CA-A492-5E13AE20DE69}"/>
    <cellStyle name="40% - Accent6 2 2 2 2 2 5" xfId="48813" xr:uid="{D48EECEA-3E8C-473C-9301-6BBF8834B5FD}"/>
    <cellStyle name="40% - Accent6 2 2 2 2 3" xfId="5740" xr:uid="{698A7758-5131-4F21-A14F-33A091FDC477}"/>
    <cellStyle name="40% - Accent6 2 2 2 2 3 2" xfId="3116" xr:uid="{F8FFE349-8F89-4EF3-9E68-7F6705E9B03C}"/>
    <cellStyle name="40% - Accent6 2 2 2 2 3 2 2" xfId="28569" xr:uid="{8A34A1C5-277E-4A73-9044-A18109FD9443}"/>
    <cellStyle name="40% - Accent6 2 2 2 2 3 3" xfId="31163" xr:uid="{9C51B6D0-3D30-4CE0-AC00-A72C5A6FF3E1}"/>
    <cellStyle name="40% - Accent6 2 2 2 2 4" xfId="24863" xr:uid="{F9B617C5-60A8-4A91-BB58-B272EC7200AD}"/>
    <cellStyle name="40% - Accent6 2 2 2 2 4 2" xfId="14850" xr:uid="{4A65E074-D356-4F86-A957-ECA86FE2A0D1}"/>
    <cellStyle name="40% - Accent6 2 2 2 2 4 2 2" xfId="40189" xr:uid="{B699F6FB-3292-4D94-953C-E1888F5B53C2}"/>
    <cellStyle name="40% - Accent6 2 2 2 2 4 3" xfId="50097" xr:uid="{9271BE0D-4C24-4EDB-89D5-BA51D3E17014}"/>
    <cellStyle name="40% - Accent6 2 2 2 2 5" xfId="8652" xr:uid="{C2DD0699-816E-4AD2-9043-8EF5EF558DDF}"/>
    <cellStyle name="40% - Accent6 2 2 2 2 5 2" xfId="34058" xr:uid="{43CB61B6-5BE4-42E0-989B-E89678FFBBE4}"/>
    <cellStyle name="40% - Accent6 2 2 2 2 6" xfId="25806" xr:uid="{4FC7B489-7331-4FC7-8D62-DD89C0F80A12}"/>
    <cellStyle name="40% - Accent6 2 2 2 3" xfId="321" xr:uid="{374824F3-0478-4722-B3A0-C5E20D30070A}"/>
    <cellStyle name="40% - Accent6 2 2 2 3 2" xfId="17256" xr:uid="{68EBC7AA-B100-46EA-83D5-DC8576C06846}"/>
    <cellStyle name="40% - Accent6 2 2 2 3 2 2" xfId="24772" xr:uid="{5634470C-542A-47B9-8A68-E214439A1330}"/>
    <cellStyle name="40% - Accent6 2 2 2 3 2 2 2" xfId="10544" xr:uid="{BC5C3240-AB78-4AB5-92E0-897E969BFE45}"/>
    <cellStyle name="40% - Accent6 2 2 2 3 2 2 2 2" xfId="35928" xr:uid="{211D548B-5D68-4281-9434-D4435A397CC9}"/>
    <cellStyle name="40% - Accent6 2 2 2 3 2 2 3" xfId="50006" xr:uid="{529201D0-8BDF-40E1-9ADF-F7AF7BF8DCB3}"/>
    <cellStyle name="40% - Accent6 2 2 2 3 2 3" xfId="5992" xr:uid="{A40A3369-D889-45DE-BB15-8FCD825FB055}"/>
    <cellStyle name="40% - Accent6 2 2 2 3 2 3 2" xfId="20212" xr:uid="{F6E9339A-2EC8-47C5-B1DF-FE18B729BD28}"/>
    <cellStyle name="40% - Accent6 2 2 2 3 2 3 2 2" xfId="45500" xr:uid="{CC5F6C10-FDFA-427C-B456-4B266987C334}"/>
    <cellStyle name="40% - Accent6 2 2 2 3 2 3 3" xfId="31415" xr:uid="{348C3D5C-E1D6-4FFB-93B2-C68DC5DFBAE7}"/>
    <cellStyle name="40% - Accent6 2 2 2 3 2 4" xfId="16697" xr:uid="{4BCE5AD9-02DC-422B-871B-45532DBF6A1A}"/>
    <cellStyle name="40% - Accent6 2 2 2 3 2 4 2" xfId="42013" xr:uid="{AE05AC5F-DB00-4D78-AFC4-44053762ED00}"/>
    <cellStyle name="40% - Accent6 2 2 2 3 2 5" xfId="42564" xr:uid="{525E1097-48B9-4310-8B14-04A2CEFA1214}"/>
    <cellStyle name="40% - Accent6 2 2 2 3 3" xfId="12054" xr:uid="{567DAE0D-F122-4D69-A00A-D1BB7009B852}"/>
    <cellStyle name="40% - Accent6 2 2 2 3 3 2" xfId="9429" xr:uid="{56AFD90A-C832-4FA1-89A5-F16041101AC6}"/>
    <cellStyle name="40% - Accent6 2 2 2 3 3 2 2" xfId="34822" xr:uid="{32334C8A-6ACF-4783-8614-94ACF247598C}"/>
    <cellStyle name="40% - Accent6 2 2 2 3 3 3" xfId="37417" xr:uid="{103964F0-713B-472C-A820-96621C89B380}"/>
    <cellStyle name="40% - Accent6 2 2 2 3 4" xfId="18550" xr:uid="{C1244F9B-3946-4A3A-BBCA-5B4C5EC35DEF}"/>
    <cellStyle name="40% - Accent6 2 2 2 3 4 2" xfId="3286" xr:uid="{160AF776-435F-4372-94E2-81792D9662DC}"/>
    <cellStyle name="40% - Accent6 2 2 2 3 4 2 2" xfId="28739" xr:uid="{67380DFA-D888-454C-8223-8B79372AE064}"/>
    <cellStyle name="40% - Accent6 2 2 2 3 4 3" xfId="43850" xr:uid="{3BE44D3E-DCCF-449A-A7A9-24CEF67D0E16}"/>
    <cellStyle name="40% - Accent6 2 2 2 3 5" xfId="21287" xr:uid="{E6DAC2F4-D1B2-4182-A120-476DEC7DDF42}"/>
    <cellStyle name="40% - Accent6 2 2 2 3 5 2" xfId="46565" xr:uid="{23446048-ECC4-4328-935B-D2B9814F5427}"/>
    <cellStyle name="40% - Accent6 2 2 2 3 6" xfId="25807" xr:uid="{280B064E-8876-4789-837D-C9F0BE046ECF}"/>
    <cellStyle name="40% - Accent6 2 2 2 4" xfId="10931" xr:uid="{75097E8A-392F-4C09-AEEF-F9F31E03DFB7}"/>
    <cellStyle name="40% - Accent6 2 2 2 4 2" xfId="5821" xr:uid="{C06B06BF-0B5E-48D8-BF79-CF8FF68773A7}"/>
    <cellStyle name="40% - Accent6 2 2 2 4 2 2" xfId="2126" xr:uid="{3C732F54-E292-4944-B1A5-F886C2CA3BF4}"/>
    <cellStyle name="40% - Accent6 2 2 2 4 2 2 2" xfId="27597" xr:uid="{094670CC-5E89-4791-A31D-40225DC42006}"/>
    <cellStyle name="40% - Accent6 2 2 2 4 2 3" xfId="31244" xr:uid="{4592CC73-3488-4F41-8431-214DEFB29704}"/>
    <cellStyle name="40% - Accent6 2 2 2 4 3" xfId="22839" xr:uid="{5951299E-3EC8-49EB-A1A9-64BE6692ABFE}"/>
    <cellStyle name="40% - Accent6 2 2 2 4 3 2" xfId="18109" xr:uid="{8EFF0B9E-8661-48FA-A76C-3F6071ED83D2}"/>
    <cellStyle name="40% - Accent6 2 2 2 4 3 2 2" xfId="43417" xr:uid="{52F34AE6-77E2-4D48-AC8C-2AF2B4E6A252}"/>
    <cellStyle name="40% - Accent6 2 2 2 4 3 3" xfId="48094" xr:uid="{6F01C56E-661B-4925-B6DD-4F2F4646B705}"/>
    <cellStyle name="40% - Accent6 2 2 2 4 4" xfId="10373" xr:uid="{781B60DC-90A9-4F51-9297-E0F3FC78CE24}"/>
    <cellStyle name="40% - Accent6 2 2 2 4 4 2" xfId="35757" xr:uid="{A8ACD5E9-8A89-47F3-A8C1-C0EE5F6C5942}"/>
    <cellStyle name="40% - Accent6 2 2 2 4 5" xfId="36302" xr:uid="{0AB52957-1506-4147-8C15-75463054D63F}"/>
    <cellStyle name="40% - Accent6 2 2 2 5" xfId="16274" xr:uid="{AC77F033-83C6-4CF4-8782-BE5776037850}"/>
    <cellStyle name="40% - Accent6 2 2 2 5 2" xfId="14680" xr:uid="{A8F196FF-74DE-450D-B6ED-7CCDEE44677E}"/>
    <cellStyle name="40% - Accent6 2 2 2 5 2 2" xfId="40019" xr:uid="{630BDFF3-AE35-45DF-B51B-CDE5D623F691}"/>
    <cellStyle name="40% - Accent6 2 2 2 5 3" xfId="41590" xr:uid="{7D8963AE-6907-4845-B314-FEA6D4DE11DE}"/>
    <cellStyle name="40% - Accent6 2 2 2 6" xfId="12226" xr:uid="{91485978-C1F4-441D-8BF8-02DC659AF319}"/>
    <cellStyle name="40% - Accent6 2 2 2 6 2" xfId="21162" xr:uid="{116AA406-FD9C-44FF-B249-34B8282F972C}"/>
    <cellStyle name="40% - Accent6 2 2 2 6 2 2" xfId="46441" xr:uid="{270A39BA-746C-4A42-8E7D-51A9C62AF5D1}"/>
    <cellStyle name="40% - Accent6 2 2 2 6 3" xfId="37589" xr:uid="{961D9746-4C90-4180-9EF7-2E4AF52EC0B1}"/>
    <cellStyle name="40% - Accent6 2 2 2 7" xfId="2339" xr:uid="{E4416FF7-51D0-46DB-9C84-FFDBE9E72A1A}"/>
    <cellStyle name="40% - Accent6 2 2 2 7 2" xfId="27809" xr:uid="{C5FD17F2-5811-4979-9D0A-FA81A5E5B5F1}"/>
    <cellStyle name="40% - Accent6 2 2 2 8" xfId="38314" xr:uid="{223BA00D-4F60-4E5A-80A9-9CD0CC168725}"/>
    <cellStyle name="40% - Accent6 2 2 3" xfId="1361" xr:uid="{3533C910-1DF0-427E-A5A1-FAC74074199F}"/>
    <cellStyle name="40% - Accent6 2 2 3 2" xfId="3465" xr:uid="{A9F89543-5752-4A1C-A33E-37848A8CE97E}"/>
    <cellStyle name="40% - Accent6 2 2 3 2 2" xfId="19359" xr:uid="{7529C155-C450-427A-BC7D-E5B63411740F}"/>
    <cellStyle name="40% - Accent6 2 2 3 2 2 2" xfId="7926" xr:uid="{83D7A544-975D-4F68-A2E4-73D794746D60}"/>
    <cellStyle name="40% - Accent6 2 2 3 2 2 2 2" xfId="16868" xr:uid="{10EB8D94-DE0D-4993-A551-CC52039B4058}"/>
    <cellStyle name="40% - Accent6 2 2 3 2 2 2 2 2" xfId="42184" xr:uid="{2AF19B94-4E04-427E-A37A-7DCC7FED1BE2}"/>
    <cellStyle name="40% - Accent6 2 2 3 2 2 2 3" xfId="33333" xr:uid="{7B34BCC3-BE40-48FF-B6F6-974AC66BBA49}"/>
    <cellStyle name="40% - Accent6 2 2 3 2 2 3" xfId="24943" xr:uid="{5FB727DA-9318-4251-948E-9528C08DD1D6}"/>
    <cellStyle name="40% - Accent6 2 2 3 2 2 3 2" xfId="1263" xr:uid="{A16AD06D-354B-455B-B878-8791B50F3E1B}"/>
    <cellStyle name="40% - Accent6 2 2 3 2 2 3 2 2" xfId="26747" xr:uid="{0B532275-7373-4D73-9D60-147FC08B4010}"/>
    <cellStyle name="40% - Accent6 2 2 3 2 2 3 3" xfId="50177" xr:uid="{6D103CBC-A1EE-478F-A705-3CBB9CC492D5}"/>
    <cellStyle name="40% - Accent6 2 2 3 2 2 4" xfId="12477" xr:uid="{9F0D0D35-2D81-49D0-A5B5-EA7D0E07B439}"/>
    <cellStyle name="40% - Accent6 2 2 3 2 2 4 2" xfId="37840" xr:uid="{8158CC24-EA47-4FDE-B5C3-8DC1216DCC86}"/>
    <cellStyle name="40% - Accent6 2 2 3 2 2 5" xfId="44647" xr:uid="{1D544052-1BF9-4FEA-A10E-9286845536AE}"/>
    <cellStyle name="40% - Accent6 2 2 3 2 3" xfId="18378" xr:uid="{F0475C11-9A95-4C3A-8347-B97EC2D6E93C}"/>
    <cellStyle name="40% - Accent6 2 2 3 2 3 2" xfId="15753" xr:uid="{989C5690-AB81-4E40-B734-90E0E5120650}"/>
    <cellStyle name="40% - Accent6 2 2 3 2 3 2 2" xfId="41080" xr:uid="{995DF0FA-D474-454E-AC0C-40B1FF63C5B9}"/>
    <cellStyle name="40% - Accent6 2 2 3 2 3 3" xfId="43678" xr:uid="{6B1F262F-29B1-4C96-9EF9-6FBAA52BC29A}"/>
    <cellStyle name="40% - Accent6 2 2 3 2 4" xfId="20652" xr:uid="{6AD43575-D66A-4766-9CE6-DFCD5A7E8B5B}"/>
    <cellStyle name="40% - Accent6 2 2 3 2 4 2" xfId="22235" xr:uid="{1F33D3DE-2E10-4C00-A557-280C34590D79}"/>
    <cellStyle name="40% - Accent6 2 2 3 2 4 2 2" xfId="47503" xr:uid="{9A191E78-EB8C-4608-B88A-DC502671C865}"/>
    <cellStyle name="40% - Accent6 2 2 3 2 4 3" xfId="45931" xr:uid="{3CE931BB-D535-42FE-8305-3C4A6D4D1D51}"/>
    <cellStyle name="40% - Accent6 2 2 3 2 5" xfId="4443" xr:uid="{5715B5F5-1D9D-42DC-A83E-1EFE107FD901}"/>
    <cellStyle name="40% - Accent6 2 2 3 2 5 2" xfId="29886" xr:uid="{06832B8B-6991-4476-8F16-4A59AA41C19B}"/>
    <cellStyle name="40% - Accent6 2 2 3 2 6" xfId="28910" xr:uid="{647F2C87-998D-47A8-95E0-615653AF6346}"/>
    <cellStyle name="40% - Accent6 2 2 3 3" xfId="9779" xr:uid="{0BB6F0CC-83F9-4A82-A7D3-B1510AA9421F}"/>
    <cellStyle name="40% - Accent6 2 2 3 3 2" xfId="13045" xr:uid="{00948D31-2286-45F0-A03E-A87595397D90}"/>
    <cellStyle name="40% - Accent6 2 2 3 3 2 2" xfId="20561" xr:uid="{AE1248F6-DF89-4F1D-8390-23248B3DF099}"/>
    <cellStyle name="40% - Accent6 2 2 3 3 2 2 2" xfId="6334" xr:uid="{C2A50C84-E51B-459C-8A4E-8F50DEF80F50}"/>
    <cellStyle name="40% - Accent6 2 2 3 3 2 2 2 2" xfId="31757" xr:uid="{C999BC46-B995-42A9-B6DE-FCBC23C16D86}"/>
    <cellStyle name="40% - Accent6 2 2 3 3 2 2 3" xfId="45840" xr:uid="{E26E15E7-371C-470B-B193-01801160A380}"/>
    <cellStyle name="40% - Accent6 2 2 3 3 2 3" xfId="18630" xr:uid="{EB2ACAB8-6D1C-4CC2-8684-DCA09E03B552}"/>
    <cellStyle name="40% - Accent6 2 2 3 3 2 3 2" xfId="2296" xr:uid="{C0C0BD73-CA65-4FEF-875B-19189660D95E}"/>
    <cellStyle name="40% - Accent6 2 2 3 3 2 3 2 2" xfId="27767" xr:uid="{71154089-8E7F-4D38-A2CB-C1BFBB35A2E6}"/>
    <cellStyle name="40% - Accent6 2 2 3 3 2 3 3" xfId="43930" xr:uid="{290102CC-D4AB-479A-B275-BFCC3A593F40}"/>
    <cellStyle name="40% - Accent6 2 2 3 3 2 4" xfId="25114" xr:uid="{14D6A809-FE72-4437-8670-64462D166360}"/>
    <cellStyle name="40% - Accent6 2 2 3 3 2 4 2" xfId="50348" xr:uid="{AD63D488-0F10-4398-A4A2-A3EC91301986}"/>
    <cellStyle name="40% - Accent6 2 2 3 3 2 5" xfId="38396" xr:uid="{0B062559-1BCE-4ECB-84F7-41883AC44B92}"/>
    <cellStyle name="40% - Accent6 2 2 3 3 3" xfId="7845" xr:uid="{774B5A80-98E3-4E0E-971E-F4B718C51CA5}"/>
    <cellStyle name="40% - Accent6 2 2 3 3 3 2" xfId="5220" xr:uid="{A1749F4A-A5C7-4D3A-AB24-E136F91D99F6}"/>
    <cellStyle name="40% - Accent6 2 2 3 3 3 2 2" xfId="30651" xr:uid="{FF33B29A-699C-4FF7-9283-49A676810EF9}"/>
    <cellStyle name="40% - Accent6 2 2 3 3 3 3" xfId="33252" xr:uid="{2ED2E28A-1FE3-42B9-A3F9-3E484FBDF040}"/>
    <cellStyle name="40% - Accent6 2 2 3 3 4" xfId="14340" xr:uid="{9F776D9F-2C69-4C7F-B9BB-9DCB637F38BE}"/>
    <cellStyle name="40% - Accent6 2 2 3 3 4 2" xfId="15923" xr:uid="{AFF9A033-0B3D-4E16-B37D-9E4044733484}"/>
    <cellStyle name="40% - Accent6 2 2 3 3 4 2 2" xfId="41250" xr:uid="{D63DA709-BF5C-4E07-B24D-8064F71CACB2}"/>
    <cellStyle name="40% - Accent6 2 2 3 3 4 3" xfId="39679" xr:uid="{C26E709A-A7BC-4F24-BC9B-0F248569980C}"/>
    <cellStyle name="40% - Accent6 2 2 3 3 5" xfId="10757" xr:uid="{452F4D92-A864-4DCA-8E16-06DD76AB4CE5}"/>
    <cellStyle name="40% - Accent6 2 2 3 3 5 2" xfId="36140" xr:uid="{7632A38B-E0A4-44E9-92C6-1AE265517770}"/>
    <cellStyle name="40% - Accent6 2 2 3 3 6" xfId="35163" xr:uid="{B6A72ACB-77D4-477C-AF81-0C12C2D46390}"/>
    <cellStyle name="40% - Accent6 2 2 3 4" xfId="6723" xr:uid="{2D9AD5EA-859E-4676-8505-EE4E720ED111}"/>
    <cellStyle name="40% - Accent6 2 2 3 4 2" xfId="18459" xr:uid="{1C92B3D4-4E3E-49F5-9353-B094A35BCDD5}"/>
    <cellStyle name="40% - Accent6 2 2 3 4 2 2" xfId="23181" xr:uid="{E4B32112-7D01-46DB-8B2C-766DA098662D}"/>
    <cellStyle name="40% - Accent6 2 2 3 4 2 2 2" xfId="48436" xr:uid="{C081615B-CAF8-4BE2-A285-D3771B390C24}"/>
    <cellStyle name="40% - Accent6 2 2 3 4 2 3" xfId="43759" xr:uid="{D5125AEA-657C-4027-9C91-DC7719BAEDC9}"/>
    <cellStyle name="40% - Accent6 2 2 3 4 3" xfId="12306" xr:uid="{91275CF8-528D-4903-931A-2F3ED6E519C7}"/>
    <cellStyle name="40% - Accent6 2 2 3 4 3 2" xfId="13898" xr:uid="{DA545AB4-1D7E-4F0F-A8DF-6F03D5941350}"/>
    <cellStyle name="40% - Accent6 2 2 3 4 3 2 2" xfId="39249" xr:uid="{512A4C5C-C8D6-4868-B119-433FD9CEB3C9}"/>
    <cellStyle name="40% - Accent6 2 2 3 4 3 3" xfId="37669" xr:uid="{A609ED3B-24A8-49EF-8361-82FDDC588F42}"/>
    <cellStyle name="40% - Accent6 2 2 3 4 4" xfId="6163" xr:uid="{B65E16A0-EABF-4305-9918-D7DA8E1B171C}"/>
    <cellStyle name="40% - Accent6 2 2 3 4 4 2" xfId="31586" xr:uid="{AD4A1A45-051D-4F7C-A5FA-43D42B2BA487}"/>
    <cellStyle name="40% - Accent6 2 2 3 4 5" xfId="32137" xr:uid="{2C9938DA-73D7-46F7-A33D-3B5A2ED63643}"/>
    <cellStyle name="40% - Accent6 2 2 3 5" xfId="24691" xr:uid="{120749A5-2A9D-4292-8790-E5449A9CFF88}"/>
    <cellStyle name="40% - Accent6 2 2 3 5 2" xfId="22065" xr:uid="{17C94DCB-B8A1-4547-AF94-1BD1C34D8636}"/>
    <cellStyle name="40% - Accent6 2 2 3 5 2 2" xfId="47333" xr:uid="{56C40383-75D7-4738-9653-EEAE20EF2413}"/>
    <cellStyle name="40% - Accent6 2 2 3 5 3" xfId="49925" xr:uid="{E5F0E446-44B5-44DB-8940-B72C64C277EC}"/>
    <cellStyle name="40% - Accent6 2 2 3 6" xfId="8017" xr:uid="{68626EE7-AD2A-4AEA-8D5A-7F996DD877AA}"/>
    <cellStyle name="40% - Accent6 2 2 3 6 2" xfId="9599" xr:uid="{C29017D7-6DAA-4DC1-AC78-A7E1A3AE0A63}"/>
    <cellStyle name="40% - Accent6 2 2 3 6 2 2" xfId="34992" xr:uid="{96C4EE8B-1ABB-4FBA-A990-F9072032923A}"/>
    <cellStyle name="40% - Accent6 2 2 3 6 3" xfId="33424" xr:uid="{04CEB135-D906-4B27-9450-2BBF01E8CDA2}"/>
    <cellStyle name="40% - Accent6 2 2 3 7" xfId="14975" xr:uid="{D14BBE99-6D13-49CF-9CD9-8A9F3E1F5F46}"/>
    <cellStyle name="40% - Accent6 2 2 3 7 2" xfId="40313" xr:uid="{A60FA8C1-0306-433C-893C-065FC8BD14E9}"/>
    <cellStyle name="40% - Accent6 2 2 3 8" xfId="26833" xr:uid="{A733781D-7E6F-4DBE-B97B-410BC157CA82}"/>
    <cellStyle name="40% - Accent6 2 2 4" xfId="22416" xr:uid="{3E367D4C-BD65-41AB-A1AE-975933229219}"/>
    <cellStyle name="40% - Accent6 2 2 4 2" xfId="405" xr:uid="{BBBAFDA3-EA45-41D6-A20B-1E6D54077750}"/>
    <cellStyle name="40% - Accent6 2 2 4 2 2" xfId="14249" xr:uid="{318A1F6E-FA4E-430C-9108-8F7251678C4A}"/>
    <cellStyle name="40% - Accent6 2 2 4 2 2 2" xfId="12648" xr:uid="{561B05EE-CADF-431A-93BF-E2079F80D17D}"/>
    <cellStyle name="40% - Accent6 2 2 4 2 2 2 2" xfId="38011" xr:uid="{EE64B563-E44C-43EE-86B4-8FB3694F7919}"/>
    <cellStyle name="40% - Accent6 2 2 4 2 2 3" xfId="39588" xr:uid="{8DEE3184-566F-4EC1-9D90-1450DC04CE64}"/>
    <cellStyle name="40% - Accent6 2 2 4 2 3" xfId="8097" xr:uid="{32AE964C-B35C-456B-B4F0-02DAE9A4870C}"/>
    <cellStyle name="40% - Accent6 2 2 4 2 3 2" xfId="4400" xr:uid="{D8F144D1-EFBC-432F-90D0-3CB3FCCFE4AB}"/>
    <cellStyle name="40% - Accent6 2 2 4 2 3 2 2" xfId="29844" xr:uid="{BAD523C9-8442-4CEA-9DE8-D5E226290D00}"/>
    <cellStyle name="40% - Accent6 2 2 4 2 3 3" xfId="33504" xr:uid="{B84D7EA8-8AD1-4F39-A2A6-7A0D33F00E88}"/>
    <cellStyle name="40% - Accent6 2 2 4 2 4" xfId="18801" xr:uid="{2489F5AE-3ABE-48A0-B6E6-6472FA9BA313}"/>
    <cellStyle name="40% - Accent6 2 2 4 2 4 2" xfId="44101" xr:uid="{5523B835-E10E-411A-BB09-333DC75B4971}"/>
    <cellStyle name="40% - Accent6 2 2 4 2 5" xfId="25889" xr:uid="{BA432789-DBF6-42BD-99FA-25603BD9CA47}"/>
    <cellStyle name="40% - Accent6 2 2 4 3" xfId="20480" xr:uid="{201F2C8A-D79B-4BBC-BC21-4C5EA06C33BD}"/>
    <cellStyle name="40% - Accent6 2 2 4 3 2" xfId="11533" xr:uid="{C98A56B8-766F-4FA7-BC1E-9A7EC04BB6C8}"/>
    <cellStyle name="40% - Accent6 2 2 4 3 2 2" xfId="36904" xr:uid="{9C4298A8-B0F3-4C28-900C-698CC29C0832}"/>
    <cellStyle name="40% - Accent6 2 2 4 3 3" xfId="45759" xr:uid="{52858C9E-C22A-42E1-8CB8-1CC4D9FA4B2F}"/>
    <cellStyle name="40% - Accent6 2 2 4 4" xfId="2776" xr:uid="{5760A948-92F0-4F02-872E-CD25C2C6BA0B}"/>
    <cellStyle name="40% - Accent6 2 2 4 4 2" xfId="5390" xr:uid="{04EE589F-9644-4ABA-B4A4-D7A3835036E4}"/>
    <cellStyle name="40% - Accent6 2 2 4 4 2 2" xfId="30821" xr:uid="{97E3902F-CEC3-4472-80D9-C68665F06AF7}"/>
    <cellStyle name="40% - Accent6 2 2 4 4 3" xfId="28229" xr:uid="{6B416CB6-DD92-4A11-AC26-FF9DF1A2806A}"/>
    <cellStyle name="40% - Accent6 2 2 4 5" xfId="23393" xr:uid="{F73C824B-FAB1-4D8E-93EB-F6B2B322D86A}"/>
    <cellStyle name="40% - Accent6 2 2 4 5 2" xfId="48648" xr:uid="{570FCC44-ED55-4AD2-8B7D-F84A74E77471}"/>
    <cellStyle name="40% - Accent6 2 2 4 6" xfId="47673" xr:uid="{7FA3FE6D-C01C-4526-8078-3BCF266D7783}"/>
    <cellStyle name="40% - Accent6 2 2 5" xfId="16103" xr:uid="{6B96DC23-D7D7-4C9C-AAA3-3D3F3B394026}"/>
    <cellStyle name="40% - Accent6 2 2 5 2" xfId="1445" xr:uid="{57C753F8-86AF-41B4-9CA9-1B1614986A91}"/>
    <cellStyle name="40% - Accent6 2 2 5 2 2" xfId="2685" xr:uid="{D0785195-268B-4BC1-BD6D-F84D2E493FA3}"/>
    <cellStyle name="40% - Accent6 2 2 5 2 2 2" xfId="25285" xr:uid="{614ACF86-0EC1-4D77-BE77-D13F54E001B1}"/>
    <cellStyle name="40% - Accent6 2 2 5 2 2 2 2" xfId="50519" xr:uid="{BA63E125-DB66-418C-8578-AB0CFB30975F}"/>
    <cellStyle name="40% - Accent6 2 2 5 2 2 3" xfId="28138" xr:uid="{02983E64-ADEB-4945-9441-0FA0D6E6B0B3}"/>
    <cellStyle name="40% - Accent6 2 2 5 2 3" xfId="20732" xr:uid="{1280BF04-BC89-4ED8-AF0F-B25BDFAAA811}"/>
    <cellStyle name="40% - Accent6 2 2 5 2 3 2" xfId="10714" xr:uid="{D10509A0-A223-41C9-A400-5E743E033171}"/>
    <cellStyle name="40% - Accent6 2 2 5 2 3 2 2" xfId="36098" xr:uid="{55EE6434-710E-44EC-B9A9-878971057EB3}"/>
    <cellStyle name="40% - Accent6 2 2 5 2 3 3" xfId="46011" xr:uid="{8F8421A7-6B9F-497B-93D5-BC5CE1544EC3}"/>
    <cellStyle name="40% - Accent6 2 2 5 2 4" xfId="8268" xr:uid="{761C5D1A-C800-4C3E-9BA1-821B7501AC3A}"/>
    <cellStyle name="40% - Accent6 2 2 5 2 4 2" xfId="33675" xr:uid="{5A7768FC-DD52-40B4-BB09-7FB9D8E80F4F}"/>
    <cellStyle name="40% - Accent6 2 2 5 2 5" xfId="26916" xr:uid="{E1F0145A-59F2-4898-9B74-5053B6A2A022}"/>
    <cellStyle name="40% - Accent6 2 2 5 3" xfId="14168" xr:uid="{3F506F55-ED1C-477A-84F2-E45AE760B025}"/>
    <cellStyle name="40% - Accent6 2 2 5 3 2" xfId="24170" xr:uid="{78DD3273-751F-42C1-8E7E-226A103F9A64}"/>
    <cellStyle name="40% - Accent6 2 2 5 3 2 2" xfId="49415" xr:uid="{5319279D-F71B-4F87-A94B-7C01FD92022D}"/>
    <cellStyle name="40% - Accent6 2 2 5 3 3" xfId="39507" xr:uid="{23C0D4D7-7C5F-4D39-945C-D506C0BBCCDC}"/>
    <cellStyle name="40% - Accent6 2 2 5 4" xfId="9089" xr:uid="{55F8FC0E-367F-43B9-8A67-8231DE08DC73}"/>
    <cellStyle name="40% - Accent6 2 2 5 4 2" xfId="11703" xr:uid="{D4277019-BEF5-4CFC-896E-B3A67A883308}"/>
    <cellStyle name="40% - Accent6 2 2 5 4 2 2" xfId="37074" xr:uid="{813B0F12-A497-4B79-931F-A5B5E7DE57D1}"/>
    <cellStyle name="40% - Accent6 2 2 5 4 3" xfId="34482" xr:uid="{B6E1DFE0-365E-4759-BCD1-C9580795FE0D}"/>
    <cellStyle name="40% - Accent6 2 2 5 5" xfId="17081" xr:uid="{41C11F8D-8585-4E0C-B0A0-59E84F4AF24B}"/>
    <cellStyle name="40% - Accent6 2 2 5 5 2" xfId="42396" xr:uid="{38B2A536-1DF1-4F75-82D6-D3F3D92AEA03}"/>
    <cellStyle name="40% - Accent6 2 2 5 6" xfId="41420" xr:uid="{F2664F96-85C0-4232-B354-E6205121D988}"/>
    <cellStyle name="40% - Accent6 2 2 6" xfId="4618" xr:uid="{17DF942D-CCB9-4C68-BE49-841960422B63}"/>
    <cellStyle name="40% - Accent6 2 2 6 2" xfId="16355" xr:uid="{4F95E528-D80C-4A5F-9448-4F12EAC60DFD}"/>
    <cellStyle name="40% - Accent6 2 2 6 2 2" xfId="1091" xr:uid="{D769B2EE-D7B5-476A-B0FC-72009686D331}"/>
    <cellStyle name="40% - Accent6 2 2 6 2 2 2" xfId="26575" xr:uid="{30F85A6B-EB0F-41B9-B119-290B761332E8}"/>
    <cellStyle name="40% - Accent6 2 2 6 2 3" xfId="41671" xr:uid="{0AA79109-0D99-4DA6-8960-80F89B705C5F}"/>
    <cellStyle name="40% - Accent6 2 2 6 3" xfId="10202" xr:uid="{DA4F2716-7823-4FEE-969C-368BB8F5EDB6}"/>
    <cellStyle name="40% - Accent6 2 2 6 3 2" xfId="24421" xr:uid="{8243A055-DB69-4AD2-8817-7390DB448A4F}"/>
    <cellStyle name="40% - Accent6 2 2 6 3 2 2" xfId="49666" xr:uid="{99C0E603-93EC-4931-BEB6-E589BBA4F9A7}"/>
    <cellStyle name="40% - Accent6 2 2 6 3 3" xfId="35586" xr:uid="{028489F6-C7BF-4595-9AE3-1103C4C1F8F8}"/>
    <cellStyle name="40% - Accent6 2 2 6 4" xfId="4059" xr:uid="{13583FD0-F7D3-4CE7-B408-C5A11216F050}"/>
    <cellStyle name="40% - Accent6 2 2 6 4 2" xfId="29503" xr:uid="{16CB55B8-D22E-43CF-908E-F4E2B0709EF6}"/>
    <cellStyle name="40% - Accent6 2 2 6 5" xfId="30049" xr:uid="{490B53E2-240B-4390-9F96-EDF5AC5C4C5F}"/>
    <cellStyle name="40% - Accent6 2 2 7" xfId="22587" xr:uid="{D6AFA595-37CA-47C8-9CC3-04AF238387DA}"/>
    <cellStyle name="40% - Accent6 2 2 7 2" xfId="20992" xr:uid="{601BA963-15F5-4685-AC31-EA1ED917C203}"/>
    <cellStyle name="40% - Accent6 2 2 7 2 2" xfId="46271" xr:uid="{60D8BA11-1654-476F-9F81-871C7FC4E8B9}"/>
    <cellStyle name="40% - Accent6 2 2 7 3" xfId="47842" xr:uid="{8D2C365E-CBB8-4130-969E-01F67730AF2F}"/>
    <cellStyle name="40% - Accent6 2 2 8" xfId="5912" xr:uid="{7D0819F7-C431-4C00-A3A3-E44E4A60DEA6}"/>
    <cellStyle name="40% - Accent6 2 2 8 2" xfId="8527" xr:uid="{47E7A6E8-5DAD-4CC0-8C9C-EE16CE8E120A}"/>
    <cellStyle name="40% - Accent6 2 2 8 2 2" xfId="33934" xr:uid="{22C7ABF3-F2E8-4A37-9002-47B5C6D0A8F5}"/>
    <cellStyle name="40% - Accent6 2 2 8 3" xfId="31335" xr:uid="{0ED67D34-DE8C-40F0-8F54-6B5CC0DD4F32}"/>
    <cellStyle name="40% - Accent6 2 2 9" xfId="14500" xr:uid="{41D72D13-7717-40F0-8B33-0E0832BA6515}"/>
    <cellStyle name="40% - Accent6 2 2 9 2" xfId="39839" xr:uid="{08055D2A-D181-4273-A4EE-5BEBE96200AA}"/>
    <cellStyle name="40% - Accent6 2 3" xfId="5569" xr:uid="{D128FEAD-63D7-4732-B61F-CCE938C30514}"/>
    <cellStyle name="40% - Accent6 2 3 2" xfId="11883" xr:uid="{D602B205-C8A3-4869-8E3D-F96136712821}"/>
    <cellStyle name="40% - Accent6 2 3 2 2" xfId="9863" xr:uid="{C27FF6BF-FAA2-4369-B124-8C2BA4F1DC39}"/>
    <cellStyle name="40% - Accent6 2 3 2 2 2" xfId="21634" xr:uid="{3D332751-4C96-480F-86DA-CCF31E651562}"/>
    <cellStyle name="40% - Accent6 2 3 2 2 2 2" xfId="8439" xr:uid="{A71EDE1A-A866-4187-AA9E-230DF8A4982F}"/>
    <cellStyle name="40% - Accent6 2 3 2 2 2 2 2" xfId="33846" xr:uid="{A67195C7-EF09-43F9-B68D-66E733DDD402}"/>
    <cellStyle name="40% - Accent6 2 3 2 2 2 3" xfId="46902" xr:uid="{12D12ADD-DF94-43AA-A4DD-620F1E211FAC}"/>
    <cellStyle name="40% - Accent6 2 3 2 2 3" xfId="2856" xr:uid="{2F2F40B0-25EF-492A-96A9-BBDA9DA8F4F8}"/>
    <cellStyle name="40% - Accent6 2 3 2 2 3 2" xfId="17038" xr:uid="{85D8E4E5-70B9-4ACA-AAE2-9366500C52CD}"/>
    <cellStyle name="40% - Accent6 2 3 2 2 3 2 2" xfId="42354" xr:uid="{E8B40F96-D5E6-43AC-818D-661FC02A38B6}"/>
    <cellStyle name="40% - Accent6 2 3 2 2 3 3" xfId="28309" xr:uid="{4C637B71-7119-48D6-81E3-EDD2F53B1911}"/>
    <cellStyle name="40% - Accent6 2 3 2 2 4" xfId="14591" xr:uid="{2A01067F-EA69-4AA0-8E4C-760B388C7281}"/>
    <cellStyle name="40% - Accent6 2 3 2 2 4 2" xfId="39930" xr:uid="{EDE94775-D20D-4550-A876-AB62B12CE586}"/>
    <cellStyle name="40% - Accent6 2 3 2 2 5" xfId="35247" xr:uid="{1CC464A5-C0DF-4CE8-9BC7-D16D3DC573A8}"/>
    <cellStyle name="40% - Accent6 2 3 2 3" xfId="8917" xr:uid="{3C2A05F6-2A90-4310-8665-B6692D1CFAB3}"/>
    <cellStyle name="40% - Accent6 2 3 2 3 2" xfId="7325" xr:uid="{C26D76B7-0C8D-43A2-80D1-F4F0FCE6EA27}"/>
    <cellStyle name="40% - Accent6 2 3 2 3 2 2" xfId="32739" xr:uid="{61983B14-F58B-42C2-ABF0-2DB62636436F}"/>
    <cellStyle name="40% - Accent6 2 3 2 3 3" xfId="34310" xr:uid="{71275D6C-AFC0-4C8B-BC14-CD0BB35F6662}"/>
    <cellStyle name="40% - Accent6 2 3 2 4" xfId="15413" xr:uid="{D9856477-0034-4466-A873-CDE28DA7ABDD}"/>
    <cellStyle name="40% - Accent6 2 3 2 4 2" xfId="18028" xr:uid="{2490F1E8-EF62-442F-9E21-54525D81D0EB}"/>
    <cellStyle name="40% - Accent6 2 3 2 4 2 2" xfId="43336" xr:uid="{7E4662FD-07C1-4AE3-9AC0-5A6EE66EEB84}"/>
    <cellStyle name="40% - Accent6 2 3 2 4 3" xfId="40740" xr:uid="{EC975BED-F787-40A4-9383-21C41650F925}"/>
    <cellStyle name="40% - Accent6 2 3 2 5" xfId="838" xr:uid="{44368EE3-7890-4837-B1FE-4438D1F38923}"/>
    <cellStyle name="40% - Accent6 2 3 2 5 2" xfId="26322" xr:uid="{3F3B6684-C338-46AA-B599-42B351A738E4}"/>
    <cellStyle name="40% - Accent6 2 3 2 6" xfId="37246" xr:uid="{30B9B6E4-1979-409A-A14C-39233D830256}"/>
    <cellStyle name="40% - Accent6 2 3 3" xfId="24520" xr:uid="{D6962DBE-1361-47C7-ABFD-69A116566647}"/>
    <cellStyle name="40% - Accent6 2 3 3 2" xfId="22500" xr:uid="{2739BF2D-AE49-4168-8A5D-3E602E331517}"/>
    <cellStyle name="40% - Accent6 2 3 3 2 2" xfId="15322" xr:uid="{65F73977-9E03-46E1-8662-9528166D19C6}"/>
    <cellStyle name="40% - Accent6 2 3 3 2 2 2" xfId="21074" xr:uid="{5342D005-9C95-44BD-B305-4F5FD8950AC8}"/>
    <cellStyle name="40% - Accent6 2 3 3 2 2 2 2" xfId="46353" xr:uid="{48797550-9AAD-46F1-AA16-A8DD51F35652}"/>
    <cellStyle name="40% - Accent6 2 3 3 2 2 3" xfId="40649" xr:uid="{21B7E70E-9F53-412C-B834-DAF0F108C4C3}"/>
    <cellStyle name="40% - Accent6 2 3 3 2 3" xfId="9169" xr:uid="{22B8F3B0-D3CF-4625-8C03-EB385534E15A}"/>
    <cellStyle name="40% - Accent6 2 3 3 2 3 2" xfId="6504" xr:uid="{904EB012-8B21-49BF-B2CC-986855BFEE06}"/>
    <cellStyle name="40% - Accent6 2 3 3 2 3 2 2" xfId="31927" xr:uid="{BB1E5BC9-962A-4DE8-87EC-5715DE002F53}"/>
    <cellStyle name="40% - Accent6 2 3 3 2 3 3" xfId="34562" xr:uid="{9A5362F9-0F02-4D2F-A375-825311377765}"/>
    <cellStyle name="40% - Accent6 2 3 3 2 4" xfId="3027" xr:uid="{C1976EF7-581C-43FE-8D8B-31C48CCDEED4}"/>
    <cellStyle name="40% - Accent6 2 3 3 2 4 2" xfId="28480" xr:uid="{BF94AF3F-E16F-41AE-93FB-765CAB38D895}"/>
    <cellStyle name="40% - Accent6 2 3 3 2 5" xfId="47756" xr:uid="{009FE2BF-4A29-4748-B91E-7501ADA08476}"/>
    <cellStyle name="40% - Accent6 2 3 3 3" xfId="21553" xr:uid="{A8790CD1-C343-4135-9602-1988DE71D334}"/>
    <cellStyle name="40% - Accent6 2 3 3 3 2" xfId="19961" xr:uid="{8DDB38F9-22FA-4A3B-9F31-E4B92FDD3B41}"/>
    <cellStyle name="40% - Accent6 2 3 3 3 2 2" xfId="45249" xr:uid="{0BBB0803-FD70-4AF3-B218-8EC63DD641FA}"/>
    <cellStyle name="40% - Accent6 2 3 3 3 3" xfId="46821" xr:uid="{6FBD366C-851F-4D43-9D95-169D20889D1E}"/>
    <cellStyle name="40% - Accent6 2 3 3 4" xfId="4880" xr:uid="{6573FA07-2F10-4563-8E8D-42E42398B128}"/>
    <cellStyle name="40% - Accent6 2 3 3 4 2" xfId="7495" xr:uid="{31652CBB-93E3-4C14-BD99-73408BF19126}"/>
    <cellStyle name="40% - Accent6 2 3 3 4 2 2" xfId="32909" xr:uid="{3929D757-A688-4669-8C95-E54A02AAB33A}"/>
    <cellStyle name="40% - Accent6 2 3 3 4 3" xfId="30311" xr:uid="{0C97AD1F-A2D2-4C7D-879D-F95129C5AFF2}"/>
    <cellStyle name="40% - Accent6 2 3 3 5" xfId="1874" xr:uid="{9C5A9F37-D118-4CF4-86AE-1896E1CDF822}"/>
    <cellStyle name="40% - Accent6 2 3 3 5 2" xfId="27345" xr:uid="{3460D4D9-949D-44A7-A092-0792903A0B74}"/>
    <cellStyle name="40% - Accent6 2 3 3 6" xfId="49756" xr:uid="{B47CEFA7-87B1-4DFA-972F-16BBA030E84B}"/>
    <cellStyle name="40% - Accent6 2 3 4" xfId="3549" xr:uid="{6B373780-6C4F-4F9D-AB45-716E1236256B}"/>
    <cellStyle name="40% - Accent6 2 3 4 2" xfId="8998" xr:uid="{006FDCEE-24F2-45D7-BC98-CEB496A0B048}"/>
    <cellStyle name="40% - Accent6 2 3 4 2 2" xfId="18972" xr:uid="{C5B4FDFF-2250-4E95-909E-EFFC553E7E40}"/>
    <cellStyle name="40% - Accent6 2 3 4 2 2 2" xfId="44272" xr:uid="{315DB6FC-8D1A-4C37-BC6F-589A07A07629}"/>
    <cellStyle name="40% - Accent6 2 3 4 2 3" xfId="34391" xr:uid="{FED34148-8BBD-4E72-8972-B05DE180C710}"/>
    <cellStyle name="40% - Accent6 2 3 4 3" xfId="14420" xr:uid="{4FCFC685-497C-415E-A22D-181C96E40AE4}"/>
    <cellStyle name="40% - Accent6 2 3 4 3 2" xfId="23351" xr:uid="{12B422B7-5357-4148-BA41-102A94D6FB2B}"/>
    <cellStyle name="40% - Accent6 2 3 4 3 2 2" xfId="48606" xr:uid="{47C4B008-3FC3-43DF-A10C-FC0FBECA91E8}"/>
    <cellStyle name="40% - Accent6 2 3 4 3 3" xfId="39759" xr:uid="{4A661898-3046-4717-8D7F-89BBA81FED42}"/>
    <cellStyle name="40% - Accent6 2 3 4 4" xfId="20903" xr:uid="{A652166F-5304-4318-BC87-57CDCC36F45C}"/>
    <cellStyle name="40% - Accent6 2 3 4 4 2" xfId="46182" xr:uid="{895187BD-BA20-43F6-8CA7-876AB9DDE60C}"/>
    <cellStyle name="40% - Accent6 2 3 4 5" xfId="28993" xr:uid="{34A12874-680E-4AB3-9596-AFE125EE8FF6}"/>
    <cellStyle name="40% - Accent6 2 3 5" xfId="2604" xr:uid="{A2124AFC-A414-4013-9664-0348A92C8289}"/>
    <cellStyle name="40% - Accent6 2 3 5 2" xfId="17858" xr:uid="{692400AD-BB43-43BE-B991-618EC3DE1CAC}"/>
    <cellStyle name="40% - Accent6 2 3 5 2 2" xfId="43166" xr:uid="{E1CBF230-3A46-4A08-8160-A7F63EB07271}"/>
    <cellStyle name="40% - Accent6 2 3 5 3" xfId="28057" xr:uid="{0F53E757-710C-4A58-8E15-8BE9744DA7A6}"/>
    <cellStyle name="40% - Accent6 2 3 6" xfId="21725" xr:uid="{70AEEF18-9FF0-4D6B-85DB-21BB63E68A45}"/>
    <cellStyle name="40% - Accent6 2 3 6 2" xfId="24340" xr:uid="{DD245C7D-C5A6-4567-8A92-D4BFF24DA0C4}"/>
    <cellStyle name="40% - Accent6 2 3 6 2 2" xfId="49585" xr:uid="{EE56E381-822D-4AE9-A0BF-72F225A52B58}"/>
    <cellStyle name="40% - Accent6 2 3 6 3" xfId="46993" xr:uid="{2C4837A9-3E3A-401E-84A6-A32AF63181E8}"/>
    <cellStyle name="40% - Accent6 2 3 7" xfId="837" xr:uid="{88F17FE8-2EC2-4360-BBE2-0F71EBD92278}"/>
    <cellStyle name="40% - Accent6 2 3 7 2" xfId="26321" xr:uid="{AF604788-7399-4925-9E5B-B1589DD236BA}"/>
    <cellStyle name="40% - Accent6 2 3 8" xfId="30992" xr:uid="{25FB4B08-D669-460F-815D-AE5D894B6DF2}"/>
    <cellStyle name="40% - Accent6 2 4" xfId="18207" xr:uid="{FB118D53-7BE1-4EAB-B859-61C521F75576}"/>
    <cellStyle name="40% - Accent6 2 4 2" xfId="7674" xr:uid="{5CB30F7C-A0F7-472E-974D-4E963A7E5850}"/>
    <cellStyle name="40% - Accent6 2 4 2 2" xfId="5653" xr:uid="{FBFF5078-5B06-4CAB-AD86-4FD382EFCA08}"/>
    <cellStyle name="40% - Accent6 2 4 2 2 2" xfId="11102" xr:uid="{7DEF5DE1-543E-48CE-A3E4-FDA695B10921}"/>
    <cellStyle name="40% - Accent6 2 4 2 2 2 2" xfId="3198" xr:uid="{180E68C6-02F0-45AD-BF68-9FB8F2959791}"/>
    <cellStyle name="40% - Accent6 2 4 2 2 2 2 2" xfId="28651" xr:uid="{80B796AC-D120-438C-8728-882FE53E6451}"/>
    <cellStyle name="40% - Accent6 2 4 2 2 2 3" xfId="36473" xr:uid="{2D1EC8DB-F0A7-48EA-976B-0D0129C68BCA}"/>
    <cellStyle name="40% - Accent6 2 4 2 2 3" xfId="15493" xr:uid="{82CC22D1-7825-44B0-8014-154B0B1DC011}"/>
    <cellStyle name="40% - Accent6 2 4 2 2 3 2" xfId="25455" xr:uid="{0DEB3F56-ADA6-47A1-910B-1F56CC1B22AE}"/>
    <cellStyle name="40% - Accent6 2 4 2 2 3 2 2" xfId="50689" xr:uid="{EECC108F-6CE0-4B48-83F4-34D8B8F8D908}"/>
    <cellStyle name="40% - Accent6 2 4 2 2 3 3" xfId="40820" xr:uid="{5A0D6F7D-00DA-4790-9FB0-BB6EE1D16DE2}"/>
    <cellStyle name="40% - Accent6 2 4 2 2 4" xfId="21976" xr:uid="{A1281F99-641F-4F38-B3C8-02CE4BEB972C}"/>
    <cellStyle name="40% - Accent6 2 4 2 2 4 2" xfId="47244" xr:uid="{977148B8-33BC-458C-879F-F461EA0C39DD}"/>
    <cellStyle name="40% - Accent6 2 4 2 2 5" xfId="31076" xr:uid="{43614A07-AFD2-463F-BAC3-E576510591DB}"/>
    <cellStyle name="40% - Accent6 2 4 2 3" xfId="4708" xr:uid="{A01DA9A6-8C1D-41F3-8FE2-04FB5F23E1B5}"/>
    <cellStyle name="40% - Accent6 2 4 2 3 2" xfId="2042" xr:uid="{092FCA80-FB7F-4481-BC99-730805B63F07}"/>
    <cellStyle name="40% - Accent6 2 4 2 3 2 2" xfId="27513" xr:uid="{0DFD0F09-3B40-4B58-9CB7-4D0D69D0F844}"/>
    <cellStyle name="40% - Accent6 2 4 2 3 3" xfId="30139" xr:uid="{D0A32CE5-5F3F-493F-B979-A2D6EF596ACD}"/>
    <cellStyle name="40% - Accent6 2 4 2 4" xfId="23830" xr:uid="{F353841E-BDE6-49CD-B6BE-B26CC228E53B}"/>
    <cellStyle name="40% - Accent6 2 4 2 4 2" xfId="13817" xr:uid="{B124C4E9-EA7B-4578-9867-AB245F64311F}"/>
    <cellStyle name="40% - Accent6 2 4 2 4 2 2" xfId="39168" xr:uid="{7B5EDA5E-00B3-4666-ABCA-C613E4229E6E}"/>
    <cellStyle name="40% - Accent6 2 4 2 4 3" xfId="49075" xr:uid="{1DBDBBC6-6485-4811-942D-3BE61FE3A4A6}"/>
    <cellStyle name="40% - Accent6 2 4 2 5" xfId="10292" xr:uid="{8EC7A71E-E807-4470-B1CE-01A9CFDAD776}"/>
    <cellStyle name="40% - Accent6 2 4 2 5 2" xfId="35676" xr:uid="{538F0E8D-9015-4F38-9738-636CB8EFBFDB}"/>
    <cellStyle name="40% - Accent6 2 4 2 6" xfId="33081" xr:uid="{B0BB7D39-F3EB-4561-88A9-5F25F154A505}"/>
    <cellStyle name="40% - Accent6 2 4 3" xfId="20309" xr:uid="{8A972EFD-FE23-4B7C-8B67-4E0327C3B74B}"/>
    <cellStyle name="40% - Accent6 2 4 3 2" xfId="11967" xr:uid="{64D10713-9374-4E88-AA8F-770C420DD379}"/>
    <cellStyle name="40% - Accent6 2 4 3 2 2" xfId="23739" xr:uid="{29C07112-58B2-4A67-B3B2-ABF579951603}"/>
    <cellStyle name="40% - Accent6 2 4 3 2 2 2" xfId="9511" xr:uid="{6F73E744-A700-43D3-B0E8-3834333A3EE5}"/>
    <cellStyle name="40% - Accent6 2 4 3 2 2 2 2" xfId="34904" xr:uid="{0FB2088E-B528-4B4C-9954-E6C398818521}"/>
    <cellStyle name="40% - Accent6 2 4 3 2 2 3" xfId="48984" xr:uid="{B8EE56BA-297A-403C-AC9A-83B40CA3A026}"/>
    <cellStyle name="40% - Accent6 2 4 3 2 3" xfId="4960" xr:uid="{8F1EA842-5CD2-4B4C-9F67-E5A8F7E0D92D}"/>
    <cellStyle name="40% - Accent6 2 4 3 2 3 2" xfId="19142" xr:uid="{A053F7A2-770D-4028-8E66-F4F505888CE2}"/>
    <cellStyle name="40% - Accent6 2 4 3 2 3 2 2" xfId="44442" xr:uid="{55122906-2DB1-41CB-BCD4-52B815EDFCEF}"/>
    <cellStyle name="40% - Accent6 2 4 3 2 3 3" xfId="30391" xr:uid="{B60DABBE-DBC6-4A67-83FA-CD933136173B}"/>
    <cellStyle name="40% - Accent6 2 4 3 2 4" xfId="15664" xr:uid="{1AF19634-BFB1-4308-958A-3B61FBAB65AB}"/>
    <cellStyle name="40% - Accent6 2 4 3 2 4 2" xfId="40991" xr:uid="{4A7D4340-D490-4879-94A4-6D94387C95A7}"/>
    <cellStyle name="40% - Accent6 2 4 3 2 5" xfId="37330" xr:uid="{0827C031-04D3-4CA7-B95C-00E4511E4AA3}"/>
    <cellStyle name="40% - Accent6 2 4 3 3" xfId="11021" xr:uid="{776DCB2F-997B-4238-99D2-8D99F04AFD35}"/>
    <cellStyle name="40% - Accent6 2 4 3 3 2" xfId="4146" xr:uid="{2AB5F6F1-0DFB-4198-9C02-C3FD78BD390E}"/>
    <cellStyle name="40% - Accent6 2 4 3 3 2 2" xfId="29590" xr:uid="{D4A321C8-D90A-42AD-B97E-8203564473C9}"/>
    <cellStyle name="40% - Accent6 2 4 3 3 3" xfId="36392" xr:uid="{65DA6D1E-6524-4F94-BFAE-AFF3AD293498}"/>
    <cellStyle name="40% - Accent6 2 4 3 4" xfId="17518" xr:uid="{3BBBE724-764B-42E5-BFC5-BF134F08A048}"/>
    <cellStyle name="40% - Accent6 2 4 3 4 2" xfId="2212" xr:uid="{5149DDA2-E27A-4614-B1C9-6B78404B4241}"/>
    <cellStyle name="40% - Accent6 2 4 3 4 2 2" xfId="27683" xr:uid="{35FBE01F-9957-40E9-9B25-198FF46F968A}"/>
    <cellStyle name="40% - Accent6 2 4 3 4 3" xfId="42826" xr:uid="{AD71D30F-536B-4AD2-9D40-9935084543B7}"/>
    <cellStyle name="40% - Accent6 2 4 3 5" xfId="22929" xr:uid="{0983D7AA-0031-4688-85E9-DC39133FC17B}"/>
    <cellStyle name="40% - Accent6 2 4 3 5 2" xfId="48184" xr:uid="{5306E594-8A79-4AF1-8252-6BB6C0E51839}"/>
    <cellStyle name="40% - Accent6 2 4 3 6" xfId="45590" xr:uid="{EA37D730-C6C8-4624-AEAE-11754187F612}"/>
    <cellStyle name="40% - Accent6 2 4 4" xfId="16187" xr:uid="{71B57829-3340-46B4-9A68-981E1744EB23}"/>
    <cellStyle name="40% - Accent6 2 4 4 2" xfId="4789" xr:uid="{E44A76B6-6C66-40CF-8133-654B32DAC272}"/>
    <cellStyle name="40% - Accent6 2 4 4 2 2" xfId="14762" xr:uid="{1E5F8836-3CDC-48AA-AA26-009E8B0B3905}"/>
    <cellStyle name="40% - Accent6 2 4 4 2 2 2" xfId="40101" xr:uid="{B2BADC5C-B373-4A6C-BE2C-0C54581F391E}"/>
    <cellStyle name="40% - Accent6 2 4 4 2 3" xfId="30220" xr:uid="{2588F878-D2E2-4BF7-BB08-0BAED02EE2BA}"/>
    <cellStyle name="40% - Accent6 2 4 4 3" xfId="21805" xr:uid="{AF593BF2-E0D1-403B-A94F-8514379C4521}"/>
    <cellStyle name="40% - Accent6 2 4 4 3 2" xfId="12818" xr:uid="{37C718C3-ECF6-4D07-8E56-4BB2E3113701}"/>
    <cellStyle name="40% - Accent6 2 4 4 3 2 2" xfId="38181" xr:uid="{C4FABDFE-C63E-40D5-97BB-EB4495DE9A36}"/>
    <cellStyle name="40% - Accent6 2 4 4 3 3" xfId="47073" xr:uid="{F04099E0-936C-44A7-A785-2383AD478C40}"/>
    <cellStyle name="40% - Accent6 2 4 4 4" xfId="9340" xr:uid="{559FA442-E71E-46C6-BE41-B4A9D97ADE4D}"/>
    <cellStyle name="40% - Accent6 2 4 4 4 2" xfId="34733" xr:uid="{F3E424E2-A2F0-4A98-9955-18AE1D3AE98D}"/>
    <cellStyle name="40% - Accent6 2 4 4 5" xfId="41503" xr:uid="{18853BA6-749C-4FD7-8A33-7A1A748D72EE}"/>
    <cellStyle name="40% - Accent6 2 4 5" xfId="15241" xr:uid="{EE83FB79-A7A2-464F-9063-0A3EBA4B88B3}"/>
    <cellStyle name="40% - Accent6 2 4 5 2" xfId="13647" xr:uid="{31926E4D-C481-48BB-974A-523CDBE270FA}"/>
    <cellStyle name="40% - Accent6 2 4 5 2 2" xfId="38998" xr:uid="{852F7FF1-8F15-476E-9D09-9271FB1A6EF7}"/>
    <cellStyle name="40% - Accent6 2 4 5 3" xfId="40568" xr:uid="{6FAB1EDE-9F0B-427D-BF59-E76C6026EC33}"/>
    <cellStyle name="40% - Accent6 2 4 6" xfId="11193" xr:uid="{0FB7A092-2FF2-4FAA-9921-913F6770EDCE}"/>
    <cellStyle name="40% - Accent6 2 4 6 2" xfId="20131" xr:uid="{EB2362FF-B94A-4B57-8BBD-1A539B339A89}"/>
    <cellStyle name="40% - Accent6 2 4 6 2 2" xfId="45419" xr:uid="{3ED0A596-B412-4FCB-B311-1B179E23213E}"/>
    <cellStyle name="40% - Accent6 2 4 6 3" xfId="36564" xr:uid="{1567382B-6357-4A42-B4F8-2A6464AA674A}"/>
    <cellStyle name="40% - Accent6 2 4 7" xfId="3978" xr:uid="{DB306E1F-14C0-4121-A21F-E005C8544009}"/>
    <cellStyle name="40% - Accent6 2 4 7 2" xfId="29422" xr:uid="{D6F5F7FF-892D-4EF4-BF3D-85F97702B2E5}"/>
    <cellStyle name="40% - Accent6 2 4 8" xfId="43508" xr:uid="{655DC36F-6E91-4B2D-8EF2-332AFDF75C7A}"/>
    <cellStyle name="40% - Accent6 2 5" xfId="13997" xr:uid="{B4ED4203-0489-4521-8DE8-6D9226E08041}"/>
    <cellStyle name="40% - Accent6 2 5 2" xfId="2433" xr:uid="{ADA995C7-D9A5-4301-8171-7F23C78AA157}"/>
    <cellStyle name="40% - Accent6 2 5 2 2" xfId="18291" xr:uid="{63A095D4-2590-49A6-AF36-3D40FF90F3B0}"/>
    <cellStyle name="40% - Accent6 2 5 2 2 2" xfId="6894" xr:uid="{2854C93B-562A-4E4D-A6AE-F409BFD51278}"/>
    <cellStyle name="40% - Accent6 2 5 2 2 2 2" xfId="15835" xr:uid="{058A8F7E-2C93-46E5-874B-468FF1382F1E}"/>
    <cellStyle name="40% - Accent6 2 5 2 2 2 2 2" xfId="41162" xr:uid="{7534A673-385F-4D3A-A58C-B5D50A490734}"/>
    <cellStyle name="40% - Accent6 2 5 2 2 2 3" xfId="32308" xr:uid="{5064B874-E380-4A0B-97CC-1F332CEFCE04}"/>
    <cellStyle name="40% - Accent6 2 5 2 2 3" xfId="23910" xr:uid="{06B1B7C4-F6EA-4D6F-BAEA-C4B6295F2E04}"/>
    <cellStyle name="40% - Accent6 2 5 2 2 3 2" xfId="21244" xr:uid="{68E87E4A-82E5-44AE-ADEE-CE38F2CBDAB6}"/>
    <cellStyle name="40% - Accent6 2 5 2 2 3 2 2" xfId="46523" xr:uid="{FA06E444-940C-4741-A422-A716D7946DDB}"/>
    <cellStyle name="40% - Accent6 2 5 2 2 3 3" xfId="49155" xr:uid="{21E112A1-CC45-4758-99B9-3E5B9B2AC157}"/>
    <cellStyle name="40% - Accent6 2 5 2 2 4" xfId="11444" xr:uid="{322A3BAF-EF8E-4651-AC1C-5532C609AA26}"/>
    <cellStyle name="40% - Accent6 2 5 2 2 4 2" xfId="36815" xr:uid="{7253550C-F7B0-422C-A2C9-3A422B1FCB9C}"/>
    <cellStyle name="40% - Accent6 2 5 2 2 5" xfId="43591" xr:uid="{40F25C4C-A66B-433D-8288-74D7CBAEEBEF}"/>
    <cellStyle name="40% - Accent6 2 5 2 3" xfId="17346" xr:uid="{B04D5D29-894B-4674-9C5D-CC62DA04CA57}"/>
    <cellStyle name="40% - Accent6 2 5 2 3 2" xfId="23097" xr:uid="{87B36090-EE84-4C24-8E97-DFCA97FDAFD7}"/>
    <cellStyle name="40% - Accent6 2 5 2 3 2 2" xfId="48352" xr:uid="{38007576-8239-47D5-89C3-D9959612F0FE}"/>
    <cellStyle name="40% - Accent6 2 5 2 3 3" xfId="42654" xr:uid="{72B7FB20-2506-4988-A0EE-D1167CAF6DA3}"/>
    <cellStyle name="40% - Accent6 2 5 2 4" xfId="19621" xr:uid="{BEEBFE19-544E-4BF0-8924-BFFD3D9914A5}"/>
    <cellStyle name="40% - Accent6 2 5 2 4 2" xfId="10630" xr:uid="{490B9101-8634-4F94-BEFB-D522F90689B1}"/>
    <cellStyle name="40% - Accent6 2 5 2 4 2 2" xfId="36014" xr:uid="{4C83DF26-BCE8-41F6-BAA7-B8BB6CFB05A9}"/>
    <cellStyle name="40% - Accent6 2 5 2 4 3" xfId="44909" xr:uid="{61472682-F4F3-45CF-ADAD-AFF90CB34282}"/>
    <cellStyle name="40% - Accent6 2 5 2 5" xfId="6082" xr:uid="{92458150-0FA0-46C1-9B78-2B60B2A6BC50}"/>
    <cellStyle name="40% - Accent6 2 5 2 5 2" xfId="31505" xr:uid="{7A58DB55-B1AD-4164-86FC-F4042533B9B3}"/>
    <cellStyle name="40% - Accent6 2 5 2 6" xfId="27889" xr:uid="{542F2B9F-3CF2-4DEA-888B-BBC15895E4CA}"/>
    <cellStyle name="40% - Accent6 2 5 3" xfId="8746" xr:uid="{02797D6F-E860-42C9-BE51-5EA968F74526}"/>
    <cellStyle name="40% - Accent6 2 5 3 2" xfId="7758" xr:uid="{C794546A-AB21-4D8C-81E5-24DBFAA95FAE}"/>
    <cellStyle name="40% - Accent6 2 5 3 2 2" xfId="19530" xr:uid="{7F56D51A-3EB9-42CC-8C93-A916579650CE}"/>
    <cellStyle name="40% - Accent6 2 5 3 2 2 2" xfId="5302" xr:uid="{26D7C2C2-F909-4829-83A5-665B6414B584}"/>
    <cellStyle name="40% - Accent6 2 5 3 2 2 2 2" xfId="30733" xr:uid="{438C7057-561E-48AB-8020-AA437B9F3D18}"/>
    <cellStyle name="40% - Accent6 2 5 3 2 2 3" xfId="44818" xr:uid="{B7E505DF-7622-4122-ACB2-94CC1150BD9F}"/>
    <cellStyle name="40% - Accent6 2 5 3 2 3" xfId="17598" xr:uid="{D6F669C0-AF57-45F0-A5D9-7F0883EE9D5B}"/>
    <cellStyle name="40% - Accent6 2 5 3 2 3 2" xfId="14932" xr:uid="{282098A2-0355-4A71-8551-13CF69118317}"/>
    <cellStyle name="40% - Accent6 2 5 3 2 3 2 2" xfId="40271" xr:uid="{BF52098A-166B-462C-A54F-F96A59E3AADC}"/>
    <cellStyle name="40% - Accent6 2 5 3 2 3 3" xfId="42906" xr:uid="{40C9263E-AC63-4C3E-BB75-598A492F25A1}"/>
    <cellStyle name="40% - Accent6 2 5 3 2 4" xfId="24081" xr:uid="{FE40C730-0818-45BB-B059-1FD49D8EB8D3}"/>
    <cellStyle name="40% - Accent6 2 5 3 2 4 2" xfId="49326" xr:uid="{1BD319A6-6301-46A5-A912-391856BDA7EE}"/>
    <cellStyle name="40% - Accent6 2 5 3 2 5" xfId="33165" xr:uid="{BAA247CC-B42F-4503-BB18-E60555A92887}"/>
    <cellStyle name="40% - Accent6 2 5 3 3" xfId="6813" xr:uid="{CFCDE04C-B9FB-4E80-B134-49C838A1100B}"/>
    <cellStyle name="40% - Accent6 2 5 3 3 2" xfId="16784" xr:uid="{C2F13FD6-048D-4FA2-8CB2-E2E8902AB2B9}"/>
    <cellStyle name="40% - Accent6 2 5 3 3 2 2" xfId="42100" xr:uid="{72426C86-F827-431E-9B7D-F6E68E643AD9}"/>
    <cellStyle name="40% - Accent6 2 5 3 3 3" xfId="32227" xr:uid="{18B3145A-16CE-437D-B734-991C3DE40BF1}"/>
    <cellStyle name="40% - Accent6 2 5 3 4" xfId="13307" xr:uid="{319D58F9-8565-4575-8F7E-4A90AC023A99}"/>
    <cellStyle name="40% - Accent6 2 5 3 4 2" xfId="23267" xr:uid="{6288E57F-2CFA-4F6C-ACF5-08CB86578638}"/>
    <cellStyle name="40% - Accent6 2 5 3 4 2 2" xfId="48522" xr:uid="{4F5E59A5-190A-41CE-B974-5A99F54AEE2C}"/>
    <cellStyle name="40% - Accent6 2 5 3 4 3" xfId="38658" xr:uid="{25F6E6A7-2106-4234-B0A8-049EEB0553E7}"/>
    <cellStyle name="40% - Accent6 2 5 3 5" xfId="12396" xr:uid="{66B81992-6A03-4BD7-B87F-5F644EC0B641}"/>
    <cellStyle name="40% - Accent6 2 5 3 5 2" xfId="37759" xr:uid="{0B90D16A-082F-4C36-B4A7-82C02BBEF73C}"/>
    <cellStyle name="40% - Accent6 2 5 3 6" xfId="34142" xr:uid="{83827189-6E91-4F0D-B016-171B08340E8C}"/>
    <cellStyle name="40% - Accent6 2 5 4" xfId="24604" xr:uid="{41226899-E85E-4078-BC85-16A0B82E9973}"/>
    <cellStyle name="40% - Accent6 2 5 4 2" xfId="17427" xr:uid="{99DBDB17-90D0-4453-870D-720FB5A6D5C4}"/>
    <cellStyle name="40% - Accent6 2 5 4 2 2" xfId="22147" xr:uid="{55A6026C-AB9F-426A-984F-6CD4647106A1}"/>
    <cellStyle name="40% - Accent6 2 5 4 2 2 2" xfId="47415" xr:uid="{02222488-0638-4FEC-9A77-21640E6540BF}"/>
    <cellStyle name="40% - Accent6 2 5 4 2 3" xfId="42735" xr:uid="{6C17E400-2471-4D87-814E-E48D7A96DC50}"/>
    <cellStyle name="40% - Accent6 2 5 4 3" xfId="11273" xr:uid="{0606EEF2-D85B-4B97-AFBB-5A0F06308D63}"/>
    <cellStyle name="40% - Accent6 2 5 4 3 2" xfId="8609" xr:uid="{56CD9397-8BEE-4709-9251-4C3A18FC0E1D}"/>
    <cellStyle name="40% - Accent6 2 5 4 3 2 2" xfId="34016" xr:uid="{1461FF84-DD20-4C27-AAC4-B246E25F2FB3}"/>
    <cellStyle name="40% - Accent6 2 5 4 3 3" xfId="36644" xr:uid="{1A9133FF-4931-4491-BD0D-6ED4D2A53FEB}"/>
    <cellStyle name="40% - Accent6 2 5 4 4" xfId="5131" xr:uid="{AF589279-EE86-4EC7-B181-CB9209375582}"/>
    <cellStyle name="40% - Accent6 2 5 4 4 2" xfId="30562" xr:uid="{FEBC9E5B-0A0E-41B0-88F2-AF8913A7B63E}"/>
    <cellStyle name="40% - Accent6 2 5 4 5" xfId="49838" xr:uid="{5CC7C13D-BA34-4248-9B6F-3903DC31E3E0}"/>
    <cellStyle name="40% - Accent6 2 5 5" xfId="23658" xr:uid="{FA3E613E-9566-4BBB-A7BE-6BD3E7DBC57D}"/>
    <cellStyle name="40% - Accent6 2 5 5 2" xfId="10460" xr:uid="{0262A541-3442-48CC-A641-3B33DC90A2AC}"/>
    <cellStyle name="40% - Accent6 2 5 5 2 2" xfId="35844" xr:uid="{9686B6E4-E0FD-41A3-AAC3-B9D36AD9CF72}"/>
    <cellStyle name="40% - Accent6 2 5 5 3" xfId="48903" xr:uid="{32E14A6F-8FA5-4D7A-A96D-718C83B24204}"/>
    <cellStyle name="40% - Accent6 2 5 6" xfId="6985" xr:uid="{B1E0E948-ECA9-4C74-A03C-4BCDEF3D1072}"/>
    <cellStyle name="40% - Accent6 2 5 6 2" xfId="4316" xr:uid="{5CAACD41-9813-48D3-BC55-DB4C7CD70D03}"/>
    <cellStyle name="40% - Accent6 2 5 6 2 2" xfId="29760" xr:uid="{522646DC-007A-4D4B-BED7-FF89A27449EF}"/>
    <cellStyle name="40% - Accent6 2 5 6 3" xfId="32399" xr:uid="{179122EE-0BC3-4EFB-A8C6-1E98B9C1DEC3}"/>
    <cellStyle name="40% - Accent6 2 5 7" xfId="16616" xr:uid="{257D1326-CD8A-4BCA-B784-F96F93C2EC6A}"/>
    <cellStyle name="40% - Accent6 2 5 7 2" xfId="41932" xr:uid="{91D7D89E-CBD4-4AD4-AD6E-90B8E7D0A7DD}"/>
    <cellStyle name="40% - Accent6 2 5 8" xfId="39338" xr:uid="{CB810D48-E1F1-4DD1-B7F3-133C5F6A4610}"/>
    <cellStyle name="40% - Accent6 2 6" xfId="21382" xr:uid="{37EFC509-B8CC-4622-B851-C382C6B400B1}"/>
    <cellStyle name="40% - Accent6 2 6 2" xfId="20393" xr:uid="{4F95F7F2-E093-44DC-A49A-34FA8FE9A5FE}"/>
    <cellStyle name="40% - Accent6 2 6 2 2" xfId="13216" xr:uid="{2077BB0D-C48A-431F-BD5E-F8F6565D23FE}"/>
    <cellStyle name="40% - Accent6 2 6 2 2 2" xfId="11615" xr:uid="{74063EA2-8BE8-4275-9223-1DACA1B8B0CD}"/>
    <cellStyle name="40% - Accent6 2 6 2 2 2 2" xfId="36986" xr:uid="{5F605C43-0FAF-4331-BB9D-F677F53EFDEB}"/>
    <cellStyle name="40% - Accent6 2 6 2 2 3" xfId="38567" xr:uid="{2A08A044-FA61-4975-97CD-752908A0F675}"/>
    <cellStyle name="40% - Accent6 2 6 2 3" xfId="7065" xr:uid="{821EBA40-DE18-4851-BCAB-6550DFC20323}"/>
    <cellStyle name="40% - Accent6 2 6 2 3 2" xfId="3368" xr:uid="{5A266072-6264-4BF6-9BCC-EE59510C960A}"/>
    <cellStyle name="40% - Accent6 2 6 2 3 2 2" xfId="28821" xr:uid="{4623D7F2-8D23-48D9-B945-5ED3CB7279F5}"/>
    <cellStyle name="40% - Accent6 2 6 2 3 3" xfId="32479" xr:uid="{DDBF8565-5BB7-4E73-962A-2CC2319CF7CC}"/>
    <cellStyle name="40% - Accent6 2 6 2 4" xfId="17769" xr:uid="{444CC1C0-6C6B-43DD-A4AD-FA2BA0458246}"/>
    <cellStyle name="40% - Accent6 2 6 2 4 2" xfId="43077" xr:uid="{F1EB7FE7-9807-4548-BAD5-B572A57550B0}"/>
    <cellStyle name="40% - Accent6 2 6 2 5" xfId="45672" xr:uid="{A6553382-C685-44D7-A79D-5FEBB4F560DA}"/>
    <cellStyle name="40% - Accent6 2 6 3" xfId="19449" xr:uid="{A47439C4-A899-48CA-8A81-F69C5B076528}"/>
    <cellStyle name="40% - Accent6 2 6 3 2" xfId="6250" xr:uid="{983155C8-80FE-461E-A89F-00C74C920666}"/>
    <cellStyle name="40% - Accent6 2 6 3 2 2" xfId="31673" xr:uid="{74A7F0E0-05D6-4FDF-A098-056FE3D700FD}"/>
    <cellStyle name="40% - Accent6 2 6 3 3" xfId="44737" xr:uid="{FFD31159-2F0B-449A-A4F8-F1198DE2D996}"/>
    <cellStyle name="40% - Accent6 2 6 4" xfId="1702" xr:uid="{01B40CD3-7F78-4C38-8EE3-5DC7BDC78EBA}"/>
    <cellStyle name="40% - Accent6 2 6 4 2" xfId="16954" xr:uid="{5174435B-F5A2-4B79-92C7-8FB23970B222}"/>
    <cellStyle name="40% - Accent6 2 6 4 2 2" xfId="42270" xr:uid="{4E8F78E3-F515-4163-8AC6-3F3C7B284ED3}"/>
    <cellStyle name="40% - Accent6 2 6 4 3" xfId="27173" xr:uid="{2A602BE1-4650-45A2-AE01-ADA89417439F}"/>
    <cellStyle name="40% - Accent6 2 6 5" xfId="25033" xr:uid="{51196787-67C9-447F-985A-E3B4D332AE06}"/>
    <cellStyle name="40% - Accent6 2 6 5 2" xfId="50267" xr:uid="{8659EA9B-B4EF-42E0-9866-E1896E45E070}"/>
    <cellStyle name="40% - Accent6 2 6 6" xfId="46651" xr:uid="{936A08ED-5FD4-4F90-8F58-2090F26E399D}"/>
    <cellStyle name="40% - Accent6 2 7" xfId="15070" xr:uid="{0905CC4F-3EF5-491F-8B97-DA662509E8BB}"/>
    <cellStyle name="40% - Accent6 2 7 2" xfId="14081" xr:uid="{2CE17438-5D33-4BDD-AFDB-4DD69A26DF2F}"/>
    <cellStyle name="40% - Accent6 2 7 2 2" xfId="555" xr:uid="{A8D204C8-ECA1-4F3C-9D80-8A552B13A42A}"/>
    <cellStyle name="40% - Accent6 2 7 2 2 2" xfId="24252" xr:uid="{50972925-4BC6-437F-B5FD-E87E8795DEC4}"/>
    <cellStyle name="40% - Accent6 2 7 2 2 2 2" xfId="49497" xr:uid="{2A101DEE-ABC5-4719-9A3B-0BE243996AAE}"/>
    <cellStyle name="40% - Accent6 2 7 2 2 3" xfId="26039" xr:uid="{1980C0F2-7A3F-4C35-A140-3EBEB080B749}"/>
    <cellStyle name="40% - Accent6 2 7 2 3" xfId="19701" xr:uid="{938C3DB8-0B1C-4F49-9ECA-5752B239D90C}"/>
    <cellStyle name="40% - Accent6 2 7 2 3 2" xfId="9681" xr:uid="{7BB3B543-4BA8-4868-B2B1-00D045E03EDD}"/>
    <cellStyle name="40% - Accent6 2 7 2 3 2 2" xfId="35074" xr:uid="{F6F339BC-CD12-4522-BEA3-E78FA14E0B87}"/>
    <cellStyle name="40% - Accent6 2 7 2 3 3" xfId="44989" xr:uid="{727B0378-D2A6-4A39-B36C-A97176531378}"/>
    <cellStyle name="40% - Accent6 2 7 2 4" xfId="7236" xr:uid="{83CF8900-EE98-4722-897C-066761BD4ED6}"/>
    <cellStyle name="40% - Accent6 2 7 2 4 2" xfId="32650" xr:uid="{817A1C58-115B-4C43-80C9-13540513DB00}"/>
    <cellStyle name="40% - Accent6 2 7 2 5" xfId="39420" xr:uid="{26BC1A41-4766-4CBD-9B0D-4AF5A3DAF52B}"/>
    <cellStyle name="40% - Accent6 2 7 3" xfId="13135" xr:uid="{289C47E7-05AB-4432-A3EE-DBCD60FD77BA}"/>
    <cellStyle name="40% - Accent6 2 7 3 2" xfId="12564" xr:uid="{0B788491-7C86-426A-B3E6-6CABF3CF0269}"/>
    <cellStyle name="40% - Accent6 2 7 3 2 2" xfId="37927" xr:uid="{831B07CC-13C0-440A-8D6E-417F9DB1A7DB}"/>
    <cellStyle name="40% - Accent6 2 7 3 3" xfId="38486" xr:uid="{72CF47AF-8377-450E-9C7B-D6AAD069AADC}"/>
    <cellStyle name="40% - Accent6 2 7 4" xfId="3806" xr:uid="{8946BB80-676F-45CD-8F43-13BA01E221BF}"/>
    <cellStyle name="40% - Accent6 2 7 4 2" xfId="6420" xr:uid="{BADD6D5D-BA2D-48C7-8982-3A2B022D6418}"/>
    <cellStyle name="40% - Accent6 2 7 4 2 2" xfId="31843" xr:uid="{D938D1C7-5D5B-4061-ACAF-1E192F1D8B10}"/>
    <cellStyle name="40% - Accent6 2 7 4 3" xfId="29250" xr:uid="{B600D2EA-2802-4B6E-87BF-960654DE2911}"/>
    <cellStyle name="40% - Accent6 2 7 5" xfId="18720" xr:uid="{7A420CEA-8B90-4DB1-8174-D9B1731F66EE}"/>
    <cellStyle name="40% - Accent6 2 7 5 2" xfId="44020" xr:uid="{53277FC9-D0B8-44B8-A407-002319DA8AA4}"/>
    <cellStyle name="40% - Accent6 2 7 6" xfId="40399" xr:uid="{21939817-49C4-40CC-A303-805B6853C959}"/>
    <cellStyle name="40% - Accent6 2 8" xfId="4537" xr:uid="{7F3FABC9-7792-422E-BD71-C7C9242CD7B5}"/>
    <cellStyle name="40% - Accent6 2 9" xfId="6638" xr:uid="{31440A11-D623-4CCD-AF70-872BC0E8D807}"/>
    <cellStyle name="40% - Accent6 2 9 2" xfId="9950" xr:uid="{3AEDFBCB-2BA0-407F-B5F1-822C51502C46}"/>
    <cellStyle name="40% - Accent6 2 9 2 2" xfId="8357" xr:uid="{77CB402D-070D-4FFE-AEEF-3EA4DDC4ADE1}"/>
    <cellStyle name="40% - Accent6 2 9 2 2 2" xfId="33764" xr:uid="{66E6F249-E834-4B3D-989A-9C55EEA6B6E3}"/>
    <cellStyle name="40% - Accent6 2 9 2 3" xfId="35334" xr:uid="{AEE60E11-6161-41BE-AA4D-C996D176C54E}"/>
    <cellStyle name="40% - Accent6 2 9 3" xfId="16446" xr:uid="{D6F61797-68DB-4E13-9FE8-6ABA353A898F}"/>
    <cellStyle name="40% - Accent6 2 9 3 2" xfId="19060" xr:uid="{7F7BE5E6-E1BA-4CB2-9CF0-3A184D29668A}"/>
    <cellStyle name="40% - Accent6 2 9 3 2 2" xfId="44360" xr:uid="{FD753CFB-D5B6-481C-BAE5-31E82CE31678}"/>
    <cellStyle name="40% - Accent6 2 9 3 3" xfId="41762" xr:uid="{8FB3AA79-1164-4247-9F34-6FA53E6783C7}"/>
    <cellStyle name="40% - Accent6 2 9 4" xfId="20812" xr:uid="{52B687FD-6EC6-4810-8AB8-CF1087A4AF28}"/>
    <cellStyle name="40% - Accent6 2 9 4 2" xfId="46091" xr:uid="{1B504BB7-0B7F-4E86-A83E-8DCC3B2CD41B}"/>
    <cellStyle name="40% - Accent6 2 9 5" xfId="32052" xr:uid="{5A778794-A20E-4387-89D2-7661AB895411}"/>
    <cellStyle name="40% - Accent6 20" xfId="21465" xr:uid="{4B0E80B8-121F-4C95-B560-738683A89953}"/>
    <cellStyle name="40% - Accent6 20 2" xfId="22667" xr:uid="{C1C9F068-D25E-497F-AFDC-05ED941DBE77}"/>
    <cellStyle name="40% - Accent6 20 2 2" xfId="13727" xr:uid="{A844D294-ECAB-4460-B793-2E07DFEF5898}"/>
    <cellStyle name="40% - Accent6 20 2 2 2" xfId="39078" xr:uid="{326B113B-300C-4C64-8A75-EC49BDEC0F49}"/>
    <cellStyle name="40% - Accent6 20 2 3" xfId="47922" xr:uid="{40BDEFB8-A82C-478A-935F-1AE1F8607D4B}"/>
    <cellStyle name="40% - Accent6 20 3" xfId="10198" xr:uid="{61CDD7C9-1C4E-42CF-A723-C4C6D52F35C0}"/>
    <cellStyle name="40% - Accent6 20 3 2" xfId="24417" xr:uid="{2B95EA24-6373-4F8E-9CB0-4C0E075E3981}"/>
    <cellStyle name="40% - Accent6 20 3 2 2" xfId="49662" xr:uid="{911A8978-2D4A-46D0-983F-E58A4BA367C7}"/>
    <cellStyle name="40% - Accent6 20 3 3" xfId="35582" xr:uid="{603E886E-D33E-4D4D-9DDE-B26BDE392FFB}"/>
    <cellStyle name="40% - Accent6 20 4" xfId="4054" xr:uid="{14AE7406-62CB-4A29-9093-5F18C18CBB82}"/>
    <cellStyle name="40% - Accent6 20 4 2" xfId="29498" xr:uid="{51491C17-B6CA-436E-B70F-5EA02071D5C4}"/>
    <cellStyle name="40% - Accent6 20 5" xfId="46733" xr:uid="{3B910B3E-2070-44C0-80AE-6596158B6A6F}"/>
    <cellStyle name="40% - Accent6 21" xfId="15173" xr:uid="{61C2A6FC-8F5F-48EB-B334-1D536541DE9C}"/>
    <cellStyle name="40% - Accent6 21 2" xfId="6180" xr:uid="{082D0AF5-185A-4532-A32F-EA84F4FD7C12}"/>
    <cellStyle name="40% - Accent6 21 2 2" xfId="31603" xr:uid="{90536F0D-799E-49FB-9FBC-249D0B5FBEEF}"/>
    <cellStyle name="40% - Accent6 21 3" xfId="40500" xr:uid="{B169FA56-98F0-46A6-A281-64C0C8BD5B05}"/>
    <cellStyle name="40% - Accent6 22" xfId="17444" xr:uid="{FD00C025-365E-47D5-A781-C70521488CE0}"/>
    <cellStyle name="40% - Accent6 22 2" xfId="3216" xr:uid="{E19C2D4E-5717-4C7E-8A8A-58CE27DD6752}"/>
    <cellStyle name="40% - Accent6 22 2 2" xfId="28669" xr:uid="{B617EDE2-A86B-4914-B51D-194F3F1B46D3}"/>
    <cellStyle name="40% - Accent6 22 3" xfId="42752" xr:uid="{C46DEEE6-0AED-4D38-B1D8-168FAB5EED33}"/>
    <cellStyle name="40% - Accent6 23" xfId="22846" xr:uid="{26E4852E-7FCE-48CA-B8BE-0435257D511C}"/>
    <cellStyle name="40% - Accent6 23 2" xfId="48101" xr:uid="{D22164B6-7785-425E-8518-550623EEC94D}"/>
    <cellStyle name="40% - Accent6 24" xfId="3382" xr:uid="{773AC7E8-66AF-41AF-B3A5-9C85980DE307}"/>
    <cellStyle name="40% - Accent6 24 2" xfId="28835" xr:uid="{113626EA-6846-4766-A4B2-4088592E3E32}"/>
    <cellStyle name="40% - Accent6 25" xfId="243" xr:uid="{1ED87A8B-AD7A-41A8-90CB-D09B7486444A}"/>
    <cellStyle name="40% - Accent6 25 2" xfId="25736" xr:uid="{91E0C1C5-A11D-4512-9EFD-348E14D5A840}"/>
    <cellStyle name="40% - Accent6 26" xfId="200" xr:uid="{2A2CF6AF-4BA0-470C-964A-4935F9C5EACE}"/>
    <cellStyle name="40% - Accent6 26 2" xfId="25694" xr:uid="{7EA12906-CFBA-4FFD-81E9-339991C10742}"/>
    <cellStyle name="40% - Accent6 27" xfId="25503" xr:uid="{90D3AAB6-5958-465B-AE04-AC1D03798A89}"/>
    <cellStyle name="40% - Accent6 27 2" xfId="50733" xr:uid="{6DBA9A21-6720-4DC3-A5CF-E07CED158091}"/>
    <cellStyle name="40% - Accent6 28" xfId="25525" xr:uid="{C2413F03-8449-4EE0-BF3F-595195CEA512}"/>
    <cellStyle name="40% - Accent6 28 2" xfId="50748" xr:uid="{8EFD80F3-4D59-4B78-826C-A7F1A1E7A932}"/>
    <cellStyle name="40% - Accent6 29" xfId="25620" xr:uid="{F50E513D-F399-472D-8F75-74BC85F1B9A0}"/>
    <cellStyle name="40% - Accent6 3" xfId="177" xr:uid="{B70E383E-13BF-44F8-A214-E55CF3958C51}"/>
    <cellStyle name="40% - Accent6 3 10" xfId="13067" xr:uid="{A0CB35D0-A41E-41DE-B5B0-0A97116D97A1}"/>
    <cellStyle name="40% - Accent6 3 10 2" xfId="3044" xr:uid="{FCBD6272-76B7-4CA7-8B5F-70B9E1B432E9}"/>
    <cellStyle name="40% - Accent6 3 10 2 2" xfId="28497" xr:uid="{27787364-D711-45AA-BA0B-7C7E925853E4}"/>
    <cellStyle name="40% - Accent6 3 10 3" xfId="38418" xr:uid="{25A1942A-B902-4DEC-8ACE-177E13AD1768}"/>
    <cellStyle name="40% - Accent6 3 11" xfId="10051" xr:uid="{6E63F910-8D9D-4498-8A4A-9BB84D9403BE}"/>
    <cellStyle name="40% - Accent6 3 11 2" xfId="17958" xr:uid="{9346FA6F-A8A2-4732-8C78-5EFD02E8B97D}"/>
    <cellStyle name="40% - Accent6 3 11 2 2" xfId="43266" xr:uid="{F63C253D-C10C-4C2F-9687-33CAF22FF052}"/>
    <cellStyle name="40% - Accent6 3 11 3" xfId="35435" xr:uid="{6779D608-9363-43A7-B0D1-8C8B7D49ACC2}"/>
    <cellStyle name="40% - Accent6 3 12" xfId="20739" xr:uid="{A9777654-6C0A-4103-8096-8D802298FA49}"/>
    <cellStyle name="40% - Accent6 3 12 2" xfId="46018" xr:uid="{A7B2B899-10E7-49F8-BD16-82665E44B653}"/>
    <cellStyle name="40% - Accent6 3 13" xfId="13922" xr:uid="{15AA3FBB-F193-4D45-BEEA-969CC712FF46}"/>
    <cellStyle name="40% - Accent6 3 13 2" xfId="39269" xr:uid="{F96E2757-B2B3-48F7-9AA7-5BA60B802F3A}"/>
    <cellStyle name="40% - Accent6 3 14" xfId="25577" xr:uid="{D34D3ABB-8BA2-494C-88BE-C5E0113D512A}"/>
    <cellStyle name="40% - Accent6 3 14 2" xfId="50800" xr:uid="{E13193F9-19D5-44B1-9E8D-D63422CFC18B}"/>
    <cellStyle name="40% - Accent6 3 15" xfId="25672" xr:uid="{6EAE7B3F-37A1-4617-AD71-5F7BD2E53277}"/>
    <cellStyle name="40% - Accent6 3 2" xfId="9710" xr:uid="{6E40F90B-04C6-41EB-A8F2-C05FFA03AB2C}"/>
    <cellStyle name="40% - Accent6 3 2 10" xfId="18650" xr:uid="{49F72CDE-09E7-45CC-9409-591672276299}"/>
    <cellStyle name="40% - Accent6 3 2 10 2" xfId="43950" xr:uid="{0F9135DA-A745-47F5-9F0D-897FF75DE54D}"/>
    <cellStyle name="40% - Accent6 3 2 11" xfId="35096" xr:uid="{69F77A8B-C836-476E-8923-464E3FB9A419}"/>
    <cellStyle name="40% - Accent6 3 2 2" xfId="17175" xr:uid="{3D30B5FE-7244-47E5-AAD9-447BC3A801FC}"/>
    <cellStyle name="40% - Accent6 3 2 2 2" xfId="6642" xr:uid="{64959C7A-27C2-4D0A-9E9D-12DB1FAEE32E}"/>
    <cellStyle name="40% - Accent6 3 2 2 2 2" xfId="15154" xr:uid="{A41A8FA5-B486-4AF4-A93B-78568D868356}"/>
    <cellStyle name="40% - Accent6 3 2 2 2 2 2" xfId="15302" xr:uid="{4C88579A-B288-4555-83C0-81832B3A169A}"/>
    <cellStyle name="40% - Accent6 3 2 2 2 2 2 2" xfId="13729" xr:uid="{671130EC-086D-4E55-8432-E82A6F5B1A62}"/>
    <cellStyle name="40% - Accent6 3 2 2 2 2 2 2 2" xfId="39080" xr:uid="{EF7D61B0-354B-4870-A89B-A54BBBD8C9F6}"/>
    <cellStyle name="40% - Accent6 3 2 2 2 2 2 3" xfId="40629" xr:uid="{7C99A68B-DB75-492F-8372-37E350BBEB56}"/>
    <cellStyle name="40% - Accent6 3 2 2 2 2 3" xfId="3889" xr:uid="{F2550ADC-A323-44D7-9A0F-442B03E39F71}"/>
    <cellStyle name="40% - Accent6 3 2 2 2 2 3 2" xfId="11785" xr:uid="{AE31EABA-0732-482D-BABD-E899287CE905}"/>
    <cellStyle name="40% - Accent6 3 2 2 2 2 3 2 2" xfId="37156" xr:uid="{9CCEA610-3A93-4D29-B300-30CFFB821DBC}"/>
    <cellStyle name="40% - Accent6 3 2 2 2 2 3 3" xfId="29333" xr:uid="{EB78C1C2-8CE2-4803-B6E3-DF374DEB1BC4}"/>
    <cellStyle name="40% - Accent6 3 2 2 2 2 4" xfId="1956" xr:uid="{A87ADD42-9687-42C6-8171-3EF4972D9F7D}"/>
    <cellStyle name="40% - Accent6 3 2 2 2 2 4 2" xfId="27427" xr:uid="{C8F02775-6D27-4B7F-883B-EE3C06E935D4}"/>
    <cellStyle name="40% - Accent6 3 2 2 2 2 5" xfId="40481" xr:uid="{AC7CB3D8-8D8A-403C-8314-534F6411F1B5}"/>
    <cellStyle name="40% - Accent6 3 2 2 2 3" xfId="22576" xr:uid="{92A7A911-B4A7-4469-BC57-7E1688B73DC3}"/>
    <cellStyle name="40% - Accent6 3 2 2 2 3 2" xfId="20990" xr:uid="{209E0DCF-A167-4A25-964C-CFAA24728914}"/>
    <cellStyle name="40% - Accent6 3 2 2 2 3 2 2" xfId="46269" xr:uid="{226776CD-AE6B-4C36-9F91-1177CBE94D46}"/>
    <cellStyle name="40% - Accent6 3 2 2 2 3 3" xfId="47831" xr:uid="{1ACF4040-25B7-4EC1-BC8B-8D67805317E4}"/>
    <cellStyle name="40% - Accent6 3 2 2 2 4" xfId="5910" xr:uid="{33CAF53A-5E9C-4875-9240-8D93DFB416DD}"/>
    <cellStyle name="40% - Accent6 3 2 2 2 4 2" xfId="8525" xr:uid="{DCE87177-DC73-4C07-86A0-7BE414829EC2}"/>
    <cellStyle name="40% - Accent6 3 2 2 2 4 2 2" xfId="33932" xr:uid="{0CA21EC4-63ED-4360-85E0-58298B63EC9E}"/>
    <cellStyle name="40% - Accent6 3 2 2 2 4 3" xfId="31333" xr:uid="{C7AAA2E3-8733-4875-A71A-BF307C6758EB}"/>
    <cellStyle name="40% - Accent6 3 2 2 2 5" xfId="2946" xr:uid="{3909796A-A954-41F9-86D1-56FBC7D9B09E}"/>
    <cellStyle name="40% - Accent6 3 2 2 2 5 2" xfId="28399" xr:uid="{013F1556-8DCA-463F-81C5-7B46822DA91F}"/>
    <cellStyle name="40% - Accent6 3 2 2 2 6" xfId="32056" xr:uid="{AE2D70F1-0E79-4253-98D1-6D10D61DF44B}"/>
    <cellStyle name="40% - Accent6 3 2 2 3" xfId="19278" xr:uid="{B1B5EA2E-8DA0-4E0A-8D30-B1BF4E339CAB}"/>
    <cellStyle name="40% - Accent6 3 2 2 3 2" xfId="4621" xr:uid="{DC27823E-E08D-4484-9781-5D2EF61FF219}"/>
    <cellStyle name="40% - Accent6 3 2 2 3 2 2" xfId="4769" xr:uid="{6D2A4C15-80C4-4A66-92D1-4E94F5E4CEC8}"/>
    <cellStyle name="40% - Accent6 3 2 2 3 2 2 2" xfId="1092" xr:uid="{7ED61637-B3CD-44DA-9ED0-B9D17F5D361A}"/>
    <cellStyle name="40% - Accent6 3 2 2 3 2 2 2 2" xfId="26576" xr:uid="{586C1283-7094-4EF4-9345-2542CAA96804}"/>
    <cellStyle name="40% - Accent6 3 2 2 3 2 2 3" xfId="30200" xr:uid="{BFF9A84D-0E87-4C20-B0DA-20365BD99585}"/>
    <cellStyle name="40% - Accent6 3 2 2 3 2 3" xfId="10203" xr:uid="{E1DEB0CB-8103-4DBA-9D52-E993657AE083}"/>
    <cellStyle name="40% - Accent6 3 2 2 3 2 3 2" xfId="24422" xr:uid="{5A824B47-4AEB-4A22-9E80-A0C264188062}"/>
    <cellStyle name="40% - Accent6 3 2 2 3 2 3 2 2" xfId="49667" xr:uid="{05423E0E-7F68-49EA-8C9D-78967803BC22}"/>
    <cellStyle name="40% - Accent6 3 2 2 3 2 3 3" xfId="35587" xr:uid="{32DEF759-9060-425B-844E-A97D69EABE5A}"/>
    <cellStyle name="40% - Accent6 3 2 2 3 2 4" xfId="4060" xr:uid="{06AD8ED4-847C-421F-93C4-FC81E3DF14FF}"/>
    <cellStyle name="40% - Accent6 3 2 2 3 2 4 2" xfId="29504" xr:uid="{49A3339C-E063-4717-A7EC-0B36F7D8B3AE}"/>
    <cellStyle name="40% - Accent6 3 2 2 3 2 5" xfId="30052" xr:uid="{91F6A553-4447-472A-8ED2-0A7EC70E042E}"/>
    <cellStyle name="40% - Accent6 3 2 2 3 3" xfId="16263" xr:uid="{E3EA3862-5331-4A5C-8340-7CC4DBFD8C05}"/>
    <cellStyle name="40% - Accent6 3 2 2 3 3 2" xfId="14678" xr:uid="{13360BCD-2300-4AD5-A74E-3FBACAE9C1A8}"/>
    <cellStyle name="40% - Accent6 3 2 2 3 3 2 2" xfId="40017" xr:uid="{7BD028CA-2ED0-495A-8A2D-830703AACCB8}"/>
    <cellStyle name="40% - Accent6 3 2 2 3 3 3" xfId="41579" xr:uid="{E209CA5F-49DD-4635-85EB-53DA670756CC}"/>
    <cellStyle name="40% - Accent6 3 2 2 3 4" xfId="12224" xr:uid="{57E22755-4836-46A5-BCD6-BE51148AAE73}"/>
    <cellStyle name="40% - Accent6 3 2 2 3 4 2" xfId="21160" xr:uid="{144A1226-C264-4BB5-87C5-EDA4B54F4029}"/>
    <cellStyle name="40% - Accent6 3 2 2 3 4 2 2" xfId="46439" xr:uid="{2A659007-321E-4188-B93D-8403F9213A3A}"/>
    <cellStyle name="40% - Accent6 3 2 2 3 4 3" xfId="37587" xr:uid="{5AEC28B4-B58E-4063-A95A-C057D0261335}"/>
    <cellStyle name="40% - Accent6 3 2 2 3 5" xfId="9259" xr:uid="{97DD2554-63D9-4AE7-872F-1A9049FB6523}"/>
    <cellStyle name="40% - Accent6 3 2 2 3 5 2" xfId="34652" xr:uid="{1CB539D6-D1BA-4AEC-BE75-0CBD8F6DD1BB}"/>
    <cellStyle name="40% - Accent6 3 2 2 3 6" xfId="44569" xr:uid="{6B608E54-C387-438E-A579-3B95A1402825}"/>
    <cellStyle name="40% - Accent6 3 2 2 4" xfId="21466" xr:uid="{3B5E4533-9A7A-4E3B-983F-83F30E43234D}"/>
    <cellStyle name="40% - Accent6 3 2 2 4 2" xfId="21614" xr:uid="{738C2333-C060-4AF1-80F0-50BA15307226}"/>
    <cellStyle name="40% - Accent6 3 2 2 4 2 2" xfId="20043" xr:uid="{0FA9C1DD-7B0E-45E3-AC6C-BCB1682F7D88}"/>
    <cellStyle name="40% - Accent6 3 2 2 4 2 2 2" xfId="45331" xr:uid="{C06033C7-0564-4B75-9703-D83914839863}"/>
    <cellStyle name="40% - Accent6 3 2 2 4 2 3" xfId="46882" xr:uid="{BB0751DF-015F-495F-97BA-0DA79F01ABEA}"/>
    <cellStyle name="40% - Accent6 3 2 2 4 3" xfId="1785" xr:uid="{1FF138F1-5CCB-4821-AEEB-1B66B141BEA3}"/>
    <cellStyle name="40% - Accent6 3 2 2 4 3 2" xfId="5472" xr:uid="{55B2D856-A726-41AD-BF82-E5661B206F32}"/>
    <cellStyle name="40% - Accent6 3 2 2 4 3 2 2" xfId="30903" xr:uid="{B074AAAF-BAB5-41C1-8556-BA39AD86FD19}"/>
    <cellStyle name="40% - Accent6 3 2 2 4 3 3" xfId="27256" xr:uid="{8A7B9003-DA2F-47AA-8E7B-CBE26F109EB7}"/>
    <cellStyle name="40% - Accent6 3 2 2 4 4" xfId="920" xr:uid="{9993A6BA-56A7-419B-9632-F6D4B4D90F90}"/>
    <cellStyle name="40% - Accent6 3 2 2 4 4 2" xfId="26404" xr:uid="{C59F0BDB-705B-40DA-970A-0EC685F232F7}"/>
    <cellStyle name="40% - Accent6 3 2 2 4 5" xfId="46734" xr:uid="{A91211A1-CA51-4FBE-8277-7C287BE4CDB4}"/>
    <cellStyle name="40% - Accent6 3 2 2 5" xfId="9939" xr:uid="{6E9188FD-71B2-4BEA-A8D2-E3DFAF1E071F}"/>
    <cellStyle name="40% - Accent6 3 2 2 5 2" xfId="8355" xr:uid="{664D1465-28A6-4E6D-9EEA-CAFA4A20A50D}"/>
    <cellStyle name="40% - Accent6 3 2 2 5 2 2" xfId="33762" xr:uid="{DBE1EA91-314D-4D95-BEDE-60FE653D0129}"/>
    <cellStyle name="40% - Accent6 3 2 2 5 3" xfId="35323" xr:uid="{E042B60D-2B6E-4F5B-85B8-2CFDFBC380E9}"/>
    <cellStyle name="40% - Accent6 3 2 2 6" xfId="16444" xr:uid="{35E2ED5A-E044-43EC-A177-AB484C0D1EE2}"/>
    <cellStyle name="40% - Accent6 3 2 2 6 2" xfId="19058" xr:uid="{9A5AE131-1CD0-47F9-80F1-CD72D1EF8F13}"/>
    <cellStyle name="40% - Accent6 3 2 2 6 2 2" xfId="44358" xr:uid="{830403C0-D689-47A4-B8F8-222EE3941AD0}"/>
    <cellStyle name="40% - Accent6 3 2 2 6 3" xfId="41760" xr:uid="{F5ADE99B-CD09-466B-86A2-4F6C933C200B}"/>
    <cellStyle name="40% - Accent6 3 2 2 7" xfId="14510" xr:uid="{118716C9-4113-455B-B5E4-91D61DF7D94D}"/>
    <cellStyle name="40% - Accent6 3 2 2 7 2" xfId="39849" xr:uid="{72A8CF0C-3725-4EA4-9239-E9F567007DC4}"/>
    <cellStyle name="40% - Accent6 3 2 2 8" xfId="42483" xr:uid="{FCD9721C-E341-4532-9260-03F124C0DD2E}"/>
    <cellStyle name="40% - Accent6 3 2 3" xfId="12964" xr:uid="{AFEE3A6C-C600-4450-9081-ACFC0C2AC987}"/>
    <cellStyle name="40% - Accent6 3 2 3 2" xfId="322" xr:uid="{47A61037-DA8A-4BA1-BE9D-F430C62A81CD}"/>
    <cellStyle name="40% - Accent6 3 2 3 2 2" xfId="23571" xr:uid="{8CB333A2-0E15-4141-8981-2A5DE7A964EB}"/>
    <cellStyle name="40% - Accent6 3 2 3 2 2 2" xfId="23719" xr:uid="{2FF14A59-8D11-4ED5-85FC-5FCD5A7C0D97}"/>
    <cellStyle name="40% - Accent6 3 2 3 2 2 2 2" xfId="4231" xr:uid="{C095791E-2877-4A29-85A9-3A57A0A4E13E}"/>
    <cellStyle name="40% - Accent6 3 2 3 2 2 2 2 2" xfId="29675" xr:uid="{EE730D63-D461-411D-A420-8AA684EBBF9B}"/>
    <cellStyle name="40% - Accent6 3 2 3 2 2 2 3" xfId="48964" xr:uid="{EEFD9D79-CD27-46B6-9EAA-23FACCEAB141}"/>
    <cellStyle name="40% - Accent6 3 2 3 2 2 3" xfId="16527" xr:uid="{03A0B8DF-7391-49EF-9E0B-1DD8C683C338}"/>
    <cellStyle name="40% - Accent6 3 2 3 2 2 3 2" xfId="7577" xr:uid="{72FC93F5-C148-4203-AAF8-50CB48A2B9AC}"/>
    <cellStyle name="40% - Accent6 3 2 3 2 2 3 2 2" xfId="32991" xr:uid="{34B08D66-5040-4A43-A49B-822EB7F0370F}"/>
    <cellStyle name="40% - Accent6 3 2 3 2 2 3 3" xfId="41843" xr:uid="{DD7C2A2F-9584-44F9-833F-035658172EA1}"/>
    <cellStyle name="40% - Accent6 3 2 3 2 2 4" xfId="23011" xr:uid="{E877288A-B881-4B62-ADA4-6B3D7FE633EC}"/>
    <cellStyle name="40% - Accent6 3 2 3 2 2 4 2" xfId="48266" xr:uid="{8446E9D9-A7D9-473D-9294-A3E2EAF06F6D}"/>
    <cellStyle name="40% - Accent6 3 2 3 2 2 5" xfId="48816" xr:uid="{C9DD10E8-2A17-4E2F-83ED-77210C56A390}"/>
    <cellStyle name="40% - Accent6 3 2 3 2 3" xfId="12043" xr:uid="{A80571DD-7A8E-4E41-B86F-D626A14BCF78}"/>
    <cellStyle name="40% - Accent6 3 2 3 2 3 2" xfId="9427" xr:uid="{92364038-CF97-4A15-B211-A06F158221C7}"/>
    <cellStyle name="40% - Accent6 3 2 3 2 3 2 2" xfId="34820" xr:uid="{E4BB90FD-49F9-4733-8845-9A868887EA2F}"/>
    <cellStyle name="40% - Accent6 3 2 3 2 3 3" xfId="37406" xr:uid="{171D1E03-8C0A-4D02-9D06-59A4A9C0B578}"/>
    <cellStyle name="40% - Accent6 3 2 3 2 4" xfId="18548" xr:uid="{11FFAFC8-6C6F-42C6-94A4-F34A80500804}"/>
    <cellStyle name="40% - Accent6 3 2 3 2 4 2" xfId="3284" xr:uid="{05EA9BD9-E132-4DA5-BFA6-4B0ABA7846BB}"/>
    <cellStyle name="40% - Accent6 3 2 3 2 4 2 2" xfId="28737" xr:uid="{CE595F54-CD9B-454E-9108-BCC87AE83F5F}"/>
    <cellStyle name="40% - Accent6 3 2 3 2 4 3" xfId="43848" xr:uid="{91E47405-26CC-4820-A42A-8802797CC0C2}"/>
    <cellStyle name="40% - Accent6 3 2 3 2 5" xfId="15583" xr:uid="{D18709D6-07E7-4B1C-80A2-556756E9135A}"/>
    <cellStyle name="40% - Accent6 3 2 3 2 5 2" xfId="40910" xr:uid="{FD3D659D-56BE-4C2A-BCA3-308699F81D95}"/>
    <cellStyle name="40% - Accent6 3 2 3 2 6" xfId="25808" xr:uid="{375DE1C0-4875-47BD-B961-F2A1C5D5647F}"/>
    <cellStyle name="40% - Accent6 3 2 3 3" xfId="1362" xr:uid="{2D2B126F-F221-434A-9AEB-503F1CCFBC7F}"/>
    <cellStyle name="40% - Accent6 3 2 3 3 2" xfId="17259" xr:uid="{8FDCF7CC-3897-42A8-971A-1CD420AEFCF1}"/>
    <cellStyle name="40% - Accent6 3 2 3 3 2 2" xfId="17407" xr:uid="{B56FBA8E-1A35-4446-B8C4-FE60A5415646}"/>
    <cellStyle name="40% - Accent6 3 2 3 3 2 2 2" xfId="10545" xr:uid="{27414E04-7D52-48D3-A5A4-A5B8407BF169}"/>
    <cellStyle name="40% - Accent6 3 2 3 3 2 2 2 2" xfId="35929" xr:uid="{254D3D39-4FF1-4678-97A2-906B9E22C58E}"/>
    <cellStyle name="40% - Accent6 3 2 3 3 2 2 3" xfId="42715" xr:uid="{67484BA7-B36E-4B42-929A-CD7B720C9A05}"/>
    <cellStyle name="40% - Accent6 3 2 3 3 2 3" xfId="5993" xr:uid="{1A4A0E5E-A1E5-43A1-A5B5-CE5CEE718E6F}"/>
    <cellStyle name="40% - Accent6 3 2 3 3 2 3 2" xfId="20213" xr:uid="{F372BA9E-D3D7-459E-B081-027F811D0DEA}"/>
    <cellStyle name="40% - Accent6 3 2 3 3 2 3 2 2" xfId="45501" xr:uid="{389371DD-4626-422D-AEDB-463B922F54E6}"/>
    <cellStyle name="40% - Accent6 3 2 3 3 2 3 3" xfId="31416" xr:uid="{532654D9-B8A3-4B4E-B10B-D7380FD63559}"/>
    <cellStyle name="40% - Accent6 3 2 3 3 2 4" xfId="16698" xr:uid="{722A3D54-1FEB-4F1B-A040-AC0CF99C68D2}"/>
    <cellStyle name="40% - Accent6 3 2 3 3 2 4 2" xfId="42014" xr:uid="{1671E79C-25D0-4AF7-897E-4104FBBA29DB}"/>
    <cellStyle name="40% - Accent6 3 2 3 3 2 5" xfId="42567" xr:uid="{F31F1059-D70B-4A5C-86FA-8F12D260D9F0}"/>
    <cellStyle name="40% - Accent6 3 2 3 3 3" xfId="24680" xr:uid="{A4348ECF-E526-459B-A569-12D2A97007A5}"/>
    <cellStyle name="40% - Accent6 3 2 3 3 3 2" xfId="22063" xr:uid="{98112BDE-626E-47F0-9BE3-F43CD294591C}"/>
    <cellStyle name="40% - Accent6 3 2 3 3 3 2 2" xfId="47331" xr:uid="{B1A6BBDC-3ECB-4D03-B7AC-C0DEC3BEB646}"/>
    <cellStyle name="40% - Accent6 3 2 3 3 3 3" xfId="49914" xr:uid="{514199D5-2726-433C-B03A-9FB41702A67A}"/>
    <cellStyle name="40% - Accent6 3 2 3 3 4" xfId="8015" xr:uid="{F772D8F7-FBF1-4D49-8BDE-8A74B2EEF92B}"/>
    <cellStyle name="40% - Accent6 3 2 3 3 4 2" xfId="9597" xr:uid="{895056B5-F259-41AF-A91D-DA687B9F9CFF}"/>
    <cellStyle name="40% - Accent6 3 2 3 3 4 2 2" xfId="34990" xr:uid="{A0B6E134-614C-4D90-A878-E90DC61CBE5C}"/>
    <cellStyle name="40% - Accent6 3 2 3 3 4 3" xfId="33422" xr:uid="{CA2BD6FF-D6F3-4F10-B71C-B4EF18577739}"/>
    <cellStyle name="40% - Accent6 3 2 3 3 5" xfId="5050" xr:uid="{55286D7B-B6DF-46D3-B261-0610E7C92749}"/>
    <cellStyle name="40% - Accent6 3 2 3 3 5 2" xfId="30481" xr:uid="{BA7242C5-B84D-49C2-90A4-0EF30F8F12C2}"/>
    <cellStyle name="40% - Accent6 3 2 3 3 6" xfId="26834" xr:uid="{FC5E3DD9-7FF8-4336-BE7D-EC87F61DA3C9}"/>
    <cellStyle name="40% - Accent6 3 2 3 4" xfId="10934" xr:uid="{5FF2270A-59AB-4DE1-A835-AA43D04916CD}"/>
    <cellStyle name="40% - Accent6 3 2 3 4 2" xfId="11082" xr:uid="{109D2A28-3031-48B0-93F3-B61350EF92E4}"/>
    <cellStyle name="40% - Accent6 3 2 3 4 2 2" xfId="2127" xr:uid="{CB9C7A2C-66C1-4970-9CB9-A2A934970BF4}"/>
    <cellStyle name="40% - Accent6 3 2 3 4 2 2 2" xfId="27598" xr:uid="{51D7ACC0-2FED-4B6D-B2AE-5655A82D0829}"/>
    <cellStyle name="40% - Accent6 3 2 3 4 2 3" xfId="36453" xr:uid="{8CD42440-975C-49B7-BF1F-A24089FB9464}"/>
    <cellStyle name="40% - Accent6 3 2 3 4 3" xfId="22840" xr:uid="{FB88EF0A-7FE4-4CA5-9679-07F45CBD564F}"/>
    <cellStyle name="40% - Accent6 3 2 3 4 3 2" xfId="18110" xr:uid="{A0FB2EC4-65E9-4C4B-A988-186CBDB1F560}"/>
    <cellStyle name="40% - Accent6 3 2 3 4 3 2 2" xfId="43418" xr:uid="{CA9DA1F9-8AA3-4BE4-B2C0-FC36D4DE1533}"/>
    <cellStyle name="40% - Accent6 3 2 3 4 3 3" xfId="48095" xr:uid="{F0647DCD-D955-4344-B906-3CE6835E1B91}"/>
    <cellStyle name="40% - Accent6 3 2 3 4 4" xfId="10374" xr:uid="{DFFE9C9D-DC9C-46F5-8361-366C6D5E1F7E}"/>
    <cellStyle name="40% - Accent6 3 2 3 4 4 2" xfId="35758" xr:uid="{DAB0E2AF-AB4A-4A83-ABB6-088099A0103C}"/>
    <cellStyle name="40% - Accent6 3 2 3 4 5" xfId="36305" xr:uid="{F74EEBA9-EB00-45AE-9855-11820CDB4DD3}"/>
    <cellStyle name="40% - Accent6 3 2 3 5" xfId="5729" xr:uid="{B942AA04-0BC9-4C2B-AD92-A26DC56C1D7A}"/>
    <cellStyle name="40% - Accent6 3 2 3 5 2" xfId="3114" xr:uid="{38D05F70-6FE8-49F0-BAFF-B72256B331E2}"/>
    <cellStyle name="40% - Accent6 3 2 3 5 2 2" xfId="28567" xr:uid="{26F0DFEC-314C-4D1D-95F3-7F5DF5167489}"/>
    <cellStyle name="40% - Accent6 3 2 3 5 3" xfId="31152" xr:uid="{D437959C-F03B-4FCF-A0D7-7BA9885398E0}"/>
    <cellStyle name="40% - Accent6 3 2 3 6" xfId="24861" xr:uid="{54430A07-FBBE-4C50-8CAD-41475949469A}"/>
    <cellStyle name="40% - Accent6 3 2 3 6 2" xfId="14848" xr:uid="{227890A4-8952-4A0E-A71C-A96DA31514B3}"/>
    <cellStyle name="40% - Accent6 3 2 3 6 2 2" xfId="40187" xr:uid="{1CBA8D67-7D70-4033-BD03-66BE88C8CBA0}"/>
    <cellStyle name="40% - Accent6 3 2 3 6 3" xfId="50095" xr:uid="{3B6540A6-4B90-45E6-B79A-9FAA54331D2E}"/>
    <cellStyle name="40% - Accent6 3 2 3 7" xfId="21895" xr:uid="{B71CC7BD-3146-475A-B3FB-693082C2EA90}"/>
    <cellStyle name="40% - Accent6 3 2 3 7 2" xfId="47163" xr:uid="{C2FE56CE-8098-4E7B-845D-E46400B552A3}"/>
    <cellStyle name="40% - Accent6 3 2 3 8" xfId="38318" xr:uid="{2BFFAFA3-E2D6-45E2-8223-7142560A8006}"/>
    <cellStyle name="40% - Accent6 3 2 4" xfId="3466" xr:uid="{EACEA100-6D56-4623-9690-0A6FD16EB8EE}"/>
    <cellStyle name="40% - Accent6 3 2 4 2" xfId="6726" xr:uid="{4F4D26C6-9EBA-4C5D-A74B-BBAE8C7F768A}"/>
    <cellStyle name="40% - Accent6 3 2 4 2 2" xfId="6874" xr:uid="{2BBA9D14-1C8B-4988-BA51-B9B0E03119BA}"/>
    <cellStyle name="40% - Accent6 3 2 4 2 2 2" xfId="23182" xr:uid="{708A58E1-3972-40DF-BA94-8BCCBA65AB3E}"/>
    <cellStyle name="40% - Accent6 3 2 4 2 2 2 2" xfId="48437" xr:uid="{7EEA5B87-CEF9-4C4D-8AA8-C3C12C31C3BA}"/>
    <cellStyle name="40% - Accent6 3 2 4 2 2 3" xfId="32288" xr:uid="{4BB8B43F-36F5-4CFA-AD8E-A1F367601FB6}"/>
    <cellStyle name="40% - Accent6 3 2 4 2 3" xfId="12307" xr:uid="{EAD12215-A8C8-43AD-A99C-9370ACBDE8DC}"/>
    <cellStyle name="40% - Accent6 3 2 4 2 3 2" xfId="13899" xr:uid="{0423A47B-44B9-477E-BA25-D601D49660B2}"/>
    <cellStyle name="40% - Accent6 3 2 4 2 3 2 2" xfId="39250" xr:uid="{70ED18C8-6923-48B9-8934-1031DFA38C25}"/>
    <cellStyle name="40% - Accent6 3 2 4 2 3 3" xfId="37670" xr:uid="{CE97F3C9-4055-426B-AA55-A02C1FDDE66A}"/>
    <cellStyle name="40% - Accent6 3 2 4 2 4" xfId="6164" xr:uid="{D19A9EEB-6252-4D40-A8BC-F1E4A268F653}"/>
    <cellStyle name="40% - Accent6 3 2 4 2 4 2" xfId="31587" xr:uid="{CEB9F882-BB0B-4056-ADC1-D464AAE18B62}"/>
    <cellStyle name="40% - Accent6 3 2 4 2 5" xfId="32140" xr:uid="{CF236A01-BC47-4C42-B22F-74FDB349DA61}"/>
    <cellStyle name="40% - Accent6 3 2 4 3" xfId="18367" xr:uid="{15032804-81A5-479B-8BB9-7175630C3169}"/>
    <cellStyle name="40% - Accent6 3 2 4 3 2" xfId="15751" xr:uid="{61A24A6A-FD49-45A1-A213-7C1C2A0E25F2}"/>
    <cellStyle name="40% - Accent6 3 2 4 3 2 2" xfId="41078" xr:uid="{6FDB914B-4B4E-4087-9216-DAC3B697A85C}"/>
    <cellStyle name="40% - Accent6 3 2 4 3 3" xfId="43667" xr:uid="{2F1E37C8-56AF-4DA5-9F49-C411DDB11866}"/>
    <cellStyle name="40% - Accent6 3 2 4 4" xfId="20650" xr:uid="{E87B173D-62A8-4E44-9DFB-372643E696DF}"/>
    <cellStyle name="40% - Accent6 3 2 4 4 2" xfId="22233" xr:uid="{E43F8AD5-C422-4666-8FB6-74988466BB43}"/>
    <cellStyle name="40% - Accent6 3 2 4 4 2 2" xfId="47501" xr:uid="{6CF4B977-F297-4900-9D63-1F8537667600}"/>
    <cellStyle name="40% - Accent6 3 2 4 4 3" xfId="45929" xr:uid="{EB752EDB-D7F4-49E4-AF59-586653AF23AA}"/>
    <cellStyle name="40% - Accent6 3 2 4 5" xfId="11363" xr:uid="{DD5F4206-9FC0-44D7-98D5-7E2C3795E50E}"/>
    <cellStyle name="40% - Accent6 3 2 4 5 2" xfId="36734" xr:uid="{74FA6713-A13E-49D0-BF5E-4733E230B5C9}"/>
    <cellStyle name="40% - Accent6 3 2 4 6" xfId="28911" xr:uid="{AAEA4AA5-F073-4002-8A47-486075699D7C}"/>
    <cellStyle name="40% - Accent6 3 2 5" xfId="9780" xr:uid="{EEBB5E0D-CD24-4454-AD83-78F9004CCBA9}"/>
    <cellStyle name="40% - Accent6 3 2 5 2" xfId="19362" xr:uid="{C81F5F23-0D30-4EAB-A919-AFBF34AF1AF8}"/>
    <cellStyle name="40% - Accent6 3 2 5 2 2" xfId="19510" xr:uid="{48000967-1266-41BE-B733-10B94412FCF7}"/>
    <cellStyle name="40% - Accent6 3 2 5 2 2 2" xfId="16869" xr:uid="{AEE43CEA-DCDD-4EB4-93A3-37C4EBCADD01}"/>
    <cellStyle name="40% - Accent6 3 2 5 2 2 2 2" xfId="42185" xr:uid="{89047CA6-DF17-4160-B5B0-1590085967AE}"/>
    <cellStyle name="40% - Accent6 3 2 5 2 2 3" xfId="44798" xr:uid="{4741B30A-FA29-4F6E-9FE5-AF85D5D67FEF}"/>
    <cellStyle name="40% - Accent6 3 2 5 2 3" xfId="24944" xr:uid="{E3ED24EA-0C3C-4509-B0F2-1812DDC766FD}"/>
    <cellStyle name="40% - Accent6 3 2 5 2 3 2" xfId="2294" xr:uid="{408C1267-509C-4314-93CA-139861532784}"/>
    <cellStyle name="40% - Accent6 3 2 5 2 3 2 2" xfId="27765" xr:uid="{F1B3E9BC-FD33-4AB1-9E5E-FC5AFD171A85}"/>
    <cellStyle name="40% - Accent6 3 2 5 2 3 3" xfId="50178" xr:uid="{D5C5280F-6D7D-4466-81E0-5AAEDB1402E0}"/>
    <cellStyle name="40% - Accent6 3 2 5 2 4" xfId="12478" xr:uid="{8A1483A8-0DA9-461B-B9D4-DDD4078B1D64}"/>
    <cellStyle name="40% - Accent6 3 2 5 2 4 2" xfId="37841" xr:uid="{5974A91F-C75A-4287-9EBF-A23BE3579BEF}"/>
    <cellStyle name="40% - Accent6 3 2 5 2 5" xfId="44650" xr:uid="{9A030FA4-555C-4EB2-80CA-1914439136D5}"/>
    <cellStyle name="40% - Accent6 3 2 5 3" xfId="7834" xr:uid="{ABB111CD-6167-49AC-85D1-F126039A0C9F}"/>
    <cellStyle name="40% - Accent6 3 2 5 3 2" xfId="5218" xr:uid="{9B3136A2-6099-486C-9265-2ACBA3385DF4}"/>
    <cellStyle name="40% - Accent6 3 2 5 3 2 2" xfId="30649" xr:uid="{DF2841EF-92FB-48A7-8BF1-12C478B3CB86}"/>
    <cellStyle name="40% - Accent6 3 2 5 3 3" xfId="33241" xr:uid="{F01BD70D-EEA3-4520-BF43-3E0FAB0A9AD5}"/>
    <cellStyle name="40% - Accent6 3 2 5 4" xfId="14338" xr:uid="{E633F787-AA78-4F88-9D47-79212A391F76}"/>
    <cellStyle name="40% - Accent6 3 2 5 4 2" xfId="15921" xr:uid="{57E22323-A3A4-4575-A783-4F5AED17D9DF}"/>
    <cellStyle name="40% - Accent6 3 2 5 4 2 2" xfId="41248" xr:uid="{0B99CAA7-3B4C-40A2-9CF0-4756928E50DB}"/>
    <cellStyle name="40% - Accent6 3 2 5 4 3" xfId="39677" xr:uid="{335F790E-8F1D-40D7-9CA7-2191217CB2ED}"/>
    <cellStyle name="40% - Accent6 3 2 5 5" xfId="24000" xr:uid="{DF69388B-0928-4B85-BF6A-B6632BE01EF5}"/>
    <cellStyle name="40% - Accent6 3 2 5 5 2" xfId="49245" xr:uid="{4FB9BD29-295C-4729-B7A0-804932137ED2}"/>
    <cellStyle name="40% - Accent6 3 2 5 6" xfId="35164" xr:uid="{3475A229-90C6-45FD-8F7A-55E51302755D}"/>
    <cellStyle name="40% - Accent6 3 2 6" xfId="23487" xr:uid="{89E05B6A-D698-4EB7-96EB-1CCBF9ED3261}"/>
    <cellStyle name="40% - Accent6 3 2 6 2" xfId="3625" xr:uid="{ECCB71FA-503B-41B8-8E1C-05C0DC89CD4D}"/>
    <cellStyle name="40% - Accent6 3 2 6 2 2" xfId="18888" xr:uid="{DDBE490E-86FA-4E11-AB94-371550F0A50C}"/>
    <cellStyle name="40% - Accent6 3 2 6 2 2 2" xfId="44188" xr:uid="{D38AF82E-4771-4D18-B14E-CD9851334904}"/>
    <cellStyle name="40% - Accent6 3 2 6 2 3" xfId="29069" xr:uid="{DF751085-50FF-4803-BBCF-69D72B13FA3D}"/>
    <cellStyle name="40% - Accent6 3 2 6 3" xfId="22757" xr:uid="{FAD100A5-BDCD-44A2-AE4F-E52A981B9A93}"/>
    <cellStyle name="40% - Accent6 3 2 6 3 2" xfId="25371" xr:uid="{A1271CEC-9402-4B58-96C5-B6E4CFE07A47}"/>
    <cellStyle name="40% - Accent6 3 2 6 3 2 2" xfId="50605" xr:uid="{D02DE861-2750-4727-9DE1-C5E80D75F560}"/>
    <cellStyle name="40% - Accent6 3 2 6 3 3" xfId="48012" xr:uid="{97EE24C7-B181-4788-BE61-5487409CE232}"/>
    <cellStyle name="40% - Accent6 3 2 6 4" xfId="20822" xr:uid="{13A1291A-4B26-4A53-AF73-823A796F12A5}"/>
    <cellStyle name="40% - Accent6 3 2 6 4 2" xfId="46101" xr:uid="{C811461A-2772-4C8C-976A-EAE0E7C005A4}"/>
    <cellStyle name="40% - Accent6 3 2 6 5" xfId="48734" xr:uid="{401AEC11-3327-4285-B96E-B6F461321BCD}"/>
    <cellStyle name="40% - Accent6 3 2 7" xfId="8830" xr:uid="{FF09B597-41D3-43D0-8D5F-E425DDE8583A}"/>
    <cellStyle name="40% - Accent6 3 2 7 2" xfId="8978" xr:uid="{A14CAA32-1589-44E8-B4E5-4C99751A28D6}"/>
    <cellStyle name="40% - Accent6 3 2 7 2 2" xfId="7407" xr:uid="{5C6ED417-5A7A-40CD-B4B9-F6033C883529}"/>
    <cellStyle name="40% - Accent6 3 2 7 2 2 2" xfId="32821" xr:uid="{A0F71229-71D1-4806-BCAB-5CFF53C8BD0E}"/>
    <cellStyle name="40% - Accent6 3 2 7 2 3" xfId="34371" xr:uid="{F68CE673-6168-4677-816E-B4AAE7C689F7}"/>
    <cellStyle name="40% - Accent6 3 2 7 3" xfId="748" xr:uid="{2DA49255-841E-473F-9A6B-3EED83140613}"/>
    <cellStyle name="40% - Accent6 3 2 7 3 2" xfId="16005" xr:uid="{F6602DD1-CB8A-46E8-A089-9645D7CACEEE}"/>
    <cellStyle name="40% - Accent6 3 2 7 3 2 2" xfId="41332" xr:uid="{8D894C5E-90CE-49A1-AFAA-EDB3C6C9CCF1}"/>
    <cellStyle name="40% - Accent6 3 2 7 3 3" xfId="26232" xr:uid="{FD98AD59-1A19-4BAE-9982-543B41392C47}"/>
    <cellStyle name="40% - Accent6 3 2 7 4" xfId="13558" xr:uid="{ED7C9590-94D3-48B8-B82D-A31AA545ADD2}"/>
    <cellStyle name="40% - Accent6 3 2 7 4 2" xfId="38909" xr:uid="{560C38A8-C6B1-41A6-9CFE-F13CD3889AF5}"/>
    <cellStyle name="40% - Accent6 3 2 7 5" xfId="34223" xr:uid="{29BA443E-8611-4F4D-B45C-F0A4171B4960}"/>
    <cellStyle name="40% - Accent6 3 2 8" xfId="6747" xr:uid="{AA3A9D36-C84C-43A0-A30F-311AF0D40C9D}"/>
    <cellStyle name="40% - Accent6 3 2 8 2" xfId="19870" xr:uid="{2DC08E5F-DA96-4856-BC12-2C175A8CA915}"/>
    <cellStyle name="40% - Accent6 3 2 8 2 2" xfId="45158" xr:uid="{7B9DEDA7-E2DB-4E5F-B865-7E60D137997E}"/>
    <cellStyle name="40% - Accent6 3 2 8 3" xfId="32161" xr:uid="{94E319EF-5AD0-4475-8107-F70990D251AD}"/>
    <cellStyle name="40% - Accent6 3 2 9" xfId="235" xr:uid="{236CBA22-9405-4CFA-AD47-3C93B60E771F}"/>
    <cellStyle name="40% - Accent6 3 2 9 2" xfId="5323" xr:uid="{58A2CC82-294C-4884-9676-8D28B6BE28B7}"/>
    <cellStyle name="40% - Accent6 3 2 9 2 2" xfId="30754" xr:uid="{C7ACF499-6C26-492C-BE5F-8CAB4C5FEC28}"/>
    <cellStyle name="40% - Accent6 3 2 9 3" xfId="25729" xr:uid="{4F4BEB34-ED81-4F0F-BC97-70AD43F8DB4F}"/>
    <cellStyle name="40% - Accent6 3 3" xfId="22417" xr:uid="{E857F5FB-46E6-4429-9237-67E1F2A2CCAC}"/>
    <cellStyle name="40% - Accent6 3 3 2" xfId="16104" xr:uid="{D71E5804-5628-4A7E-9E49-4A12CECEF8E6}"/>
    <cellStyle name="40% - Accent6 3 3 2 2" xfId="406" xr:uid="{064BA330-99A3-4B5C-BAA5-3461A7189760}"/>
    <cellStyle name="40% - Accent6 3 3 2 2 2" xfId="1593" xr:uid="{098395BD-F563-4B8F-B49E-5429700A2A66}"/>
    <cellStyle name="40% - Accent6 3 3 2 2 2 2" xfId="12649" xr:uid="{0704F749-9CD2-493B-AA8F-D74AAC135D6C}"/>
    <cellStyle name="40% - Accent6 3 3 2 2 2 2 2" xfId="38012" xr:uid="{7E242225-4623-4A26-941F-3AFF6419145E}"/>
    <cellStyle name="40% - Accent6 3 3 2 2 2 3" xfId="27064" xr:uid="{115120A7-8804-475B-AEE2-6FD992ED3E1B}"/>
    <cellStyle name="40% - Accent6 3 3 2 2 3" xfId="8098" xr:uid="{E54F670F-5E55-4393-93D1-85522B1A0F6F}"/>
    <cellStyle name="40% - Accent6 3 3 2 2 3 2" xfId="10712" xr:uid="{BC351D65-1BE5-4EC5-B8B7-1CB77ECD8BC1}"/>
    <cellStyle name="40% - Accent6 3 3 2 2 3 2 2" xfId="36096" xr:uid="{1C852798-C468-48D7-B4B3-C39FF9D6935A}"/>
    <cellStyle name="40% - Accent6 3 3 2 2 3 3" xfId="33505" xr:uid="{BEF8B613-50B7-46D4-973D-946209170FAF}"/>
    <cellStyle name="40% - Accent6 3 3 2 2 4" xfId="18802" xr:uid="{908687BC-608A-422C-AA48-2CD6D9B743B6}"/>
    <cellStyle name="40% - Accent6 3 3 2 2 4 2" xfId="44102" xr:uid="{02F36275-111D-417F-AA9B-76CCB5E85549}"/>
    <cellStyle name="40% - Accent6 3 3 2 2 5" xfId="25890" xr:uid="{93249B3E-B196-4645-BDCF-EAAC7CF9F14B}"/>
    <cellStyle name="40% - Accent6 3 3 2 3" xfId="14157" xr:uid="{9BE8C3A7-2F2A-4EA7-A050-664DA85337E4}"/>
    <cellStyle name="40% - Accent6 3 3 2 3 2" xfId="24168" xr:uid="{52BDAA34-F059-4A17-8483-4D7419AB5680}"/>
    <cellStyle name="40% - Accent6 3 3 2 3 2 2" xfId="49413" xr:uid="{DA4FA748-E8F7-467F-BF78-08E9D43A1992}"/>
    <cellStyle name="40% - Accent6 3 3 2 3 3" xfId="39496" xr:uid="{D0167511-B93B-4884-9489-3C4891C08DFD}"/>
    <cellStyle name="40% - Accent6 3 3 2 4" xfId="9087" xr:uid="{5E1CD6C7-8322-40BE-AE2A-B21F07469038}"/>
    <cellStyle name="40% - Accent6 3 3 2 4 2" xfId="11701" xr:uid="{2879D9AF-C176-4C95-9B1E-7A80A387BED1}"/>
    <cellStyle name="40% - Accent6 3 3 2 4 2 2" xfId="37072" xr:uid="{B05894C0-E3E7-4D49-B58B-01FBA3AB82FB}"/>
    <cellStyle name="40% - Accent6 3 3 2 4 3" xfId="34480" xr:uid="{C35A699B-0294-4618-99C7-7E5C1B233690}"/>
    <cellStyle name="40% - Accent6 3 3 2 5" xfId="7155" xr:uid="{1A9D3F4F-7D55-4203-AB68-C83D94F98A54}"/>
    <cellStyle name="40% - Accent6 3 3 2 5 2" xfId="32569" xr:uid="{B67CD784-D260-409B-8D0E-E5444BEC0DA1}"/>
    <cellStyle name="40% - Accent6 3 3 2 6" xfId="41421" xr:uid="{5DF3E3A4-A057-4F72-B008-092B9F9A6396}"/>
    <cellStyle name="40% - Accent6 3 3 3" xfId="5570" xr:uid="{02D17C31-023B-4184-923C-F178AC48B105}"/>
    <cellStyle name="40% - Accent6 3 3 3 2" xfId="1446" xr:uid="{349DB77E-F01C-40E8-A973-88E52BCD9EAB}"/>
    <cellStyle name="40% - Accent6 3 3 3 2 2" xfId="3697" xr:uid="{CBD33EB8-23F1-4122-A151-06AA0190E825}"/>
    <cellStyle name="40% - Accent6 3 3 3 2 2 2" xfId="25286" xr:uid="{A3C94697-EE15-4F9D-AA73-C1A5E6862AA4}"/>
    <cellStyle name="40% - Accent6 3 3 3 2 2 2 2" xfId="50520" xr:uid="{5419B440-3C04-4246-A6CA-0C5F7A107846}"/>
    <cellStyle name="40% - Accent6 3 3 3 2 2 3" xfId="29141" xr:uid="{D84A0F9D-A7D5-437D-BD11-C011C530FB5E}"/>
    <cellStyle name="40% - Accent6 3 3 3 2 3" xfId="20733" xr:uid="{A97D136F-B942-4E40-AD7E-679DB3C4B5AE}"/>
    <cellStyle name="40% - Accent6 3 3 3 2 3 2" xfId="23349" xr:uid="{AE10CF7E-E4C4-42C5-8C2A-71A5E4E2B3FF}"/>
    <cellStyle name="40% - Accent6 3 3 3 2 3 2 2" xfId="48604" xr:uid="{2402F6B8-9915-4E85-8ACF-1384551F3B49}"/>
    <cellStyle name="40% - Accent6 3 3 3 2 3 3" xfId="46012" xr:uid="{B63E27C8-FED5-408C-8D54-E8FF51F9F40C}"/>
    <cellStyle name="40% - Accent6 3 3 3 2 4" xfId="8269" xr:uid="{EA8B9FDE-0357-4D3D-8E61-D3915FEB4C6D}"/>
    <cellStyle name="40% - Accent6 3 3 3 2 4 2" xfId="33676" xr:uid="{7B57307F-1DC7-4BA0-9E4E-557DB3553771}"/>
    <cellStyle name="40% - Accent6 3 3 3 2 5" xfId="26917" xr:uid="{2C3843BF-6E23-4D04-9AFE-A21A0FFB530F}"/>
    <cellStyle name="40% - Accent6 3 3 3 3" xfId="2593" xr:uid="{2B7E87DF-E8CF-440E-B2DA-9B38CED62F3E}"/>
    <cellStyle name="40% - Accent6 3 3 3 3 2" xfId="17856" xr:uid="{13969E32-E362-41F4-8154-8DE664805F20}"/>
    <cellStyle name="40% - Accent6 3 3 3 3 2 2" xfId="43164" xr:uid="{82F02804-8B13-4307-A089-22AE6307EAC1}"/>
    <cellStyle name="40% - Accent6 3 3 3 3 3" xfId="28046" xr:uid="{E4E50B83-CE5D-481E-95BC-26EF98AE5839}"/>
    <cellStyle name="40% - Accent6 3 3 3 4" xfId="21723" xr:uid="{9A2B5F50-4066-44C1-A51D-0285B9E05E58}"/>
    <cellStyle name="40% - Accent6 3 3 3 4 2" xfId="24338" xr:uid="{CB0776C1-02BB-4917-A90F-2E40DAA4E2AB}"/>
    <cellStyle name="40% - Accent6 3 3 3 4 2 2" xfId="49583" xr:uid="{CD0945DA-D918-4D23-9CF8-0CE5CD2C7A5B}"/>
    <cellStyle name="40% - Accent6 3 3 3 4 3" xfId="46991" xr:uid="{B80F30F0-E18C-41FF-9B4E-FFCA6D412665}"/>
    <cellStyle name="40% - Accent6 3 3 3 5" xfId="19791" xr:uid="{1D308390-E721-4ED4-B106-192FDCE096B4}"/>
    <cellStyle name="40% - Accent6 3 3 3 5 2" xfId="45079" xr:uid="{393A7721-A037-4481-96C3-10E9C2F93053}"/>
    <cellStyle name="40% - Accent6 3 3 3 6" xfId="30993" xr:uid="{64739270-66E5-4C20-B7DD-2C6B9E7DBE97}"/>
    <cellStyle name="40% - Accent6 3 3 4" xfId="13048" xr:uid="{6ECD1523-8B2D-4FE5-A164-242333B077DA}"/>
    <cellStyle name="40% - Accent6 3 3 4 2" xfId="13196" xr:uid="{F80E177D-7175-4606-A15B-CA50CFF8AA03}"/>
    <cellStyle name="40% - Accent6 3 3 4 2 2" xfId="6335" xr:uid="{63DCFBA6-1AF6-4325-8629-11956EBEF45D}"/>
    <cellStyle name="40% - Accent6 3 3 4 2 2 2" xfId="31758" xr:uid="{C7119421-8C6C-448D-95B0-4F64FFB62A98}"/>
    <cellStyle name="40% - Accent6 3 3 4 2 3" xfId="38547" xr:uid="{1EFB7F52-6F4E-4B9C-BA13-F88FFB273815}"/>
    <cellStyle name="40% - Accent6 3 3 4 3" xfId="18631" xr:uid="{FC9451B8-0A1D-4A45-8B8E-1FFB8A675962}"/>
    <cellStyle name="40% - Accent6 3 3 4 3 2" xfId="4398" xr:uid="{EEAB90E1-1CAE-419C-86E6-0AFC0051BCA1}"/>
    <cellStyle name="40% - Accent6 3 3 4 3 2 2" xfId="29842" xr:uid="{F559257C-6F01-4DAB-8ADB-4A839D6C5C2D}"/>
    <cellStyle name="40% - Accent6 3 3 4 3 3" xfId="43931" xr:uid="{D62438C1-EC4A-49B9-ADD1-2EACE389969D}"/>
    <cellStyle name="40% - Accent6 3 3 4 4" xfId="25115" xr:uid="{385F7868-DEEB-4501-924E-CAFB7D9C2E18}"/>
    <cellStyle name="40% - Accent6 3 3 4 4 2" xfId="50349" xr:uid="{2BD289CA-B885-4BEB-8A8A-EDDA3E268A28}"/>
    <cellStyle name="40% - Accent6 3 3 4 5" xfId="38399" xr:uid="{395AD851-F292-42A5-AFFF-E8057A2BCAB4}"/>
    <cellStyle name="40% - Accent6 3 3 5" xfId="20469" xr:uid="{DC6D1BB4-97E8-4A73-8EF7-BA56782483BA}"/>
    <cellStyle name="40% - Accent6 3 3 5 2" xfId="11531" xr:uid="{46EC944C-7824-450C-A517-8EAAE756F820}"/>
    <cellStyle name="40% - Accent6 3 3 5 2 2" xfId="36902" xr:uid="{6F464D54-7654-4F2B-8313-D8FBC20605A6}"/>
    <cellStyle name="40% - Accent6 3 3 5 3" xfId="45748" xr:uid="{839D3FF5-D314-4CF0-A57B-EF320CC37C9A}"/>
    <cellStyle name="40% - Accent6 3 3 6" xfId="2774" xr:uid="{9DE9FC64-3DE2-47B8-97CB-6A40E5C3F010}"/>
    <cellStyle name="40% - Accent6 3 3 6 2" xfId="5388" xr:uid="{68C0AF84-024C-417E-B78D-343A20884FEA}"/>
    <cellStyle name="40% - Accent6 3 3 6 2 2" xfId="30819" xr:uid="{CF25044E-E997-4241-9761-DE68D0C1DE0D}"/>
    <cellStyle name="40% - Accent6 3 3 6 3" xfId="28227" xr:uid="{0FC44FB3-8AC0-47B0-92F1-8AF1236849F1}"/>
    <cellStyle name="40% - Accent6 3 3 7" xfId="17688" xr:uid="{199EC847-7C43-4D7C-BA85-97C5D1050F3B}"/>
    <cellStyle name="40% - Accent6 3 3 7 2" xfId="42996" xr:uid="{24971C0B-D842-4086-B3DD-DAE6E5F3008F}"/>
    <cellStyle name="40% - Accent6 3 3 8" xfId="47674" xr:uid="{9B93A924-7457-4122-9650-814BFC73B446}"/>
    <cellStyle name="40% - Accent6 3 4" xfId="11884" xr:uid="{D5408C41-AA41-4440-9009-8132929A9F46}"/>
    <cellStyle name="40% - Accent6 3 4 2" xfId="24521" xr:uid="{868FB40E-C271-42D7-9E82-9A368679CC3B}"/>
    <cellStyle name="40% - Accent6 3 4 2 2" xfId="9864" xr:uid="{D136FDA1-F09A-42D1-806D-81F44191ABF7}"/>
    <cellStyle name="40% - Accent6 3 4 2 2 2" xfId="22648" xr:uid="{22B03224-72D4-4A7B-B8ED-DF1446CE6ED1}"/>
    <cellStyle name="40% - Accent6 3 4 2 2 2 2" xfId="8440" xr:uid="{0C8478EA-B625-46BC-91D0-F99D237ED75F}"/>
    <cellStyle name="40% - Accent6 3 4 2 2 2 2 2" xfId="33847" xr:uid="{E8487DA6-8117-4979-B2FF-6216C7D4CA03}"/>
    <cellStyle name="40% - Accent6 3 4 2 2 2 3" xfId="47903" xr:uid="{77DCDB27-F772-45F3-844D-5CCAB181B7AD}"/>
    <cellStyle name="40% - Accent6 3 4 2 2 3" xfId="2857" xr:uid="{F99D61DE-E060-4B9C-989B-4C27E57770C1}"/>
    <cellStyle name="40% - Accent6 3 4 2 2 3 2" xfId="6502" xr:uid="{16D781F5-1A68-44A3-97DB-FAE2FDE6632C}"/>
    <cellStyle name="40% - Accent6 3 4 2 2 3 2 2" xfId="31925" xr:uid="{31072132-706B-48DD-A999-9778C3FA08DF}"/>
    <cellStyle name="40% - Accent6 3 4 2 2 3 3" xfId="28310" xr:uid="{D14DDF04-BB47-49E0-B6C6-5ADF60FC99B1}"/>
    <cellStyle name="40% - Accent6 3 4 2 2 4" xfId="14592" xr:uid="{6789C64C-253F-4AE6-ABF9-B2F0D74BAB2E}"/>
    <cellStyle name="40% - Accent6 3 4 2 2 4 2" xfId="39931" xr:uid="{20FB6E74-ACA1-46FC-8B7C-E5A6046F6888}"/>
    <cellStyle name="40% - Accent6 3 4 2 2 5" xfId="35248" xr:uid="{F4D70505-35C3-441B-8B51-EF37609E485B}"/>
    <cellStyle name="40% - Accent6 3 4 2 3" xfId="21542" xr:uid="{D3530CCB-716A-45F5-AB8C-C2A5E1905D5E}"/>
    <cellStyle name="40% - Accent6 3 4 2 3 2" xfId="19959" xr:uid="{950D7080-20A5-46A5-8D31-57004FDA77C9}"/>
    <cellStyle name="40% - Accent6 3 4 2 3 2 2" xfId="45247" xr:uid="{C41DEB98-7F4D-41F3-8E6E-C60EA021C008}"/>
    <cellStyle name="40% - Accent6 3 4 2 3 3" xfId="46810" xr:uid="{41DB8E01-9449-4E59-BE11-D4C6B761A437}"/>
    <cellStyle name="40% - Accent6 3 4 2 4" xfId="4878" xr:uid="{DA78996D-D876-4E72-8539-7B5E59D53EB0}"/>
    <cellStyle name="40% - Accent6 3 4 2 4 2" xfId="7493" xr:uid="{FAF16F94-71FC-4CD1-B5B6-A5FA4A0DCA79}"/>
    <cellStyle name="40% - Accent6 3 4 2 4 2 2" xfId="32907" xr:uid="{C20A9244-ED1D-4C3D-B59A-12ED41C896D7}"/>
    <cellStyle name="40% - Accent6 3 4 2 4 3" xfId="30309" xr:uid="{4DAE3050-C73C-49FF-A26A-EAC6A1DE9680}"/>
    <cellStyle name="40% - Accent6 3 4 2 5" xfId="839" xr:uid="{9D22E1BB-7A52-4912-B6C1-33047B348EEF}"/>
    <cellStyle name="40% - Accent6 3 4 2 5 2" xfId="26323" xr:uid="{B5936432-5961-4DC7-9E7F-9840EFB9D6E9}"/>
    <cellStyle name="40% - Accent6 3 4 2 6" xfId="49757" xr:uid="{6FF308A4-CF85-40E0-BDCC-61BBAABA95F3}"/>
    <cellStyle name="40% - Accent6 3 4 3" xfId="18208" xr:uid="{549D172D-9971-4192-BF61-59C778518CB8}"/>
    <cellStyle name="40% - Accent6 3 4 3 2" xfId="22501" xr:uid="{1A582623-D8BE-4121-8C4C-8F22AB2A90AF}"/>
    <cellStyle name="40% - Accent6 3 4 3 2 2" xfId="16335" xr:uid="{4B02B9BA-FB39-4B2A-992C-9DE5018BBCDB}"/>
    <cellStyle name="40% - Accent6 3 4 3 2 2 2" xfId="21075" xr:uid="{CD5390B2-C7D0-4B33-A864-9B829E7ABD8F}"/>
    <cellStyle name="40% - Accent6 3 4 3 2 2 2 2" xfId="46354" xr:uid="{0906881D-A1D2-4C88-8538-07A35CB66213}"/>
    <cellStyle name="40% - Accent6 3 4 3 2 2 3" xfId="41651" xr:uid="{BA052EB5-4E82-4AA5-AC31-E436346929F3}"/>
    <cellStyle name="40% - Accent6 3 4 3 2 3" xfId="9170" xr:uid="{291A5478-F51F-4161-A005-A220BB11EBFF}"/>
    <cellStyle name="40% - Accent6 3 4 3 2 3 2" xfId="12816" xr:uid="{F5726F6F-49B9-42C8-A271-14C0F1213D8F}"/>
    <cellStyle name="40% - Accent6 3 4 3 2 3 2 2" xfId="38179" xr:uid="{E12A22B6-1510-4D76-8CFF-8932CC6016A7}"/>
    <cellStyle name="40% - Accent6 3 4 3 2 3 3" xfId="34563" xr:uid="{7E9A1114-FDFD-40AD-9FC8-0E44B63DE89E}"/>
    <cellStyle name="40% - Accent6 3 4 3 2 4" xfId="3028" xr:uid="{7D0D9BC2-F90C-4B5D-AF04-0D6D1073B27F}"/>
    <cellStyle name="40% - Accent6 3 4 3 2 4 2" xfId="28481" xr:uid="{2790A14A-F075-4FB0-A6C7-614B419D387A}"/>
    <cellStyle name="40% - Accent6 3 4 3 2 5" xfId="47757" xr:uid="{BB1BD1B9-83E9-4ECB-9D8E-D4C00F810F21}"/>
    <cellStyle name="40% - Accent6 3 4 3 3" xfId="15230" xr:uid="{D115FB7E-61FA-436F-9047-603288EC635A}"/>
    <cellStyle name="40% - Accent6 3 4 3 3 2" xfId="13645" xr:uid="{0254441D-C682-4516-A8D5-CFD2018A3AD3}"/>
    <cellStyle name="40% - Accent6 3 4 3 3 2 2" xfId="38996" xr:uid="{DB70A177-345A-4481-A047-D9567087E168}"/>
    <cellStyle name="40% - Accent6 3 4 3 3 3" xfId="40557" xr:uid="{3841CFBA-386E-43F8-BFAF-6D28DA9799D4}"/>
    <cellStyle name="40% - Accent6 3 4 3 4" xfId="11191" xr:uid="{0C252315-78CA-4CF6-9682-E6DA464B8FCD}"/>
    <cellStyle name="40% - Accent6 3 4 3 4 2" xfId="20129" xr:uid="{964009BB-573D-4DDA-993C-CD4108CE5D39}"/>
    <cellStyle name="40% - Accent6 3 4 3 4 2 2" xfId="45417" xr:uid="{15356A53-4F0B-4282-95F6-5C06C179CE76}"/>
    <cellStyle name="40% - Accent6 3 4 3 4 3" xfId="36562" xr:uid="{A2F098DE-3FA2-4393-98F0-43FEC846BF0F}"/>
    <cellStyle name="40% - Accent6 3 4 3 5" xfId="1875" xr:uid="{C12381DF-D24A-47E3-B487-7953FAB48190}"/>
    <cellStyle name="40% - Accent6 3 4 3 5 2" xfId="27346" xr:uid="{AC7CFC9C-84AA-4003-91C4-DA67AF2ABC43}"/>
    <cellStyle name="40% - Accent6 3 4 3 6" xfId="43509" xr:uid="{4AE19480-E5A5-4AB0-A6BF-6FC8277E4189}"/>
    <cellStyle name="40% - Accent6 3 4 4" xfId="3550" xr:uid="{62309493-B760-4147-8C22-2A88C37FDD61}"/>
    <cellStyle name="40% - Accent6 3 4 4 2" xfId="10011" xr:uid="{98A949CD-DF2A-4E49-A073-A36946D52D6D}"/>
    <cellStyle name="40% - Accent6 3 4 4 2 2" xfId="18973" xr:uid="{AAEF8657-5C0B-4739-A8D3-4948465D5933}"/>
    <cellStyle name="40% - Accent6 3 4 4 2 2 2" xfId="44273" xr:uid="{D5E3EB57-11BB-4803-879D-88DAAB62F364}"/>
    <cellStyle name="40% - Accent6 3 4 4 2 3" xfId="35395" xr:uid="{3EABA5FA-E1A9-4CDD-B6D5-D173494794EC}"/>
    <cellStyle name="40% - Accent6 3 4 4 3" xfId="14421" xr:uid="{53119BAE-C15F-4788-86A9-97C129B19496}"/>
    <cellStyle name="40% - Accent6 3 4 4 3 2" xfId="17036" xr:uid="{04DFA48C-4F8B-4C1A-A396-719F6A1CCD26}"/>
    <cellStyle name="40% - Accent6 3 4 4 3 2 2" xfId="42352" xr:uid="{6012B6FE-CDF2-4427-A396-59D1D341A119}"/>
    <cellStyle name="40% - Accent6 3 4 4 3 3" xfId="39760" xr:uid="{26C7DFC5-34E0-48AD-8F9F-0AA2C42B76F0}"/>
    <cellStyle name="40% - Accent6 3 4 4 4" xfId="20904" xr:uid="{133458EA-0F3B-4D34-B5D3-73657D44AB0A}"/>
    <cellStyle name="40% - Accent6 3 4 4 4 2" xfId="46183" xr:uid="{744EC80B-21C9-46D9-9A91-8C41266F209B}"/>
    <cellStyle name="40% - Accent6 3 4 4 5" xfId="28994" xr:uid="{2692236C-8FB5-4148-BFFA-96A8D379853B}"/>
    <cellStyle name="40% - Accent6 3 4 5" xfId="8906" xr:uid="{0C8B65A4-70FD-4E56-86DA-6C8A3EC060FD}"/>
    <cellStyle name="40% - Accent6 3 4 5 2" xfId="7323" xr:uid="{A472B58C-1B3F-45F4-8DB2-0A9618FAA828}"/>
    <cellStyle name="40% - Accent6 3 4 5 2 2" xfId="32737" xr:uid="{C3DA5821-1DEB-4C7E-B190-492A32FC7613}"/>
    <cellStyle name="40% - Accent6 3 4 5 3" xfId="34299" xr:uid="{2EA5CADA-F1CD-4D7C-A2AD-BEA95B5450E8}"/>
    <cellStyle name="40% - Accent6 3 4 6" xfId="15411" xr:uid="{A7EEDE2D-9FBA-4E60-9172-488A2CD064E4}"/>
    <cellStyle name="40% - Accent6 3 4 6 2" xfId="18026" xr:uid="{8315C4C6-E44E-4077-B88E-9CA865F8DB96}"/>
    <cellStyle name="40% - Accent6 3 4 6 2 2" xfId="43334" xr:uid="{46FADC23-DB8D-4E97-9160-831F85A5FD50}"/>
    <cellStyle name="40% - Accent6 3 4 6 3" xfId="40738" xr:uid="{98241004-6F46-4DEC-9EB1-A68405B11D69}"/>
    <cellStyle name="40% - Accent6 3 4 7" xfId="13477" xr:uid="{CE300ACB-39C7-4BE5-AD90-BA40C50C9E71}"/>
    <cellStyle name="40% - Accent6 3 4 7 2" xfId="38828" xr:uid="{BA3180DE-1AC4-4BC9-AFB3-EAA956942FCE}"/>
    <cellStyle name="40% - Accent6 3 4 8" xfId="37247" xr:uid="{B4522F87-E3AD-4B43-A1C1-522900B78D47}"/>
    <cellStyle name="40% - Accent6 3 5" xfId="7675" xr:uid="{642994C9-AA31-4F81-9BDB-AF026CF0F312}"/>
    <cellStyle name="40% - Accent6 3 5 2" xfId="20310" xr:uid="{B2682203-5627-45FC-BA26-DC7E70DAFD56}"/>
    <cellStyle name="40% - Accent6 3 5 2 2" xfId="5654" xr:uid="{F00883FC-5CD3-4651-B5D8-4E856846AD29}"/>
    <cellStyle name="40% - Accent6 3 5 2 2 2" xfId="12115" xr:uid="{882D3410-4654-434F-930F-DF1ECC2813F0}"/>
    <cellStyle name="40% - Accent6 3 5 2 2 2 2" xfId="3199" xr:uid="{92F0C188-C14F-4CD4-B59F-D55326F846E6}"/>
    <cellStyle name="40% - Accent6 3 5 2 2 2 2 2" xfId="28652" xr:uid="{FD00F31B-E3BB-4FEA-98DB-FE1DE694D1A8}"/>
    <cellStyle name="40% - Accent6 3 5 2 2 2 3" xfId="37478" xr:uid="{E54390C5-0A16-4820-83DC-3856E62052D3}"/>
    <cellStyle name="40% - Accent6 3 5 2 2 3" xfId="15494" xr:uid="{6AA9E8E8-3CED-48B6-AB82-21D94DF2B13E}"/>
    <cellStyle name="40% - Accent6 3 5 2 2 3 2" xfId="19140" xr:uid="{23229721-6238-41E5-92BA-F573E077BB9A}"/>
    <cellStyle name="40% - Accent6 3 5 2 2 3 2 2" xfId="44440" xr:uid="{DDF1FB81-2A2C-49B5-8422-C148D743FEC1}"/>
    <cellStyle name="40% - Accent6 3 5 2 2 3 3" xfId="40821" xr:uid="{0495D77A-D8F9-4DAB-A24D-9DA5C699221B}"/>
    <cellStyle name="40% - Accent6 3 5 2 2 4" xfId="21977" xr:uid="{8C6685AB-0097-443B-92D9-9CE58DB0CC1F}"/>
    <cellStyle name="40% - Accent6 3 5 2 2 4 2" xfId="47245" xr:uid="{AC82EDA0-8388-4753-BBC6-4FB6FEB8584C}"/>
    <cellStyle name="40% - Accent6 3 5 2 2 5" xfId="31077" xr:uid="{AF39706A-C261-442F-8E51-38742F1FCB2B}"/>
    <cellStyle name="40% - Accent6 3 5 2 3" xfId="11010" xr:uid="{6D55408B-EAD6-4789-8527-AA585723EB27}"/>
    <cellStyle name="40% - Accent6 3 5 2 3 2" xfId="1011" xr:uid="{665F8740-71E0-41F5-BCE8-DA7C07167F0F}"/>
    <cellStyle name="40% - Accent6 3 5 2 3 2 2" xfId="26495" xr:uid="{3DDD4572-CE78-4BCB-B5F8-BD4029CD6C07}"/>
    <cellStyle name="40% - Accent6 3 5 2 3 3" xfId="36381" xr:uid="{B90DAACC-B268-4DC7-A600-FB78D3CEE5C4}"/>
    <cellStyle name="40% - Accent6 3 5 2 4" xfId="17516" xr:uid="{566E8CC9-BB32-4E96-93DB-9AD4E454CD0E}"/>
    <cellStyle name="40% - Accent6 3 5 2 4 2" xfId="1181" xr:uid="{03DF08A6-92D0-48C4-BFCA-5E3B005A74DC}"/>
    <cellStyle name="40% - Accent6 3 5 2 4 2 2" xfId="26665" xr:uid="{C4C34A2B-C48C-4611-92B4-1FA45DD9DED3}"/>
    <cellStyle name="40% - Accent6 3 5 2 4 3" xfId="42824" xr:uid="{B462C5C3-2228-498F-B833-FFC40C4A54DD}"/>
    <cellStyle name="40% - Accent6 3 5 2 5" xfId="10293" xr:uid="{E389D158-6EF1-4865-BCB2-5C4269113317}"/>
    <cellStyle name="40% - Accent6 3 5 2 5 2" xfId="35677" xr:uid="{B1182174-3490-428E-AE93-2C91C9211870}"/>
    <cellStyle name="40% - Accent6 3 5 2 6" xfId="45591" xr:uid="{DA6875B0-9E43-4B04-8F2C-B6BD978D2AE3}"/>
    <cellStyle name="40% - Accent6 3 5 3" xfId="13998" xr:uid="{A6F07C93-4649-461F-8486-783F3F9FDA57}"/>
    <cellStyle name="40% - Accent6 3 5 3 2" xfId="11968" xr:uid="{424D243B-16A7-492E-A840-120C5E7E9AAC}"/>
    <cellStyle name="40% - Accent6 3 5 3 2 2" xfId="24752" xr:uid="{5F5780FA-2DCC-4783-8B14-2E1C695BAD56}"/>
    <cellStyle name="40% - Accent6 3 5 3 2 2 2" xfId="9512" xr:uid="{8E3F2CEA-3F98-4D5F-BF73-C4AEE74783F9}"/>
    <cellStyle name="40% - Accent6 3 5 3 2 2 2 2" xfId="34905" xr:uid="{C13E0D20-CB84-4EED-BE10-F4A6B00C8D7A}"/>
    <cellStyle name="40% - Accent6 3 5 3 2 2 3" xfId="49986" xr:uid="{7D059910-FBB5-4053-B2C6-B43A4425B2F5}"/>
    <cellStyle name="40% - Accent6 3 5 3 2 3" xfId="4961" xr:uid="{1F908712-3C81-4B49-8E18-48A8C015E594}"/>
    <cellStyle name="40% - Accent6 3 5 3 2 3 2" xfId="8607" xr:uid="{B56616F3-8D2A-4C7A-9927-7B3EAA471CEC}"/>
    <cellStyle name="40% - Accent6 3 5 3 2 3 2 2" xfId="34014" xr:uid="{68D6CD0C-D624-4D1B-810E-22EDCB294280}"/>
    <cellStyle name="40% - Accent6 3 5 3 2 3 3" xfId="30392" xr:uid="{4AF691EE-A0A5-4640-B9A0-C42CBB89C6E4}"/>
    <cellStyle name="40% - Accent6 3 5 3 2 4" xfId="15665" xr:uid="{464DCCE2-1B70-4FB5-9969-DA4C385718E5}"/>
    <cellStyle name="40% - Accent6 3 5 3 2 4 2" xfId="40992" xr:uid="{FC27DED7-B664-4F17-A24A-914D819A8CF5}"/>
    <cellStyle name="40% - Accent6 3 5 3 2 5" xfId="37331" xr:uid="{E7BFF781-5929-4180-9FFA-EDF5B83F30F8}"/>
    <cellStyle name="40% - Accent6 3 5 3 3" xfId="23647" xr:uid="{03489C93-9297-408F-8659-6EC7E317C817}"/>
    <cellStyle name="40% - Accent6 3 5 3 3 2" xfId="2046" xr:uid="{CC9A1FA1-9916-4E23-8D5C-DE101255C4C9}"/>
    <cellStyle name="40% - Accent6 3 5 3 3 2 2" xfId="27517" xr:uid="{224BDD8F-6287-4037-8CFF-9DEF3FFC268D}"/>
    <cellStyle name="40% - Accent6 3 5 3 3 3" xfId="48892" xr:uid="{DF01E25D-554A-4ACA-8FC9-BE9681824B50}"/>
    <cellStyle name="40% - Accent6 3 5 3 4" xfId="6983" xr:uid="{91D3494D-B5AF-4056-90FA-609A5DF7B2C9}"/>
    <cellStyle name="40% - Accent6 3 5 3 4 2" xfId="2215" xr:uid="{2AF1B63C-6E92-46F1-A3AF-59A4412A78D6}"/>
    <cellStyle name="40% - Accent6 3 5 3 4 2 2" xfId="27686" xr:uid="{C3D96D07-DF98-44E4-B860-49C147DCAF50}"/>
    <cellStyle name="40% - Accent6 3 5 3 4 3" xfId="32397" xr:uid="{A38BEFC4-5132-4B84-9956-59E4E4DADA13}"/>
    <cellStyle name="40% - Accent6 3 5 3 5" xfId="22930" xr:uid="{C27C45D9-31CE-49C3-B2D9-FD6D65296B46}"/>
    <cellStyle name="40% - Accent6 3 5 3 5 2" xfId="48185" xr:uid="{FD8D3E35-6DC5-491F-BEF9-A756CA23E97E}"/>
    <cellStyle name="40% - Accent6 3 5 3 6" xfId="39339" xr:uid="{08064824-C9BD-4CDC-A725-3EE1A9D4EA9B}"/>
    <cellStyle name="40% - Accent6 3 5 4" xfId="16188" xr:uid="{40FF858E-42E7-4CFA-988F-5FADD4242BC0}"/>
    <cellStyle name="40% - Accent6 3 5 4 2" xfId="5801" xr:uid="{F6EA48D6-603C-4C70-858B-40A4FBFF6602}"/>
    <cellStyle name="40% - Accent6 3 5 4 2 2" xfId="14763" xr:uid="{8960772E-8D13-4A9E-BA85-03A039796F58}"/>
    <cellStyle name="40% - Accent6 3 5 4 2 2 2" xfId="40102" xr:uid="{529E7150-114F-4143-ABC6-B5DB48DD9C56}"/>
    <cellStyle name="40% - Accent6 3 5 4 2 3" xfId="31224" xr:uid="{7BCF2671-AFBA-48B3-A09D-CBA35B835D7E}"/>
    <cellStyle name="40% - Accent6 3 5 4 3" xfId="21806" xr:uid="{6F641E35-56DA-456B-9787-DE1D9896E3E7}"/>
    <cellStyle name="40% - Accent6 3 5 4 3 2" xfId="25453" xr:uid="{D85EC21F-20BE-4465-B3E3-41A6CD8271CB}"/>
    <cellStyle name="40% - Accent6 3 5 4 3 2 2" xfId="50687" xr:uid="{7C11F180-1A9D-4C6D-A1B1-8854F4CCBCAB}"/>
    <cellStyle name="40% - Accent6 3 5 4 3 3" xfId="47074" xr:uid="{F6749B72-66A7-4C0D-BB04-33F836938BC5}"/>
    <cellStyle name="40% - Accent6 3 5 4 4" xfId="9341" xr:uid="{CB632240-8977-488C-8418-A84F0390CCDB}"/>
    <cellStyle name="40% - Accent6 3 5 4 4 2" xfId="34734" xr:uid="{CD474AF7-A49B-43E5-9C49-0F14047E3500}"/>
    <cellStyle name="40% - Accent6 3 5 4 5" xfId="41504" xr:uid="{76D74361-10E5-4C29-9132-7530FD8C3A0C}"/>
    <cellStyle name="40% - Accent6 3 5 5" xfId="4697" xr:uid="{F4A3A230-B1B9-4AB1-9B2E-247ECF3063F6}"/>
    <cellStyle name="40% - Accent6 3 5 5 2" xfId="1010" xr:uid="{384A6FA8-4FDC-423F-BFE2-11FE214629E8}"/>
    <cellStyle name="40% - Accent6 3 5 5 2 2" xfId="26494" xr:uid="{3173B263-DE94-435F-8EFE-26E40E8AD226}"/>
    <cellStyle name="40% - Accent6 3 5 5 3" xfId="30128" xr:uid="{576F3692-AF51-47C9-8FEC-37B5C579AE79}"/>
    <cellStyle name="40% - Accent6 3 5 6" xfId="23828" xr:uid="{CCA1EE3B-A869-41BF-9908-C77C43033887}"/>
    <cellStyle name="40% - Accent6 3 5 6 2" xfId="13815" xr:uid="{7A770DAF-29EA-410C-85F5-F14E04CEDB54}"/>
    <cellStyle name="40% - Accent6 3 5 6 2 2" xfId="39166" xr:uid="{0EEBEADB-2235-4CEB-A8B3-2CD4EFE417F4}"/>
    <cellStyle name="40% - Accent6 3 5 6 3" xfId="49073" xr:uid="{A055B5BE-2A24-4A3D-9CC2-3EA9DD36F4A5}"/>
    <cellStyle name="40% - Accent6 3 5 7" xfId="3979" xr:uid="{15602676-2A9E-4775-B8FF-1084940C9989}"/>
    <cellStyle name="40% - Accent6 3 5 7 2" xfId="29423" xr:uid="{FD579023-02FA-47BA-AACC-44569F97BF4B}"/>
    <cellStyle name="40% - Accent6 3 5 8" xfId="33082" xr:uid="{87FC66FA-BD84-4C1A-A154-C134E7769876}"/>
    <cellStyle name="40% - Accent6 3 6" xfId="2434" xr:uid="{78894748-D69A-44F3-9821-C7AB1E73ECFD}"/>
    <cellStyle name="40% - Accent6 3 6 2" xfId="24605" xr:uid="{EF9EB950-2B3D-4615-9526-1E821CD9D1C7}"/>
    <cellStyle name="40% - Accent6 3 6 2 2" xfId="18439" xr:uid="{A7E45CF6-B591-44EE-98F0-8458DFB81548}"/>
    <cellStyle name="40% - Accent6 3 6 2 2 2" xfId="22148" xr:uid="{13797D8A-7B63-4589-B230-7AB592D77BE5}"/>
    <cellStyle name="40% - Accent6 3 6 2 2 2 2" xfId="47416" xr:uid="{60FF7534-D518-4236-BE88-F0D2E4A18584}"/>
    <cellStyle name="40% - Accent6 3 6 2 2 3" xfId="43739" xr:uid="{0F474D19-0A91-498A-A544-331CC24B5460}"/>
    <cellStyle name="40% - Accent6 3 6 2 3" xfId="11274" xr:uid="{90167AA9-FA84-4DCE-8A92-5EF794D2255F}"/>
    <cellStyle name="40% - Accent6 3 6 2 3 2" xfId="21242" xr:uid="{56429DDB-9DF7-4E9A-8E43-E4ABD3C472D3}"/>
    <cellStyle name="40% - Accent6 3 6 2 3 2 2" xfId="46521" xr:uid="{4FFF56E7-7198-4B14-A1BE-44860F26E434}"/>
    <cellStyle name="40% - Accent6 3 6 2 3 3" xfId="36645" xr:uid="{EDD6AC84-C888-4A7C-8BA8-5ADE46A50408}"/>
    <cellStyle name="40% - Accent6 3 6 2 4" xfId="5132" xr:uid="{F3BE207F-91D4-4D12-A3E7-D901C6EC11A7}"/>
    <cellStyle name="40% - Accent6 3 6 2 4 2" xfId="30563" xr:uid="{2C75AD6C-F13D-469C-8540-B22B587F42C6}"/>
    <cellStyle name="40% - Accent6 3 6 2 5" xfId="49839" xr:uid="{CADB9BEF-D3A1-41F6-97DE-2737FB346F99}"/>
    <cellStyle name="40% - Accent6 3 6 3" xfId="17335" xr:uid="{38FD7C61-0B19-43AD-861E-BF0C878F5123}"/>
    <cellStyle name="40% - Accent6 3 6 3 2" xfId="4150" xr:uid="{0EFE7EE4-E405-4AB4-BC19-F9F86473140A}"/>
    <cellStyle name="40% - Accent6 3 6 3 2 2" xfId="29594" xr:uid="{7E17A74A-DC33-409D-9A04-6551F48899AA}"/>
    <cellStyle name="40% - Accent6 3 6 3 3" xfId="42643" xr:uid="{A27CB816-4D78-4FF5-B6FF-6C74CCD50F62}"/>
    <cellStyle name="40% - Accent6 3 6 4" xfId="19619" xr:uid="{3080C699-0614-4FA5-B38B-8B981A1BA379}"/>
    <cellStyle name="40% - Accent6 3 6 4 2" xfId="4319" xr:uid="{8DF6CBD2-79CD-4C68-B158-6A40B86D047F}"/>
    <cellStyle name="40% - Accent6 3 6 4 2 2" xfId="29763" xr:uid="{3FC66DD0-7A7F-4A88-8209-F70AACC7EAE4}"/>
    <cellStyle name="40% - Accent6 3 6 4 3" xfId="44907" xr:uid="{6C53C55A-3699-44FA-98D2-B7AF289D1066}"/>
    <cellStyle name="40% - Accent6 3 6 5" xfId="16617" xr:uid="{D6598090-5E88-449B-9198-DDC1794FEC6F}"/>
    <cellStyle name="40% - Accent6 3 6 5 2" xfId="41933" xr:uid="{B0420C3E-94CD-4ACF-B5A9-536266310751}"/>
    <cellStyle name="40% - Accent6 3 6 6" xfId="27890" xr:uid="{B9C88FE0-4818-4957-B4C5-E832E61C20D4}"/>
    <cellStyle name="40% - Accent6 3 7" xfId="8747" xr:uid="{271AEAB6-37C6-4C7E-A2E4-B3AE23AC84F7}"/>
    <cellStyle name="40% - Accent6 3 7 2" xfId="18292" xr:uid="{38F5A0DB-1D1F-491B-BFA5-E816F7EBCC7C}"/>
    <cellStyle name="40% - Accent6 3 7 2 2" xfId="7906" xr:uid="{A7513470-F1F9-434A-869F-C24ABC5AD2B7}"/>
    <cellStyle name="40% - Accent6 3 7 2 2 2" xfId="15836" xr:uid="{7CBD9DB6-AFAB-47B6-BD2B-B5DF0C729DEF}"/>
    <cellStyle name="40% - Accent6 3 7 2 2 2 2" xfId="41163" xr:uid="{1CD9AF64-DE21-4A0F-929D-C2898E0E15AA}"/>
    <cellStyle name="40% - Accent6 3 7 2 2 3" xfId="33313" xr:uid="{33D4281A-F915-437F-B0AC-B1534C34AA12}"/>
    <cellStyle name="40% - Accent6 3 7 2 3" xfId="23911" xr:uid="{030EA26A-4B8D-46F5-BD1E-1133325BAEB2}"/>
    <cellStyle name="40% - Accent6 3 7 2 3 2" xfId="14930" xr:uid="{8E43794B-90D9-4260-83B7-5B08EEC6828F}"/>
    <cellStyle name="40% - Accent6 3 7 2 3 2 2" xfId="40269" xr:uid="{ED9AD6EF-2D42-4817-9D4D-9E5FDFD0908D}"/>
    <cellStyle name="40% - Accent6 3 7 2 3 3" xfId="49156" xr:uid="{76AF4457-09B7-4AB2-9693-D6D293B3150C}"/>
    <cellStyle name="40% - Accent6 3 7 2 4" xfId="11445" xr:uid="{BDAC1564-56AF-4333-90CA-64A95A406110}"/>
    <cellStyle name="40% - Accent6 3 7 2 4 2" xfId="36816" xr:uid="{02898C98-349C-46C4-93B9-7A6E84E9F390}"/>
    <cellStyle name="40% - Accent6 3 7 2 5" xfId="43592" xr:uid="{029DD679-7561-4503-9C04-7225E94C1616}"/>
    <cellStyle name="40% - Accent6 3 7 3" xfId="494" xr:uid="{DE019578-118B-4117-84D6-B02148E4E608}"/>
    <cellStyle name="40% - Accent6 3 7 3 2" xfId="10464" xr:uid="{5F5C3DB6-FDCA-4C68-ADB5-84400DFCDB28}"/>
    <cellStyle name="40% - Accent6 3 7 3 2 2" xfId="35848" xr:uid="{E8EF6683-0285-4ADC-8F12-61C455C3D8F4}"/>
    <cellStyle name="40% - Accent6 3 7 3 3" xfId="25978" xr:uid="{283E883C-F910-4D19-AF86-FDF2DFA57D57}"/>
    <cellStyle name="40% - Accent6 3 7 4" xfId="13305" xr:uid="{CF0A19C1-D6BE-42B6-9FB1-D0E87D037B1B}"/>
    <cellStyle name="40% - Accent6 3 7 4 2" xfId="10633" xr:uid="{153AA611-039D-4059-A147-DA9A8649D100}"/>
    <cellStyle name="40% - Accent6 3 7 4 2 2" xfId="36017" xr:uid="{C2CA9558-5744-42B3-88EC-84C917706616}"/>
    <cellStyle name="40% - Accent6 3 7 4 3" xfId="38656" xr:uid="{A9583745-FFF3-4744-B289-D73B1FA7CF8B}"/>
    <cellStyle name="40% - Accent6 3 7 5" xfId="6083" xr:uid="{53497271-581B-40E9-9651-7DA9A2540EED}"/>
    <cellStyle name="40% - Accent6 3 7 5 2" xfId="31506" xr:uid="{C2615C42-9527-4790-B6C3-B503490A01D0}"/>
    <cellStyle name="40% - Accent6 3 7 6" xfId="34143" xr:uid="{896B475D-045F-4D44-9C05-E2A78D49B3D5}"/>
    <cellStyle name="40% - Accent6 3 8" xfId="10850" xr:uid="{7ABB13C8-7949-46E4-88E0-90CC54AA0DF7}"/>
    <cellStyle name="40% - Accent6 3 8 2" xfId="1521" xr:uid="{EBBF12B3-4374-4506-8488-C5A88947D1D3}"/>
    <cellStyle name="40% - Accent6 3 8 2 2" xfId="25201" xr:uid="{DD9B2C6F-C36F-4F75-81E0-E1B37752F3B2}"/>
    <cellStyle name="40% - Accent6 3 8 2 2 2" xfId="50435" xr:uid="{967ED212-6A83-4A96-ABCB-0A79DD705DB4}"/>
    <cellStyle name="40% - Accent6 3 8 2 3" xfId="26992" xr:uid="{5B3269B5-45DA-4C9D-BC05-C1F124E947CA}"/>
    <cellStyle name="40% - Accent6 3 8 3" xfId="10120" xr:uid="{E40A755C-3678-4D33-B4BF-8D73E775225E}"/>
    <cellStyle name="40% - Accent6 3 8 3 2" xfId="12734" xr:uid="{FCCE446C-1B70-41BF-99F5-9F33FCD41AB1}"/>
    <cellStyle name="40% - Accent6 3 8 3 2 2" xfId="38097" xr:uid="{1DFDACD1-9D4F-4717-B737-28B44EB41252}"/>
    <cellStyle name="40% - Accent6 3 8 3 3" xfId="35504" xr:uid="{ED45B6F7-C88E-464B-9A5B-982AD7747EF6}"/>
    <cellStyle name="40% - Accent6 3 8 4" xfId="8187" xr:uid="{C9F2A3CE-5FBC-4D0D-8DF8-48ED3BC6C648}"/>
    <cellStyle name="40% - Accent6 3 8 4 2" xfId="33594" xr:uid="{898D9B63-8130-4EC1-905E-6793EC828546}"/>
    <cellStyle name="40% - Accent6 3 8 5" xfId="36223" xr:uid="{C2D2F092-6F26-4EF6-9EA9-501D5029FE87}"/>
    <cellStyle name="40% - Accent6 3 9" xfId="2517" xr:uid="{98563A28-E4F8-49E2-B16E-040E97BF3739}"/>
    <cellStyle name="40% - Accent6 3 9 2" xfId="2665" xr:uid="{FE09B0F0-FF15-4150-9E04-8E2594FCA61C}"/>
    <cellStyle name="40% - Accent6 3 9 2 2" xfId="17940" xr:uid="{49076485-945E-4292-9553-66230EC5C0BC}"/>
    <cellStyle name="40% - Accent6 3 9 2 2 2" xfId="43248" xr:uid="{52182D19-1A23-47F1-B80F-447C0987DB4F}"/>
    <cellStyle name="40% - Accent6 3 9 2 3" xfId="28118" xr:uid="{0367CEC6-97B7-429F-ABAD-80953B2034D1}"/>
    <cellStyle name="40% - Accent6 3 9 3" xfId="13387" xr:uid="{2D0494AA-7530-40EE-987B-C7D29B5F8833}"/>
    <cellStyle name="40% - Accent6 3 9 3 2" xfId="22317" xr:uid="{3E0FB531-B549-457D-9F34-0F947DD3C410}"/>
    <cellStyle name="40% - Accent6 3 9 3 2 2" xfId="47585" xr:uid="{F01E2D71-38C8-450F-A30F-2189D5531627}"/>
    <cellStyle name="40% - Accent6 3 9 3 3" xfId="38738" xr:uid="{981CF0F4-6AB4-48E5-91B4-76DA5DF9919F}"/>
    <cellStyle name="40% - Accent6 3 9 4" xfId="19872" xr:uid="{CBF686CC-4960-4D3E-93E5-8D6450C0E269}"/>
    <cellStyle name="40% - Accent6 3 9 4 2" xfId="45160" xr:uid="{B9735FE6-E2F0-494D-8642-5F11BAFEB615}"/>
    <cellStyle name="40% - Accent6 3 9 5" xfId="27970" xr:uid="{36E5A629-075A-4C48-ADA8-C30C76B571A9}"/>
    <cellStyle name="40% - Accent6 4" xfId="6569" xr:uid="{EA8382C5-0507-42C0-B3E2-1954EF804A8C}"/>
    <cellStyle name="40% - Accent6 4 10" xfId="8851" xr:uid="{B7188DE8-9803-4FA2-812C-08731354DFD3}"/>
    <cellStyle name="40% - Accent6 4 10 2" xfId="21974" xr:uid="{6DB0241D-BEDD-418F-B11E-38BF1D00184E}"/>
    <cellStyle name="40% - Accent6 4 10 2 2" xfId="47242" xr:uid="{F02EDE58-864A-487A-ABB5-5EEEE49E3E65}"/>
    <cellStyle name="40% - Accent6 4 10 3" xfId="34244" xr:uid="{10FF6F53-C402-4E02-A7EB-A56B9F156F72}"/>
    <cellStyle name="40% - Accent6 4 11" xfId="5822" xr:uid="{26F3ADBE-8C33-4FD8-A2F2-BD4E38F78075}"/>
    <cellStyle name="40% - Accent6 4 11 2" xfId="8460" xr:uid="{EF46DBC5-CEC9-4DD5-83B3-BAB760A40F5F}"/>
    <cellStyle name="40% - Accent6 4 11 2 2" xfId="33867" xr:uid="{E1B06B39-EC44-44FC-B9A2-A0EA94FA9DDF}"/>
    <cellStyle name="40% - Accent6 4 11 3" xfId="31245" xr:uid="{4B5BC565-293D-4B7F-A751-0CFCA94DC7DD}"/>
    <cellStyle name="40% - Accent6 4 12" xfId="3908" xr:uid="{3200756F-1617-41C7-9FFF-B08F04BA8F26}"/>
    <cellStyle name="40% - Accent6 4 12 2" xfId="29352" xr:uid="{1204977E-BFEF-4027-BAF5-4B94EFEDB4CA}"/>
    <cellStyle name="40% - Accent6 4 13" xfId="25599" xr:uid="{09C20666-0DD7-44EB-86FA-CE8B7DE6C6B7}"/>
    <cellStyle name="40% - Accent6 4 13 2" xfId="50822" xr:uid="{9C4B895B-AF31-4389-A765-50BDF7FAEDF8}"/>
    <cellStyle name="40% - Accent6 4 14" xfId="31985" xr:uid="{4E6C8DAB-F584-4F4E-9A90-71A190375DF8}"/>
    <cellStyle name="40% - Accent6 4 2" xfId="15071" xr:uid="{5B3028D0-EED1-4294-B9F6-4A345DA8B0EC}"/>
    <cellStyle name="40% - Accent6 4 2 10" xfId="40400" xr:uid="{7C424727-790A-4D43-B6AF-1A07B3CDD90B}"/>
    <cellStyle name="40% - Accent6 4 2 2" xfId="4538" xr:uid="{D22C25AB-A8B0-4350-A284-5F814E307CB1}"/>
    <cellStyle name="40% - Accent6 4 2 2 2" xfId="10851" xr:uid="{13DB55EF-F073-4CD2-8F71-5EF8FF8938C9}"/>
    <cellStyle name="40% - Accent6 4 2 2 2 2" xfId="2518" xr:uid="{61F6FA3B-8E86-4CBE-A257-9ACA5A66E6B7}"/>
    <cellStyle name="40% - Accent6 4 2 2 2 2 2" xfId="2334" xr:uid="{E19B96B6-51AE-486B-A2DF-7DBB859E1DA6}"/>
    <cellStyle name="40% - Accent6 4 2 2 2 2 2 2" xfId="17941" xr:uid="{FCB97D90-37B5-4CBA-9E4C-899E3A6C0122}"/>
    <cellStyle name="40% - Accent6 4 2 2 2 2 2 2 2" xfId="43249" xr:uid="{80812CDF-DD93-4A9C-84F4-3FF189191ED9}"/>
    <cellStyle name="40% - Accent6 4 2 2 2 2 2 3" xfId="27804" xr:uid="{C2BB7A42-C1C7-4077-80D2-03E9EC654FF6}"/>
    <cellStyle name="40% - Accent6 4 2 2 2 2 3" xfId="13388" xr:uid="{A07182DF-815F-4F8C-85EC-8DD42D745D31}"/>
    <cellStyle name="40% - Accent6 4 2 2 2 2 3 2" xfId="16003" xr:uid="{007E8FDA-4B64-45F7-A370-7FC10010A36D}"/>
    <cellStyle name="40% - Accent6 4 2 2 2 2 3 2 2" xfId="41330" xr:uid="{7559B23C-5129-4443-BC9C-E6DD978C4C88}"/>
    <cellStyle name="40% - Accent6 4 2 2 2 2 3 3" xfId="38739" xr:uid="{C64EA126-6C09-420F-8C8E-BF6F5FFFF0DC}"/>
    <cellStyle name="40% - Accent6 4 2 2 2 2 4" xfId="19873" xr:uid="{788C866D-2917-43CE-B131-24FF36B6BC4A}"/>
    <cellStyle name="40% - Accent6 4 2 2 2 2 4 2" xfId="45161" xr:uid="{04F90D7B-37FB-452B-82A3-9D4201769C9D}"/>
    <cellStyle name="40% - Accent6 4 2 2 2 2 5" xfId="27971" xr:uid="{5FC394A3-07C3-464C-8364-7EC4D0823457}"/>
    <cellStyle name="40% - Accent6 4 2 2 2 3" xfId="1535" xr:uid="{997CAD6F-918F-4A69-B6CC-DB5252A6FB7B}"/>
    <cellStyle name="40% - Accent6 4 2 2 2 3 2" xfId="12568" xr:uid="{7BB6DED6-17DA-4C15-B4B8-B8C809F9A24D}"/>
    <cellStyle name="40% - Accent6 4 2 2 2 3 2 2" xfId="37931" xr:uid="{2CEF50A4-AA6A-4ABA-A1EB-137FA50300EE}"/>
    <cellStyle name="40% - Accent6 4 2 2 2 3 3" xfId="27006" xr:uid="{9447EDE4-E28F-4076-BE21-00278FC94F24}"/>
    <cellStyle name="40% - Accent6 4 2 2 2 4" xfId="10123" xr:uid="{B897737B-C492-4EA5-81A3-CD9EDF211F33}"/>
    <cellStyle name="40% - Accent6 4 2 2 2 4 2" xfId="12737" xr:uid="{2C399B4D-CC65-494B-9D5C-44450BDA4B95}"/>
    <cellStyle name="40% - Accent6 4 2 2 2 4 2 2" xfId="38100" xr:uid="{6506F021-6B2B-48BE-9EED-DEEC087452C5}"/>
    <cellStyle name="40% - Accent6 4 2 2 2 4 3" xfId="35507" xr:uid="{6D14970D-E5EB-40B2-843D-DC352E9A9613}"/>
    <cellStyle name="40% - Accent6 4 2 2 2 5" xfId="8188" xr:uid="{49DC1858-FD96-44E1-B844-7F41C4DD57E5}"/>
    <cellStyle name="40% - Accent6 4 2 2 2 5 2" xfId="33595" xr:uid="{CEB53B77-0F5F-4262-969B-A64CCC64B30F}"/>
    <cellStyle name="40% - Accent6 4 2 2 2 6" xfId="36224" xr:uid="{8A46D1B1-74BC-4083-96BF-1EABC0703FF4}"/>
    <cellStyle name="40% - Accent6 4 2 2 3" xfId="23488" xr:uid="{82E6EB64-CB59-4A33-B02F-9E61ED6DBD87}"/>
    <cellStyle name="40% - Accent6 4 2 2 3 2" xfId="8831" xr:uid="{F042E6EF-AE70-4EA8-AE78-1165F6E61BB6}"/>
    <cellStyle name="40% - Accent6 4 2 2 3 2 2" xfId="8647" xr:uid="{7D984B28-61F4-48E6-9685-1CE73900DD38}"/>
    <cellStyle name="40% - Accent6 4 2 2 3 2 2 2" xfId="7408" xr:uid="{79DA7D52-F959-42D6-AC11-9C98DD9B696B}"/>
    <cellStyle name="40% - Accent6 4 2 2 3 2 2 2 2" xfId="32822" xr:uid="{DEB1FCBC-7273-4521-B27A-609A2956CB3E}"/>
    <cellStyle name="40% - Accent6 4 2 2 3 2 2 3" xfId="34053" xr:uid="{C58C2925-0A4A-4501-BFC7-EE9B35BF19EE}"/>
    <cellStyle name="40% - Accent6 4 2 2 3 2 3" xfId="1783" xr:uid="{C9F837BC-1E4C-49B7-8FF6-2231C59838B8}"/>
    <cellStyle name="40% - Accent6 4 2 2 3 2 3 2" xfId="5470" xr:uid="{4BDD2762-A9BB-4C92-A3C4-B5FD480FCB43}"/>
    <cellStyle name="40% - Accent6 4 2 2 3 2 3 2 2" xfId="30901" xr:uid="{F63DBD08-60E5-413A-B313-A5AF74EBB5D3}"/>
    <cellStyle name="40% - Accent6 4 2 2 3 2 3 3" xfId="27254" xr:uid="{A69DEB16-7CAB-456C-9D1F-554C451955E4}"/>
    <cellStyle name="40% - Accent6 4 2 2 3 2 4" xfId="13559" xr:uid="{1522C5AC-8429-4054-A2EA-A6AFC6608C7D}"/>
    <cellStyle name="40% - Accent6 4 2 2 3 2 4 2" xfId="38910" xr:uid="{1E275C0F-E570-4820-AEE1-B30EF61BA26A}"/>
    <cellStyle name="40% - Accent6 4 2 2 3 2 5" xfId="34224" xr:uid="{9AB8E4EC-3212-4DC0-8EDD-66AF74B14F71}"/>
    <cellStyle name="40% - Accent6 4 2 2 3 3" xfId="3639" xr:uid="{FED40961-8839-4BF1-B607-88DC2656594F}"/>
    <cellStyle name="40% - Accent6 4 2 2 3 3 2" xfId="25205" xr:uid="{D3AA70ED-87F8-407A-B760-EA775871BB2D}"/>
    <cellStyle name="40% - Accent6 4 2 2 3 3 2 2" xfId="50439" xr:uid="{E663F6EF-3B3D-4D0B-B6CF-07E3F724B809}"/>
    <cellStyle name="40% - Accent6 4 2 2 3 3 3" xfId="29083" xr:uid="{FA9951ED-461B-47E4-A9E6-6BFD66448B91}"/>
    <cellStyle name="40% - Accent6 4 2 2 3 4" xfId="22760" xr:uid="{EF3698CE-BF64-4F22-B8BA-ACCC8CDC944D}"/>
    <cellStyle name="40% - Accent6 4 2 2 3 4 2" xfId="25374" xr:uid="{D8E0A628-D85A-40D5-BAE0-D5EE0E4D149B}"/>
    <cellStyle name="40% - Accent6 4 2 2 3 4 2 2" xfId="50608" xr:uid="{AFF128D9-510D-470E-9CA1-52B0C0B3DB29}"/>
    <cellStyle name="40% - Accent6 4 2 2 3 4 3" xfId="48015" xr:uid="{6CB3F15B-A4AD-4FFF-B3C9-358FE37EEB0E}"/>
    <cellStyle name="40% - Accent6 4 2 2 3 5" xfId="20823" xr:uid="{DF3929B3-7A5D-46AB-9E3D-5F1558FD832E}"/>
    <cellStyle name="40% - Accent6 4 2 2 3 5 2" xfId="46102" xr:uid="{9BBC502C-B94D-4E2F-9178-36E0D982CCCC}"/>
    <cellStyle name="40% - Accent6 4 2 2 3 6" xfId="48735" xr:uid="{535187A4-0058-44E8-AC40-2EC02B667C49}"/>
    <cellStyle name="40% - Accent6 4 2 2 4" xfId="14082" xr:uid="{3BAD3263-7F6B-4995-A30F-7C5EC6EF111E}"/>
    <cellStyle name="40% - Accent6 4 2 2 4 2" xfId="221" xr:uid="{246DE343-9F0E-4B37-B6E3-C2258DB614B6}"/>
    <cellStyle name="40% - Accent6 4 2 2 4 2 2" xfId="24253" xr:uid="{907800A6-975C-4CD0-97C0-F29C84E063F4}"/>
    <cellStyle name="40% - Accent6 4 2 2 4 2 2 2" xfId="49498" xr:uid="{56B88FA2-7B33-412F-9EE9-F1E1E483FC5C}"/>
    <cellStyle name="40% - Accent6 4 2 2 4 2 3" xfId="25715" xr:uid="{BBB97E4E-0BAE-4F87-8FE1-F88D4B079F4C}"/>
    <cellStyle name="40% - Accent6 4 2 2 4 3" xfId="19702" xr:uid="{4B048265-A4DC-4353-A07F-885ADBFC3C86}"/>
    <cellStyle name="40% - Accent6 4 2 2 4 3 2" xfId="22315" xr:uid="{09B785F1-2883-4E10-A58C-72E1753B6FEA}"/>
    <cellStyle name="40% - Accent6 4 2 2 4 3 2 2" xfId="47583" xr:uid="{B5AE0CE9-5768-411E-A074-748B4A274CA7}"/>
    <cellStyle name="40% - Accent6 4 2 2 4 3 3" xfId="44990" xr:uid="{8640C152-A7C1-4349-B912-368F7F5EB7BD}"/>
    <cellStyle name="40% - Accent6 4 2 2 4 4" xfId="7237" xr:uid="{8F9A20A7-4F46-4704-965C-BBC6C229BCCB}"/>
    <cellStyle name="40% - Accent6 4 2 2 4 4 2" xfId="32651" xr:uid="{857992C7-0ECD-4F05-919C-0F4AAF52BA17}"/>
    <cellStyle name="40% - Accent6 4 2 2 4 5" xfId="39421" xr:uid="{8C09C02A-6FA2-4669-BF29-8598895D555C}"/>
    <cellStyle name="40% - Accent6 4 2 2 5" xfId="496" xr:uid="{A7EF5F71-7181-4833-8184-FA5E981B47F7}"/>
    <cellStyle name="40% - Accent6 4 2 2 5 2" xfId="6254" xr:uid="{ACC05D95-9325-4D0A-BD7F-61471B4C8D81}"/>
    <cellStyle name="40% - Accent6 4 2 2 5 2 2" xfId="31677" xr:uid="{D2964F14-5E4F-4833-9632-59C13EDE8C99}"/>
    <cellStyle name="40% - Accent6 4 2 2 5 3" xfId="25980" xr:uid="{0622C528-8EAC-4661-83E9-79810585BE62}"/>
    <cellStyle name="40% - Accent6 4 2 2 6" xfId="3809" xr:uid="{10AD5CB8-5D66-4252-A2D3-2E9251991C88}"/>
    <cellStyle name="40% - Accent6 4 2 2 6 2" xfId="6423" xr:uid="{ECFC11F7-DC55-45B4-8DB9-8E641448C4BA}"/>
    <cellStyle name="40% - Accent6 4 2 2 6 2 2" xfId="31846" xr:uid="{3BB11401-89C4-43C0-9556-8E9042B63E70}"/>
    <cellStyle name="40% - Accent6 4 2 2 6 3" xfId="29253" xr:uid="{00E3C50F-8050-442F-BD09-0BA61D72E40D}"/>
    <cellStyle name="40% - Accent6 4 2 2 7" xfId="18721" xr:uid="{0E8C74E3-7B12-4798-A616-3FDB9D965E52}"/>
    <cellStyle name="40% - Accent6 4 2 2 7 2" xfId="44021" xr:uid="{B0FDA2F4-873B-4C5B-9C0B-65A85A2F889F}"/>
    <cellStyle name="40% - Accent6 4 2 2 8" xfId="29969" xr:uid="{9E13C4E4-9DBB-4D22-8CD6-22522F734F56}"/>
    <cellStyle name="40% - Accent6 4 2 3" xfId="17176" xr:uid="{1C17A3EF-A014-422A-ACAE-C5F32A1D67F2}"/>
    <cellStyle name="40% - Accent6 4 2 3 2" xfId="6643" xr:uid="{BDD7F01D-4CA7-46B4-BB2B-82A552AD8510}"/>
    <cellStyle name="40% - Accent6 4 2 3 2 2" xfId="15155" xr:uid="{03BFF5DC-6719-41A7-88BD-7F72B09728A6}"/>
    <cellStyle name="40% - Accent6 4 2 3 2 2 2" xfId="14970" xr:uid="{A235ECB4-270D-4D1A-A8B8-5AABD641E72A}"/>
    <cellStyle name="40% - Accent6 4 2 3 2 2 2 2" xfId="13730" xr:uid="{ECC029E0-51B1-448D-BF1C-EB21A3AAA23E}"/>
    <cellStyle name="40% - Accent6 4 2 3 2 2 2 2 2" xfId="39081" xr:uid="{48FEC266-3D4F-4F90-A92F-31B9CB73C5BE}"/>
    <cellStyle name="40% - Accent6 4 2 3 2 2 2 3" xfId="40308" xr:uid="{9437CE24-8E50-46C8-90E4-F59663642B8A}"/>
    <cellStyle name="40% - Accent6 4 2 3 2 2 3" xfId="10201" xr:uid="{F1C37D52-DC31-4AF5-A0F2-17566D110E6A}"/>
    <cellStyle name="40% - Accent6 4 2 3 2 2 3 2" xfId="24420" xr:uid="{101D643A-AC38-409E-81C0-80C308451397}"/>
    <cellStyle name="40% - Accent6 4 2 3 2 2 3 2 2" xfId="49665" xr:uid="{C511A978-A179-4FD4-A657-1504AFC66AFC}"/>
    <cellStyle name="40% - Accent6 4 2 3 2 2 3 3" xfId="35585" xr:uid="{4E00B8E8-D9D6-4ED8-BB5B-B19A8E74A7CB}"/>
    <cellStyle name="40% - Accent6 4 2 3 2 2 4" xfId="4058" xr:uid="{044AD0A6-AAE9-48B6-AD5C-9E58E69863CA}"/>
    <cellStyle name="40% - Accent6 4 2 3 2 2 4 2" xfId="29502" xr:uid="{38CE4F71-334C-4F2B-BBDA-68F43DCD0F32}"/>
    <cellStyle name="40% - Accent6 4 2 3 2 2 5" xfId="40482" xr:uid="{039EF96D-E322-4885-9915-2B3BA169E7B0}"/>
    <cellStyle name="40% - Accent6 4 2 3 2 3" xfId="22590" xr:uid="{658063DE-9B99-46EA-9AD4-3D16826DCFBC}"/>
    <cellStyle name="40% - Accent6 4 2 3 2 3 2" xfId="8359" xr:uid="{ED69AA55-6082-4ECC-BEE3-93EAC6334457}"/>
    <cellStyle name="40% - Accent6 4 2 3 2 3 2 2" xfId="33766" xr:uid="{DD0905EF-424C-46FF-A144-616D215DCB33}"/>
    <cellStyle name="40% - Accent6 4 2 3 2 3 3" xfId="47845" xr:uid="{16B1CB24-84B5-4BF9-B77B-109DBE719A9C}"/>
    <cellStyle name="40% - Accent6 4 2 3 2 4" xfId="5913" xr:uid="{DF634659-B5C0-4260-9E84-62139D5A8334}"/>
    <cellStyle name="40% - Accent6 4 2 3 2 4 2" xfId="8528" xr:uid="{D6E2579B-FC97-4FF5-AB09-46F074A8A45C}"/>
    <cellStyle name="40% - Accent6 4 2 3 2 4 2 2" xfId="33935" xr:uid="{FF178ACF-6A27-4634-8FA1-B557C212CAD6}"/>
    <cellStyle name="40% - Accent6 4 2 3 2 4 3" xfId="31336" xr:uid="{57462BAD-FEFE-4EBA-B8CE-FE64F0DE7AFB}"/>
    <cellStyle name="40% - Accent6 4 2 3 2 5" xfId="2947" xr:uid="{AA254DAD-5E1F-4267-9AD1-0704F4DEFD7F}"/>
    <cellStyle name="40% - Accent6 4 2 3 2 5 2" xfId="28400" xr:uid="{A2991884-D72D-46D9-9688-8F6633BAB4EE}"/>
    <cellStyle name="40% - Accent6 4 2 3 2 6" xfId="32057" xr:uid="{26902CDC-D73B-42AA-A1FE-DB27274D5D44}"/>
    <cellStyle name="40% - Accent6 4 2 3 3" xfId="19279" xr:uid="{6E3A396F-2418-404A-A238-188A51371C36}"/>
    <cellStyle name="40% - Accent6 4 2 3 3 2" xfId="4622" xr:uid="{79F22304-B5B8-423D-822F-B97E607A31ED}"/>
    <cellStyle name="40% - Accent6 4 2 3 3 2 2" xfId="4438" xr:uid="{95CF511D-87FE-4F46-9766-778AEE18853B}"/>
    <cellStyle name="40% - Accent6 4 2 3 3 2 2 2" xfId="2125" xr:uid="{BCF5363E-6909-4C10-870B-BA838EE6FB12}"/>
    <cellStyle name="40% - Accent6 4 2 3 3 2 2 2 2" xfId="27596" xr:uid="{048B6CA1-B797-4FEF-BFE0-8F67E86971AB}"/>
    <cellStyle name="40% - Accent6 4 2 3 3 2 2 3" xfId="29881" xr:uid="{31E1FB2D-E665-4745-A607-51B5F98CEE91}"/>
    <cellStyle name="40% - Accent6 4 2 3 3 2 3" xfId="22838" xr:uid="{A3E38F0C-D32D-469A-9242-72E07B79E9A2}"/>
    <cellStyle name="40% - Accent6 4 2 3 3 2 3 2" xfId="18108" xr:uid="{07BA1E48-3061-47A8-AFBB-415E31E2D390}"/>
    <cellStyle name="40% - Accent6 4 2 3 3 2 3 2 2" xfId="43416" xr:uid="{777BFCFC-4AF6-4359-B749-916B68735FFC}"/>
    <cellStyle name="40% - Accent6 4 2 3 3 2 3 3" xfId="48093" xr:uid="{8985A033-818F-4DE8-9B0D-8FCB6B90A471}"/>
    <cellStyle name="40% - Accent6 4 2 3 3 2 4" xfId="10372" xr:uid="{A74F4FF1-A048-4FB6-AA8F-A1F7CAACB4D7}"/>
    <cellStyle name="40% - Accent6 4 2 3 3 2 4 2" xfId="35756" xr:uid="{D2449CD7-1B66-4833-9644-95E144AFA954}"/>
    <cellStyle name="40% - Accent6 4 2 3 3 2 5" xfId="30053" xr:uid="{61E7674C-21CB-4FAF-A1C4-98B4F30D6E80}"/>
    <cellStyle name="40% - Accent6 4 2 3 3 3" xfId="16277" xr:uid="{FAA96703-FB5C-44C3-9606-4CFD72BC9DED}"/>
    <cellStyle name="40% - Accent6 4 2 3 3 3 2" xfId="20994" xr:uid="{79B23E54-D2DF-4473-AA13-7FFECE09A86E}"/>
    <cellStyle name="40% - Accent6 4 2 3 3 3 2 2" xfId="46273" xr:uid="{CE62BAAC-7B6E-4DFC-B22B-E05620AF0802}"/>
    <cellStyle name="40% - Accent6 4 2 3 3 3 3" xfId="41593" xr:uid="{4CE48BF0-210B-4594-91FB-44B55EB9EBCB}"/>
    <cellStyle name="40% - Accent6 4 2 3 3 4" xfId="12227" xr:uid="{2ECFAFC0-6CBE-460D-A252-FE7C71C53560}"/>
    <cellStyle name="40% - Accent6 4 2 3 3 4 2" xfId="21163" xr:uid="{62FCA2EA-BDBC-4079-935F-0EDB4C512B0B}"/>
    <cellStyle name="40% - Accent6 4 2 3 3 4 2 2" xfId="46442" xr:uid="{307FDE47-7D2F-4AC2-A08F-D4E767384922}"/>
    <cellStyle name="40% - Accent6 4 2 3 3 4 3" xfId="37590" xr:uid="{11619F29-0450-42C6-BF08-2B361C2575F5}"/>
    <cellStyle name="40% - Accent6 4 2 3 3 5" xfId="9260" xr:uid="{8BDB3628-383C-4D1E-8ABC-B56DE11B552B}"/>
    <cellStyle name="40% - Accent6 4 2 3 3 5 2" xfId="34653" xr:uid="{618725DB-550D-46EB-B6E4-83E464090098}"/>
    <cellStyle name="40% - Accent6 4 2 3 3 6" xfId="44570" xr:uid="{83CEF706-0248-41B8-A7D9-29FAB861A51D}"/>
    <cellStyle name="40% - Accent6 4 2 3 4" xfId="21467" xr:uid="{F3FBA246-E143-4356-B2F1-7B4DC32924E5}"/>
    <cellStyle name="40% - Accent6 4 2 3 4 2" xfId="21282" xr:uid="{AB36C0B5-91D5-4222-804E-C2F7B493FB9E}"/>
    <cellStyle name="40% - Accent6 4 2 3 4 2 2" xfId="20044" xr:uid="{01AD8FCB-774D-4BBC-9717-089B23B1B9A1}"/>
    <cellStyle name="40% - Accent6 4 2 3 4 2 2 2" xfId="45332" xr:uid="{90D67F01-5059-4114-87BE-8D0CE49B765D}"/>
    <cellStyle name="40% - Accent6 4 2 3 4 2 3" xfId="46560" xr:uid="{43C06D82-2834-436D-A315-5FAB1AD4D1DA}"/>
    <cellStyle name="40% - Accent6 4 2 3 4 3" xfId="3887" xr:uid="{F3FFF924-048C-40D2-9ACF-8E442BA945C2}"/>
    <cellStyle name="40% - Accent6 4 2 3 4 3 2" xfId="11783" xr:uid="{B0BDE504-B952-494E-98A5-265F4E1BA1E6}"/>
    <cellStyle name="40% - Accent6 4 2 3 4 3 2 2" xfId="37154" xr:uid="{1C792F2D-2120-432C-B8B8-70859E92301E}"/>
    <cellStyle name="40% - Accent6 4 2 3 4 3 3" xfId="29331" xr:uid="{CE09182C-F01A-4E2D-888A-A6E90BF4F912}"/>
    <cellStyle name="40% - Accent6 4 2 3 4 4" xfId="1954" xr:uid="{631B91A9-DE99-4FA5-BC06-E7884F900A82}"/>
    <cellStyle name="40% - Accent6 4 2 3 4 4 2" xfId="27425" xr:uid="{9AB40496-3954-4A35-A001-EE63133812BE}"/>
    <cellStyle name="40% - Accent6 4 2 3 4 5" xfId="46735" xr:uid="{690830F5-9013-493F-9B90-8468E66555C4}"/>
    <cellStyle name="40% - Accent6 4 2 3 5" xfId="9953" xr:uid="{D3640FCB-3A84-4614-9D9E-695CF2DF9BD5}"/>
    <cellStyle name="40% - Accent6 4 2 3 5 2" xfId="18892" xr:uid="{4F7E0F2F-A2A6-4674-A32B-01078F84863D}"/>
    <cellStyle name="40% - Accent6 4 2 3 5 2 2" xfId="44192" xr:uid="{A10BED52-EE9A-4C37-93CF-B79A228C5FD2}"/>
    <cellStyle name="40% - Accent6 4 2 3 5 3" xfId="35337" xr:uid="{1DFE9588-4A24-4977-91FA-ED34FC7544AB}"/>
    <cellStyle name="40% - Accent6 4 2 3 6" xfId="16447" xr:uid="{0AB08579-7FDC-4D17-A6B7-D4449827CE4C}"/>
    <cellStyle name="40% - Accent6 4 2 3 6 2" xfId="19061" xr:uid="{7973E634-EC18-42C5-A614-82FF329716F9}"/>
    <cellStyle name="40% - Accent6 4 2 3 6 2 2" xfId="44361" xr:uid="{52A78608-4641-4CC9-878D-EDA2325364E7}"/>
    <cellStyle name="40% - Accent6 4 2 3 6 3" xfId="41763" xr:uid="{405AF34A-D16E-46AF-B5C4-93D232219214}"/>
    <cellStyle name="40% - Accent6 4 2 3 7" xfId="14511" xr:uid="{87F78581-137B-4F32-8CC6-7D531147B6ED}"/>
    <cellStyle name="40% - Accent6 4 2 3 7 2" xfId="39850" xr:uid="{0E53724C-EAC1-4348-95E6-8DF5809C18DE}"/>
    <cellStyle name="40% - Accent6 4 2 3 8" xfId="42484" xr:uid="{2BA21190-A354-44BB-B3A4-A13339B6527C}"/>
    <cellStyle name="40% - Accent6 4 2 4" xfId="12965" xr:uid="{48EE2E69-F034-4F24-984C-8E26A3C2802F}"/>
    <cellStyle name="40% - Accent6 4 2 4 2" xfId="10935" xr:uid="{03B8B2F0-A4B4-43DB-9E9B-236E36F9EC6F}"/>
    <cellStyle name="40% - Accent6 4 2 4 2 2" xfId="10752" xr:uid="{7A7284DE-4747-4EC2-8D5A-8FE13C35B1C3}"/>
    <cellStyle name="40% - Accent6 4 2 4 2 2 2" xfId="4229" xr:uid="{64282687-0D88-41DC-85BA-B4115EBE2052}"/>
    <cellStyle name="40% - Accent6 4 2 4 2 2 2 2" xfId="29673" xr:uid="{0CE5CAC6-C586-45A6-9328-E366B967B7F0}"/>
    <cellStyle name="40% - Accent6 4 2 4 2 2 3" xfId="36135" xr:uid="{73C14611-A417-4C97-98F4-FE38E955A36A}"/>
    <cellStyle name="40% - Accent6 4 2 4 2 3" xfId="16525" xr:uid="{897407E2-2DE4-4A2E-8537-0B2BB980C64D}"/>
    <cellStyle name="40% - Accent6 4 2 4 2 3 2" xfId="7575" xr:uid="{E83BC1BE-B76C-435C-858F-5A531CC18A06}"/>
    <cellStyle name="40% - Accent6 4 2 4 2 3 2 2" xfId="32989" xr:uid="{821108DB-FFB7-4B95-955D-E9EACFC2C1E5}"/>
    <cellStyle name="40% - Accent6 4 2 4 2 3 3" xfId="41841" xr:uid="{DB5D9617-5178-478F-A96D-35622EF661D7}"/>
    <cellStyle name="40% - Accent6 4 2 4 2 4" xfId="23009" xr:uid="{27605E13-AF75-47A9-9052-19044FB193D6}"/>
    <cellStyle name="40% - Accent6 4 2 4 2 4 2" xfId="48264" xr:uid="{513361F7-E8CE-489B-A439-A81122B51076}"/>
    <cellStyle name="40% - Accent6 4 2 4 2 5" xfId="36306" xr:uid="{ADE4C738-756B-4D0B-87C4-0F931CEE5702}"/>
    <cellStyle name="40% - Accent6 4 2 4 3" xfId="5743" xr:uid="{DC461620-696D-4FE3-AB4E-4B35666BCE99}"/>
    <cellStyle name="40% - Accent6 4 2 4 3 2" xfId="14682" xr:uid="{90456180-7438-4A9F-8BF3-C97D7A527E65}"/>
    <cellStyle name="40% - Accent6 4 2 4 3 2 2" xfId="40021" xr:uid="{1E03FA58-908D-42D4-9383-BB56270AEE2A}"/>
    <cellStyle name="40% - Accent6 4 2 4 3 3" xfId="31166" xr:uid="{31A06021-8F6D-4875-919C-70E56769E793}"/>
    <cellStyle name="40% - Accent6 4 2 4 4" xfId="24864" xr:uid="{6301CFE2-3FB1-41BF-ACDA-A1455F879558}"/>
    <cellStyle name="40% - Accent6 4 2 4 4 2" xfId="14851" xr:uid="{6D31D000-5FF5-4039-A7B7-0A7596F0C9AE}"/>
    <cellStyle name="40% - Accent6 4 2 4 4 2 2" xfId="40190" xr:uid="{074CCB2D-E850-43DE-BB89-70272D6CE6B1}"/>
    <cellStyle name="40% - Accent6 4 2 4 4 3" xfId="50098" xr:uid="{7468EB79-7D56-4262-BA90-04027C54D4C8}"/>
    <cellStyle name="40% - Accent6 4 2 4 5" xfId="21896" xr:uid="{C4E68194-E24D-42D4-BBBB-7FCCB7B82AEC}"/>
    <cellStyle name="40% - Accent6 4 2 4 5 2" xfId="47164" xr:uid="{A2717210-4E74-4F06-84E0-9F108BBD6486}"/>
    <cellStyle name="40% - Accent6 4 2 4 6" xfId="38319" xr:uid="{7EE09A81-978E-4B52-B561-BE67BFEFD101}"/>
    <cellStyle name="40% - Accent6 4 2 5" xfId="1360" xr:uid="{0E911F80-FACF-4E82-9115-9795AF798399}"/>
    <cellStyle name="40% - Accent6 4 2 5 2" xfId="23572" xr:uid="{20160978-E336-41CA-AB80-FEC64E7E2E33}"/>
    <cellStyle name="40% - Accent6 4 2 5 2 2" xfId="23388" xr:uid="{75C3A029-7DDA-4B50-AB15-2426E6ED2907}"/>
    <cellStyle name="40% - Accent6 4 2 5 2 2 2" xfId="10543" xr:uid="{39096923-8E05-453D-A417-02CBDD398A95}"/>
    <cellStyle name="40% - Accent6 4 2 5 2 2 2 2" xfId="35927" xr:uid="{321606F5-6268-4C93-B32D-F2BBA48F031F}"/>
    <cellStyle name="40% - Accent6 4 2 5 2 2 3" xfId="48643" xr:uid="{CEE98BFD-D1C7-49F5-AF94-A1B29C7D33B4}"/>
    <cellStyle name="40% - Accent6 4 2 5 2 3" xfId="5991" xr:uid="{8A039D89-F3A2-4ADA-B058-971440316F2F}"/>
    <cellStyle name="40% - Accent6 4 2 5 2 3 2" xfId="20211" xr:uid="{33D3BC61-C96E-4BF2-8370-937475F099FD}"/>
    <cellStyle name="40% - Accent6 4 2 5 2 3 2 2" xfId="45499" xr:uid="{18995FA6-87C4-427F-82F0-8768EADBD95B}"/>
    <cellStyle name="40% - Accent6 4 2 5 2 3 3" xfId="31414" xr:uid="{D391CCA9-CAE5-4D94-9E3D-EA0D878DC00E}"/>
    <cellStyle name="40% - Accent6 4 2 5 2 4" xfId="16696" xr:uid="{17E43464-42EF-4F91-8DD9-6694F0A56A40}"/>
    <cellStyle name="40% - Accent6 4 2 5 2 4 2" xfId="42012" xr:uid="{ED699BA8-9A6B-4BB0-9BCC-B3B1E345FD6A}"/>
    <cellStyle name="40% - Accent6 4 2 5 2 5" xfId="48817" xr:uid="{69C9D328-293B-402D-98F4-5103E6F4D7F9}"/>
    <cellStyle name="40% - Accent6 4 2 5 3" xfId="12057" xr:uid="{03DB1FE1-559F-4F1E-B5CA-275ED1885781}"/>
    <cellStyle name="40% - Accent6 4 2 5 3 2" xfId="3118" xr:uid="{804B73F6-F223-4664-8311-11CD202E23ED}"/>
    <cellStyle name="40% - Accent6 4 2 5 3 2 2" xfId="28571" xr:uid="{AEE19898-03A8-4292-9902-53B066569BE8}"/>
    <cellStyle name="40% - Accent6 4 2 5 3 3" xfId="37420" xr:uid="{320228CD-6335-455F-8DBB-342499EB6B84}"/>
    <cellStyle name="40% - Accent6 4 2 5 4" xfId="18551" xr:uid="{ED48E8D3-D353-4ACA-91FC-ACB93B7629B4}"/>
    <cellStyle name="40% - Accent6 4 2 5 4 2" xfId="3287" xr:uid="{319D7065-A62D-4509-BADA-23B3CBCCEAA2}"/>
    <cellStyle name="40% - Accent6 4 2 5 4 2 2" xfId="28740" xr:uid="{D987FC0E-4E89-4D2D-94E2-3D2C4E3427E6}"/>
    <cellStyle name="40% - Accent6 4 2 5 4 3" xfId="43851" xr:uid="{05B5608D-46CB-4E1E-BB71-6BA0042CEE53}"/>
    <cellStyle name="40% - Accent6 4 2 5 5" xfId="15584" xr:uid="{A1D7BA32-2323-4FD2-9406-ACACFE5EB4F4}"/>
    <cellStyle name="40% - Accent6 4 2 5 5 2" xfId="40911" xr:uid="{AEF0A1FC-FB87-467F-B836-0489A7687390}"/>
    <cellStyle name="40% - Accent6 4 2 5 6" xfId="26832" xr:uid="{CB95F169-0F44-4E40-B863-404211A495D0}"/>
    <cellStyle name="40% - Accent6 4 2 6" xfId="20394" xr:uid="{5C17214B-DFD5-485B-8D1C-ECE0E364E7CA}"/>
    <cellStyle name="40% - Accent6 4 2 6 2" xfId="14229" xr:uid="{DC63232D-2DFF-4E8F-8757-72CE03A47318}"/>
    <cellStyle name="40% - Accent6 4 2 6 2 2" xfId="11616" xr:uid="{2E06395A-7A21-4B28-9E3F-FB2D3997957F}"/>
    <cellStyle name="40% - Accent6 4 2 6 2 2 2" xfId="36987" xr:uid="{6B7CC23C-A6F6-4DDE-A440-EC8663AF8EC0}"/>
    <cellStyle name="40% - Accent6 4 2 6 2 3" xfId="39568" xr:uid="{5292B6AD-8493-489C-A828-75FEC818FF39}"/>
    <cellStyle name="40% - Accent6 4 2 6 3" xfId="7066" xr:uid="{E2A9C156-4A40-41F4-B213-1E92007FE1B8}"/>
    <cellStyle name="40% - Accent6 4 2 6 3 2" xfId="9679" xr:uid="{1168D4EE-2C71-46FF-9F80-14355134A391}"/>
    <cellStyle name="40% - Accent6 4 2 6 3 2 2" xfId="35072" xr:uid="{019D1A50-2C0A-4BBD-BEEA-BEDD1A45F74A}"/>
    <cellStyle name="40% - Accent6 4 2 6 3 3" xfId="32480" xr:uid="{B9A3A0CE-DE45-40A9-95CF-5BA9DF65743D}"/>
    <cellStyle name="40% - Accent6 4 2 6 4" xfId="17770" xr:uid="{6321C926-A77C-4A0C-9320-DAA7FD33CF35}"/>
    <cellStyle name="40% - Accent6 4 2 6 4 2" xfId="43078" xr:uid="{93ACDBA0-DA20-480D-B322-C6764B2C8AFF}"/>
    <cellStyle name="40% - Accent6 4 2 6 5" xfId="45673" xr:uid="{DF914670-0563-4793-A53B-2E6D6E5AB3FE}"/>
    <cellStyle name="40% - Accent6 4 2 7" xfId="495" xr:uid="{0A5C82EA-EC9E-49C3-9CB2-8FB4610D143A}"/>
    <cellStyle name="40% - Accent6 4 2 7 2" xfId="16788" xr:uid="{3F0F8612-86BB-4FEA-BA4F-A8242BFE0DD1}"/>
    <cellStyle name="40% - Accent6 4 2 7 2 2" xfId="42104" xr:uid="{CD69CE29-69A5-47BD-81D0-74A95302E2D9}"/>
    <cellStyle name="40% - Accent6 4 2 7 3" xfId="25979" xr:uid="{6DCEF90A-7760-41A8-AFBA-32BB011A2616}"/>
    <cellStyle name="40% - Accent6 4 2 8" xfId="1705" xr:uid="{09924167-2E3E-417B-9AEC-9B12AAD90C84}"/>
    <cellStyle name="40% - Accent6 4 2 8 2" xfId="16957" xr:uid="{5D5EF12D-FADD-4102-8CFF-FE7E7035D600}"/>
    <cellStyle name="40% - Accent6 4 2 8 2 2" xfId="42273" xr:uid="{53DE570D-363F-499A-8162-117498C69883}"/>
    <cellStyle name="40% - Accent6 4 2 8 3" xfId="27176" xr:uid="{DDE6B631-3D6F-4B1E-8C31-2709E8E20598}"/>
    <cellStyle name="40% - Accent6 4 2 9" xfId="25034" xr:uid="{B65669DE-4FD6-4247-813D-EDF92151CFD8}"/>
    <cellStyle name="40% - Accent6 4 2 9 2" xfId="50268" xr:uid="{7EAC1E43-0FCC-4D0D-A3FC-A286BF0F633D}"/>
    <cellStyle name="40% - Accent6 4 3" xfId="3464" xr:uid="{9DA00713-8E96-4134-9F7E-F07C9E2E2DBF}"/>
    <cellStyle name="40% - Accent6 4 3 2" xfId="9778" xr:uid="{6C0DD02E-F680-466F-98D5-5B0991EF8ADE}"/>
    <cellStyle name="40% - Accent6 4 3 2 2" xfId="6727" xr:uid="{0974EFB9-3EB4-43A2-B6D6-884D2E8FBCC1}"/>
    <cellStyle name="40% - Accent6 4 3 2 2 2" xfId="6542" xr:uid="{A95E1C40-6A52-4E63-B123-F0AAA7D8F29D}"/>
    <cellStyle name="40% - Accent6 4 3 2 2 2 2" xfId="16867" xr:uid="{A0ABC9A4-B8B8-421B-A10A-97856C2CFB45}"/>
    <cellStyle name="40% - Accent6 4 3 2 2 2 2 2" xfId="42183" xr:uid="{9F31B02A-7D96-4FD8-99C5-4281118F439F}"/>
    <cellStyle name="40% - Accent6 4 3 2 2 2 3" xfId="31964" xr:uid="{3A2EEF79-8428-42F7-B36F-B67872E6607E}"/>
    <cellStyle name="40% - Accent6 4 3 2 2 3" xfId="24942" xr:uid="{9F074F61-A1A0-46B1-8FB5-CF1C4E2B0345}"/>
    <cellStyle name="40% - Accent6 4 3 2 2 3 2" xfId="1264" xr:uid="{F84DC9DA-A0EB-4879-9988-E14652C04543}"/>
    <cellStyle name="40% - Accent6 4 3 2 2 3 2 2" xfId="26748" xr:uid="{C788C94F-EF2A-4824-8DA8-E762B26E8846}"/>
    <cellStyle name="40% - Accent6 4 3 2 2 3 3" xfId="50176" xr:uid="{18764EB6-1F6D-46B8-9063-3F85B8CD130A}"/>
    <cellStyle name="40% - Accent6 4 3 2 2 4" xfId="12476" xr:uid="{EC81B7B0-F824-49EE-B76E-5497A37B9067}"/>
    <cellStyle name="40% - Accent6 4 3 2 2 4 2" xfId="37839" xr:uid="{427D5615-9273-4B4F-8FAF-1CAE4672EDD3}"/>
    <cellStyle name="40% - Accent6 4 3 2 2 5" xfId="32141" xr:uid="{518F4F33-94B2-4431-9B7A-A25BBCC21A0A}"/>
    <cellStyle name="40% - Accent6 4 3 2 3" xfId="18381" xr:uid="{D5DA5E75-B367-43BA-8A18-8EE6C3801E56}"/>
    <cellStyle name="40% - Accent6 4 3 2 3 2" xfId="22067" xr:uid="{696D499A-31BD-4DFD-8740-E32FBEFFD49D}"/>
    <cellStyle name="40% - Accent6 4 3 2 3 2 2" xfId="47335" xr:uid="{C17AF708-09FE-4E25-AD81-309D9A111826}"/>
    <cellStyle name="40% - Accent6 4 3 2 3 3" xfId="43681" xr:uid="{1624CB5A-C1ED-4DAB-91E1-F1E35B256068}"/>
    <cellStyle name="40% - Accent6 4 3 2 4" xfId="20653" xr:uid="{DE4CA867-D930-463D-9F8D-18876263B937}"/>
    <cellStyle name="40% - Accent6 4 3 2 4 2" xfId="22236" xr:uid="{6C92B3E2-2ACD-450F-A5F6-C4CEA81C592A}"/>
    <cellStyle name="40% - Accent6 4 3 2 4 2 2" xfId="47504" xr:uid="{51F7AAFB-DBFA-4AF9-B9E7-FD997EF6AB8D}"/>
    <cellStyle name="40% - Accent6 4 3 2 4 3" xfId="45932" xr:uid="{4C7AFCD1-F82F-46A8-9B6A-3AAA8A81C1F9}"/>
    <cellStyle name="40% - Accent6 4 3 2 5" xfId="11364" xr:uid="{4710493F-DBEE-41FB-B4CF-5ADAD334C014}"/>
    <cellStyle name="40% - Accent6 4 3 2 5 2" xfId="36735" xr:uid="{7E025E37-3C55-4E45-B7F0-6ABAF9753AAB}"/>
    <cellStyle name="40% - Accent6 4 3 2 6" xfId="35162" xr:uid="{BE13E5D9-F86C-41DA-AA58-3460803A3FD8}"/>
    <cellStyle name="40% - Accent6 4 3 3" xfId="22415" xr:uid="{2484D2E2-0443-4050-A3FC-DC76FA45C9C9}"/>
    <cellStyle name="40% - Accent6 4 3 3 2" xfId="19363" xr:uid="{EF40E3D3-BF4B-4694-98A1-724FED674CC6}"/>
    <cellStyle name="40% - Accent6 4 3 3 2 2" xfId="19180" xr:uid="{1BD9A55A-BC3A-49D1-BAEC-F2282EB7F44C}"/>
    <cellStyle name="40% - Accent6 4 3 3 2 2 2" xfId="6333" xr:uid="{D49A74F0-C47F-4D0E-B360-F5F14448F76E}"/>
    <cellStyle name="40% - Accent6 4 3 3 2 2 2 2" xfId="31756" xr:uid="{0EA8B0D9-839B-4FB8-B4AF-3D71C6153565}"/>
    <cellStyle name="40% - Accent6 4 3 3 2 2 3" xfId="44479" xr:uid="{A53A1864-79BC-420F-A1E3-1DB61FD3193C}"/>
    <cellStyle name="40% - Accent6 4 3 3 2 3" xfId="18629" xr:uid="{CFE686FD-C3AD-4C2F-9A3C-23FCFF4E688F}"/>
    <cellStyle name="40% - Accent6 4 3 3 2 3 2" xfId="2297" xr:uid="{0F5F30C5-37CB-4B00-9923-4E3824119817}"/>
    <cellStyle name="40% - Accent6 4 3 3 2 3 2 2" xfId="27768" xr:uid="{B91B6C4F-DE44-40F0-AB5A-0D7F5E4BB576}"/>
    <cellStyle name="40% - Accent6 4 3 3 2 3 3" xfId="43929" xr:uid="{0FC8A858-5948-4A19-A9F6-BDC471FB28C7}"/>
    <cellStyle name="40% - Accent6 4 3 3 2 4" xfId="25113" xr:uid="{6430B0DC-2CAA-414A-B923-BD08E1AD2892}"/>
    <cellStyle name="40% - Accent6 4 3 3 2 4 2" xfId="50347" xr:uid="{180F9FF1-41DD-4D80-94E4-ACF6ED813698}"/>
    <cellStyle name="40% - Accent6 4 3 3 2 5" xfId="44651" xr:uid="{54FCFEC0-E8C0-45E0-9EC6-32AFE87C9A19}"/>
    <cellStyle name="40% - Accent6 4 3 3 3" xfId="7848" xr:uid="{7A3004D8-7A9A-41A8-9006-F8F754D02C6F}"/>
    <cellStyle name="40% - Accent6 4 3 3 3 2" xfId="15755" xr:uid="{6DB2959C-1700-4EAD-8E02-5BAA8B148652}"/>
    <cellStyle name="40% - Accent6 4 3 3 3 2 2" xfId="41082" xr:uid="{FF157DE5-6B45-4E52-9E30-A20BE2F834FE}"/>
    <cellStyle name="40% - Accent6 4 3 3 3 3" xfId="33255" xr:uid="{521069E5-7F8F-48AC-9345-07ACD12CF587}"/>
    <cellStyle name="40% - Accent6 4 3 3 4" xfId="14341" xr:uid="{94A6CA54-1A79-4036-9923-81D16DB24415}"/>
    <cellStyle name="40% - Accent6 4 3 3 4 2" xfId="15924" xr:uid="{BE5CD282-DCE1-40ED-A3BD-12BE93EE00F2}"/>
    <cellStyle name="40% - Accent6 4 3 3 4 2 2" xfId="41251" xr:uid="{034BB630-8DC1-42E1-8968-5D3BA9C846A3}"/>
    <cellStyle name="40% - Accent6 4 3 3 4 3" xfId="39680" xr:uid="{466E62BF-489D-441A-9A41-747F7B579973}"/>
    <cellStyle name="40% - Accent6 4 3 3 5" xfId="24001" xr:uid="{3F1DB354-E835-4C4D-AA4D-C2D1E3A3DE80}"/>
    <cellStyle name="40% - Accent6 4 3 3 5 2" xfId="49246" xr:uid="{FB1122B3-38E9-4C72-BD38-6341DBA42AEE}"/>
    <cellStyle name="40% - Accent6 4 3 3 6" xfId="47672" xr:uid="{804D4F87-7F6C-4393-93D9-5272176FEAAA}"/>
    <cellStyle name="40% - Accent6 4 3 4" xfId="17260" xr:uid="{91AE9E5F-5FCF-4E3F-81C5-998CFF5A8E6F}"/>
    <cellStyle name="40% - Accent6 4 3 4 2" xfId="17076" xr:uid="{74D4BC37-92AC-472C-80ED-0CC1C5DFF0B9}"/>
    <cellStyle name="40% - Accent6 4 3 4 2 2" xfId="23180" xr:uid="{65C39829-010E-4BBD-BE14-772EFA30297B}"/>
    <cellStyle name="40% - Accent6 4 3 4 2 2 2" xfId="48435" xr:uid="{5B833DC6-D2FB-465C-9053-8122697EE135}"/>
    <cellStyle name="40% - Accent6 4 3 4 2 3" xfId="42391" xr:uid="{AAB105D5-A9CE-4FE5-885A-0458DFC43316}"/>
    <cellStyle name="40% - Accent6 4 3 4 3" xfId="12305" xr:uid="{371F57BB-317C-4295-8142-E4DB26AEA678}"/>
    <cellStyle name="40% - Accent6 4 3 4 3 2" xfId="13897" xr:uid="{CD638FB2-4C7B-453E-B438-C3640580D57B}"/>
    <cellStyle name="40% - Accent6 4 3 4 3 2 2" xfId="39248" xr:uid="{E3B3A006-97D5-42CE-B928-4EC2CAD1FCDC}"/>
    <cellStyle name="40% - Accent6 4 3 4 3 3" xfId="37668" xr:uid="{55866A69-101B-4374-9956-52414693B2EF}"/>
    <cellStyle name="40% - Accent6 4 3 4 4" xfId="6162" xr:uid="{C5F5681F-630B-4D77-9931-C376969EDBAF}"/>
    <cellStyle name="40% - Accent6 4 3 4 4 2" xfId="31585" xr:uid="{42021FED-BA75-43B1-8957-1FF40D57BA2C}"/>
    <cellStyle name="40% - Accent6 4 3 4 5" xfId="42568" xr:uid="{77E0908C-D5AA-4D58-996F-09CE79A70DE1}"/>
    <cellStyle name="40% - Accent6 4 3 5" xfId="24694" xr:uid="{AA04F9F7-0C54-47C0-BA5E-DB85A0F39B3D}"/>
    <cellStyle name="40% - Accent6 4 3 5 2" xfId="9431" xr:uid="{62ABF35F-3E23-44D6-8B91-43991E0C7D62}"/>
    <cellStyle name="40% - Accent6 4 3 5 2 2" xfId="34824" xr:uid="{8C14BC65-E910-4DBD-B2A8-CA8CA2C482DC}"/>
    <cellStyle name="40% - Accent6 4 3 5 3" xfId="49928" xr:uid="{66903661-FE05-48D0-9E05-6CC9DDC97190}"/>
    <cellStyle name="40% - Accent6 4 3 6" xfId="8018" xr:uid="{28B9DB60-26E7-404E-A661-CEE4E162F25B}"/>
    <cellStyle name="40% - Accent6 4 3 6 2" xfId="9600" xr:uid="{653D6D0C-05AA-448B-90BA-8E27FC0867E0}"/>
    <cellStyle name="40% - Accent6 4 3 6 2 2" xfId="34993" xr:uid="{50C8B042-9CC4-4578-900D-DABD574E99C0}"/>
    <cellStyle name="40% - Accent6 4 3 6 3" xfId="33425" xr:uid="{834F91AA-B762-41F9-A88F-AD276D4ACCCA}"/>
    <cellStyle name="40% - Accent6 4 3 7" xfId="5051" xr:uid="{AC5FA5D6-7A55-4573-AE28-215AF803E07C}"/>
    <cellStyle name="40% - Accent6 4 3 7 2" xfId="30482" xr:uid="{54E7D94E-4FDA-4F30-8B77-E4BD69A182D2}"/>
    <cellStyle name="40% - Accent6 4 3 8" xfId="28909" xr:uid="{F298A32A-46F6-4324-A470-5E84D47163A9}"/>
    <cellStyle name="40% - Accent6 4 4" xfId="16102" xr:uid="{C1651E77-CB1D-4D97-B7B0-6AE26A0F8235}"/>
    <cellStyle name="40% - Accent6 4 4 2" xfId="5568" xr:uid="{5159DB97-7C1B-4FEC-B8A8-B126895BC800}"/>
    <cellStyle name="40% - Accent6 4 4 2 2" xfId="1438" xr:uid="{8FACCC93-9C75-4832-B810-72528E78F516}"/>
    <cellStyle name="40% - Accent6 4 4 2 2 2" xfId="577" xr:uid="{FB152684-05F5-4072-9DE6-7F9E599FD6E3}"/>
    <cellStyle name="40% - Accent6 4 4 2 2 2 2" xfId="25284" xr:uid="{3A8369FA-E9C1-421B-8722-C77582272B5B}"/>
    <cellStyle name="40% - Accent6 4 4 2 2 2 2 2" xfId="50518" xr:uid="{F94BD9DB-D40E-4C17-B7AF-8A9E7009766E}"/>
    <cellStyle name="40% - Accent6 4 4 2 2 2 3" xfId="26061" xr:uid="{8987F20B-AF1E-4690-B51A-20BBFC87C6FF}"/>
    <cellStyle name="40% - Accent6 4 4 2 2 3" xfId="20731" xr:uid="{201622F1-CD7F-4F65-BC06-6BEE75E523DF}"/>
    <cellStyle name="40% - Accent6 4 4 2 2 3 2" xfId="10715" xr:uid="{59AE472F-BE8E-47D6-8BB5-7864F09E9013}"/>
    <cellStyle name="40% - Accent6 4 4 2 2 3 2 2" xfId="36099" xr:uid="{681EB674-5235-4880-831C-84B0743D65CC}"/>
    <cellStyle name="40% - Accent6 4 4 2 2 3 3" xfId="46010" xr:uid="{8238E774-F0A7-4C77-AA50-3DA06EB4BF5D}"/>
    <cellStyle name="40% - Accent6 4 4 2 2 4" xfId="8267" xr:uid="{CAD12F56-CA0A-42E7-BF0A-6C1ECB537BFA}"/>
    <cellStyle name="40% - Accent6 4 4 2 2 4 2" xfId="33674" xr:uid="{A421AF1B-B677-40B7-A3F2-42F3DD43504D}"/>
    <cellStyle name="40% - Accent6 4 4 2 2 5" xfId="26909" xr:uid="{15712268-7D7D-44EC-A32A-07CADA587340}"/>
    <cellStyle name="40% - Accent6 4 4 2 3" xfId="14171" xr:uid="{C78A6100-DD6B-419A-AF51-D762DB45E2A6}"/>
    <cellStyle name="40% - Accent6 4 4 2 3 2" xfId="11535" xr:uid="{1D7488CF-8AD8-402E-A61B-3156869A1AA4}"/>
    <cellStyle name="40% - Accent6 4 4 2 3 2 2" xfId="36906" xr:uid="{7E855BFA-DC2E-4355-A8CF-35952C5339EE}"/>
    <cellStyle name="40% - Accent6 4 4 2 3 3" xfId="39510" xr:uid="{2F78CFCD-3FB5-4073-90B5-18D921A8A13F}"/>
    <cellStyle name="40% - Accent6 4 4 2 4" xfId="9090" xr:uid="{A93E6FEA-909E-46FB-B98A-3210FAB83F07}"/>
    <cellStyle name="40% - Accent6 4 4 2 4 2" xfId="11704" xr:uid="{C0B264A7-C767-4AD9-B1F4-939AE9B549CE}"/>
    <cellStyle name="40% - Accent6 4 4 2 4 2 2" xfId="37075" xr:uid="{BABAF8A7-21D5-4ADF-9D39-ADA69FC1DAB2}"/>
    <cellStyle name="40% - Accent6 4 4 2 4 3" xfId="34483" xr:uid="{134DAD06-5280-4127-93D2-A776421087D8}"/>
    <cellStyle name="40% - Accent6 4 4 2 5" xfId="7156" xr:uid="{AFD2F36E-D90F-4E8F-B8CA-48E1743B48BE}"/>
    <cellStyle name="40% - Accent6 4 4 2 5 2" xfId="32570" xr:uid="{CB4FAC66-0C4B-4642-971D-1E21C132C6DB}"/>
    <cellStyle name="40% - Accent6 4 4 2 6" xfId="30991" xr:uid="{4F2E49B8-089E-4641-AAEA-ECF2D6ECD182}"/>
    <cellStyle name="40% - Accent6 4 4 3" xfId="11882" xr:uid="{C00069A8-3BE2-4AD2-A7B5-1EE25A2D0709}"/>
    <cellStyle name="40% - Accent6 4 4 3 2" xfId="3542" xr:uid="{73DFEA5E-2B29-45EF-B0B1-E261895B96BB}"/>
    <cellStyle name="40% - Accent6 4 4 3 2 2" xfId="13218" xr:uid="{001B6BC9-BEF3-4DFD-9E59-7A0C7037E14E}"/>
    <cellStyle name="40% - Accent6 4 4 3 2 2 2" xfId="18971" xr:uid="{DADD2ECF-E8FB-4AF1-B1BF-87DBC7AB8D11}"/>
    <cellStyle name="40% - Accent6 4 4 3 2 2 2 2" xfId="44271" xr:uid="{0FB66A45-2E7B-4EFE-86FB-F243D1DB97FE}"/>
    <cellStyle name="40% - Accent6 4 4 3 2 2 3" xfId="38569" xr:uid="{66C6E474-0D46-4D5C-83E1-3615C2BB09D6}"/>
    <cellStyle name="40% - Accent6 4 4 3 2 3" xfId="14419" xr:uid="{F299014D-CCFD-4477-93E2-0BDA5B7A57F9}"/>
    <cellStyle name="40% - Accent6 4 4 3 2 3 2" xfId="23352" xr:uid="{00311954-3B92-4DFA-AF7D-7A6D93915054}"/>
    <cellStyle name="40% - Accent6 4 4 3 2 3 2 2" xfId="48607" xr:uid="{DADCA857-2282-4A69-A978-53CF539364A1}"/>
    <cellStyle name="40% - Accent6 4 4 3 2 3 3" xfId="39758" xr:uid="{C647316E-C10F-4C8C-A5DD-B7FB40C64048}"/>
    <cellStyle name="40% - Accent6 4 4 3 2 4" xfId="20902" xr:uid="{E47DF2D1-C7A3-4502-A1EE-44D2B23B272C}"/>
    <cellStyle name="40% - Accent6 4 4 3 2 4 2" xfId="46181" xr:uid="{997D9EB8-1BC1-4F52-A5EE-385A5E233CEB}"/>
    <cellStyle name="40% - Accent6 4 4 3 2 5" xfId="28986" xr:uid="{8124F452-8F9A-418D-ADF6-AF0AD7DD042B}"/>
    <cellStyle name="40% - Accent6 4 4 3 3" xfId="2607" xr:uid="{22413A50-9203-4B76-95B5-D196697EEDCB}"/>
    <cellStyle name="40% - Accent6 4 4 3 3 2" xfId="24172" xr:uid="{459977A3-3A93-4F81-8493-8702BCEC7182}"/>
    <cellStyle name="40% - Accent6 4 4 3 3 2 2" xfId="49417" xr:uid="{8592BEC4-7A98-46EF-BD33-D818DDD5567F}"/>
    <cellStyle name="40% - Accent6 4 4 3 3 3" xfId="28060" xr:uid="{BA170AF1-A87E-4D98-A095-BADE6ADFB2DB}"/>
    <cellStyle name="40% - Accent6 4 4 3 4" xfId="21726" xr:uid="{90520A40-15D6-4681-B66D-3C273AE0ED0D}"/>
    <cellStyle name="40% - Accent6 4 4 3 4 2" xfId="24341" xr:uid="{AB512BB2-B548-490D-8584-B3EBFC602F3C}"/>
    <cellStyle name="40% - Accent6 4 4 3 4 2 2" xfId="49586" xr:uid="{4EBA4A96-A75E-45AB-9BA9-491BBDA24997}"/>
    <cellStyle name="40% - Accent6 4 4 3 4 3" xfId="46994" xr:uid="{7C46CD0A-30A5-4E69-B592-8ECAC2DB7712}"/>
    <cellStyle name="40% - Accent6 4 4 3 5" xfId="19792" xr:uid="{DD62C67A-609C-40C3-B1CB-F59A06668D90}"/>
    <cellStyle name="40% - Accent6 4 4 3 5 2" xfId="45080" xr:uid="{7264B921-1E17-4EE2-B837-A400AAB3794A}"/>
    <cellStyle name="40% - Accent6 4 4 3 6" xfId="37245" xr:uid="{9AAD60AF-3BD2-4C07-BEA4-DEF3E29E885A}"/>
    <cellStyle name="40% - Accent6 4 4 4" xfId="13049" xr:uid="{04BCC4BE-A41B-4EA2-8C5D-596C3EB1BEE8}"/>
    <cellStyle name="40% - Accent6 4 4 4 2" xfId="12864" xr:uid="{15BDC8EE-E924-4B4C-A627-313E1C743028}"/>
    <cellStyle name="40% - Accent6 4 4 4 2 2" xfId="12647" xr:uid="{65B1DFE9-A8DD-47F5-9C66-A894D1F55B15}"/>
    <cellStyle name="40% - Accent6 4 4 4 2 2 2" xfId="38010" xr:uid="{31186AEA-9031-4604-A8A5-4BF493CEBB45}"/>
    <cellStyle name="40% - Accent6 4 4 4 2 3" xfId="38226" xr:uid="{6D6A3CB8-838B-47FD-8008-6ED2C34374AB}"/>
    <cellStyle name="40% - Accent6 4 4 4 3" xfId="8096" xr:uid="{74848149-76D6-4F29-9C26-91E1B7CF8ED2}"/>
    <cellStyle name="40% - Accent6 4 4 4 3 2" xfId="4401" xr:uid="{D6E7336D-8E0E-4ED1-A87B-D731C31273A0}"/>
    <cellStyle name="40% - Accent6 4 4 4 3 2 2" xfId="29845" xr:uid="{5D5CFB09-225C-4154-B3A0-5E3030D65119}"/>
    <cellStyle name="40% - Accent6 4 4 4 3 3" xfId="33503" xr:uid="{986624CA-188F-4D18-B4B5-6A1EC978993F}"/>
    <cellStyle name="40% - Accent6 4 4 4 4" xfId="18800" xr:uid="{36639419-FEAF-43EE-8F48-77F81B1E5989}"/>
    <cellStyle name="40% - Accent6 4 4 4 4 2" xfId="44100" xr:uid="{4BDD487D-F325-42DD-A2D3-712A91E10210}"/>
    <cellStyle name="40% - Accent6 4 4 4 5" xfId="38400" xr:uid="{6A2A464E-B3F3-4411-9A54-72824456A435}"/>
    <cellStyle name="40% - Accent6 4 4 5" xfId="20483" xr:uid="{077D5138-BD76-46BC-926A-7C4B3027EE07}"/>
    <cellStyle name="40% - Accent6 4 4 5 2" xfId="5222" xr:uid="{D0E15C68-12FE-4D14-AE6B-6F14D1D976EE}"/>
    <cellStyle name="40% - Accent6 4 4 5 2 2" xfId="30653" xr:uid="{48C86E6F-357F-4E1C-926C-C4EDE91C00CD}"/>
    <cellStyle name="40% - Accent6 4 4 5 3" xfId="45762" xr:uid="{08040D42-F164-4F06-9599-52BFD1E8AA0E}"/>
    <cellStyle name="40% - Accent6 4 4 6" xfId="2777" xr:uid="{7986C8BF-F5A3-4B0C-AF52-325548AF1BA5}"/>
    <cellStyle name="40% - Accent6 4 4 6 2" xfId="5391" xr:uid="{F2735E73-CAF8-4645-86F3-9C7FE21C5453}"/>
    <cellStyle name="40% - Accent6 4 4 6 2 2" xfId="30822" xr:uid="{36F0CFD0-B004-4AFE-81A8-D83470573293}"/>
    <cellStyle name="40% - Accent6 4 4 6 3" xfId="28230" xr:uid="{D456E595-6F79-4473-A165-978FE0AB607E}"/>
    <cellStyle name="40% - Accent6 4 4 7" xfId="17689" xr:uid="{6A7ADC1D-1F07-4993-88A4-1EDD39B99457}"/>
    <cellStyle name="40% - Accent6 4 4 7 2" xfId="42997" xr:uid="{B7825496-4131-4186-956C-F0E4DA20CBF7}"/>
    <cellStyle name="40% - Accent6 4 4 8" xfId="41419" xr:uid="{0FE6E0EC-AAE4-4D23-B8F1-D719027BD182}"/>
    <cellStyle name="40% - Accent6 4 5" xfId="24519" xr:uid="{A155E413-0D62-4557-921C-867219A1E050}"/>
    <cellStyle name="40% - Accent6 4 5 2" xfId="18206" xr:uid="{171BA72A-A063-4475-A287-6B175EAD09FE}"/>
    <cellStyle name="40% - Accent6 4 5 2 2" xfId="22493" xr:uid="{FC39807A-5A9C-426E-8F5D-BA4204B84DB4}"/>
    <cellStyle name="40% - Accent6 4 5 2 2 2" xfId="579" xr:uid="{11530123-AC9C-4150-8312-1C7370DD02F7}"/>
    <cellStyle name="40% - Accent6 4 5 2 2 2 2" xfId="21073" xr:uid="{6B994BFF-C509-41AA-95B9-A8B5DC918E1D}"/>
    <cellStyle name="40% - Accent6 4 5 2 2 2 2 2" xfId="46352" xr:uid="{ABF84AC4-7E89-40A0-B924-E95AC3DBCAA2}"/>
    <cellStyle name="40% - Accent6 4 5 2 2 2 3" xfId="26063" xr:uid="{59E988FE-D501-48F0-B9A4-8F6F03DC2256}"/>
    <cellStyle name="40% - Accent6 4 5 2 2 3" xfId="9168" xr:uid="{C00A39C4-6862-40D0-AD25-A33186CD41C0}"/>
    <cellStyle name="40% - Accent6 4 5 2 2 3 2" xfId="6505" xr:uid="{202BBAC5-3EAD-4492-BBC9-8509DFB934B1}"/>
    <cellStyle name="40% - Accent6 4 5 2 2 3 2 2" xfId="31928" xr:uid="{1E55D4EC-88F6-4CAF-939F-0F2F1DE66293}"/>
    <cellStyle name="40% - Accent6 4 5 2 2 3 3" xfId="34561" xr:uid="{21B6247D-FB92-4250-9DFD-C7B98A713A3A}"/>
    <cellStyle name="40% - Accent6 4 5 2 2 4" xfId="3026" xr:uid="{632BE113-E8E4-43FB-8573-E069E18E9821}"/>
    <cellStyle name="40% - Accent6 4 5 2 2 4 2" xfId="28479" xr:uid="{EFFF6611-05C5-4B5E-ACE7-24EED2C1A68D}"/>
    <cellStyle name="40% - Accent6 4 5 2 2 5" xfId="47749" xr:uid="{494EDD4B-287C-45B5-99FB-F6A63E6CE653}"/>
    <cellStyle name="40% - Accent6 4 5 2 3" xfId="21556" xr:uid="{00A1D912-44CF-49E8-8039-7BF8C64D8687}"/>
    <cellStyle name="40% - Accent6 4 5 2 3 2" xfId="7327" xr:uid="{729DCE6B-F177-4A63-BC95-FB230782AE4B}"/>
    <cellStyle name="40% - Accent6 4 5 2 3 2 2" xfId="32741" xr:uid="{14238D46-2CDE-42E2-9DE7-19734E7FBDBD}"/>
    <cellStyle name="40% - Accent6 4 5 2 3 3" xfId="46824" xr:uid="{F172411C-2B2B-4476-A558-F91FC0E57AB7}"/>
    <cellStyle name="40% - Accent6 4 5 2 4" xfId="4881" xr:uid="{CBF818CD-56E8-43FC-9608-7A4EFED65D4F}"/>
    <cellStyle name="40% - Accent6 4 5 2 4 2" xfId="7496" xr:uid="{09561288-6BD0-4DC8-8DB1-DDC1FA00F6DE}"/>
    <cellStyle name="40% - Accent6 4 5 2 4 2 2" xfId="32910" xr:uid="{BF7A57EF-76C8-4434-ABBC-59E10FBF7002}"/>
    <cellStyle name="40% - Accent6 4 5 2 4 3" xfId="30312" xr:uid="{50E12453-0BA6-47F1-8BC5-92CC2554D7FD}"/>
    <cellStyle name="40% - Accent6 4 5 2 5" xfId="1873" xr:uid="{6E26C019-5B74-4A4C-B36E-259F09193278}"/>
    <cellStyle name="40% - Accent6 4 5 2 5 2" xfId="27344" xr:uid="{B22A9E6D-0565-418D-AB66-E210D68317C9}"/>
    <cellStyle name="40% - Accent6 4 5 2 6" xfId="43507" xr:uid="{7E724A8F-1FE2-491B-9CA2-74D1FE8F1879}"/>
    <cellStyle name="40% - Accent6 4 5 3" xfId="7673" xr:uid="{5B0A4C9E-17C5-4CFA-9664-DEAE911A3B00}"/>
    <cellStyle name="40% - Accent6 4 5 3 2" xfId="16180" xr:uid="{F5003E56-4208-4F39-A626-47077BD5E348}"/>
    <cellStyle name="40% - Accent6 4 5 3 2 2" xfId="1617" xr:uid="{81965709-0626-4F25-8F7A-D75B7668A822}"/>
    <cellStyle name="40% - Accent6 4 5 3 2 2 2" xfId="14761" xr:uid="{676E012D-3D6A-469F-83A8-16E79F6EB7DE}"/>
    <cellStyle name="40% - Accent6 4 5 3 2 2 2 2" xfId="40100" xr:uid="{E6D0C72C-D428-46E8-BDA3-22F6AC6A7A29}"/>
    <cellStyle name="40% - Accent6 4 5 3 2 2 3" xfId="27088" xr:uid="{298802D9-012E-40AA-B3D9-3913C2777028}"/>
    <cellStyle name="40% - Accent6 4 5 3 2 3" xfId="21804" xr:uid="{D16D996A-E80E-44E9-A353-6A3842D3BED4}"/>
    <cellStyle name="40% - Accent6 4 5 3 2 3 2" xfId="12819" xr:uid="{AC812851-EDA4-4D9E-99BD-A88C601AF1B7}"/>
    <cellStyle name="40% - Accent6 4 5 3 2 3 2 2" xfId="38182" xr:uid="{7444C496-E2D9-42B7-8D98-207994759EFA}"/>
    <cellStyle name="40% - Accent6 4 5 3 2 3 3" xfId="47072" xr:uid="{F17E508A-5076-4E4C-8EFD-978B65E6BDEB}"/>
    <cellStyle name="40% - Accent6 4 5 3 2 4" xfId="9339" xr:uid="{8F114574-9506-4BBC-92B4-A88CA5440F4A}"/>
    <cellStyle name="40% - Accent6 4 5 3 2 4 2" xfId="34732" xr:uid="{C3339BF1-3B18-40F6-9198-6CEDD67B0DF0}"/>
    <cellStyle name="40% - Accent6 4 5 3 2 5" xfId="41496" xr:uid="{FE087202-264A-4666-B046-AFDB05C616DF}"/>
    <cellStyle name="40% - Accent6 4 5 3 3" xfId="15244" xr:uid="{EE640DBC-65E5-4C07-B59B-90497C5AE578}"/>
    <cellStyle name="40% - Accent6 4 5 3 3 2" xfId="19963" xr:uid="{B9C3F45F-8CC7-438E-8C63-3780E432F831}"/>
    <cellStyle name="40% - Accent6 4 5 3 3 2 2" xfId="45251" xr:uid="{5A45B736-0414-46BD-9EF5-1EEB9898C2A7}"/>
    <cellStyle name="40% - Accent6 4 5 3 3 3" xfId="40571" xr:uid="{67B763C2-C83D-4CB1-87FE-8553FD7192AB}"/>
    <cellStyle name="40% - Accent6 4 5 3 4" xfId="11194" xr:uid="{9F8AA584-DC34-472A-91A5-B88F23C7E1A0}"/>
    <cellStyle name="40% - Accent6 4 5 3 4 2" xfId="20132" xr:uid="{FF98A411-8DC7-4F67-A8F1-8A6F1E0E81B7}"/>
    <cellStyle name="40% - Accent6 4 5 3 4 2 2" xfId="45420" xr:uid="{1C1EF4F0-246F-4120-9ACC-BAADC87C24C0}"/>
    <cellStyle name="40% - Accent6 4 5 3 4 3" xfId="36565" xr:uid="{F9F4CBE8-DEE4-4D28-AD94-6F8096FFC8EB}"/>
    <cellStyle name="40% - Accent6 4 5 3 5" xfId="3977" xr:uid="{D50BC1D6-0612-48F2-A035-FF3A13D14FC6}"/>
    <cellStyle name="40% - Accent6 4 5 3 5 2" xfId="29421" xr:uid="{48D293B9-96F9-4557-B2F0-8D4358D95667}"/>
    <cellStyle name="40% - Accent6 4 5 3 6" xfId="33080" xr:uid="{3DB0755C-F08D-47D7-9B26-11D06580D9B1}"/>
    <cellStyle name="40% - Accent6 4 5 4" xfId="9856" xr:uid="{F19620DE-6B66-4935-A3E2-CA54AB64A9D9}"/>
    <cellStyle name="40% - Accent6 4 5 4 2" xfId="578" xr:uid="{19E7F9B0-1E77-4B5C-A7BE-73F7E6C69A06}"/>
    <cellStyle name="40% - Accent6 4 5 4 2 2" xfId="8438" xr:uid="{5CF7A73E-603B-4D3B-809C-87E8D38EDECE}"/>
    <cellStyle name="40% - Accent6 4 5 4 2 2 2" xfId="33845" xr:uid="{C6308A15-DA8A-4564-84D7-98897BFF4417}"/>
    <cellStyle name="40% - Accent6 4 5 4 2 3" xfId="26062" xr:uid="{D9439907-2B04-479F-83A0-C67F63797342}"/>
    <cellStyle name="40% - Accent6 4 5 4 3" xfId="2855" xr:uid="{E98E4BA8-FB08-4ACA-9267-1F0D7A401C05}"/>
    <cellStyle name="40% - Accent6 4 5 4 3 2" xfId="17039" xr:uid="{1C1502BF-F5A7-42AD-9001-36D01AC302E8}"/>
    <cellStyle name="40% - Accent6 4 5 4 3 2 2" xfId="42355" xr:uid="{58088AFA-80E3-4AC0-94F7-3CEBD8264D81}"/>
    <cellStyle name="40% - Accent6 4 5 4 3 3" xfId="28308" xr:uid="{646D936F-F1AA-4C72-A58C-A97136ED53AC}"/>
    <cellStyle name="40% - Accent6 4 5 4 4" xfId="14590" xr:uid="{E45808BA-59D1-462C-8F81-61754DA99F23}"/>
    <cellStyle name="40% - Accent6 4 5 4 4 2" xfId="39929" xr:uid="{225459D4-F7A9-4D2F-A649-253CBFB565CE}"/>
    <cellStyle name="40% - Accent6 4 5 4 5" xfId="35240" xr:uid="{4AA36618-900B-4823-ABE2-A7B0630C956E}"/>
    <cellStyle name="40% - Accent6 4 5 5" xfId="8920" xr:uid="{C3EF77DF-C223-437B-A863-6D205C5C3DAE}"/>
    <cellStyle name="40% - Accent6 4 5 5 2" xfId="17860" xr:uid="{663D6460-593F-47D4-BA84-B6BD020EACE9}"/>
    <cellStyle name="40% - Accent6 4 5 5 2 2" xfId="43168" xr:uid="{D6991B64-FC83-4587-9F38-03A943C2EB8F}"/>
    <cellStyle name="40% - Accent6 4 5 5 3" xfId="34313" xr:uid="{917AA6B5-B757-433C-B6FC-D4CF3B3232A8}"/>
    <cellStyle name="40% - Accent6 4 5 6" xfId="15414" xr:uid="{AC7F666C-7C79-4132-B6CB-7817A67EF5DA}"/>
    <cellStyle name="40% - Accent6 4 5 6 2" xfId="18029" xr:uid="{FFF87E39-BB59-4532-BF92-0ECB4DAFD377}"/>
    <cellStyle name="40% - Accent6 4 5 6 2 2" xfId="43337" xr:uid="{48BEF72B-76BB-4945-8344-39D9B472ABA4}"/>
    <cellStyle name="40% - Accent6 4 5 6 3" xfId="40741" xr:uid="{33295569-3585-42EC-B5FB-3F98F1704223}"/>
    <cellStyle name="40% - Accent6 4 5 7" xfId="13478" xr:uid="{5F45F1D9-9698-4CAF-93A3-1F30E5A17567}"/>
    <cellStyle name="40% - Accent6 4 5 7 2" xfId="38829" xr:uid="{5CD0927F-2F27-4A26-814E-D69433A9722B}"/>
    <cellStyle name="40% - Accent6 4 5 8" xfId="49755" xr:uid="{6A1EE669-1034-41A9-B1FD-B49870582B39}"/>
    <cellStyle name="40% - Accent6 4 6" xfId="20308" xr:uid="{FB45A6B5-DAFC-4151-AE7B-15AE7738B2F0}"/>
    <cellStyle name="40% - Accent6 4 6 2" xfId="5646" xr:uid="{CFF2BD7F-C1A6-4C11-B1F0-D44177C087AE}"/>
    <cellStyle name="40% - Accent6 4 6 2 2" xfId="3721" xr:uid="{D72FB6DC-F3EF-4D56-9D31-E55801F9E88D}"/>
    <cellStyle name="40% - Accent6 4 6 2 2 2" xfId="3197" xr:uid="{7A341CC3-DA2C-472B-B9F0-809008401867}"/>
    <cellStyle name="40% - Accent6 4 6 2 2 2 2" xfId="28650" xr:uid="{46A4389D-DC9D-4476-A5ED-CB4879D39715}"/>
    <cellStyle name="40% - Accent6 4 6 2 2 3" xfId="29165" xr:uid="{B7B1BD7D-D856-4D6A-8747-286AE705072A}"/>
    <cellStyle name="40% - Accent6 4 6 2 3" xfId="15492" xr:uid="{164C1DE3-E1C1-4944-804A-37D0DB2ED8C6}"/>
    <cellStyle name="40% - Accent6 4 6 2 3 2" xfId="25456" xr:uid="{81F042C8-08A9-4E71-AEFA-6C06C39BD596}"/>
    <cellStyle name="40% - Accent6 4 6 2 3 2 2" xfId="50690" xr:uid="{075CF1E4-CC65-406F-8A9B-1BB1B79614C8}"/>
    <cellStyle name="40% - Accent6 4 6 2 3 3" xfId="40819" xr:uid="{9AF7716B-7937-4423-BC41-B86A37EC97EB}"/>
    <cellStyle name="40% - Accent6 4 6 2 4" xfId="21975" xr:uid="{04831DAD-B395-4248-8129-869350DC4E67}"/>
    <cellStyle name="40% - Accent6 4 6 2 4 2" xfId="47243" xr:uid="{99D8D8CD-217D-413F-9277-588197637250}"/>
    <cellStyle name="40% - Accent6 4 6 2 5" xfId="31069" xr:uid="{4C094127-5373-42AC-A691-E4CAF5AC0512}"/>
    <cellStyle name="40% - Accent6 4 6 3" xfId="4711" xr:uid="{D31ADFB3-FA4C-43EE-910C-7D65679FF1B9}"/>
    <cellStyle name="40% - Accent6 4 6 3 2" xfId="13649" xr:uid="{28569030-1E7A-4E4F-88C0-2922F659C2AB}"/>
    <cellStyle name="40% - Accent6 4 6 3 2 2" xfId="39000" xr:uid="{4FF6173B-DFA3-4CA7-A33D-D87462BCC358}"/>
    <cellStyle name="40% - Accent6 4 6 3 3" xfId="30142" xr:uid="{C6722E90-3B87-43A3-90E4-8FA1330DAC45}"/>
    <cellStyle name="40% - Accent6 4 6 4" xfId="23831" xr:uid="{3B0C54A7-FC10-41D0-8A9C-6E2E9B2E4487}"/>
    <cellStyle name="40% - Accent6 4 6 4 2" xfId="13818" xr:uid="{29D8A75E-D286-49B1-B2E8-1A6F14E837ED}"/>
    <cellStyle name="40% - Accent6 4 6 4 2 2" xfId="39169" xr:uid="{2802FB18-12B4-4C26-B25D-D61AD4808901}"/>
    <cellStyle name="40% - Accent6 4 6 4 3" xfId="49076" xr:uid="{E6E219C4-115C-417F-9DDD-A20DB065B5E4}"/>
    <cellStyle name="40% - Accent6 4 6 5" xfId="10291" xr:uid="{7C2EF584-EEF9-4104-B022-02838A354FE9}"/>
    <cellStyle name="40% - Accent6 4 6 5 2" xfId="35675" xr:uid="{BF2DDEFD-9DA6-4E5F-A7B9-6D63008C8DCC}"/>
    <cellStyle name="40% - Accent6 4 6 6" xfId="45589" xr:uid="{2C0FBA93-BF20-407B-9626-82DA47000229}"/>
    <cellStyle name="40% - Accent6 4 7" xfId="13996" xr:uid="{E823C33A-C979-451E-91E3-773685E10AE1}"/>
    <cellStyle name="40% - Accent6 4 7 2" xfId="11960" xr:uid="{02906E36-1FF6-4F8A-88D1-C5C1EB6AC26D}"/>
    <cellStyle name="40% - Accent6 4 7 2 2" xfId="10035" xr:uid="{AA71885A-73DE-4A41-949A-C81AABF957F2}"/>
    <cellStyle name="40% - Accent6 4 7 2 2 2" xfId="9510" xr:uid="{6DA18005-A7DF-4EFF-827D-5E7C5B618D0C}"/>
    <cellStyle name="40% - Accent6 4 7 2 2 2 2" xfId="34903" xr:uid="{64AC5A4D-816C-45A3-BEFD-D551C1451219}"/>
    <cellStyle name="40% - Accent6 4 7 2 2 3" xfId="35419" xr:uid="{800998D3-5A00-410D-8D88-8E41FF76CB4A}"/>
    <cellStyle name="40% - Accent6 4 7 2 3" xfId="4959" xr:uid="{E7B7D268-4E07-407B-BDC8-6ED3AC4466F6}"/>
    <cellStyle name="40% - Accent6 4 7 2 3 2" xfId="19143" xr:uid="{25BCB395-8EF4-4AAC-8B05-B4D620B4D6DE}"/>
    <cellStyle name="40% - Accent6 4 7 2 3 2 2" xfId="44443" xr:uid="{B5BE3013-1B05-4AA2-BC8D-12ED98EF0C20}"/>
    <cellStyle name="40% - Accent6 4 7 2 3 3" xfId="30390" xr:uid="{8C29A1C0-D623-46E4-9677-3A710CF118FC}"/>
    <cellStyle name="40% - Accent6 4 7 2 4" xfId="15663" xr:uid="{A1F44304-BFF2-4D7D-A6E7-51F6AA5B0D38}"/>
    <cellStyle name="40% - Accent6 4 7 2 4 2" xfId="40990" xr:uid="{126321FA-F879-4451-A127-14AA7EC9E29C}"/>
    <cellStyle name="40% - Accent6 4 7 2 5" xfId="37323" xr:uid="{6BCD97A0-CDD4-444D-B226-ED54408DB0A3}"/>
    <cellStyle name="40% - Accent6 4 7 3" xfId="11024" xr:uid="{DFE2ABD6-20B9-4ECC-871B-2FAA68DC5CB2}"/>
    <cellStyle name="40% - Accent6 4 7 3 2" xfId="1012" xr:uid="{3C5695A9-A435-4D02-8441-EAA20EFD3992}"/>
    <cellStyle name="40% - Accent6 4 7 3 2 2" xfId="26496" xr:uid="{95084B3A-941F-40F6-A81B-D5086BE27496}"/>
    <cellStyle name="40% - Accent6 4 7 3 3" xfId="36395" xr:uid="{DFFBD1F7-B709-41BF-8473-A42592A28D03}"/>
    <cellStyle name="40% - Accent6 4 7 4" xfId="17519" xr:uid="{E37EEFB9-3671-4F05-AC6D-F23BDB9F2D54}"/>
    <cellStyle name="40% - Accent6 4 7 4 2" xfId="1182" xr:uid="{504E0CC6-A2D3-4257-877B-0F1F4F8C9E2C}"/>
    <cellStyle name="40% - Accent6 4 7 4 2 2" xfId="26666" xr:uid="{60D6AA4C-6395-43C4-A734-7CFFAC510AC8}"/>
    <cellStyle name="40% - Accent6 4 7 4 3" xfId="42827" xr:uid="{3BA44C6D-DBC4-4F45-A2CF-741AF171CF0E}"/>
    <cellStyle name="40% - Accent6 4 7 5" xfId="22928" xr:uid="{ECA7652C-9318-46E2-9357-F69E092729FB}"/>
    <cellStyle name="40% - Accent6 4 7 5 2" xfId="48183" xr:uid="{AE9070BB-776B-4C18-BC15-863982087D1D}"/>
    <cellStyle name="40% - Accent6 4 7 6" xfId="39337" xr:uid="{3F4A0D52-590E-406D-934A-AD794940739C}"/>
    <cellStyle name="40% - Accent6 4 8" xfId="21383" xr:uid="{0C3BCC76-3D31-44BF-9003-947587636665}"/>
    <cellStyle name="40% - Accent6 4 8 2" xfId="13136" xr:uid="{7D70650E-2AF2-4B87-9D6F-5F2FBACC18BD}"/>
    <cellStyle name="40% - Accent6 4 8 2 2" xfId="23101" xr:uid="{EF73ABF4-ADAA-4AFC-B52E-76631175F208}"/>
    <cellStyle name="40% - Accent6 4 8 2 2 2" xfId="48356" xr:uid="{AFBD186B-6D0A-4FBC-940C-96A5AB6383A7}"/>
    <cellStyle name="40% - Accent6 4 8 2 3" xfId="38487" xr:uid="{C5CFDDF8-C3D1-4D04-B1DC-898493F39542}"/>
    <cellStyle name="40% - Accent6 4 8 3" xfId="667" xr:uid="{E68FEA24-7361-432A-B6E2-38CAC118D659}"/>
    <cellStyle name="40% - Accent6 4 8 3 2" xfId="23270" xr:uid="{ACE46671-DD08-4EF6-A3F1-FBB6C1FD6FC1}"/>
    <cellStyle name="40% - Accent6 4 8 3 2 2" xfId="48525" xr:uid="{39EA78D4-FB59-46AD-9354-D6D0F676E7DB}"/>
    <cellStyle name="40% - Accent6 4 8 3 3" xfId="26151" xr:uid="{B3F7C6DA-6330-4751-A4EC-8BB2A9E86484}"/>
    <cellStyle name="40% - Accent6 4 8 4" xfId="12397" xr:uid="{30DE1A90-98B7-4597-B4F6-2401EF85A91A}"/>
    <cellStyle name="40% - Accent6 4 8 4 2" xfId="37760" xr:uid="{4AB23EBA-72C5-4111-8F47-5D1FE7F7A2A2}"/>
    <cellStyle name="40% - Accent6 4 8 5" xfId="46652" xr:uid="{AA796AAB-14F2-4191-9893-E9D07FBAF100}"/>
    <cellStyle name="40% - Accent6 4 9" xfId="7759" xr:uid="{5D310523-03D7-4870-9851-5DA5066FE00C}"/>
    <cellStyle name="40% - Accent6 4 9 2" xfId="20541" xr:uid="{4D4C16E1-1ABF-4DD5-BDF6-2F1E20F7E935}"/>
    <cellStyle name="40% - Accent6 4 9 2 2" xfId="5303" xr:uid="{2BABD1FC-F4D8-4471-B626-D0C2BA47D1A7}"/>
    <cellStyle name="40% - Accent6 4 9 2 2 2" xfId="30734" xr:uid="{BC24A625-98B9-4CC3-84BF-B63E5646DA9D}"/>
    <cellStyle name="40% - Accent6 4 9 2 3" xfId="45820" xr:uid="{2657D874-3077-4118-B742-93631983278F}"/>
    <cellStyle name="40% - Accent6 4 9 3" xfId="17599" xr:uid="{34DBE452-5AD2-469C-8172-723E10188D31}"/>
    <cellStyle name="40% - Accent6 4 9 3 2" xfId="3366" xr:uid="{9ADE5684-A362-4449-9E07-5F2E7D347A81}"/>
    <cellStyle name="40% - Accent6 4 9 3 2 2" xfId="28819" xr:uid="{A21872E6-A815-4AEC-8C5D-69C12CC7A8CC}"/>
    <cellStyle name="40% - Accent6 4 9 3 3" xfId="42907" xr:uid="{F1535F42-97B6-4067-AD49-6E6F8E695F9B}"/>
    <cellStyle name="40% - Accent6 4 9 4" xfId="24082" xr:uid="{AAD612CD-0CEA-4FB7-AE83-5EF12E2F6D78}"/>
    <cellStyle name="40% - Accent6 4 9 4 2" xfId="49327" xr:uid="{32745D55-5EBD-4F47-B08B-95D6135B7C39}"/>
    <cellStyle name="40% - Accent6 4 9 5" xfId="33166" xr:uid="{35CC6467-029B-4908-9E75-08FE59306868}"/>
    <cellStyle name="40% - Accent6 5" xfId="18141" xr:uid="{DBCC4564-D831-42B1-BB95-B733E453D6B2}"/>
    <cellStyle name="40% - Accent6 5 10" xfId="7782" xr:uid="{6654C078-C0F5-44A0-9458-BD2072906858}"/>
    <cellStyle name="40% - Accent6 5 10 2" xfId="16721" xr:uid="{BC236741-E905-49C2-9C64-F57EF04EB7CC}"/>
    <cellStyle name="40% - Accent6 5 10 2 2" xfId="42037" xr:uid="{20341540-5AB8-4456-BE04-AF5670FAAAE6}"/>
    <cellStyle name="40% - Accent6 5 10 3" xfId="33189" xr:uid="{827B13ED-53E0-447E-8A25-ACF6244E2188}"/>
    <cellStyle name="40% - Accent6 5 11" xfId="24796" xr:uid="{3CFD91B0-A07E-4DAC-8196-F204C836E397}"/>
    <cellStyle name="40% - Accent6 5 11 2" xfId="22171" xr:uid="{BA17D13D-D6B9-4C1B-B4D4-D5A8118B0A10}"/>
    <cellStyle name="40% - Accent6 5 11 2 2" xfId="47439" xr:uid="{7DB0D5C3-B1F0-4384-90EF-A94B54E66384}"/>
    <cellStyle name="40% - Accent6 5 11 3" xfId="50030" xr:uid="{5BF8D0C3-E264-448A-8105-50465DCBFB4C}"/>
    <cellStyle name="40% - Accent6 5 12" xfId="12329" xr:uid="{561EBFB1-8D27-4E72-85C7-C6EC2B017B62}"/>
    <cellStyle name="40% - Accent6 5 12 2" xfId="37692" xr:uid="{B272B507-FDBF-4641-9E39-19C9D9274455}"/>
    <cellStyle name="40% - Accent6 5 13" xfId="43444" xr:uid="{7973FCF1-39A7-49C6-8EAD-BBA0CF6259B9}"/>
    <cellStyle name="40% - Accent6 5 2" xfId="8745" xr:uid="{BD87068D-78D4-4574-A70E-8D529A2D198F}"/>
    <cellStyle name="40% - Accent6 5 2 10" xfId="34141" xr:uid="{7CF35179-2E5B-4A0A-ABA3-DC7C9AFD1B39}"/>
    <cellStyle name="40% - Accent6 5 2 2" xfId="21381" xr:uid="{7961F2B4-AE96-4F1D-AA5F-06890169AF8B}"/>
    <cellStyle name="40% - Accent6 5 2 2 2" xfId="15069" xr:uid="{E001A6F9-F633-4001-9E57-05452CE03C90}"/>
    <cellStyle name="40% - Accent6 5 2 2 2 2" xfId="20386" xr:uid="{1A860782-DE03-4BED-9CA1-872EF1E17FA9}"/>
    <cellStyle name="40% - Accent6 5 2 2 2 2 2" xfId="12139" xr:uid="{BDBCA213-BBC2-42E2-AF95-692468BB5703}"/>
    <cellStyle name="40% - Accent6 5 2 2 2 2 2 2" xfId="11614" xr:uid="{985C3F2E-8563-4AF7-BC91-D503380D20E1}"/>
    <cellStyle name="40% - Accent6 5 2 2 2 2 2 2 2" xfId="36985" xr:uid="{DBD99489-30AF-467E-96ED-82B1549102FF}"/>
    <cellStyle name="40% - Accent6 5 2 2 2 2 2 3" xfId="37502" xr:uid="{602F3180-D650-4594-8DA5-B501A37BB89C}"/>
    <cellStyle name="40% - Accent6 5 2 2 2 2 3" xfId="7064" xr:uid="{500A0C0F-96FD-49E4-9181-17452BFA98E3}"/>
    <cellStyle name="40% - Accent6 5 2 2 2 2 3 2" xfId="3369" xr:uid="{5AEC9F8D-CED9-4B41-84F6-773CC922BEB5}"/>
    <cellStyle name="40% - Accent6 5 2 2 2 2 3 2 2" xfId="28822" xr:uid="{5CFCDC9D-B2D1-427A-91E7-0AC8DB6E09AD}"/>
    <cellStyle name="40% - Accent6 5 2 2 2 2 3 3" xfId="32478" xr:uid="{96A9188C-D4C2-455E-A93E-1A9C7D18E887}"/>
    <cellStyle name="40% - Accent6 5 2 2 2 2 4" xfId="17768" xr:uid="{CD3060F9-9289-40A8-A041-16DDE0D2B6AB}"/>
    <cellStyle name="40% - Accent6 5 2 2 2 2 4 2" xfId="43076" xr:uid="{817D2CDE-5927-4B82-8CEA-41A5DB2D8913}"/>
    <cellStyle name="40% - Accent6 5 2 2 2 2 5" xfId="45665" xr:uid="{2B8DAAE9-D5EC-4E5B-9AF5-C486D54589F9}"/>
    <cellStyle name="40% - Accent6 5 2 2 2 3" xfId="19452" xr:uid="{CC916F2A-A547-46BC-9F99-7B0A08D181B1}"/>
    <cellStyle name="40% - Accent6 5 2 2 2 3 2" xfId="23102" xr:uid="{CA7CF41B-65DA-4479-A777-039E91A29224}"/>
    <cellStyle name="40% - Accent6 5 2 2 2 3 2 2" xfId="48357" xr:uid="{AD619DC2-A461-4179-BA71-1A9F0A718E1F}"/>
    <cellStyle name="40% - Accent6 5 2 2 2 3 3" xfId="44740" xr:uid="{1CC57571-69CA-41ED-8B06-C1E63530C1F1}"/>
    <cellStyle name="40% - Accent6 5 2 2 2 4" xfId="668" xr:uid="{BD774040-3ED7-4274-A5CE-EAEB8475EE1F}"/>
    <cellStyle name="40% - Accent6 5 2 2 2 4 2" xfId="23271" xr:uid="{98D5D23D-40AA-4089-A4C5-95E8B2681487}"/>
    <cellStyle name="40% - Accent6 5 2 2 2 4 2 2" xfId="48526" xr:uid="{88273F70-949A-42C2-AF23-0995475A6E8B}"/>
    <cellStyle name="40% - Accent6 5 2 2 2 4 3" xfId="26152" xr:uid="{23A4119A-B7EF-46E0-BEFF-1E0E07171AAA}"/>
    <cellStyle name="40% - Accent6 5 2 2 2 5" xfId="25032" xr:uid="{049D93DA-CB97-47FD-9697-93CD5159BA08}"/>
    <cellStyle name="40% - Accent6 5 2 2 2 5 2" xfId="50266" xr:uid="{92D629A9-F1F7-48DB-A766-A7A00AE92E73}"/>
    <cellStyle name="40% - Accent6 5 2 2 2 6" xfId="40398" xr:uid="{42282BBC-4C7D-45C9-936C-CBC9986BA991}"/>
    <cellStyle name="40% - Accent6 5 2 2 3" xfId="4536" xr:uid="{50C74482-D3D2-4749-9A61-CF80FD64BF58}"/>
    <cellStyle name="40% - Accent6 5 2 2 3 2" xfId="14074" xr:uid="{47DA2965-D6EC-4821-A332-382D1A308340}"/>
    <cellStyle name="40% - Accent6 5 2 2 3 2 2" xfId="24776" xr:uid="{3DE75915-6D40-4480-8E8F-3843E9CFA0ED}"/>
    <cellStyle name="40% - Accent6 5 2 2 3 2 2 2" xfId="24251" xr:uid="{A96F22DF-FFAE-4A3F-81A7-1F78D142511E}"/>
    <cellStyle name="40% - Accent6 5 2 2 3 2 2 2 2" xfId="49496" xr:uid="{F26326A7-14A4-4970-8AB4-E6ED40EBD0D1}"/>
    <cellStyle name="40% - Accent6 5 2 2 3 2 2 3" xfId="50010" xr:uid="{53C498C6-45EE-426C-83FB-6126E3F45549}"/>
    <cellStyle name="40% - Accent6 5 2 2 3 2 3" xfId="19700" xr:uid="{FCA26CF1-91DD-4335-9748-D8C7CF03B288}"/>
    <cellStyle name="40% - Accent6 5 2 2 3 2 3 2" xfId="9682" xr:uid="{1C0BC095-C724-46AE-A697-2A8B55D7F86D}"/>
    <cellStyle name="40% - Accent6 5 2 2 3 2 3 2 2" xfId="35075" xr:uid="{1582C1FC-9CE2-4868-AFA6-1D34585FDE59}"/>
    <cellStyle name="40% - Accent6 5 2 2 3 2 3 3" xfId="44988" xr:uid="{B7E416EE-AD10-4F82-97F6-2B2A95C52910}"/>
    <cellStyle name="40% - Accent6 5 2 2 3 2 4" xfId="7235" xr:uid="{0D37346F-FD68-4196-A3B4-515DC54D914F}"/>
    <cellStyle name="40% - Accent6 5 2 2 3 2 4 2" xfId="32649" xr:uid="{EA3F86EC-6B24-4BCF-A770-32A127191595}"/>
    <cellStyle name="40% - Accent6 5 2 2 3 2 5" xfId="39413" xr:uid="{C9FEA3A2-C5AB-4927-A200-CBB57DF5BC87}"/>
    <cellStyle name="40% - Accent6 5 2 2 3 3" xfId="13138" xr:uid="{977559EC-746B-42F0-89C2-E360CDECBEA5}"/>
    <cellStyle name="40% - Accent6 5 2 2 3 3 2" xfId="16789" xr:uid="{4430E26C-A860-4548-A781-79ABCD526E1A}"/>
    <cellStyle name="40% - Accent6 5 2 2 3 3 2 2" xfId="42105" xr:uid="{E8F91695-CF4D-430E-86A4-3A9476C396AD}"/>
    <cellStyle name="40% - Accent6 5 2 2 3 3 3" xfId="38489" xr:uid="{19B9ED12-1CDA-42E2-93F7-30479FBD964E}"/>
    <cellStyle name="40% - Accent6 5 2 2 3 4" xfId="1706" xr:uid="{8A3D5CB5-2991-4377-A69C-DAF193E7C6CC}"/>
    <cellStyle name="40% - Accent6 5 2 2 3 4 2" xfId="16958" xr:uid="{1A83E911-1DF4-47AD-873C-2F0C966490A5}"/>
    <cellStyle name="40% - Accent6 5 2 2 3 4 2 2" xfId="42274" xr:uid="{90F32D20-998D-49C6-ABE1-9FC1BCC726E9}"/>
    <cellStyle name="40% - Accent6 5 2 2 3 4 3" xfId="27177" xr:uid="{2F62B9AE-2D85-4BC3-B27D-3D77F25744A2}"/>
    <cellStyle name="40% - Accent6 5 2 2 3 5" xfId="18719" xr:uid="{7A100484-4E1D-46A9-A0D5-4CF0D8CB729C}"/>
    <cellStyle name="40% - Accent6 5 2 2 3 5 2" xfId="44019" xr:uid="{F02F293A-7059-4B94-8944-E2E535D526CC}"/>
    <cellStyle name="40% - Accent6 5 2 2 3 6" xfId="29968" xr:uid="{33B89EF4-C297-4954-826C-606AE08E1D81}"/>
    <cellStyle name="40% - Accent6 5 2 2 4" xfId="7751" xr:uid="{D7BCED1A-3C9E-4F5F-A5A3-499B7F96AEE8}"/>
    <cellStyle name="40% - Accent6 5 2 2 4 2" xfId="5825" xr:uid="{EF449F7E-6D83-4F4C-B687-D550658BF1A8}"/>
    <cellStyle name="40% - Accent6 5 2 2 4 2 2" xfId="5301" xr:uid="{1E3CC0A2-2C68-46C4-8D04-A0202ED7C8FF}"/>
    <cellStyle name="40% - Accent6 5 2 2 4 2 2 2" xfId="30732" xr:uid="{EE1EF71A-80B3-4321-90DE-B02043F40301}"/>
    <cellStyle name="40% - Accent6 5 2 2 4 2 3" xfId="31248" xr:uid="{3F6345B7-37CE-43B6-BA75-AE36165D3AB8}"/>
    <cellStyle name="40% - Accent6 5 2 2 4 3" xfId="17597" xr:uid="{287C4345-453C-4077-A773-BCD4E5E51279}"/>
    <cellStyle name="40% - Accent6 5 2 2 4 3 2" xfId="14933" xr:uid="{B4CC46C8-3B71-4C64-B8EC-96F1DAFA6B2C}"/>
    <cellStyle name="40% - Accent6 5 2 2 4 3 2 2" xfId="40272" xr:uid="{64C67B7C-96CF-45BC-9CA9-1CE109C0F83D}"/>
    <cellStyle name="40% - Accent6 5 2 2 4 3 3" xfId="42905" xr:uid="{854DDE33-01E9-4539-AD1C-A3D3BB4A6EFA}"/>
    <cellStyle name="40% - Accent6 5 2 2 4 4" xfId="24080" xr:uid="{B303B069-34A4-4204-AAD1-95DB28024CED}"/>
    <cellStyle name="40% - Accent6 5 2 2 4 4 2" xfId="49325" xr:uid="{DA62CAEF-3499-4FF4-BD7B-B95E38663908}"/>
    <cellStyle name="40% - Accent6 5 2 2 4 5" xfId="33158" xr:uid="{F120A4BA-360E-412D-BAAF-C23D3A58A51C}"/>
    <cellStyle name="40% - Accent6 5 2 2 5" xfId="6816" xr:uid="{A23017C8-5C54-4650-8CDB-28D145FEC477}"/>
    <cellStyle name="40% - Accent6 5 2 2 5 2" xfId="10465" xr:uid="{BCB87F53-29F9-4523-A9AC-A8FB2DD5E7BB}"/>
    <cellStyle name="40% - Accent6 5 2 2 5 2 2" xfId="35849" xr:uid="{A7808130-C1BA-4441-8E23-F6037771B5C5}"/>
    <cellStyle name="40% - Accent6 5 2 2 5 3" xfId="32230" xr:uid="{D4AA8815-1F33-42C7-B578-17DB17C99870}"/>
    <cellStyle name="40% - Accent6 5 2 2 6" xfId="13308" xr:uid="{AA4129F0-C897-4FEE-822E-7A4AD68229F0}"/>
    <cellStyle name="40% - Accent6 5 2 2 6 2" xfId="10634" xr:uid="{B0153FEC-3B1A-4F30-8006-33241DB64FD6}"/>
    <cellStyle name="40% - Accent6 5 2 2 6 2 2" xfId="36018" xr:uid="{8E98E32D-C48C-4B9C-96F4-F3C683D9F859}"/>
    <cellStyle name="40% - Accent6 5 2 2 6 3" xfId="38659" xr:uid="{714939DA-48F3-4F7D-B1F9-3A506A236ABC}"/>
    <cellStyle name="40% - Accent6 5 2 2 7" xfId="12395" xr:uid="{E57FDE7A-CBB9-4FF7-9EAC-6175710F4061}"/>
    <cellStyle name="40% - Accent6 5 2 2 7 2" xfId="37758" xr:uid="{2C06CC72-6096-4525-9D20-77C12462FD5B}"/>
    <cellStyle name="40% - Accent6 5 2 2 8" xfId="46650" xr:uid="{BFED633D-D90F-4981-9AF7-BFCD720D61B8}"/>
    <cellStyle name="40% - Accent6 5 2 3" xfId="10849" xr:uid="{C787E5B2-FDDC-497F-81DE-D42D7942490C}"/>
    <cellStyle name="40% - Accent6 5 2 3 2" xfId="23486" xr:uid="{08373FAD-7659-4A09-AB23-E7F1BE9AD5AB}"/>
    <cellStyle name="40% - Accent6 5 2 3 2 2" xfId="8823" xr:uid="{F603B51F-0104-4A03-BF1A-97A44C849B2A}"/>
    <cellStyle name="40% - Accent6 5 2 3 2 2 2" xfId="7930" xr:uid="{8E34C526-E0FA-42E3-97B0-AFEB06B7D405}"/>
    <cellStyle name="40% - Accent6 5 2 3 2 2 2 2" xfId="7406" xr:uid="{BDA61603-0D05-4337-A596-E7694BF7B725}"/>
    <cellStyle name="40% - Accent6 5 2 3 2 2 2 2 2" xfId="32820" xr:uid="{1B3FC1C7-C4AC-4F62-B88F-44001B097381}"/>
    <cellStyle name="40% - Accent6 5 2 3 2 2 2 3" xfId="33337" xr:uid="{8D972BF3-14C8-4DDA-AAD6-E8E8AF3ECAA4}"/>
    <cellStyle name="40% - Accent6 5 2 3 2 2 3" xfId="749" xr:uid="{93083193-08DD-4701-B8A6-56B12415AEEC}"/>
    <cellStyle name="40% - Accent6 5 2 3 2 2 3 2" xfId="16006" xr:uid="{0523B390-7E54-4652-B7C8-96FA8272278B}"/>
    <cellStyle name="40% - Accent6 5 2 3 2 2 3 2 2" xfId="41333" xr:uid="{06338AB9-A669-4FAB-A1A9-12040D8AA8E6}"/>
    <cellStyle name="40% - Accent6 5 2 3 2 2 3 3" xfId="26233" xr:uid="{8726FD35-A2DB-44B4-8178-ACA66F9D0863}"/>
    <cellStyle name="40% - Accent6 5 2 3 2 2 4" xfId="13557" xr:uid="{60C0E01D-07B0-439E-8528-1693CB7E6953}"/>
    <cellStyle name="40% - Accent6 5 2 3 2 2 4 2" xfId="38908" xr:uid="{41D4873C-CAEF-47EC-9505-E4C81D913B61}"/>
    <cellStyle name="40% - Accent6 5 2 3 2 2 5" xfId="34216" xr:uid="{7AC88D09-EA4F-4BE4-8D7D-E07C28326126}"/>
    <cellStyle name="40% - Accent6 5 2 3 2 3" xfId="1536" xr:uid="{DAA42131-3A4C-4CC3-A32E-2788D1D65C02}"/>
    <cellStyle name="40% - Accent6 5 2 3 2 3 2" xfId="12569" xr:uid="{D6826DFD-9D5C-4893-B028-61C552FDB7C8}"/>
    <cellStyle name="40% - Accent6 5 2 3 2 3 2 2" xfId="37932" xr:uid="{9032934B-7AE6-4F73-BF7A-8514297A8E2C}"/>
    <cellStyle name="40% - Accent6 5 2 3 2 3 3" xfId="27007" xr:uid="{701016FA-7E2A-48C6-B06E-698C2C03468D}"/>
    <cellStyle name="40% - Accent6 5 2 3 2 4" xfId="10124" xr:uid="{FD190DE5-57CD-4E23-8F0D-D03B6CCBFB73}"/>
    <cellStyle name="40% - Accent6 5 2 3 2 4 2" xfId="12738" xr:uid="{67450576-E7A1-4D06-BF0D-F2302803BFA3}"/>
    <cellStyle name="40% - Accent6 5 2 3 2 4 2 2" xfId="38101" xr:uid="{CF1F939B-BB61-4307-91C8-22A0768338D4}"/>
    <cellStyle name="40% - Accent6 5 2 3 2 4 3" xfId="35508" xr:uid="{B95C84F9-1872-4E7F-ACE9-132F7901E543}"/>
    <cellStyle name="40% - Accent6 5 2 3 2 5" xfId="20821" xr:uid="{E084719A-817E-4D4C-8C44-07B309C2E6D2}"/>
    <cellStyle name="40% - Accent6 5 2 3 2 5 2" xfId="46100" xr:uid="{4C76D212-13C8-4F74-9906-95E3903E4080}"/>
    <cellStyle name="40% - Accent6 5 2 3 2 6" xfId="48733" xr:uid="{0B604D0C-C1A0-4AF1-A86A-217F7B6B9AB4}"/>
    <cellStyle name="40% - Accent6 5 2 3 3" xfId="17174" xr:uid="{EE3496E9-93F2-4D9A-8555-AE0130C291E6}"/>
    <cellStyle name="40% - Accent6 5 2 3 3 2" xfId="21459" xr:uid="{9906F8CB-D263-4876-B8E4-E031AE32CFF7}"/>
    <cellStyle name="40% - Accent6 5 2 3 3 2 2" xfId="20565" xr:uid="{6FAEBE3C-F52D-4315-B7D9-A25FE9AB75DB}"/>
    <cellStyle name="40% - Accent6 5 2 3 3 2 2 2" xfId="20042" xr:uid="{FD064015-F4EC-48A5-92F1-AF7C95D828EE}"/>
    <cellStyle name="40% - Accent6 5 2 3 3 2 2 2 2" xfId="45330" xr:uid="{3437CADD-C639-400D-B5BF-DCA3140EC9A8}"/>
    <cellStyle name="40% - Accent6 5 2 3 3 2 2 3" xfId="45844" xr:uid="{11436E57-8485-49AC-AB1B-F7890C08D5B1}"/>
    <cellStyle name="40% - Accent6 5 2 3 3 2 3" xfId="750" xr:uid="{55A18379-B315-4034-95E4-12DAE4F5B68C}"/>
    <cellStyle name="40% - Accent6 5 2 3 3 2 3 2" xfId="5473" xr:uid="{F9B3CDD5-36AF-4D40-B199-9B64481BF1CC}"/>
    <cellStyle name="40% - Accent6 5 2 3 3 2 3 2 2" xfId="30904" xr:uid="{9B54EE09-64ED-4DA3-B905-DA0B329F8F31}"/>
    <cellStyle name="40% - Accent6 5 2 3 3 2 3 3" xfId="26234" xr:uid="{A60AA2F9-3D0E-42D5-BE8D-B80436BF7F72}"/>
    <cellStyle name="40% - Accent6 5 2 3 3 2 4" xfId="921" xr:uid="{792FAB98-0945-4C24-8E22-B01D94180967}"/>
    <cellStyle name="40% - Accent6 5 2 3 3 2 4 2" xfId="26405" xr:uid="{B5B6FB4E-19F0-4B6D-B1C9-E9E2B0F59C9C}"/>
    <cellStyle name="40% - Accent6 5 2 3 3 2 5" xfId="46727" xr:uid="{973F5202-F35B-4C78-A303-5EE8D4AC902B}"/>
    <cellStyle name="40% - Accent6 5 2 3 3 3" xfId="3640" xr:uid="{098585A2-9CE5-4D84-901F-F6EA94AB880F}"/>
    <cellStyle name="40% - Accent6 5 2 3 3 3 2" xfId="25206" xr:uid="{FA2825CF-5E76-4F74-A651-D8184D0B8493}"/>
    <cellStyle name="40% - Accent6 5 2 3 3 3 2 2" xfId="50440" xr:uid="{D4592F56-4F87-40DF-BF1C-314C68633AA8}"/>
    <cellStyle name="40% - Accent6 5 2 3 3 3 3" xfId="29084" xr:uid="{FF4FBBD5-9D4C-42C3-BD2C-0BFE01B88847}"/>
    <cellStyle name="40% - Accent6 5 2 3 3 4" xfId="22761" xr:uid="{3BE3C82C-FBDD-458B-A923-187894241118}"/>
    <cellStyle name="40% - Accent6 5 2 3 3 4 2" xfId="25375" xr:uid="{B5FE1BE2-480B-4D4F-8E37-626AF0FAA4E1}"/>
    <cellStyle name="40% - Accent6 5 2 3 3 4 2 2" xfId="50609" xr:uid="{305FA3B0-9A5F-4890-820B-507D3E46BACD}"/>
    <cellStyle name="40% - Accent6 5 2 3 3 4 3" xfId="48016" xr:uid="{B36BCD4B-33EB-4026-99DB-5315FA38F452}"/>
    <cellStyle name="40% - Accent6 5 2 3 3 5" xfId="14509" xr:uid="{5E6EDDE0-A3C1-4ED5-81FB-27708D58977C}"/>
    <cellStyle name="40% - Accent6 5 2 3 3 5 2" xfId="39848" xr:uid="{8200F7BE-D1DF-43F0-B2BD-1CA70E94B88A}"/>
    <cellStyle name="40% - Accent6 5 2 3 3 6" xfId="42482" xr:uid="{EAEEE0EF-987A-47AE-8FD4-A17B12DCEAF5}"/>
    <cellStyle name="40% - Accent6 5 2 3 4" xfId="2510" xr:uid="{5AB8C439-FE48-48AD-922D-6A0F7CCA2232}"/>
    <cellStyle name="40% - Accent6 5 2 3 4 2" xfId="18463" xr:uid="{75B83CAD-A6A8-4C6B-BD12-0C8EBCAE590F}"/>
    <cellStyle name="40% - Accent6 5 2 3 4 2 2" xfId="17939" xr:uid="{CF93744C-C498-4AC7-875F-D705858230E1}"/>
    <cellStyle name="40% - Accent6 5 2 3 4 2 2 2" xfId="43247" xr:uid="{99C26E10-12F3-4983-AD4C-533BF826D081}"/>
    <cellStyle name="40% - Accent6 5 2 3 4 2 3" xfId="43763" xr:uid="{FCC7F615-1AA4-4EB9-BB0E-96B19EE748DC}"/>
    <cellStyle name="40% - Accent6 5 2 3 4 3" xfId="13386" xr:uid="{F97E1B7F-F4A4-4A55-85B3-9E4B669A6841}"/>
    <cellStyle name="40% - Accent6 5 2 3 4 3 2" xfId="22318" xr:uid="{DB117291-439D-4742-8D31-E6937156F139}"/>
    <cellStyle name="40% - Accent6 5 2 3 4 3 2 2" xfId="47586" xr:uid="{317371CF-2AC9-49EA-A974-7AE6D1A56F3A}"/>
    <cellStyle name="40% - Accent6 5 2 3 4 3 3" xfId="38737" xr:uid="{D91D0501-C09F-4F11-ABCD-C4C0B0113F2F}"/>
    <cellStyle name="40% - Accent6 5 2 3 4 4" xfId="19871" xr:uid="{FE0E08AD-9431-49B8-92BC-AAFFE753FAF1}"/>
    <cellStyle name="40% - Accent6 5 2 3 4 4 2" xfId="45159" xr:uid="{7C6F8163-ACDF-4973-8B3B-09E6864027C3}"/>
    <cellStyle name="40% - Accent6 5 2 3 4 5" xfId="27963" xr:uid="{20A0C460-41ED-454C-8B14-F261AC409457}"/>
    <cellStyle name="40% - Accent6 5 2 3 5" xfId="497" xr:uid="{A3DC9C55-6FDE-4D9D-ABBD-695F51651249}"/>
    <cellStyle name="40% - Accent6 5 2 3 5 2" xfId="6255" xr:uid="{0E308BC1-C023-45A3-B56C-EF6EA5B33853}"/>
    <cellStyle name="40% - Accent6 5 2 3 5 2 2" xfId="31678" xr:uid="{897C66AF-0B01-4C93-8CD8-8456328A29DD}"/>
    <cellStyle name="40% - Accent6 5 2 3 5 3" xfId="25981" xr:uid="{29DF6CAF-BCD9-471D-922B-8762CA0646DB}"/>
    <cellStyle name="40% - Accent6 5 2 3 6" xfId="3810" xr:uid="{E615A7C6-89FE-453E-806D-F32222FB43D6}"/>
    <cellStyle name="40% - Accent6 5 2 3 6 2" xfId="6424" xr:uid="{A5673131-79CA-4CB4-94C7-7F38A835E3A2}"/>
    <cellStyle name="40% - Accent6 5 2 3 6 2 2" xfId="31847" xr:uid="{F43860CB-7035-4AE5-86CE-999BC8BB820E}"/>
    <cellStyle name="40% - Accent6 5 2 3 6 3" xfId="29254" xr:uid="{536D4471-5C22-45BD-B07D-FFEBECB6F0EA}"/>
    <cellStyle name="40% - Accent6 5 2 3 7" xfId="8186" xr:uid="{2F3D0F35-9150-4DD9-B37C-A15DCF2AF19E}"/>
    <cellStyle name="40% - Accent6 5 2 3 7 2" xfId="33593" xr:uid="{1AF829ED-A4EC-45DC-BA1A-BFC15D057A00}"/>
    <cellStyle name="40% - Accent6 5 2 3 8" xfId="36222" xr:uid="{AC3F8AB6-F6A3-4264-AAEB-03CE0481C3F4}"/>
    <cellStyle name="40% - Accent6 5 2 4" xfId="6641" xr:uid="{84AEE349-AE41-441F-9F59-A6740E0BBCF9}"/>
    <cellStyle name="40% - Accent6 5 2 4 2" xfId="15147" xr:uid="{295DEA58-0A3C-4027-87AF-9048E19555A7}"/>
    <cellStyle name="40% - Accent6 5 2 4 2 2" xfId="14253" xr:uid="{F04F88B3-6C51-4A24-B7EA-FDE61118FDFF}"/>
    <cellStyle name="40% - Accent6 5 2 4 2 2 2" xfId="13728" xr:uid="{B00ADE03-9597-426A-A600-7730C0BCFC3A}"/>
    <cellStyle name="40% - Accent6 5 2 4 2 2 2 2" xfId="39079" xr:uid="{899CDB02-23E6-4E52-B243-9E135D815508}"/>
    <cellStyle name="40% - Accent6 5 2 4 2 2 3" xfId="39592" xr:uid="{A57D75D2-1873-4189-A2EA-40E203EF8096}"/>
    <cellStyle name="40% - Accent6 5 2 4 2 3" xfId="1787" xr:uid="{D7C29773-66B7-47F9-A95A-230298588086}"/>
    <cellStyle name="40% - Accent6 5 2 4 2 3 2" xfId="11786" xr:uid="{C90FFCCC-5E54-4B9C-94B4-4BCB385C4243}"/>
    <cellStyle name="40% - Accent6 5 2 4 2 3 2 2" xfId="37157" xr:uid="{182C7350-4534-4D6D-87D0-50E6BA814A7D}"/>
    <cellStyle name="40% - Accent6 5 2 4 2 3 3" xfId="27258" xr:uid="{12D3788C-7899-4FCD-9069-F0717A761FEA}"/>
    <cellStyle name="40% - Accent6 5 2 4 2 4" xfId="922" xr:uid="{5DE93EFF-B13F-4A8E-97C5-4CB4351EC7F0}"/>
    <cellStyle name="40% - Accent6 5 2 4 2 4 2" xfId="26406" xr:uid="{2DF9AF37-477C-4985-9664-41CF12538090}"/>
    <cellStyle name="40% - Accent6 5 2 4 2 5" xfId="40474" xr:uid="{1402195C-78E2-49FD-B503-B310D348669B}"/>
    <cellStyle name="40% - Accent6 5 2 4 3" xfId="9954" xr:uid="{C5C943E0-84E9-43C8-8779-B4FBA1F6726F}"/>
    <cellStyle name="40% - Accent6 5 2 4 3 2" xfId="18893" xr:uid="{6E2E07F6-0A87-484C-BF83-6F2159E612E0}"/>
    <cellStyle name="40% - Accent6 5 2 4 3 2 2" xfId="44193" xr:uid="{1B72FB25-1EB2-4DAE-8672-D33B2FB66CF9}"/>
    <cellStyle name="40% - Accent6 5 2 4 3 3" xfId="35338" xr:uid="{808E8C3E-5517-462E-8D2D-6A2DBDDF776A}"/>
    <cellStyle name="40% - Accent6 5 2 4 4" xfId="16448" xr:uid="{2A818D77-037E-4A3A-909B-0C2593A3A20E}"/>
    <cellStyle name="40% - Accent6 5 2 4 4 2" xfId="19062" xr:uid="{B9D528D5-439D-4121-B4D1-01068E17A7AB}"/>
    <cellStyle name="40% - Accent6 5 2 4 4 2 2" xfId="44362" xr:uid="{54C37C0A-9D0A-4B9A-854D-2FE5B0BE12AB}"/>
    <cellStyle name="40% - Accent6 5 2 4 4 3" xfId="41764" xr:uid="{B0DE456A-5EE4-4B07-985F-10095790E01D}"/>
    <cellStyle name="40% - Accent6 5 2 4 5" xfId="2945" xr:uid="{5630B124-A974-44AB-A7C0-88ABCC0648DA}"/>
    <cellStyle name="40% - Accent6 5 2 4 5 2" xfId="28398" xr:uid="{01A73627-6415-4AC0-9ADB-F384220CCCE3}"/>
    <cellStyle name="40% - Accent6 5 2 4 6" xfId="32055" xr:uid="{77BEA22D-0CCF-48DA-ADCC-E62BABCBB72D}"/>
    <cellStyle name="40% - Accent6 5 2 5" xfId="19277" xr:uid="{6CD78520-BCBB-4964-B918-20D622BF3BEC}"/>
    <cellStyle name="40% - Accent6 5 2 5 2" xfId="4614" xr:uid="{642CC1DD-3479-44FC-83E9-695A5904C36C}"/>
    <cellStyle name="40% - Accent6 5 2 5 2 2" xfId="2689" xr:uid="{5629CD51-93D2-4D0A-B85B-6693DC9FC5D6}"/>
    <cellStyle name="40% - Accent6 5 2 5 2 2 2" xfId="1093" xr:uid="{AD6294FE-06F7-4B06-BDA7-9F13E2BCFAEE}"/>
    <cellStyle name="40% - Accent6 5 2 5 2 2 2 2" xfId="26577" xr:uid="{D691816B-A23B-49D8-ADC4-EF33C3115A41}"/>
    <cellStyle name="40% - Accent6 5 2 5 2 2 3" xfId="28142" xr:uid="{BCB43F68-C2C6-4B04-9322-915BABFFA552}"/>
    <cellStyle name="40% - Accent6 5 2 5 2 3" xfId="3891" xr:uid="{73D23356-6807-4421-9778-AE46716F7F72}"/>
    <cellStyle name="40% - Accent6 5 2 5 2 3 2" xfId="24423" xr:uid="{84C42497-D56C-4B71-9F35-E3763EFD73C3}"/>
    <cellStyle name="40% - Accent6 5 2 5 2 3 2 2" xfId="49668" xr:uid="{EBB8490D-BBA2-420C-8E1E-07F276C237A0}"/>
    <cellStyle name="40% - Accent6 5 2 5 2 3 3" xfId="29335" xr:uid="{C0B235F3-B44C-46F8-9BD6-DB1C70660367}"/>
    <cellStyle name="40% - Accent6 5 2 5 2 4" xfId="1958" xr:uid="{A8BC3A22-81A1-48E1-A895-814BEF46AC57}"/>
    <cellStyle name="40% - Accent6 5 2 5 2 4 2" xfId="27429" xr:uid="{6DF04728-6D60-43C4-9D22-CACC14F76E1A}"/>
    <cellStyle name="40% - Accent6 5 2 5 2 5" xfId="30045" xr:uid="{42496448-402D-4AB2-922D-F2BB98F85185}"/>
    <cellStyle name="40% - Accent6 5 2 5 3" xfId="22591" xr:uid="{EE502631-EFBE-4D59-95F6-3EA478EC2D75}"/>
    <cellStyle name="40% - Accent6 5 2 5 3 2" xfId="8360" xr:uid="{A3BE434E-7B1F-4B3D-9FB7-486F279237BF}"/>
    <cellStyle name="40% - Accent6 5 2 5 3 2 2" xfId="33767" xr:uid="{141A3A54-AA85-4CC8-BD96-93AC3EA0E6C0}"/>
    <cellStyle name="40% - Accent6 5 2 5 3 3" xfId="47846" xr:uid="{5D23CFA4-2AF3-4C9D-B89C-735033C96B80}"/>
    <cellStyle name="40% - Accent6 5 2 5 4" xfId="5914" xr:uid="{719F940D-0D39-426A-BB66-0226432F930F}"/>
    <cellStyle name="40% - Accent6 5 2 5 4 2" xfId="8529" xr:uid="{446A3F90-B6DC-499E-A613-F1CD3BFFCC61}"/>
    <cellStyle name="40% - Accent6 5 2 5 4 2 2" xfId="33936" xr:uid="{2B680DA7-B909-4145-A7F6-0030667A7DF2}"/>
    <cellStyle name="40% - Accent6 5 2 5 4 3" xfId="31337" xr:uid="{F492350B-7297-4DE1-B4F1-FF4393783DF4}"/>
    <cellStyle name="40% - Accent6 5 2 5 5" xfId="9258" xr:uid="{189FA74D-DB37-49E7-B4DF-3F8B6C3F7D75}"/>
    <cellStyle name="40% - Accent6 5 2 5 5 2" xfId="34651" xr:uid="{647CBEAC-6DEB-4F61-8359-4F7A688DC866}"/>
    <cellStyle name="40% - Accent6 5 2 5 6" xfId="44568" xr:uid="{A805E9EC-30F4-4712-B4C3-C1083FF847F8}"/>
    <cellStyle name="40% - Accent6 5 2 6" xfId="18284" xr:uid="{8BCAB59A-6CCE-4BF0-9A7D-BED7BA64CF01}"/>
    <cellStyle name="40% - Accent6 5 2 6 2" xfId="16359" xr:uid="{47E204CF-A234-4C69-BB79-5FB64A7B5246}"/>
    <cellStyle name="40% - Accent6 5 2 6 2 2" xfId="15834" xr:uid="{82A2D3BA-576E-4689-AC9A-07E594C193F2}"/>
    <cellStyle name="40% - Accent6 5 2 6 2 2 2" xfId="41161" xr:uid="{601D1C2B-507B-4AA4-8062-760F99A73F66}"/>
    <cellStyle name="40% - Accent6 5 2 6 2 3" xfId="41675" xr:uid="{22D9E42E-31FD-45C9-85E3-2143C17398B2}"/>
    <cellStyle name="40% - Accent6 5 2 6 3" xfId="23909" xr:uid="{2156201E-5FF0-47BA-A001-4554E0CC1A88}"/>
    <cellStyle name="40% - Accent6 5 2 6 3 2" xfId="21245" xr:uid="{52BE8851-7483-4AAC-93C5-D83F6B63A360}"/>
    <cellStyle name="40% - Accent6 5 2 6 3 2 2" xfId="46524" xr:uid="{3DD601FF-465B-43F1-A3D6-6C75A4AA04D2}"/>
    <cellStyle name="40% - Accent6 5 2 6 3 3" xfId="49154" xr:uid="{8036144C-B891-4F0E-B49B-3EE0BCCB7DE1}"/>
    <cellStyle name="40% - Accent6 5 2 6 4" xfId="11443" xr:uid="{CD8FC2FA-F1C3-4858-BBB8-0F4B5588BC8E}"/>
    <cellStyle name="40% - Accent6 5 2 6 4 2" xfId="36814" xr:uid="{FFAEF8BA-0C45-46DD-9955-8435F9FCBE4C}"/>
    <cellStyle name="40% - Accent6 5 2 6 5" xfId="43584" xr:uid="{06BB0BC0-E828-4358-A498-21FA72929B04}"/>
    <cellStyle name="40% - Accent6 5 2 7" xfId="17349" xr:uid="{FE34A107-5F88-4190-979C-756FAFDE4F39}"/>
    <cellStyle name="40% - Accent6 5 2 7 2" xfId="4151" xr:uid="{EAD229D0-A9CF-4453-8316-4C4EF236F8EC}"/>
    <cellStyle name="40% - Accent6 5 2 7 2 2" xfId="29595" xr:uid="{F64A3A35-E7FD-4E51-B025-55B1CE994334}"/>
    <cellStyle name="40% - Accent6 5 2 7 3" xfId="42657" xr:uid="{CA3DB079-8BCC-4AB9-919A-44B4FC28EAB6}"/>
    <cellStyle name="40% - Accent6 5 2 8" xfId="19622" xr:uid="{2E6D667C-0528-4EAB-AF00-BFF69CBDA7A3}"/>
    <cellStyle name="40% - Accent6 5 2 8 2" xfId="4320" xr:uid="{EE2949C7-7ABC-4E72-A030-A9E6E8F3613A}"/>
    <cellStyle name="40% - Accent6 5 2 8 2 2" xfId="29764" xr:uid="{D8C72FBF-CAEB-4ABB-9778-7D3375F87B21}"/>
    <cellStyle name="40% - Accent6 5 2 8 3" xfId="44910" xr:uid="{967F823D-4E10-433D-94CC-512FD97DDC42}"/>
    <cellStyle name="40% - Accent6 5 2 9" xfId="6081" xr:uid="{EEE37A37-ACB6-4464-AC8C-19D1E7628B7E}"/>
    <cellStyle name="40% - Accent6 5 2 9 2" xfId="31504" xr:uid="{10918CA5-EFF8-47CC-AD1B-1EB877D55D30}"/>
    <cellStyle name="40% - Accent6 5 3" xfId="12963" xr:uid="{3A1BE0FD-396C-4BEB-B8D9-B6F29CFDAE8B}"/>
    <cellStyle name="40% - Accent6 5 3 2" xfId="323" xr:uid="{B691EBB5-136C-4781-A3B3-97871DF01335}"/>
    <cellStyle name="40% - Accent6 5 3 2 2" xfId="23564" xr:uid="{C3D912B2-1D27-442D-9006-B5354D192BE2}"/>
    <cellStyle name="40% - Accent6 5 3 2 2 2" xfId="21638" xr:uid="{80E280A7-A02D-40BF-8A3B-B17209C1148F}"/>
    <cellStyle name="40% - Accent6 5 3 2 2 2 2" xfId="2129" xr:uid="{5198D345-759F-4A6E-8B94-B4BC0F0A949A}"/>
    <cellStyle name="40% - Accent6 5 3 2 2 2 2 2" xfId="27600" xr:uid="{EF7DDFC6-1E83-45F8-A8AA-5F2326134524}"/>
    <cellStyle name="40% - Accent6 5 3 2 2 2 3" xfId="46906" xr:uid="{421BAEEC-3A5C-4053-B0EF-FBF6D8D76AF1}"/>
    <cellStyle name="40% - Accent6 5 3 2 2 3" xfId="22842" xr:uid="{68219E26-3A1F-45AF-95D2-7E114D2527F4}"/>
    <cellStyle name="40% - Accent6 5 3 2 2 3 2" xfId="7578" xr:uid="{5BE2C3FA-3289-477D-8B07-0D164D5BF9C3}"/>
    <cellStyle name="40% - Accent6 5 3 2 2 3 2 2" xfId="32992" xr:uid="{02E683C9-BBDE-4E3F-A8B7-5A283217702E}"/>
    <cellStyle name="40% - Accent6 5 3 2 2 3 3" xfId="48097" xr:uid="{C8A53A2A-9056-4481-AAE8-CBD92C412F26}"/>
    <cellStyle name="40% - Accent6 5 3 2 2 4" xfId="10376" xr:uid="{9FBF3C59-05C0-43E0-BA8C-745BC701B9B8}"/>
    <cellStyle name="40% - Accent6 5 3 2 2 4 2" xfId="35760" xr:uid="{DB2F7538-A411-41CA-A010-AAAB69840B7A}"/>
    <cellStyle name="40% - Accent6 5 3 2 2 5" xfId="48809" xr:uid="{F19F05A7-9DB6-44F7-8A46-32AAFA217C35}"/>
    <cellStyle name="40% - Accent6 5 3 2 3" xfId="5744" xr:uid="{4D7AB2A9-2AB9-43AF-8204-96CB51855D83}"/>
    <cellStyle name="40% - Accent6 5 3 2 3 2" xfId="14683" xr:uid="{D2DDEDD3-BDF4-4B20-ADFC-01C88B6E02CB}"/>
    <cellStyle name="40% - Accent6 5 3 2 3 2 2" xfId="40022" xr:uid="{90F67364-6916-439E-9C16-9CAE6E9ED4DF}"/>
    <cellStyle name="40% - Accent6 5 3 2 3 3" xfId="31167" xr:uid="{48D30BCC-E033-4C19-8297-622CD4EC192B}"/>
    <cellStyle name="40% - Accent6 5 3 2 4" xfId="24865" xr:uid="{796C72C2-A708-43D4-AA2C-7762810AFB5E}"/>
    <cellStyle name="40% - Accent6 5 3 2 4 2" xfId="14852" xr:uid="{C01462BC-F626-4C22-9136-FDF4CF1DFA92}"/>
    <cellStyle name="40% - Accent6 5 3 2 4 2 2" xfId="40191" xr:uid="{DB170536-42E1-4641-BC47-92E0E394046D}"/>
    <cellStyle name="40% - Accent6 5 3 2 4 3" xfId="50099" xr:uid="{6CA2064F-CA6E-4BEE-870C-8B7093F82292}"/>
    <cellStyle name="40% - Accent6 5 3 2 5" xfId="15582" xr:uid="{C7AC5341-EA7E-4FCA-B234-84EBFBDEF74A}"/>
    <cellStyle name="40% - Accent6 5 3 2 5 2" xfId="40909" xr:uid="{6D015499-CF3D-4178-92A9-A2CAF00908AB}"/>
    <cellStyle name="40% - Accent6 5 3 2 6" xfId="25809" xr:uid="{35D3241E-624C-46C7-86C9-B8B887193D01}"/>
    <cellStyle name="40% - Accent6 5 3 3" xfId="1363" xr:uid="{D3D0EDAB-0DEB-4618-8F7A-15431A6E26F4}"/>
    <cellStyle name="40% - Accent6 5 3 3 2" xfId="17252" xr:uid="{119AD326-3F47-462B-924E-CB544139D4B5}"/>
    <cellStyle name="40% - Accent6 5 3 3 2 2" xfId="15326" xr:uid="{F78F10BB-D9F9-4F25-9DB0-47A30653EC6E}"/>
    <cellStyle name="40% - Accent6 5 3 3 2 2 2" xfId="4233" xr:uid="{16773962-42D8-4B74-B980-807C14E38570}"/>
    <cellStyle name="40% - Accent6 5 3 3 2 2 2 2" xfId="29677" xr:uid="{35CD6364-3DCB-464A-B737-6B230CE3DD80}"/>
    <cellStyle name="40% - Accent6 5 3 3 2 2 3" xfId="40653" xr:uid="{EFB722FE-4EC7-4D8E-BDFE-5403F975CEE6}"/>
    <cellStyle name="40% - Accent6 5 3 3 2 3" xfId="16529" xr:uid="{EFF4FA11-0D8B-44B8-A6A4-8BDCD9239732}"/>
    <cellStyle name="40% - Accent6 5 3 3 2 3 2" xfId="20214" xr:uid="{A32031B2-9E1E-4CED-AD32-928A1BE2CBA2}"/>
    <cellStyle name="40% - Accent6 5 3 3 2 3 2 2" xfId="45502" xr:uid="{71A4DFBF-7851-4F3F-85E9-2C49307960C8}"/>
    <cellStyle name="40% - Accent6 5 3 3 2 3 3" xfId="41845" xr:uid="{040E1E8B-EB9E-4232-B9F6-CD5F238C3741}"/>
    <cellStyle name="40% - Accent6 5 3 3 2 4" xfId="23013" xr:uid="{9FA36AB0-B78D-4EB2-B821-F26F3B2962C0}"/>
    <cellStyle name="40% - Accent6 5 3 3 2 4 2" xfId="48268" xr:uid="{C7B84D33-1DF4-4346-AACA-BD60E8A2E628}"/>
    <cellStyle name="40% - Accent6 5 3 3 2 5" xfId="42560" xr:uid="{B5CED394-954A-408A-8235-7672B085CA8A}"/>
    <cellStyle name="40% - Accent6 5 3 3 3" xfId="12058" xr:uid="{E50CA88B-FF89-4341-B0AF-104DA37C8E02}"/>
    <cellStyle name="40% - Accent6 5 3 3 3 2" xfId="3119" xr:uid="{30D98561-27C7-4681-946F-667143F491E9}"/>
    <cellStyle name="40% - Accent6 5 3 3 3 2 2" xfId="28572" xr:uid="{C03BB41E-1C4A-43DE-BA72-B54E81FC1DD2}"/>
    <cellStyle name="40% - Accent6 5 3 3 3 3" xfId="37421" xr:uid="{12884F9A-9B78-4014-A179-A5C3CD421454}"/>
    <cellStyle name="40% - Accent6 5 3 3 4" xfId="18552" xr:uid="{A150AE01-C4A8-4ABB-A15D-6AA5E5C6687D}"/>
    <cellStyle name="40% - Accent6 5 3 3 4 2" xfId="3288" xr:uid="{0DC04BEC-E144-48EC-8786-450C0D00A36E}"/>
    <cellStyle name="40% - Accent6 5 3 3 4 2 2" xfId="28741" xr:uid="{38B48783-FFBD-4501-8570-0C2D33B72DE7}"/>
    <cellStyle name="40% - Accent6 5 3 3 4 3" xfId="43852" xr:uid="{C9D4C87A-75F5-4DB9-9A45-907F09D15EDC}"/>
    <cellStyle name="40% - Accent6 5 3 3 5" xfId="5049" xr:uid="{C6AF0F7A-5AAC-497D-BCD8-71CB5AD50975}"/>
    <cellStyle name="40% - Accent6 5 3 3 5 2" xfId="30480" xr:uid="{99020212-6226-4433-A8BA-CC9FF43FE0DE}"/>
    <cellStyle name="40% - Accent6 5 3 3 6" xfId="26835" xr:uid="{AE32D544-EFAA-4EB2-AD24-A80E947D2CD3}"/>
    <cellStyle name="40% - Accent6 5 3 4" xfId="10927" xr:uid="{5FD34AE0-455E-44BB-91EF-414944DA85A1}"/>
    <cellStyle name="40% - Accent6 5 3 4 2" xfId="9002" xr:uid="{AA7AC2B3-316D-4DF2-9BE9-101F1EC53C48}"/>
    <cellStyle name="40% - Accent6 5 3 4 2 2" xfId="1094" xr:uid="{696EBAEC-4A38-4CCB-99FE-0D0F9D914D21}"/>
    <cellStyle name="40% - Accent6 5 3 4 2 2 2" xfId="26578" xr:uid="{5884ED76-88DA-4A54-A27D-A059D2EBF3D3}"/>
    <cellStyle name="40% - Accent6 5 3 4 2 3" xfId="34395" xr:uid="{6F5A28D4-B66C-4C84-8CB4-AB249713555A}"/>
    <cellStyle name="40% - Accent6 5 3 4 3" xfId="10205" xr:uid="{9663F39A-8C56-4330-9CA8-BE751E8D7CBE}"/>
    <cellStyle name="40% - Accent6 5 3 4 3 2" xfId="18111" xr:uid="{C0FDDCED-E59E-46E2-B55C-A4B152323885}"/>
    <cellStyle name="40% - Accent6 5 3 4 3 2 2" xfId="43419" xr:uid="{C88EA05E-2D43-4702-8CA6-DC4943BE7DF5}"/>
    <cellStyle name="40% - Accent6 5 3 4 3 3" xfId="35589" xr:uid="{C615D99A-810C-42B4-B556-36A519B33D27}"/>
    <cellStyle name="40% - Accent6 5 3 4 4" xfId="4062" xr:uid="{1A246489-F35D-46A4-984B-42B7EB63E4CA}"/>
    <cellStyle name="40% - Accent6 5 3 4 4 2" xfId="29506" xr:uid="{7A7FDD36-A594-43B5-B340-06744DF6F1AB}"/>
    <cellStyle name="40% - Accent6 5 3 4 5" xfId="36298" xr:uid="{96EBDDF7-4E3E-4837-8E7A-92E8F330369A}"/>
    <cellStyle name="40% - Accent6 5 3 5" xfId="16278" xr:uid="{E07946ED-5EB6-422C-A86C-5510797E798D}"/>
    <cellStyle name="40% - Accent6 5 3 5 2" xfId="20995" xr:uid="{8202629D-BD88-4F41-AD4D-E0F5C32B1FE4}"/>
    <cellStyle name="40% - Accent6 5 3 5 2 2" xfId="46274" xr:uid="{7E606A5A-5715-4083-A3A1-F769C9959BEA}"/>
    <cellStyle name="40% - Accent6 5 3 5 3" xfId="41594" xr:uid="{B2E80327-BF50-43B9-BDA0-DF562896FB54}"/>
    <cellStyle name="40% - Accent6 5 3 6" xfId="12228" xr:uid="{DBDEF833-735F-456C-A56C-2E847BDF4CEC}"/>
    <cellStyle name="40% - Accent6 5 3 6 2" xfId="21164" xr:uid="{B9C25386-794F-4946-A4C8-B78EBD7920C7}"/>
    <cellStyle name="40% - Accent6 5 3 6 2 2" xfId="46443" xr:uid="{5C7DC3E5-387E-468C-B1A3-C6BA10FF4DFF}"/>
    <cellStyle name="40% - Accent6 5 3 6 3" xfId="37591" xr:uid="{7BAECF67-C65C-49F6-8E84-3CDD531A6B6F}"/>
    <cellStyle name="40% - Accent6 5 3 7" xfId="21894" xr:uid="{8599E7EA-BECC-4E5A-8A2D-AE8993F4FBEF}"/>
    <cellStyle name="40% - Accent6 5 3 7 2" xfId="47162" xr:uid="{FD4D8F3C-AF75-46AC-BCCF-826D92B6CA90}"/>
    <cellStyle name="40% - Accent6 5 3 8" xfId="38317" xr:uid="{4A5FD3B4-4880-4829-80C3-0C423B5F214C}"/>
    <cellStyle name="40% - Accent6 5 4" xfId="3467" xr:uid="{009AFF3A-30A4-471D-8258-71D70D14FF43}"/>
    <cellStyle name="40% - Accent6 5 4 2" xfId="9781" xr:uid="{63E9A243-3FAA-43BA-9CF0-351C6D805714}"/>
    <cellStyle name="40% - Accent6 5 4 2 2" xfId="19355" xr:uid="{865B62F4-D632-4761-9468-B12155E9AD5A}"/>
    <cellStyle name="40% - Accent6 5 4 2 2 2" xfId="11106" xr:uid="{BD2F2FFA-6508-43B5-BEE0-444A0A00C11A}"/>
    <cellStyle name="40% - Accent6 5 4 2 2 2 2" xfId="23184" xr:uid="{A377DA05-9EF8-4929-BABA-92C00DF390E8}"/>
    <cellStyle name="40% - Accent6 5 4 2 2 2 2 2" xfId="48439" xr:uid="{29CACA52-5016-4CB0-867F-1586BC1E54DC}"/>
    <cellStyle name="40% - Accent6 5 4 2 2 2 3" xfId="36477" xr:uid="{4C296DD6-9C89-424D-84B8-CB62BA21CB46}"/>
    <cellStyle name="40% - Accent6 5 4 2 2 3" xfId="12309" xr:uid="{7C1BA006-0EBD-4D5B-8B08-308E484D2BC0}"/>
    <cellStyle name="40% - Accent6 5 4 2 2 3 2" xfId="1265" xr:uid="{400A0363-2896-4DF0-A701-4D3A01230857}"/>
    <cellStyle name="40% - Accent6 5 4 2 2 3 2 2" xfId="26749" xr:uid="{FDC8D9C8-F292-48FF-B7D5-86A376C30377}"/>
    <cellStyle name="40% - Accent6 5 4 2 2 3 3" xfId="37672" xr:uid="{E884E264-9555-4969-B76E-1EAF512BFF8D}"/>
    <cellStyle name="40% - Accent6 5 4 2 2 4" xfId="6166" xr:uid="{C67E7921-EA45-475B-880A-A0A4C481732F}"/>
    <cellStyle name="40% - Accent6 5 4 2 2 4 2" xfId="31589" xr:uid="{5F7D739F-97D0-468F-98CF-48B349CF8C0D}"/>
    <cellStyle name="40% - Accent6 5 4 2 2 5" xfId="44643" xr:uid="{96B227BA-41E7-4453-9841-A47F25D389D5}"/>
    <cellStyle name="40% - Accent6 5 4 2 3" xfId="18382" xr:uid="{E49BF4DD-F501-4E47-B1AE-C78E672B6729}"/>
    <cellStyle name="40% - Accent6 5 4 2 3 2" xfId="22068" xr:uid="{C849B01F-D4AF-4099-A2F8-A1308A7F5D8B}"/>
    <cellStyle name="40% - Accent6 5 4 2 3 2 2" xfId="47336" xr:uid="{93F5671C-0835-423A-9511-39D2309661A4}"/>
    <cellStyle name="40% - Accent6 5 4 2 3 3" xfId="43682" xr:uid="{7AC70BC7-283D-4E21-B5C9-9C45EFEF1815}"/>
    <cellStyle name="40% - Accent6 5 4 2 4" xfId="20654" xr:uid="{218625EF-126B-48C6-BE1C-853A7F785324}"/>
    <cellStyle name="40% - Accent6 5 4 2 4 2" xfId="22237" xr:uid="{999342FD-06C7-457C-9322-45930CF72B85}"/>
    <cellStyle name="40% - Accent6 5 4 2 4 2 2" xfId="47505" xr:uid="{9454E2E6-0278-48D3-B564-41AB0E8140F9}"/>
    <cellStyle name="40% - Accent6 5 4 2 4 3" xfId="45933" xr:uid="{62D77D11-A14C-48D4-A972-504FDA995D4F}"/>
    <cellStyle name="40% - Accent6 5 4 2 5" xfId="23999" xr:uid="{091A89CC-A58C-47F9-8594-A43550D8C519}"/>
    <cellStyle name="40% - Accent6 5 4 2 5 2" xfId="49244" xr:uid="{97418B27-0A95-4FC1-8BEE-144F38B61515}"/>
    <cellStyle name="40% - Accent6 5 4 2 6" xfId="35165" xr:uid="{15A91445-71EE-4073-9EC8-6E126884E338}"/>
    <cellStyle name="40% - Accent6 5 4 3" xfId="22418" xr:uid="{80ED2793-9DC9-465F-88CC-690D7681322E}"/>
    <cellStyle name="40% - Accent6 5 4 3 2" xfId="407" xr:uid="{532DE8B7-6CB1-4750-8E38-004A97695CB7}"/>
    <cellStyle name="40% - Accent6 5 4 3 2 2" xfId="23743" xr:uid="{538C8D25-25A9-4E95-BC00-CEE7F059D8B8}"/>
    <cellStyle name="40% - Accent6 5 4 3 2 2 2" xfId="16871" xr:uid="{CF9F0D58-8CFE-42CA-9452-4E5BC4BA8D8E}"/>
    <cellStyle name="40% - Accent6 5 4 3 2 2 2 2" xfId="42187" xr:uid="{FCAE34A7-0B97-4DBB-B72E-0FA35013DB5D}"/>
    <cellStyle name="40% - Accent6 5 4 3 2 2 3" xfId="48988" xr:uid="{38941AB1-50F2-478C-B123-87727D30CEAE}"/>
    <cellStyle name="40% - Accent6 5 4 3 2 3" xfId="24946" xr:uid="{B6039D51-B57A-4D03-B150-09233CCEC17F}"/>
    <cellStyle name="40% - Accent6 5 4 3 2 3 2" xfId="2298" xr:uid="{159CBC5A-68AC-4930-95C5-C0F3F997B9C7}"/>
    <cellStyle name="40% - Accent6 5 4 3 2 3 2 2" xfId="27769" xr:uid="{86F69067-EB75-4A24-86E2-D3B40E9CBD36}"/>
    <cellStyle name="40% - Accent6 5 4 3 2 3 3" xfId="50180" xr:uid="{A66FEFB2-2D19-4B27-A064-176AA85754C0}"/>
    <cellStyle name="40% - Accent6 5 4 3 2 4" xfId="12480" xr:uid="{41FD34E1-4466-4F11-955A-512D15AA2EE0}"/>
    <cellStyle name="40% - Accent6 5 4 3 2 4 2" xfId="37843" xr:uid="{E554CB26-A577-4198-B649-28B6D757D164}"/>
    <cellStyle name="40% - Accent6 5 4 3 2 5" xfId="25891" xr:uid="{DFA7F378-FDED-4D7C-AE69-91DF3D576EEE}"/>
    <cellStyle name="40% - Accent6 5 4 3 3" xfId="7849" xr:uid="{14B2DA78-74CA-4886-8975-33787603524F}"/>
    <cellStyle name="40% - Accent6 5 4 3 3 2" xfId="15756" xr:uid="{2A437DF2-4836-4372-9DB5-AFE1D1C23563}"/>
    <cellStyle name="40% - Accent6 5 4 3 3 2 2" xfId="41083" xr:uid="{A9BCD468-5AFD-423F-8CB4-D63A827F7FCB}"/>
    <cellStyle name="40% - Accent6 5 4 3 3 3" xfId="33256" xr:uid="{6F8F4EC0-A58B-4B23-9F02-51B6B6A2CA2E}"/>
    <cellStyle name="40% - Accent6 5 4 3 4" xfId="14342" xr:uid="{22125DFE-5756-44AD-B3DA-9FE666D8D4D1}"/>
    <cellStyle name="40% - Accent6 5 4 3 4 2" xfId="15925" xr:uid="{A66677DF-7D62-4FCB-8218-CB9A621ED2ED}"/>
    <cellStyle name="40% - Accent6 5 4 3 4 2 2" xfId="41252" xr:uid="{79F64BC8-0877-406E-B2F3-76E0176DC510}"/>
    <cellStyle name="40% - Accent6 5 4 3 4 3" xfId="39681" xr:uid="{4ABAEB83-0488-4718-A640-759239E7E444}"/>
    <cellStyle name="40% - Accent6 5 4 3 5" xfId="17687" xr:uid="{CD7C602C-59DD-4B86-B611-96F898522BE4}"/>
    <cellStyle name="40% - Accent6 5 4 3 5 2" xfId="42995" xr:uid="{D5060209-3BE9-4811-8289-DF72B34A4978}"/>
    <cellStyle name="40% - Accent6 5 4 3 6" xfId="47675" xr:uid="{960A3052-C947-4385-AA02-467F721EEF12}"/>
    <cellStyle name="40% - Accent6 5 4 4" xfId="6719" xr:uid="{46C74807-9221-4B92-B7B3-A90D74BC190C}"/>
    <cellStyle name="40% - Accent6 5 4 4 2" xfId="4793" xr:uid="{6246FA86-7FD5-4F37-A61F-F64DAC8EF9AE}"/>
    <cellStyle name="40% - Accent6 5 4 4 2 2" xfId="10547" xr:uid="{C840D327-E98A-493C-A642-29E09D5BC2C7}"/>
    <cellStyle name="40% - Accent6 5 4 4 2 2 2" xfId="35931" xr:uid="{57B55022-D161-4B0D-AC31-23D2D1C24689}"/>
    <cellStyle name="40% - Accent6 5 4 4 2 3" xfId="30224" xr:uid="{DF280034-AA63-40E7-BBCE-F33B836787E7}"/>
    <cellStyle name="40% - Accent6 5 4 4 3" xfId="5995" xr:uid="{2D04FEE6-530C-4D1F-9006-F90432AD31DF}"/>
    <cellStyle name="40% - Accent6 5 4 4 3 2" xfId="13900" xr:uid="{54E34E9C-7F59-4C8F-9EB2-ABC14E68F3F0}"/>
    <cellStyle name="40% - Accent6 5 4 4 3 2 2" xfId="39251" xr:uid="{4EC20E33-969A-41E2-9366-8A8A596D8254}"/>
    <cellStyle name="40% - Accent6 5 4 4 3 3" xfId="31418" xr:uid="{C355A14C-D978-410F-9471-BC7CF082E1D3}"/>
    <cellStyle name="40% - Accent6 5 4 4 4" xfId="16700" xr:uid="{48E03CAB-279B-48F9-AF6D-F1D5D7BF2BCD}"/>
    <cellStyle name="40% - Accent6 5 4 4 4 2" xfId="42016" xr:uid="{3C03E992-FA71-41A7-A434-B6DF637B2358}"/>
    <cellStyle name="40% - Accent6 5 4 4 5" xfId="32133" xr:uid="{FA767FE8-3539-4D54-9F9D-6910DF203C4C}"/>
    <cellStyle name="40% - Accent6 5 4 5" xfId="24695" xr:uid="{706964A2-2C63-45AB-8ECF-7543F88B7FD8}"/>
    <cellStyle name="40% - Accent6 5 4 5 2" xfId="9432" xr:uid="{484F4A5D-FCD4-4ABA-BE7A-55875BEE3696}"/>
    <cellStyle name="40% - Accent6 5 4 5 2 2" xfId="34825" xr:uid="{0E7D951B-5F42-482F-BD6C-C926D1E9D80C}"/>
    <cellStyle name="40% - Accent6 5 4 5 3" xfId="49929" xr:uid="{5566067F-D2A2-4CC7-B38D-1603975865EB}"/>
    <cellStyle name="40% - Accent6 5 4 6" xfId="8019" xr:uid="{F6CC718D-F3DC-4E88-9299-2FACEC7422D0}"/>
    <cellStyle name="40% - Accent6 5 4 6 2" xfId="9601" xr:uid="{B11587CA-B2A2-4D7D-BB7F-AFFAC23C10EB}"/>
    <cellStyle name="40% - Accent6 5 4 6 2 2" xfId="34994" xr:uid="{3FFBA4FD-ABDF-460C-9291-072ED62CCE81}"/>
    <cellStyle name="40% - Accent6 5 4 6 3" xfId="33426" xr:uid="{F36DDB16-9CB3-4A2F-A6BC-23D8EDD03815}"/>
    <cellStyle name="40% - Accent6 5 4 7" xfId="11362" xr:uid="{8356AFFB-F6F3-41D2-BBAD-0784E589B56C}"/>
    <cellStyle name="40% - Accent6 5 4 7 2" xfId="36733" xr:uid="{FA555464-0D57-4A30-8EA8-A7F846EFC971}"/>
    <cellStyle name="40% - Accent6 5 4 8" xfId="28912" xr:uid="{619CBAB4-A880-4487-91E8-E2300951D1BC}"/>
    <cellStyle name="40% - Accent6 5 5" xfId="16105" xr:uid="{D54D5A65-013A-46A0-9430-889A3E538372}"/>
    <cellStyle name="40% - Accent6 5 5 2" xfId="5571" xr:uid="{C4B93DE6-EFEC-4466-9185-A6C2059A70CB}"/>
    <cellStyle name="40% - Accent6 5 5 2 2" xfId="1448" xr:uid="{9AF32986-AD3B-40FC-A5CF-C01DDCBDE702}"/>
    <cellStyle name="40% - Accent6 5 5 2 2 2" xfId="6898" xr:uid="{A4E7FB8C-1410-4526-B3D9-41BE65603208}"/>
    <cellStyle name="40% - Accent6 5 5 2 2 2 2" xfId="12651" xr:uid="{ABB8E97B-ABEE-4E12-BE91-5B2E9B92AED2}"/>
    <cellStyle name="40% - Accent6 5 5 2 2 2 2 2" xfId="38014" xr:uid="{1FEEB3B1-3EDD-46DF-992D-90DD31E98F2F}"/>
    <cellStyle name="40% - Accent6 5 5 2 2 2 3" xfId="32312" xr:uid="{A8A023E2-576C-4B07-AC6D-325F248BBE0D}"/>
    <cellStyle name="40% - Accent6 5 5 2 2 3" xfId="8100" xr:uid="{E7FAFC2A-B2E0-4936-98E8-DEEF19595FA2}"/>
    <cellStyle name="40% - Accent6 5 5 2 2 3 2" xfId="10716" xr:uid="{80CA1CC7-3356-4161-A4EA-E0260A1AF0A7}"/>
    <cellStyle name="40% - Accent6 5 5 2 2 3 2 2" xfId="36100" xr:uid="{80C6DBDE-DEE5-4E53-8891-F9BB3FD72142}"/>
    <cellStyle name="40% - Accent6 5 5 2 2 3 3" xfId="33507" xr:uid="{30EE90E3-8320-48E3-ABA8-4E168A8889BD}"/>
    <cellStyle name="40% - Accent6 5 5 2 2 4" xfId="18804" xr:uid="{C2551E41-D0BB-4932-8F6C-671017536361}"/>
    <cellStyle name="40% - Accent6 5 5 2 2 4 2" xfId="44104" xr:uid="{6D9D1588-44C9-4F5C-B9F3-88090B0F76F2}"/>
    <cellStyle name="40% - Accent6 5 5 2 2 5" xfId="26919" xr:uid="{13214A0C-F116-4B85-AF8F-334BA06352A6}"/>
    <cellStyle name="40% - Accent6 5 5 2 3" xfId="14172" xr:uid="{60AB1D78-CBF1-46C6-A6BD-6F42039116C4}"/>
    <cellStyle name="40% - Accent6 5 5 2 3 2" xfId="11536" xr:uid="{2ABEC0EB-CE5F-431F-BC3D-AA907E272BF9}"/>
    <cellStyle name="40% - Accent6 5 5 2 3 2 2" xfId="36907" xr:uid="{20286F84-B6ED-400B-A536-54F86CC46696}"/>
    <cellStyle name="40% - Accent6 5 5 2 3 3" xfId="39511" xr:uid="{F895470D-ADF2-413E-B37C-1EFE74D73288}"/>
    <cellStyle name="40% - Accent6 5 5 2 4" xfId="9091" xr:uid="{BBF62BA2-C3F7-48ED-BF2F-78C99066F2BB}"/>
    <cellStyle name="40% - Accent6 5 5 2 4 2" xfId="11705" xr:uid="{BEA42EA7-51D9-4891-AD67-296C046CEF37}"/>
    <cellStyle name="40% - Accent6 5 5 2 4 2 2" xfId="37076" xr:uid="{317C902E-2C02-4D29-8D04-D5269E513126}"/>
    <cellStyle name="40% - Accent6 5 5 2 4 3" xfId="34484" xr:uid="{77035B87-9929-489B-9481-2C7EE369B12A}"/>
    <cellStyle name="40% - Accent6 5 5 2 5" xfId="19790" xr:uid="{AF3F4113-3940-4361-9F6E-F5248E4B93C9}"/>
    <cellStyle name="40% - Accent6 5 5 2 5 2" xfId="45078" xr:uid="{162F37DE-D43D-4B26-B131-FDEF40E0ADB3}"/>
    <cellStyle name="40% - Accent6 5 5 2 6" xfId="30994" xr:uid="{696979EF-F993-47BC-9D0B-E664CFF361F4}"/>
    <cellStyle name="40% - Accent6 5 5 3" xfId="11885" xr:uid="{D9609683-9C16-4A04-B1EF-26378376D732}"/>
    <cellStyle name="40% - Accent6 5 5 3 2" xfId="3552" xr:uid="{69EDCF56-FEB3-427B-AFD9-1F5AE9401F72}"/>
    <cellStyle name="40% - Accent6 5 5 3 2 2" xfId="19534" xr:uid="{C6E4A03B-7624-4DD9-80D8-F2AD810BC4B1}"/>
    <cellStyle name="40% - Accent6 5 5 3 2 2 2" xfId="25288" xr:uid="{54654190-DB74-4B74-A49B-8A1FF8D9804C}"/>
    <cellStyle name="40% - Accent6 5 5 3 2 2 2 2" xfId="50522" xr:uid="{2416E86D-17DD-4927-9E15-6EA9FA8EB102}"/>
    <cellStyle name="40% - Accent6 5 5 3 2 2 3" xfId="44822" xr:uid="{48842BBF-3BA2-4824-B9EE-2117444D46B5}"/>
    <cellStyle name="40% - Accent6 5 5 3 2 3" xfId="20735" xr:uid="{F0DA5013-C0D2-44E7-836C-F1AAC4FFEAD4}"/>
    <cellStyle name="40% - Accent6 5 5 3 2 3 2" xfId="23353" xr:uid="{9BDDC648-7508-478D-978B-E3228B73571B}"/>
    <cellStyle name="40% - Accent6 5 5 3 2 3 2 2" xfId="48608" xr:uid="{2C59FAA9-980F-4E36-94C4-AAB1B8AF9A84}"/>
    <cellStyle name="40% - Accent6 5 5 3 2 3 3" xfId="46014" xr:uid="{88C96278-5204-437A-BC13-3EBD29DEFBBC}"/>
    <cellStyle name="40% - Accent6 5 5 3 2 4" xfId="8271" xr:uid="{74749D68-0E9F-4C86-9419-5B8182CB20F7}"/>
    <cellStyle name="40% - Accent6 5 5 3 2 4 2" xfId="33678" xr:uid="{45B71589-436B-4138-981A-E43AB50C826C}"/>
    <cellStyle name="40% - Accent6 5 5 3 2 5" xfId="28996" xr:uid="{60439365-F6F7-496F-A4C9-A67304EBAE59}"/>
    <cellStyle name="40% - Accent6 5 5 3 3" xfId="2608" xr:uid="{37DE8EEF-63E7-4AD7-8037-AA262B80C86E}"/>
    <cellStyle name="40% - Accent6 5 5 3 3 2" xfId="24173" xr:uid="{3ACD331E-913B-4B80-8DF4-72748A66DB57}"/>
    <cellStyle name="40% - Accent6 5 5 3 3 2 2" xfId="49418" xr:uid="{2C3BF8A2-EB15-4BC3-A4FB-31397A5C3D3B}"/>
    <cellStyle name="40% - Accent6 5 5 3 3 3" xfId="28061" xr:uid="{5F7C4564-F5CE-4B44-8C43-9EAD08B22743}"/>
    <cellStyle name="40% - Accent6 5 5 3 4" xfId="21727" xr:uid="{ADDFB7D5-677A-4E7D-8804-B365CE395999}"/>
    <cellStyle name="40% - Accent6 5 5 3 4 2" xfId="24342" xr:uid="{1FC40383-F9CE-48EB-90CB-8B583A1432F9}"/>
    <cellStyle name="40% - Accent6 5 5 3 4 2 2" xfId="49587" xr:uid="{2063FF87-43C9-4615-9846-DE6328FA2525}"/>
    <cellStyle name="40% - Accent6 5 5 3 4 3" xfId="46995" xr:uid="{06BC39E2-3F10-4ECD-8A51-FC976B086B18}"/>
    <cellStyle name="40% - Accent6 5 5 3 5" xfId="13476" xr:uid="{ADB9A1FF-EAE9-4EC1-8887-657F550E42C6}"/>
    <cellStyle name="40% - Accent6 5 5 3 5 2" xfId="38827" xr:uid="{93A0C7B3-2473-4EAD-B035-F5D968A5E8C5}"/>
    <cellStyle name="40% - Accent6 5 5 3 6" xfId="37248" xr:uid="{84232BED-F3DB-42C7-9D50-247667CF5C25}"/>
    <cellStyle name="40% - Accent6 5 5 4" xfId="408" xr:uid="{658C9284-A15A-46B6-AB38-9524BC7F36F0}"/>
    <cellStyle name="40% - Accent6 5 5 4 2" xfId="17431" xr:uid="{B2BE6DD4-3301-4593-86DD-58ED00FB53F3}"/>
    <cellStyle name="40% - Accent6 5 5 4 2 2" xfId="6337" xr:uid="{408FB49E-4A77-4031-AC10-E162BA0E3C4D}"/>
    <cellStyle name="40% - Accent6 5 5 4 2 2 2" xfId="31760" xr:uid="{0FA6EE11-513F-490E-B87F-CC3BF89953A1}"/>
    <cellStyle name="40% - Accent6 5 5 4 2 3" xfId="42739" xr:uid="{15A866AF-196C-47F7-A65E-3FDC3B314F61}"/>
    <cellStyle name="40% - Accent6 5 5 4 3" xfId="18633" xr:uid="{DB2F2710-E07D-406A-A31C-7BEE72AF050C}"/>
    <cellStyle name="40% - Accent6 5 5 4 3 2" xfId="4402" xr:uid="{2091286F-F933-47AA-80D0-31D851F43A0E}"/>
    <cellStyle name="40% - Accent6 5 5 4 3 2 2" xfId="29846" xr:uid="{438809CA-E5CA-486D-8ABE-896B020B35FD}"/>
    <cellStyle name="40% - Accent6 5 5 4 3 3" xfId="43933" xr:uid="{4E11EA59-D10D-4BCD-837C-FE3FD3389FCB}"/>
    <cellStyle name="40% - Accent6 5 5 4 4" xfId="25117" xr:uid="{4921F7F8-1F44-4D75-B3B2-CB25A7EA561A}"/>
    <cellStyle name="40% - Accent6 5 5 4 4 2" xfId="50351" xr:uid="{D545D288-99F6-4782-82C1-F0D8CFC943BE}"/>
    <cellStyle name="40% - Accent6 5 5 4 5" xfId="25892" xr:uid="{9A61F663-3EEE-4CBA-98A5-E78E455C2695}"/>
    <cellStyle name="40% - Accent6 5 5 5" xfId="20484" xr:uid="{3EC85F86-83FC-4E0B-9954-FB449124582A}"/>
    <cellStyle name="40% - Accent6 5 5 5 2" xfId="5223" xr:uid="{6205B2AC-B2E6-42FC-9C36-984B811A50A5}"/>
    <cellStyle name="40% - Accent6 5 5 5 2 2" xfId="30654" xr:uid="{EA432290-9AA8-4EFA-876E-967B15C563B0}"/>
    <cellStyle name="40% - Accent6 5 5 5 3" xfId="45763" xr:uid="{7D0236D0-4773-4480-AB7E-805839D02B22}"/>
    <cellStyle name="40% - Accent6 5 5 6" xfId="2778" xr:uid="{03E6E31B-0D6D-4576-9311-922116E746E1}"/>
    <cellStyle name="40% - Accent6 5 5 6 2" xfId="5392" xr:uid="{199E15BA-EF97-44D4-B733-13DDB2BE03DE}"/>
    <cellStyle name="40% - Accent6 5 5 6 2 2" xfId="30823" xr:uid="{C1337BC2-0E2B-4FC3-9C11-9F50AD8D74CE}"/>
    <cellStyle name="40% - Accent6 5 5 6 3" xfId="28231" xr:uid="{BC9CFD3D-A4B6-4AA9-9799-272B52DBF38F}"/>
    <cellStyle name="40% - Accent6 5 5 7" xfId="7154" xr:uid="{0DDB317A-C96E-4E2D-B6DC-A7DEBB239501}"/>
    <cellStyle name="40% - Accent6 5 5 7 2" xfId="32568" xr:uid="{31363A42-36C2-4F59-AA70-08FE78CA3201}"/>
    <cellStyle name="40% - Accent6 5 5 8" xfId="41422" xr:uid="{C420ED67-CA3B-471F-B06F-41A3E0E74F0F}"/>
    <cellStyle name="40% - Accent6 5 6" xfId="24522" xr:uid="{11D20DAF-A38A-40D7-8616-9ACD69A28AFD}"/>
    <cellStyle name="40% - Accent6 5 6 2" xfId="9866" xr:uid="{150D6827-EE48-4C8A-A3F2-C66369C7D472}"/>
    <cellStyle name="40% - Accent6 5 6 2 2" xfId="13220" xr:uid="{52D8C7F1-F777-449A-B65B-405888EA7396}"/>
    <cellStyle name="40% - Accent6 5 6 2 2 2" xfId="18975" xr:uid="{12A53327-B796-4DB8-87D8-45833A131482}"/>
    <cellStyle name="40% - Accent6 5 6 2 2 2 2" xfId="44275" xr:uid="{5DD1FB06-9BDA-410D-B498-CEDEE0B5A488}"/>
    <cellStyle name="40% - Accent6 5 6 2 2 3" xfId="38571" xr:uid="{BABF01E1-6A2B-4221-8ABF-1E7A248A5CAC}"/>
    <cellStyle name="40% - Accent6 5 6 2 3" xfId="14423" xr:uid="{34468A50-0B08-402A-BE3A-3E5370A75117}"/>
    <cellStyle name="40% - Accent6 5 6 2 3 2" xfId="17040" xr:uid="{608116B3-019B-4D3B-B1F0-C3919B41AAEF}"/>
    <cellStyle name="40% - Accent6 5 6 2 3 2 2" xfId="42356" xr:uid="{61A57509-6869-4CB3-8F9A-FD8EA4668308}"/>
    <cellStyle name="40% - Accent6 5 6 2 3 3" xfId="39762" xr:uid="{229B1C84-E82C-479D-80DF-B14968D1E255}"/>
    <cellStyle name="40% - Accent6 5 6 2 4" xfId="20906" xr:uid="{18210F17-A2B3-4344-BD63-5D039B8AAB6A}"/>
    <cellStyle name="40% - Accent6 5 6 2 4 2" xfId="46185" xr:uid="{D25F19CF-75AD-4659-81F9-2C8253263402}"/>
    <cellStyle name="40% - Accent6 5 6 2 5" xfId="35250" xr:uid="{31A5C678-3766-43B5-997C-F4AD28B5D0BE}"/>
    <cellStyle name="40% - Accent6 5 6 3" xfId="8921" xr:uid="{1425B3BF-CD88-4C4A-A8CC-5BFE8D74732C}"/>
    <cellStyle name="40% - Accent6 5 6 3 2" xfId="17861" xr:uid="{3099972D-F950-4DA2-94D4-2F69955F55F4}"/>
    <cellStyle name="40% - Accent6 5 6 3 2 2" xfId="43169" xr:uid="{6F51341C-1320-46C4-9D76-2D8C84CA3288}"/>
    <cellStyle name="40% - Accent6 5 6 3 3" xfId="34314" xr:uid="{71ED50AF-E056-434C-BC4D-FD3F818BE5BA}"/>
    <cellStyle name="40% - Accent6 5 6 4" xfId="15415" xr:uid="{FAAF0476-88A3-4E14-BD5B-A36B120EDEE4}"/>
    <cellStyle name="40% - Accent6 5 6 4 2" xfId="18030" xr:uid="{92C10F37-F471-4ECB-802F-6E460110BB0C}"/>
    <cellStyle name="40% - Accent6 5 6 4 2 2" xfId="43338" xr:uid="{8A64F8CD-136E-497E-A993-8571DF8E13B1}"/>
    <cellStyle name="40% - Accent6 5 6 4 3" xfId="40742" xr:uid="{CE133E9C-0749-4720-A206-580755D49EF2}"/>
    <cellStyle name="40% - Accent6 5 6 5" xfId="840" xr:uid="{8858C5D8-2E79-41FC-B2F6-135368A355F6}"/>
    <cellStyle name="40% - Accent6 5 6 5 2" xfId="26324" xr:uid="{912B0EDC-7B57-4D19-A3F7-43AEC4C50BAC}"/>
    <cellStyle name="40% - Accent6 5 6 6" xfId="49758" xr:uid="{E4F9D278-3541-4E83-8C07-933B50672C22}"/>
    <cellStyle name="40% - Accent6 5 7" xfId="18209" xr:uid="{90486094-08C5-42CC-9CFE-F54F5642896B}"/>
    <cellStyle name="40% - Accent6 5 7 2" xfId="22503" xr:uid="{CC1A6CBB-BC2A-4CBD-9642-E88CEC1CEE2A}"/>
    <cellStyle name="40% - Accent6 5 7 2 2" xfId="580" xr:uid="{E09DD9A6-EE6D-4E77-8B02-1D6CBAAA891E}"/>
    <cellStyle name="40% - Accent6 5 7 2 2 2" xfId="8442" xr:uid="{7E959F4D-7464-46B3-B1EC-D1DC9E5D4DAD}"/>
    <cellStyle name="40% - Accent6 5 7 2 2 2 2" xfId="33849" xr:uid="{6707D4E9-8D79-4D57-85A5-42D2C1C70462}"/>
    <cellStyle name="40% - Accent6 5 7 2 2 3" xfId="26064" xr:uid="{7A02FC86-4E88-4505-A52D-B8C9A0ED53FB}"/>
    <cellStyle name="40% - Accent6 5 7 2 3" xfId="2859" xr:uid="{A9C84D13-D4D6-4BBC-815C-B6B77FEB11D6}"/>
    <cellStyle name="40% - Accent6 5 7 2 3 2" xfId="6506" xr:uid="{6BA3DBF2-8BD0-49E3-ABC6-2E8735996305}"/>
    <cellStyle name="40% - Accent6 5 7 2 3 2 2" xfId="31929" xr:uid="{F02EAEE5-28FE-4867-9A5A-1AAB58F4BDE8}"/>
    <cellStyle name="40% - Accent6 5 7 2 3 3" xfId="28312" xr:uid="{9574D74E-9A25-4FA7-88E1-B2FCF53CA3F5}"/>
    <cellStyle name="40% - Accent6 5 7 2 4" xfId="14594" xr:uid="{6874009F-E8EF-42FF-B58B-181130519BE4}"/>
    <cellStyle name="40% - Accent6 5 7 2 4 2" xfId="39933" xr:uid="{279AE4D1-F5E2-4D60-B043-C9B920126FD7}"/>
    <cellStyle name="40% - Accent6 5 7 2 5" xfId="47759" xr:uid="{89805D8E-1B31-4139-B26A-14559A82E0C5}"/>
    <cellStyle name="40% - Accent6 5 7 3" xfId="21557" xr:uid="{AEBD732D-7630-48D1-B551-B9743AD01F4B}"/>
    <cellStyle name="40% - Accent6 5 7 3 2" xfId="7328" xr:uid="{4370FE20-B222-4EFA-B80F-A5F359C02448}"/>
    <cellStyle name="40% - Accent6 5 7 3 2 2" xfId="32742" xr:uid="{91F01A0E-8D27-47FC-B7D4-603FCD2D8D76}"/>
    <cellStyle name="40% - Accent6 5 7 3 3" xfId="46825" xr:uid="{5204CE15-403D-43C7-872F-9EC55BC40E0D}"/>
    <cellStyle name="40% - Accent6 5 7 4" xfId="4882" xr:uid="{40CD9B99-79F2-4DB9-9E9A-78D284FB2516}"/>
    <cellStyle name="40% - Accent6 5 7 4 2" xfId="7497" xr:uid="{31E1DF09-BA5C-4B93-A4CA-A282D85B98FF}"/>
    <cellStyle name="40% - Accent6 5 7 4 2 2" xfId="32911" xr:uid="{10070E13-20BF-456E-A981-EBF9FDE755CA}"/>
    <cellStyle name="40% - Accent6 5 7 4 3" xfId="30313" xr:uid="{1E850364-043B-4FF5-A314-8470B764BF79}"/>
    <cellStyle name="40% - Accent6 5 7 5" xfId="841" xr:uid="{CAAE074B-CD2B-472B-8E76-7198A5B4080B}"/>
    <cellStyle name="40% - Accent6 5 7 5 2" xfId="26325" xr:uid="{B0181D45-1F76-44BC-926F-B5EEB795C5AF}"/>
    <cellStyle name="40% - Accent6 5 7 6" xfId="43510" xr:uid="{7190ACC8-1B73-4147-8C31-7E42D0584908}"/>
    <cellStyle name="40% - Accent6 5 8" xfId="2432" xr:uid="{FF35FB37-CFB7-4659-8AE0-9B76CCAED329}"/>
    <cellStyle name="40% - Accent6 5 8 2" xfId="23661" xr:uid="{6046C29E-840A-400D-97DF-72AD54056CC7}"/>
    <cellStyle name="40% - Accent6 5 8 2 2" xfId="2047" xr:uid="{A0855A66-0F52-47B1-9334-D9C63279F67C}"/>
    <cellStyle name="40% - Accent6 5 8 2 2 2" xfId="27518" xr:uid="{EA4B0844-D22B-4118-B128-AD8399AF0AD5}"/>
    <cellStyle name="40% - Accent6 5 8 2 3" xfId="48906" xr:uid="{88C3A730-970C-4FC4-A684-2787CEB7BD97}"/>
    <cellStyle name="40% - Accent6 5 8 3" xfId="6986" xr:uid="{A0DA2EAB-7229-430D-B061-1AEDA146D889}"/>
    <cellStyle name="40% - Accent6 5 8 3 2" xfId="2216" xr:uid="{DD27AFAC-217A-44B5-8E8F-816DA0C36BFA}"/>
    <cellStyle name="40% - Accent6 5 8 3 2 2" xfId="27687" xr:uid="{ACE6989B-56A4-402C-B1C1-A1FD0930A9D0}"/>
    <cellStyle name="40% - Accent6 5 8 3 3" xfId="32400" xr:uid="{B6137D62-1BAE-4DF8-9349-AD94F1FCF598}"/>
    <cellStyle name="40% - Accent6 5 8 4" xfId="16615" xr:uid="{2B809914-6B27-4BA8-9D70-5D4D7F821F16}"/>
    <cellStyle name="40% - Accent6 5 8 4 2" xfId="41931" xr:uid="{9CE19EF6-FA84-4F8E-9CDA-9FDC69FAD7F4}"/>
    <cellStyle name="40% - Accent6 5 8 5" xfId="27888" xr:uid="{2837FFAC-B4C5-42A3-9226-3BBD3AACB3E0}"/>
    <cellStyle name="40% - Accent6 5 9" xfId="24597" xr:uid="{5A6530B4-27F0-42AA-A5E3-2A15ACCA52EC}"/>
    <cellStyle name="40% - Accent6 5 9 2" xfId="22672" xr:uid="{CA2E9035-B40D-4C0A-B7EF-796D6590BDDE}"/>
    <cellStyle name="40% - Accent6 5 9 2 2" xfId="22146" xr:uid="{AB3F1F11-CEB9-4D65-B7B1-1D1E62EB68A5}"/>
    <cellStyle name="40% - Accent6 5 9 2 2 2" xfId="47414" xr:uid="{52C3CDB2-B8CE-4507-BFB6-D2F5CD12233C}"/>
    <cellStyle name="40% - Accent6 5 9 2 3" xfId="47927" xr:uid="{14032FE2-1348-4707-A99B-1CD1E412D42F}"/>
    <cellStyle name="40% - Accent6 5 9 3" xfId="11272" xr:uid="{AADF6F7E-FDDA-4DBE-8038-0A34920BAE03}"/>
    <cellStyle name="40% - Accent6 5 9 3 2" xfId="8610" xr:uid="{BBC34E0D-CE41-478B-96A1-53550C669D45}"/>
    <cellStyle name="40% - Accent6 5 9 3 2 2" xfId="34017" xr:uid="{18101AEA-4A39-44EF-A64C-629323DD683E}"/>
    <cellStyle name="40% - Accent6 5 9 3 3" xfId="36643" xr:uid="{509A464B-DA37-47A1-80ED-735DA168075E}"/>
    <cellStyle name="40% - Accent6 5 9 4" xfId="5130" xr:uid="{6A834EED-8168-4143-83B7-B5DB6C1EEEFC}"/>
    <cellStyle name="40% - Accent6 5 9 4 2" xfId="30561" xr:uid="{E8BF1A0F-DB29-4F42-B34E-2C57EE34A01C}"/>
    <cellStyle name="40% - Accent6 5 9 5" xfId="49831" xr:uid="{DB2A5301-CC6A-4ADC-9C21-ABB019FB399F}"/>
    <cellStyle name="40% - Accent6 6" xfId="7676" xr:uid="{CD178A63-E6BB-488F-BEE8-39F63D759F7B}"/>
    <cellStyle name="40% - Accent6 6 10" xfId="1877" xr:uid="{8E2122B3-B36C-44D2-89C4-C8226632AA60}"/>
    <cellStyle name="40% - Accent6 6 10 2" xfId="27348" xr:uid="{C86006BC-E7CA-457B-A8F7-EA5F8D1B6B27}"/>
    <cellStyle name="40% - Accent6 6 11" xfId="33083" xr:uid="{9360E211-B2C2-4493-8206-B07E17F3867F}"/>
    <cellStyle name="40% - Accent6 6 2" xfId="20311" xr:uid="{3370A299-2A9D-4982-8D9E-0AF62610F3B9}"/>
    <cellStyle name="40% - Accent6 6 2 2" xfId="13999" xr:uid="{438055C4-807C-4412-9FA6-2E4D0521E3D9}"/>
    <cellStyle name="40% - Accent6 6 2 2 2" xfId="11970" xr:uid="{AE709AFE-C304-433D-969F-B07B42CA7CA4}"/>
    <cellStyle name="40% - Accent6 6 2 2 2 2" xfId="10036" xr:uid="{8C4F214B-7EE1-47D0-BE05-FB5E0F32199C}"/>
    <cellStyle name="40% - Accent6 6 2 2 2 2 2" xfId="3201" xr:uid="{07B398D4-BDC7-453A-99F2-A9630A4C8017}"/>
    <cellStyle name="40% - Accent6 6 2 2 2 2 2 2" xfId="28654" xr:uid="{5236555D-988F-4E4B-9A5E-6768E381915D}"/>
    <cellStyle name="40% - Accent6 6 2 2 2 2 3" xfId="35420" xr:uid="{14FBE5F4-0B27-441D-BB69-4D839006756E}"/>
    <cellStyle name="40% - Accent6 6 2 2 2 3" xfId="15496" xr:uid="{657885E7-7F2A-44F8-B4B3-AED2F87930B8}"/>
    <cellStyle name="40% - Accent6 6 2 2 2 3 2" xfId="19144" xr:uid="{082778E3-D4BB-4785-9514-05B49E431B39}"/>
    <cellStyle name="40% - Accent6 6 2 2 2 3 2 2" xfId="44444" xr:uid="{176FEEDF-C935-4DA4-ACE2-25DA94164E9E}"/>
    <cellStyle name="40% - Accent6 6 2 2 2 3 3" xfId="40823" xr:uid="{BFC79A5C-628E-4B85-8E48-709D92968E4F}"/>
    <cellStyle name="40% - Accent6 6 2 2 2 4" xfId="21979" xr:uid="{55EAFAE9-74E1-4E12-A75A-48FC5B7FE23E}"/>
    <cellStyle name="40% - Accent6 6 2 2 2 4 2" xfId="47247" xr:uid="{1DC5CB23-DA60-4B87-86EA-98B303E86456}"/>
    <cellStyle name="40% - Accent6 6 2 2 2 5" xfId="37333" xr:uid="{5C5E3D63-FF99-43D0-B5C0-CEF96D67B0C5}"/>
    <cellStyle name="40% - Accent6 6 2 2 3" xfId="11025" xr:uid="{1A0D5426-C8F7-4714-A2A3-70C6B65D5902}"/>
    <cellStyle name="40% - Accent6 6 2 2 3 2" xfId="2045" xr:uid="{1C966516-3CD1-4960-ADF5-FC36749C0472}"/>
    <cellStyle name="40% - Accent6 6 2 2 3 2 2" xfId="27516" xr:uid="{8F6D7175-DA5F-4D76-95F0-8507354E37F8}"/>
    <cellStyle name="40% - Accent6 6 2 2 3 3" xfId="36396" xr:uid="{F2594D28-D82F-45DE-8FCE-851A4192BC4E}"/>
    <cellStyle name="40% - Accent6 6 2 2 4" xfId="17520" xr:uid="{8768FEF8-5224-4A39-9D2E-52B367CDE7EF}"/>
    <cellStyle name="40% - Accent6 6 2 2 4 2" xfId="2208" xr:uid="{63543696-0891-4426-8C32-A046E1EE6E55}"/>
    <cellStyle name="40% - Accent6 6 2 2 4 2 2" xfId="27679" xr:uid="{D1489F5F-9597-4DE3-B94E-9BECC898CE2B}"/>
    <cellStyle name="40% - Accent6 6 2 2 4 3" xfId="42828" xr:uid="{BDCD44FE-3AFB-4410-B15E-101D6BC670D9}"/>
    <cellStyle name="40% - Accent6 6 2 2 5" xfId="10295" xr:uid="{909C2F5A-62E1-4668-9D10-37DA782B3345}"/>
    <cellStyle name="40% - Accent6 6 2 2 5 2" xfId="35679" xr:uid="{68ED51DB-BE57-4D1C-B970-66EEF25FB291}"/>
    <cellStyle name="40% - Accent6 6 2 2 6" xfId="39340" xr:uid="{E25A31C7-2879-4B13-9F45-4F83B83CCF5F}"/>
    <cellStyle name="40% - Accent6 6 2 3" xfId="2435" xr:uid="{5BEAD3CB-F9A4-4F97-B7B0-2D078AEA2AF2}"/>
    <cellStyle name="40% - Accent6 6 2 3 2" xfId="24607" xr:uid="{177856D9-8426-44A2-B8A4-1927390575DF}"/>
    <cellStyle name="40% - Accent6 6 2 3 2 2" xfId="22673" xr:uid="{04F6C5EC-9011-4554-8FB3-16BED6E92C1D}"/>
    <cellStyle name="40% - Accent6 6 2 3 2 2 2" xfId="9514" xr:uid="{A58BF30F-8C15-44A4-ADED-798206376D42}"/>
    <cellStyle name="40% - Accent6 6 2 3 2 2 2 2" xfId="34907" xr:uid="{33E0D702-2CF6-4309-B4D7-1575CDED1A21}"/>
    <cellStyle name="40% - Accent6 6 2 3 2 2 3" xfId="47928" xr:uid="{78733C47-6E1B-4AD5-9C61-9CA36CE2785F}"/>
    <cellStyle name="40% - Accent6 6 2 3 2 3" xfId="4963" xr:uid="{777E34BF-CC49-43AF-A955-241E25DDC9A6}"/>
    <cellStyle name="40% - Accent6 6 2 3 2 3 2" xfId="8611" xr:uid="{0BA8AF1F-84C8-4975-8AC2-0ABD80E07930}"/>
    <cellStyle name="40% - Accent6 6 2 3 2 3 2 2" xfId="34018" xr:uid="{C7B4BCB5-038D-4991-9ED9-E088BD52F010}"/>
    <cellStyle name="40% - Accent6 6 2 3 2 3 3" xfId="30394" xr:uid="{8954D635-5944-49EB-9264-498EFBC919D5}"/>
    <cellStyle name="40% - Accent6 6 2 3 2 4" xfId="15667" xr:uid="{F57145B7-08A1-456D-8D78-22194A0364FF}"/>
    <cellStyle name="40% - Accent6 6 2 3 2 4 2" xfId="40994" xr:uid="{F79FCDDE-57CC-4FF0-9A2A-77468D1D8A7A}"/>
    <cellStyle name="40% - Accent6 6 2 3 2 5" xfId="49841" xr:uid="{B39BB521-B131-45F3-BCBD-6045809CC7C2}"/>
    <cellStyle name="40% - Accent6 6 2 3 3" xfId="23662" xr:uid="{12D2A17C-5217-4EE3-A69C-D72B08C00466}"/>
    <cellStyle name="40% - Accent6 6 2 3 3 2" xfId="4149" xr:uid="{AB908E7D-525B-4943-A45D-67869682F97E}"/>
    <cellStyle name="40% - Accent6 6 2 3 3 2 2" xfId="29593" xr:uid="{900108E6-EA73-4D32-9034-6CB84776DC63}"/>
    <cellStyle name="40% - Accent6 6 2 3 3 3" xfId="48907" xr:uid="{44D67D45-C4E5-4A2A-B49B-485BD17B300A}"/>
    <cellStyle name="40% - Accent6 6 2 3 4" xfId="6987" xr:uid="{D9530921-FEF3-4DAD-89CB-CA93FFBF93B3}"/>
    <cellStyle name="40% - Accent6 6 2 3 4 2" xfId="4312" xr:uid="{0FB2375C-0817-48DD-95A6-116430CBB6CD}"/>
    <cellStyle name="40% - Accent6 6 2 3 4 2 2" xfId="29756" xr:uid="{192F1090-8370-4493-8707-2EC8A237A514}"/>
    <cellStyle name="40% - Accent6 6 2 3 4 3" xfId="32401" xr:uid="{200FC870-4ED7-4A13-9F0B-14E0F7C86E8B}"/>
    <cellStyle name="40% - Accent6 6 2 3 5" xfId="22932" xr:uid="{FCAF4054-64D8-4C7D-A48E-C8F0CAD7D959}"/>
    <cellStyle name="40% - Accent6 6 2 3 5 2" xfId="48187" xr:uid="{6C2F4DB5-748B-4EBA-B810-12AAA3CA4282}"/>
    <cellStyle name="40% - Accent6 6 2 3 6" xfId="27891" xr:uid="{59689BF6-D523-418D-8693-4241EF960FA9}"/>
    <cellStyle name="40% - Accent6 6 2 4" xfId="5656" xr:uid="{7AE397E6-6F97-4C55-ABB8-9E9192818605}"/>
    <cellStyle name="40% - Accent6 6 2 4 2" xfId="3722" xr:uid="{ADED211C-9F0F-466D-BA4F-0ED249C21183}"/>
    <cellStyle name="40% - Accent6 6 2 4 2 2" xfId="14765" xr:uid="{D3303F77-A47B-4920-B0D9-AB5EB8841E9B}"/>
    <cellStyle name="40% - Accent6 6 2 4 2 2 2" xfId="40104" xr:uid="{AA2D05F7-15A7-4EA7-8802-2ABF45A9286B}"/>
    <cellStyle name="40% - Accent6 6 2 4 2 3" xfId="29166" xr:uid="{2515897B-D261-47CF-9291-767196FEC076}"/>
    <cellStyle name="40% - Accent6 6 2 4 3" xfId="21808" xr:uid="{AEBFD010-CDEE-4DA5-94DB-46BFCDE647DF}"/>
    <cellStyle name="40% - Accent6 6 2 4 3 2" xfId="25457" xr:uid="{00537CC1-DA7B-4F49-878A-451D03C44316}"/>
    <cellStyle name="40% - Accent6 6 2 4 3 2 2" xfId="50691" xr:uid="{0403C987-B9C3-4393-956F-311A8EC46AD2}"/>
    <cellStyle name="40% - Accent6 6 2 4 3 3" xfId="47076" xr:uid="{89E2245F-91C3-4B69-B398-5058A00D1190}"/>
    <cellStyle name="40% - Accent6 6 2 4 4" xfId="9343" xr:uid="{65E5E36E-A9EA-4051-BF8A-768330691A4E}"/>
    <cellStyle name="40% - Accent6 6 2 4 4 2" xfId="34736" xr:uid="{BCF6FBDE-4C6E-4B2F-B433-FC9EBA2C2CEC}"/>
    <cellStyle name="40% - Accent6 6 2 4 5" xfId="31079" xr:uid="{20399B2D-F57F-435B-A53A-D67B8D4A80ED}"/>
    <cellStyle name="40% - Accent6 6 2 5" xfId="4712" xr:uid="{84B5AFCD-3BBD-4A16-9076-DF30DD352090}"/>
    <cellStyle name="40% - Accent6 6 2 5 2" xfId="13650" xr:uid="{0F7884C3-A67C-470F-B6F5-5B22ED692F39}"/>
    <cellStyle name="40% - Accent6 6 2 5 2 2" xfId="39001" xr:uid="{1837920C-7FA4-42ED-9D72-5BB6A3996064}"/>
    <cellStyle name="40% - Accent6 6 2 5 3" xfId="30143" xr:uid="{CD83FA2B-608C-4187-B0C4-1A582124ACCF}"/>
    <cellStyle name="40% - Accent6 6 2 6" xfId="23832" xr:uid="{40ED964C-09E5-4100-8247-EEB467E12E22}"/>
    <cellStyle name="40% - Accent6 6 2 6 2" xfId="13819" xr:uid="{A818B2C9-FBA8-408D-80F5-DC831A50733A}"/>
    <cellStyle name="40% - Accent6 6 2 6 2 2" xfId="39170" xr:uid="{C6C77B17-E2E4-4E4E-B703-CFDBCAC853D5}"/>
    <cellStyle name="40% - Accent6 6 2 6 3" xfId="49077" xr:uid="{4922D69F-118B-4316-B70B-66636D83EB80}"/>
    <cellStyle name="40% - Accent6 6 2 7" xfId="3981" xr:uid="{6763D37A-9AC6-4E35-8FF8-C0DDDA078DA7}"/>
    <cellStyle name="40% - Accent6 6 2 7 2" xfId="29425" xr:uid="{8938133D-6DAD-4CF1-BFFF-8C85171467AA}"/>
    <cellStyle name="40% - Accent6 6 2 8" xfId="45592" xr:uid="{DFC3808A-876B-4783-BFD3-768E23370D2A}"/>
    <cellStyle name="40% - Accent6 6 3" xfId="8748" xr:uid="{AFE80D08-0B69-429B-B19F-DC09A20B82DB}"/>
    <cellStyle name="40% - Accent6 6 3 2" xfId="21384" xr:uid="{B5A5F865-FC52-4D6C-8D5B-1DB919341019}"/>
    <cellStyle name="40% - Accent6 6 3 2 2" xfId="7761" xr:uid="{00F71002-5A8F-4535-A07C-A9F58F36F1F2}"/>
    <cellStyle name="40% - Accent6 6 3 2 2 2" xfId="5826" xr:uid="{8BD72790-624F-45B4-A6F8-0B7D2E7C9DF0}"/>
    <cellStyle name="40% - Accent6 6 3 2 2 2 2" xfId="15838" xr:uid="{7008606F-703A-4A8D-B88D-60CD7E235C00}"/>
    <cellStyle name="40% - Accent6 6 3 2 2 2 2 2" xfId="41165" xr:uid="{9B8082B8-D4B6-4518-923E-6623DD2DF3E2}"/>
    <cellStyle name="40% - Accent6 6 3 2 2 2 3" xfId="31249" xr:uid="{2B809E83-49D0-41E8-8B06-C38361724D76}"/>
    <cellStyle name="40% - Accent6 6 3 2 2 3" xfId="23913" xr:uid="{81310ADE-AFA5-4E11-B68D-1C724E8E8766}"/>
    <cellStyle name="40% - Accent6 6 3 2 2 3 2" xfId="14934" xr:uid="{16BEFFF5-C5B7-42B3-B228-03A7395CFC0D}"/>
    <cellStyle name="40% - Accent6 6 3 2 2 3 2 2" xfId="40273" xr:uid="{92F372C8-BEA6-49E9-B893-D618B7B6F775}"/>
    <cellStyle name="40% - Accent6 6 3 2 2 3 3" xfId="49158" xr:uid="{6AACD0F0-DEA9-4BC2-8980-792103FBED1E}"/>
    <cellStyle name="40% - Accent6 6 3 2 2 4" xfId="11447" xr:uid="{EF0A159E-9C22-43A3-97BA-3CCB55004178}"/>
    <cellStyle name="40% - Accent6 6 3 2 2 4 2" xfId="36818" xr:uid="{E2D25A90-14D4-48E0-8ED4-4C05B0B61EC1}"/>
    <cellStyle name="40% - Accent6 6 3 2 2 5" xfId="33168" xr:uid="{69094259-E3AD-4FAB-8C2E-6894131E331F}"/>
    <cellStyle name="40% - Accent6 6 3 2 3" xfId="6817" xr:uid="{20AA3106-0F13-4333-9764-C5CAF19CFC93}"/>
    <cellStyle name="40% - Accent6 6 3 2 3 2" xfId="23100" xr:uid="{1760E1B7-9051-44E4-80C4-A21BEAC34BC7}"/>
    <cellStyle name="40% - Accent6 6 3 2 3 2 2" xfId="48355" xr:uid="{C6E9517E-68C5-41F1-AECB-23494E6C5617}"/>
    <cellStyle name="40% - Accent6 6 3 2 3 3" xfId="32231" xr:uid="{F98EB1FB-E6B1-490E-833C-396CC3F7F8B8}"/>
    <cellStyle name="40% - Accent6 6 3 2 4" xfId="13309" xr:uid="{24F07BFF-29A6-4135-A793-195911BC49BC}"/>
    <cellStyle name="40% - Accent6 6 3 2 4 2" xfId="23263" xr:uid="{A74621DF-0180-439E-9345-45CE72A4A802}"/>
    <cellStyle name="40% - Accent6 6 3 2 4 2 2" xfId="48518" xr:uid="{6DE63892-4C8F-40F4-AE1F-BBA43C44C828}"/>
    <cellStyle name="40% - Accent6 6 3 2 4 3" xfId="38660" xr:uid="{879AE404-9A40-4FEB-B278-3BA0F3B7B2B8}"/>
    <cellStyle name="40% - Accent6 6 3 2 5" xfId="6085" xr:uid="{35AF7DBC-DB4D-4A91-8BA9-E707D0AEA789}"/>
    <cellStyle name="40% - Accent6 6 3 2 5 2" xfId="31508" xr:uid="{F1D30A0F-8016-4454-8AE2-18EB80F893F4}"/>
    <cellStyle name="40% - Accent6 6 3 2 6" xfId="46653" xr:uid="{1A85914E-5582-4214-83DB-676BDBC79649}"/>
    <cellStyle name="40% - Accent6 6 3 3" xfId="15072" xr:uid="{97CDF0EA-5F91-434C-A96B-763DC3C39A64}"/>
    <cellStyle name="40% - Accent6 6 3 3 2" xfId="20396" xr:uid="{8ABF8CD1-BF4A-403E-8DA8-44D8A3E99206}"/>
    <cellStyle name="40% - Accent6 6 3 3 2 2" xfId="12140" xr:uid="{9ACBEC2B-9FA7-49C1-82F7-931156A99DD3}"/>
    <cellStyle name="40% - Accent6 6 3 3 2 2 2" xfId="5305" xr:uid="{7E92A849-AF2B-400D-B252-8990F4859193}"/>
    <cellStyle name="40% - Accent6 6 3 3 2 2 2 2" xfId="30736" xr:uid="{0BA6092E-D939-4780-831A-ED6CC7848D35}"/>
    <cellStyle name="40% - Accent6 6 3 3 2 2 3" xfId="37503" xr:uid="{0D43DD2F-73B6-4276-8166-652EA29E5003}"/>
    <cellStyle name="40% - Accent6 6 3 3 2 3" xfId="17601" xr:uid="{2603A13D-6714-4A90-9B2A-7F6852607578}"/>
    <cellStyle name="40% - Accent6 6 3 3 2 3 2" xfId="3370" xr:uid="{A61EC33C-5C37-4C19-9984-41EC76472DB1}"/>
    <cellStyle name="40% - Accent6 6 3 3 2 3 2 2" xfId="28823" xr:uid="{BABD8FBD-A957-4F52-8C2E-564CCC747FB9}"/>
    <cellStyle name="40% - Accent6 6 3 3 2 3 3" xfId="42909" xr:uid="{D2192A98-1135-4613-8CD8-56F59F8E03C8}"/>
    <cellStyle name="40% - Accent6 6 3 3 2 4" xfId="24084" xr:uid="{F9B1A900-D34C-4D6D-B820-6FB28EA8FA40}"/>
    <cellStyle name="40% - Accent6 6 3 3 2 4 2" xfId="49329" xr:uid="{E0EFB84C-E373-438D-8F79-DA63A0F2C50B}"/>
    <cellStyle name="40% - Accent6 6 3 3 2 5" xfId="45675" xr:uid="{CD825F99-FDE8-4E3A-8690-3CBD00CEF7CA}"/>
    <cellStyle name="40% - Accent6 6 3 3 3" xfId="19453" xr:uid="{70F07028-2B25-4D2F-84C3-1DCDD053ACC3}"/>
    <cellStyle name="40% - Accent6 6 3 3 3 2" xfId="16787" xr:uid="{B1ED162E-5EE5-4A81-97C3-1B389EBC790B}"/>
    <cellStyle name="40% - Accent6 6 3 3 3 2 2" xfId="42103" xr:uid="{CB0D81EF-E845-49E5-B3FB-76DE3A616820}"/>
    <cellStyle name="40% - Accent6 6 3 3 3 3" xfId="44741" xr:uid="{D6295F96-3562-49DE-AE44-903C177129E1}"/>
    <cellStyle name="40% - Accent6 6 3 3 4" xfId="645" xr:uid="{ECABCDD5-7E44-4048-87FB-B2539FC70FD7}"/>
    <cellStyle name="40% - Accent6 6 3 3 4 2" xfId="16950" xr:uid="{C394A153-3A1E-44A7-AED5-0DC3796571D6}"/>
    <cellStyle name="40% - Accent6 6 3 3 4 2 2" xfId="42266" xr:uid="{7CFC5C79-D31B-4AE8-B462-78EB27793ED1}"/>
    <cellStyle name="40% - Accent6 6 3 3 4 3" xfId="26129" xr:uid="{7DB1FE03-6C84-4254-B094-2DCB8005CB3B}"/>
    <cellStyle name="40% - Accent6 6 3 3 5" xfId="12399" xr:uid="{C91F99F3-5CF1-4D5B-A7D5-CF794E905023}"/>
    <cellStyle name="40% - Accent6 6 3 3 5 2" xfId="37762" xr:uid="{D16668EB-1D63-4791-980B-5EC020A924E5}"/>
    <cellStyle name="40% - Accent6 6 3 3 6" xfId="40401" xr:uid="{5D3EA718-5008-4313-B7F6-8983178F0248}"/>
    <cellStyle name="40% - Accent6 6 3 4" xfId="18294" xr:uid="{D378393D-9FF1-4936-8A1C-046D6824B3AC}"/>
    <cellStyle name="40% - Accent6 6 3 4 2" xfId="16360" xr:uid="{EF05A0DB-24CF-4632-BC35-F2AA301E008A}"/>
    <cellStyle name="40% - Accent6 6 3 4 2 2" xfId="22150" xr:uid="{023C8AB9-BF03-4740-BA25-4E9C4ACDAC71}"/>
    <cellStyle name="40% - Accent6 6 3 4 2 2 2" xfId="47418" xr:uid="{E7603E21-AFB8-401C-881F-3630E5CC3B02}"/>
    <cellStyle name="40% - Accent6 6 3 4 2 3" xfId="41676" xr:uid="{DE9C1FF6-F4C3-4981-89E2-0960F9E2AB17}"/>
    <cellStyle name="40% - Accent6 6 3 4 3" xfId="11276" xr:uid="{BF6FD963-1E32-43B5-B42C-551A474684A2}"/>
    <cellStyle name="40% - Accent6 6 3 4 3 2" xfId="21246" xr:uid="{DF4CC62A-C4AE-4937-BB1C-532D70EE199C}"/>
    <cellStyle name="40% - Accent6 6 3 4 3 2 2" xfId="46525" xr:uid="{3833DBD8-97A2-4C2A-9095-EC55DEB28CA6}"/>
    <cellStyle name="40% - Accent6 6 3 4 3 3" xfId="36647" xr:uid="{9D5A5D39-F756-45DA-BCF2-4C31C9C88ADB}"/>
    <cellStyle name="40% - Accent6 6 3 4 4" xfId="5134" xr:uid="{BFBD9309-D138-4AE5-826C-06B43E4D2C35}"/>
    <cellStyle name="40% - Accent6 6 3 4 4 2" xfId="30565" xr:uid="{02073AA3-658F-4EA6-B4D5-DC53BD312EB3}"/>
    <cellStyle name="40% - Accent6 6 3 4 5" xfId="43594" xr:uid="{4DF09E8C-4236-4D58-B3C6-AE0E6F7AF89B}"/>
    <cellStyle name="40% - Accent6 6 3 5" xfId="17350" xr:uid="{B7C03A25-32B1-4207-AC8A-F64E29D09271}"/>
    <cellStyle name="40% - Accent6 6 3 5 2" xfId="10463" xr:uid="{229B6E7B-AA31-46A5-82F0-FE1A23DEE3F7}"/>
    <cellStyle name="40% - Accent6 6 3 5 2 2" xfId="35847" xr:uid="{4E8A9504-EBC1-48AD-9935-6EBFEF68BC0D}"/>
    <cellStyle name="40% - Accent6 6 3 5 3" xfId="42658" xr:uid="{241416FC-8AA7-4BCC-865D-6C9D26E77C61}"/>
    <cellStyle name="40% - Accent6 6 3 6" xfId="19623" xr:uid="{FEF761F6-3A3E-4893-A4CD-8D0862958551}"/>
    <cellStyle name="40% - Accent6 6 3 6 2" xfId="10626" xr:uid="{1438A668-2FCF-43B9-A3CF-EE4F16479480}"/>
    <cellStyle name="40% - Accent6 6 3 6 2 2" xfId="36010" xr:uid="{52B57076-55F8-4EEE-9DDA-EA073A7418DB}"/>
    <cellStyle name="40% - Accent6 6 3 6 3" xfId="44911" xr:uid="{F9BB6D9B-9539-4BCD-8F24-5F432532DA67}"/>
    <cellStyle name="40% - Accent6 6 3 7" xfId="16619" xr:uid="{ADC4C326-DE73-4CEA-90D3-C42BC1D19D9F}"/>
    <cellStyle name="40% - Accent6 6 3 7 2" xfId="41935" xr:uid="{8106E2F5-35E4-407C-9D57-E6D0F6D4D02F}"/>
    <cellStyle name="40% - Accent6 6 3 8" xfId="34144" xr:uid="{A5D290EA-1408-405F-B2D2-78514310B9DA}"/>
    <cellStyle name="40% - Accent6 6 4" xfId="4539" xr:uid="{BC7CDDD3-171B-4332-8D15-B649C649063F}"/>
    <cellStyle name="40% - Accent6 6 4 2" xfId="10852" xr:uid="{80B608AE-FCDC-4751-ACC1-BCC63B52CCE2}"/>
    <cellStyle name="40% - Accent6 6 4 2 2" xfId="2520" xr:uid="{044D97B3-23C4-430D-8479-31F01A4B4B41}"/>
    <cellStyle name="40% - Accent6 6 4 2 2 2" xfId="18464" xr:uid="{9E1F7EDF-57C7-4B1D-AE87-D234A29C4650}"/>
    <cellStyle name="40% - Accent6 6 4 2 2 2 2" xfId="24255" xr:uid="{1D12FA35-7F6E-4E25-A464-A4E356F472AB}"/>
    <cellStyle name="40% - Accent6 6 4 2 2 2 2 2" xfId="49500" xr:uid="{DBDB7F41-214E-4AA7-A748-44BF58D50E11}"/>
    <cellStyle name="40% - Accent6 6 4 2 2 2 3" xfId="43764" xr:uid="{41BD9A99-60D0-497C-9780-737855D221E2}"/>
    <cellStyle name="40% - Accent6 6 4 2 2 3" xfId="19704" xr:uid="{A48F3C09-E68F-4D66-91A8-7F3BA4D74FEA}"/>
    <cellStyle name="40% - Accent6 6 4 2 2 3 2" xfId="22319" xr:uid="{90936BFE-31D6-46FB-8B0D-C872E18764D6}"/>
    <cellStyle name="40% - Accent6 6 4 2 2 3 2 2" xfId="47587" xr:uid="{630EFDBB-380F-4520-94F7-06329F6C15FA}"/>
    <cellStyle name="40% - Accent6 6 4 2 2 3 3" xfId="44992" xr:uid="{627B0DD4-06A8-40CD-BE69-40C2C67A491D}"/>
    <cellStyle name="40% - Accent6 6 4 2 2 4" xfId="7239" xr:uid="{37001432-5429-45C0-B504-0338C4997D04}"/>
    <cellStyle name="40% - Accent6 6 4 2 2 4 2" xfId="32653" xr:uid="{F18723D8-6FF6-49C7-A2E3-A1EC63C11AE6}"/>
    <cellStyle name="40% - Accent6 6 4 2 2 5" xfId="27973" xr:uid="{67DD7E50-87D6-4762-A698-475DC6AF103A}"/>
    <cellStyle name="40% - Accent6 6 4 2 3" xfId="1534" xr:uid="{E935618A-C5B9-4819-B33B-46116A7B492C}"/>
    <cellStyle name="40% - Accent6 6 4 2 3 2" xfId="12567" xr:uid="{CA501CBD-1060-4BA8-8E08-FFB8326FF3C0}"/>
    <cellStyle name="40% - Accent6 6 4 2 3 2 2" xfId="37930" xr:uid="{11C7DEDA-427B-46DE-86AA-A1FEB6201D4C}"/>
    <cellStyle name="40% - Accent6 6 4 2 3 3" xfId="27005" xr:uid="{8770D8AB-7210-43FE-9E19-C2635C04795F}"/>
    <cellStyle name="40% - Accent6 6 4 2 4" xfId="9068" xr:uid="{30B8F08B-06D2-4CED-AD02-03A090281EC6}"/>
    <cellStyle name="40% - Accent6 6 4 2 4 2" xfId="12730" xr:uid="{66C8A688-AFB3-4C4F-AFE1-7D852F2D599A}"/>
    <cellStyle name="40% - Accent6 6 4 2 4 2 2" xfId="38093" xr:uid="{0EDC4008-F277-45DA-8B38-4D1E43921C19}"/>
    <cellStyle name="40% - Accent6 6 4 2 4 3" xfId="34461" xr:uid="{67D5BF3F-C623-437D-8A93-5CD612AC680F}"/>
    <cellStyle name="40% - Accent6 6 4 2 5" xfId="18723" xr:uid="{C1488F70-427E-4E87-A007-5FB01731EA13}"/>
    <cellStyle name="40% - Accent6 6 4 2 5 2" xfId="44023" xr:uid="{56180318-6EAE-40E7-AB26-8959817D21AC}"/>
    <cellStyle name="40% - Accent6 6 4 2 6" xfId="36225" xr:uid="{F0A5E3EF-48E1-4CB6-AB6C-8E774B5839CF}"/>
    <cellStyle name="40% - Accent6 6 4 3" xfId="23489" xr:uid="{C6A112FA-2EBF-49F6-A037-2ABAFAD90D16}"/>
    <cellStyle name="40% - Accent6 6 4 3 2" xfId="8833" xr:uid="{504F7284-4EEF-4654-9275-D6DCA3199F3D}"/>
    <cellStyle name="40% - Accent6 6 4 3 2 2" xfId="7931" xr:uid="{F7910143-602C-4B86-8797-A89A51AAA070}"/>
    <cellStyle name="40% - Accent6 6 4 3 2 2 2" xfId="17943" xr:uid="{E23BE0AC-C67C-43DC-98CD-5F96322E7586}"/>
    <cellStyle name="40% - Accent6 6 4 3 2 2 2 2" xfId="43251" xr:uid="{0D08CDB4-5CED-45C8-971C-B1F936500E93}"/>
    <cellStyle name="40% - Accent6 6 4 3 2 2 3" xfId="33338" xr:uid="{310A9686-9D81-4493-99BB-A9F441B3B767}"/>
    <cellStyle name="40% - Accent6 6 4 3 2 3" xfId="13390" xr:uid="{E6242448-94D4-48DB-967C-343B31261892}"/>
    <cellStyle name="40% - Accent6 6 4 3 2 3 2" xfId="16007" xr:uid="{8D1D2CE4-CBCD-49CC-B730-820678ED06F4}"/>
    <cellStyle name="40% - Accent6 6 4 3 2 3 2 2" xfId="41334" xr:uid="{310B865A-5110-4374-9C06-E4BF5AD0693F}"/>
    <cellStyle name="40% - Accent6 6 4 3 2 3 3" xfId="38741" xr:uid="{DB81EADA-7FF6-4AC5-9A29-09DC30595307}"/>
    <cellStyle name="40% - Accent6 6 4 3 2 4" xfId="19875" xr:uid="{A9C9C3D5-553A-4247-9E34-3DF9AC21DFB2}"/>
    <cellStyle name="40% - Accent6 6 4 3 2 4 2" xfId="45163" xr:uid="{3A0C28F4-0AFE-4589-8CB6-11A08558F848}"/>
    <cellStyle name="40% - Accent6 6 4 3 2 5" xfId="34226" xr:uid="{B8C3E210-CB04-4606-ACF8-ED1D8CE27F1C}"/>
    <cellStyle name="40% - Accent6 6 4 3 3" xfId="3638" xr:uid="{AB37E487-26BD-4EB1-86A3-03809C3469C4}"/>
    <cellStyle name="40% - Accent6 6 4 3 3 2" xfId="25204" xr:uid="{F040F781-AF6C-4F61-B691-650446413E72}"/>
    <cellStyle name="40% - Accent6 6 4 3 3 2 2" xfId="50438" xr:uid="{9A14517C-C9DC-4C6E-9878-96AD03902971}"/>
    <cellStyle name="40% - Accent6 6 4 3 3 3" xfId="29082" xr:uid="{334A956D-C180-4390-B908-B7629657A279}"/>
    <cellStyle name="40% - Accent6 6 4 3 4" xfId="21704" xr:uid="{799780F1-F842-4031-B418-BBD469CD0014}"/>
    <cellStyle name="40% - Accent6 6 4 3 4 2" xfId="25367" xr:uid="{78B5D92A-CBD1-411C-BDD2-4916238D1DAB}"/>
    <cellStyle name="40% - Accent6 6 4 3 4 2 2" xfId="50601" xr:uid="{8EC4D284-02C7-479B-B035-7F3E4BED0AE1}"/>
    <cellStyle name="40% - Accent6 6 4 3 4 3" xfId="46972" xr:uid="{DD6989E4-4958-49CA-903E-985F8478576A}"/>
    <cellStyle name="40% - Accent6 6 4 3 5" xfId="8190" xr:uid="{7E18D11B-8928-4F34-8838-86FD7CF75926}"/>
    <cellStyle name="40% - Accent6 6 4 3 5 2" xfId="33597" xr:uid="{DAD04498-443E-4D28-9019-BF6B97EF5568}"/>
    <cellStyle name="40% - Accent6 6 4 3 6" xfId="48736" xr:uid="{8BF814FC-E35F-4690-865C-20D4BE5CBC37}"/>
    <cellStyle name="40% - Accent6 6 4 4" xfId="14084" xr:uid="{FEF94F5B-BB44-406B-9B16-239FE8B95669}"/>
    <cellStyle name="40% - Accent6 6 4 4 2" xfId="24777" xr:uid="{88460351-172B-472D-B5F5-77D266A7DD50}"/>
    <cellStyle name="40% - Accent6 6 4 4 2 2" xfId="11618" xr:uid="{7C54DCA9-B683-43D2-BACB-FB3BC5508627}"/>
    <cellStyle name="40% - Accent6 6 4 4 2 2 2" xfId="36989" xr:uid="{6F5C34B7-37F0-44FB-BF34-BFBF253AB0E1}"/>
    <cellStyle name="40% - Accent6 6 4 4 2 3" xfId="50011" xr:uid="{3D32A7B5-624F-469D-BEC5-D03222D2379A}"/>
    <cellStyle name="40% - Accent6 6 4 4 3" xfId="7068" xr:uid="{4546F1ED-34B8-47F7-BFE3-1D538601359B}"/>
    <cellStyle name="40% - Accent6 6 4 4 3 2" xfId="9683" xr:uid="{AC9EB1BA-A1E4-4C3A-844C-B2C6FF095D02}"/>
    <cellStyle name="40% - Accent6 6 4 4 3 2 2" xfId="35076" xr:uid="{D4AF34DE-0BE7-4641-86CD-77B354641BC2}"/>
    <cellStyle name="40% - Accent6 6 4 4 3 3" xfId="32482" xr:uid="{5BA8F277-1048-49D7-83A0-19561EB5BC6D}"/>
    <cellStyle name="40% - Accent6 6 4 4 4" xfId="17772" xr:uid="{6ED85F1D-31B7-4CA0-B4A8-91D7CDA9925D}"/>
    <cellStyle name="40% - Accent6 6 4 4 4 2" xfId="43080" xr:uid="{682BC99A-5ACE-4C53-9987-EA9ABE791C39}"/>
    <cellStyle name="40% - Accent6 6 4 4 5" xfId="39423" xr:uid="{45D0F504-D696-4424-95FD-28A32FB00EF2}"/>
    <cellStyle name="40% - Accent6 6 4 5" xfId="13139" xr:uid="{131BEA6E-374D-44FC-BCAA-2279DDC60241}"/>
    <cellStyle name="40% - Accent6 6 4 5 2" xfId="6253" xr:uid="{51356FA1-17D1-4241-97F3-1E515314CFDE}"/>
    <cellStyle name="40% - Accent6 6 4 5 2 2" xfId="31676" xr:uid="{EF3F6D9B-DD8D-4E5E-906D-4EDAEA7D2799}"/>
    <cellStyle name="40% - Accent6 6 4 5 3" xfId="38490" xr:uid="{D59CE797-28A3-4C92-8836-22F0E2DB7876}"/>
    <cellStyle name="40% - Accent6 6 4 6" xfId="2755" xr:uid="{BCB796CE-48E5-41DF-8C41-D2F5215491EE}"/>
    <cellStyle name="40% - Accent6 6 4 6 2" xfId="6416" xr:uid="{1F8E81F4-28BE-4C65-85B9-5EAB32E96A22}"/>
    <cellStyle name="40% - Accent6 6 4 6 2 2" xfId="31839" xr:uid="{3A80A11F-8527-4C6F-850B-A2C2FBD0D339}"/>
    <cellStyle name="40% - Accent6 6 4 6 3" xfId="28208" xr:uid="{7B061D99-76AB-4BE1-BC0C-5632EF72321F}"/>
    <cellStyle name="40% - Accent6 6 4 7" xfId="25036" xr:uid="{7F1C13C8-7F6B-417E-8A20-9E76791728F0}"/>
    <cellStyle name="40% - Accent6 6 4 7 2" xfId="50270" xr:uid="{889E7895-5830-42E9-B2EE-B4AFB053D43F}"/>
    <cellStyle name="40% - Accent6 6 4 8" xfId="29970" xr:uid="{66DDF338-9ED4-4EE2-9B88-9B3675F3739B}"/>
    <cellStyle name="40% - Accent6 6 5" xfId="17177" xr:uid="{91E69D99-FE9E-43A8-8940-FCA8A5D13F10}"/>
    <cellStyle name="40% - Accent6 6 5 2" xfId="21469" xr:uid="{96B68C67-F235-46DF-894C-DAC1486C577A}"/>
    <cellStyle name="40% - Accent6 6 5 2 2" xfId="20566" xr:uid="{3C350EE4-9F14-43E7-BE0D-FEF87A3F5E90}"/>
    <cellStyle name="40% - Accent6 6 5 2 2 2" xfId="7410" xr:uid="{4C01427C-A8A8-42F9-ADA2-4723DA75EB20}"/>
    <cellStyle name="40% - Accent6 6 5 2 2 2 2" xfId="32824" xr:uid="{A9331980-0A2B-488A-8A95-1EF0B8392351}"/>
    <cellStyle name="40% - Accent6 6 5 2 2 3" xfId="45845" xr:uid="{74A2E6B7-C403-403A-8F72-2BB843647EEF}"/>
    <cellStyle name="40% - Accent6 6 5 2 3" xfId="751" xr:uid="{44589BE8-1EFE-4747-AA63-2F88814170D3}"/>
    <cellStyle name="40% - Accent6 6 5 2 3 2" xfId="5474" xr:uid="{B2F79EC0-90C8-4897-B6DD-13BE4AFA6085}"/>
    <cellStyle name="40% - Accent6 6 5 2 3 2 2" xfId="30905" xr:uid="{B9799B5D-1BE1-47C9-B32F-50242F0D8756}"/>
    <cellStyle name="40% - Accent6 6 5 2 3 3" xfId="26235" xr:uid="{DAE9E9FB-2ADD-4AE9-AF6A-8D54AF3D5822}"/>
    <cellStyle name="40% - Accent6 6 5 2 4" xfId="13561" xr:uid="{38132A28-2EC2-4BFA-B348-B257CE7D0D37}"/>
    <cellStyle name="40% - Accent6 6 5 2 4 2" xfId="38912" xr:uid="{D4CC1D55-9EED-4895-B8F1-B06182252021}"/>
    <cellStyle name="40% - Accent6 6 5 2 5" xfId="46737" xr:uid="{B1CB9FC2-641F-4210-AA1A-A888FCD19554}"/>
    <cellStyle name="40% - Accent6 6 5 3" xfId="9952" xr:uid="{53909AEC-785A-43EC-A646-09AB8DB70E90}"/>
    <cellStyle name="40% - Accent6 6 5 3 2" xfId="18891" xr:uid="{D0201942-CB17-488F-8E98-B146C5758D42}"/>
    <cellStyle name="40% - Accent6 6 5 3 2 2" xfId="44191" xr:uid="{6245D099-72B9-4EB1-8F4E-8CFFCEA42D90}"/>
    <cellStyle name="40% - Accent6 6 5 3 3" xfId="35336" xr:uid="{068CE851-F887-4522-AC8E-6C6EE1CC653C}"/>
    <cellStyle name="40% - Accent6 6 5 4" xfId="15392" xr:uid="{7B831DC5-9580-4450-9DF5-FD99F2070B2B}"/>
    <cellStyle name="40% - Accent6 6 5 4 2" xfId="19054" xr:uid="{41E9C01F-1EDB-46A2-96C3-00EC969E3390}"/>
    <cellStyle name="40% - Accent6 6 5 4 2 2" xfId="44354" xr:uid="{115F1AF7-B91A-42DA-9566-F0F5411DCB4B}"/>
    <cellStyle name="40% - Accent6 6 5 4 3" xfId="40719" xr:uid="{9A2CB790-19FA-4FDE-B7AE-160F912D12EC}"/>
    <cellStyle name="40% - Accent6 6 5 5" xfId="20825" xr:uid="{936F74D7-8375-4823-B004-656DBE14600D}"/>
    <cellStyle name="40% - Accent6 6 5 5 2" xfId="46104" xr:uid="{3FD9B7EF-3B49-43D6-B91F-846DE710165C}"/>
    <cellStyle name="40% - Accent6 6 5 6" xfId="42485" xr:uid="{1831F5B8-A52D-4969-9830-AF2D9A109155}"/>
    <cellStyle name="40% - Accent6 6 6" xfId="6644" xr:uid="{CE22E5B0-C084-45F6-9EFD-8C50D5437CE3}"/>
    <cellStyle name="40% - Accent6 6 6 2" xfId="15157" xr:uid="{761C4E74-2751-4FE2-978B-044927518ABB}"/>
    <cellStyle name="40% - Accent6 6 6 2 2" xfId="14254" xr:uid="{CC439BCE-162F-40D3-9F92-E5EC200C56F6}"/>
    <cellStyle name="40% - Accent6 6 6 2 2 2" xfId="20046" xr:uid="{BBD524A0-3CF6-4993-94ED-30E2BCCCD04F}"/>
    <cellStyle name="40% - Accent6 6 6 2 2 2 2" xfId="45334" xr:uid="{04DF32AB-8EF2-4AFB-A9FB-A296891505B2}"/>
    <cellStyle name="40% - Accent6 6 6 2 2 3" xfId="39593" xr:uid="{AE413CEB-440E-4379-AAA8-590FF792BEB5}"/>
    <cellStyle name="40% - Accent6 6 6 2 3" xfId="1788" xr:uid="{510AB9F5-5474-40DB-B610-4C4C1BD7A759}"/>
    <cellStyle name="40% - Accent6 6 6 2 3 2" xfId="11787" xr:uid="{E1D8AE7A-B139-430D-B831-FBD21415B704}"/>
    <cellStyle name="40% - Accent6 6 6 2 3 2 2" xfId="37158" xr:uid="{43153992-82D6-4A61-839A-B95D3924C0EA}"/>
    <cellStyle name="40% - Accent6 6 6 2 3 3" xfId="27259" xr:uid="{CBE75543-5380-4AA8-9DEC-1906AF0D9C48}"/>
    <cellStyle name="40% - Accent6 6 6 2 4" xfId="923" xr:uid="{A6F194F2-BB71-46E4-85C8-E390418ABDE2}"/>
    <cellStyle name="40% - Accent6 6 6 2 4 2" xfId="26407" xr:uid="{6363F5A8-8890-43C0-9A97-D2CFAE49F644}"/>
    <cellStyle name="40% - Accent6 6 6 2 5" xfId="40484" xr:uid="{F5CB59AE-5721-43F0-8D01-F111B5A5F80D}"/>
    <cellStyle name="40% - Accent6 6 6 3" xfId="22589" xr:uid="{617A0619-5C41-4599-86C8-56CBF4CF5973}"/>
    <cellStyle name="40% - Accent6 6 6 3 2" xfId="8358" xr:uid="{60EDF363-7FAC-44B9-A905-CE18A3C48380}"/>
    <cellStyle name="40% - Accent6 6 6 3 2 2" xfId="33765" xr:uid="{61C1FA01-A9C7-4717-BE00-CDAF8E207A6B}"/>
    <cellStyle name="40% - Accent6 6 6 3 3" xfId="47844" xr:uid="{E57B803E-4266-4365-B0BA-C6094432360E}"/>
    <cellStyle name="40% - Accent6 6 6 4" xfId="4859" xr:uid="{595B3095-C523-44CC-B924-A3FFFDCA88C7}"/>
    <cellStyle name="40% - Accent6 6 6 4 2" xfId="8521" xr:uid="{BA3EBCE2-8F5C-4BC7-A530-5C242486C641}"/>
    <cellStyle name="40% - Accent6 6 6 4 2 2" xfId="33928" xr:uid="{421CE9CC-BD05-4E76-B4CB-8A24F7802D77}"/>
    <cellStyle name="40% - Accent6 6 6 4 3" xfId="30290" xr:uid="{7DF7BE15-2827-46A1-9008-73A836D627CA}"/>
    <cellStyle name="40% - Accent6 6 6 5" xfId="14513" xr:uid="{FABDD884-1D2D-4372-B41F-5FB2AAEFE139}"/>
    <cellStyle name="40% - Accent6 6 6 5 2" xfId="39852" xr:uid="{268B05E0-D537-4A30-BF95-19DE093CD7A8}"/>
    <cellStyle name="40% - Accent6 6 6 6" xfId="32058" xr:uid="{09A1BF50-0F03-44EA-AEB6-AF66B811333E}"/>
    <cellStyle name="40% - Accent6 6 7" xfId="16190" xr:uid="{E0F51CF8-9464-4625-A82F-87C42378FBA9}"/>
    <cellStyle name="40% - Accent6 6 7 2" xfId="1618" xr:uid="{ED3357CB-0C8F-4219-AC28-EBA8B27CC6F6}"/>
    <cellStyle name="40% - Accent6 6 7 2 2" xfId="21077" xr:uid="{409ED956-C69D-4911-91E5-DD17CBFA1180}"/>
    <cellStyle name="40% - Accent6 6 7 2 2 2" xfId="46356" xr:uid="{A030F0FD-D667-48B4-A59E-DB4CAC289D9D}"/>
    <cellStyle name="40% - Accent6 6 7 2 3" xfId="27089" xr:uid="{3CF8B534-276B-4B8E-BC21-F1CBB9803E0C}"/>
    <cellStyle name="40% - Accent6 6 7 3" xfId="9172" xr:uid="{1CFFA830-C8C4-4CAC-B585-17BAC8BE1A7F}"/>
    <cellStyle name="40% - Accent6 6 7 3 2" xfId="12820" xr:uid="{CFE0FC03-759F-468B-AA56-A13ABF04B521}"/>
    <cellStyle name="40% - Accent6 6 7 3 2 2" xfId="38183" xr:uid="{0592506F-F5A2-482E-9277-91FA2035A843}"/>
    <cellStyle name="40% - Accent6 6 7 3 3" xfId="34565" xr:uid="{00251762-DCDD-4B2D-98A9-DD5A6D28AE8F}"/>
    <cellStyle name="40% - Accent6 6 7 4" xfId="3030" xr:uid="{287A9740-5DCF-4383-9397-D91F5575CB65}"/>
    <cellStyle name="40% - Accent6 6 7 4 2" xfId="28483" xr:uid="{B191B301-8F23-4400-8EEB-9BB5D0DFC9F1}"/>
    <cellStyle name="40% - Accent6 6 7 5" xfId="41506" xr:uid="{C9CA978C-6D89-44FD-AB86-310C62D5C8AD}"/>
    <cellStyle name="40% - Accent6 6 8" xfId="15245" xr:uid="{0D9497D7-873B-4951-859C-0E2A77D8E7C6}"/>
    <cellStyle name="40% - Accent6 6 8 2" xfId="19964" xr:uid="{F6B91C93-E280-4661-9220-475B6BE2D689}"/>
    <cellStyle name="40% - Accent6 6 8 2 2" xfId="45252" xr:uid="{4ABF8050-137F-4666-A518-68F4A2BDD68F}"/>
    <cellStyle name="40% - Accent6 6 8 3" xfId="40572" xr:uid="{4F6768A0-B0C9-46FD-ABF6-C36180398A7E}"/>
    <cellStyle name="40% - Accent6 6 9" xfId="11195" xr:uid="{0A2857CB-4A2D-4AEA-91A4-55BFE9D24459}"/>
    <cellStyle name="40% - Accent6 6 9 2" xfId="20133" xr:uid="{32FDE5F8-6E72-446E-BAE7-B8E98BE8BE86}"/>
    <cellStyle name="40% - Accent6 6 9 2 2" xfId="45421" xr:uid="{5CE6240C-63E3-4327-9BD7-42CB84EC1EA5}"/>
    <cellStyle name="40% - Accent6 6 9 3" xfId="36566" xr:uid="{F6FC73C7-01B7-4538-A801-707EE3783AB0}"/>
    <cellStyle name="40% - Accent6 7" xfId="19280" xr:uid="{94C50F38-DC06-4F6B-938C-8FCB28C140A0}"/>
    <cellStyle name="40% - Accent6 7 10" xfId="44571" xr:uid="{69064424-8868-4AD1-AC97-D421E0E4CF1C}"/>
    <cellStyle name="40% - Accent6 7 2" xfId="12966" xr:uid="{89CC834F-DCC7-48B1-8A58-9AADE4D503B9}"/>
    <cellStyle name="40% - Accent6 7 2 2" xfId="324" xr:uid="{BEB74CBD-9FDF-41D6-B34B-4BE6C3680EE8}"/>
    <cellStyle name="40% - Accent6 7 2 2 2" xfId="23574" xr:uid="{81E86D1E-0471-4DF9-AFE5-438406355D09}"/>
    <cellStyle name="40% - Accent6 7 2 2 2 2" xfId="21639" xr:uid="{0F669C62-D3CF-49AB-9D37-E93BA07C284F}"/>
    <cellStyle name="40% - Accent6 7 2 2 2 2 2" xfId="2130" xr:uid="{F2B68313-B25D-4B2F-AE3D-4777DA281336}"/>
    <cellStyle name="40% - Accent6 7 2 2 2 2 2 2" xfId="27601" xr:uid="{AD0B1C2F-F3EB-4910-A001-0816CD88F09B}"/>
    <cellStyle name="40% - Accent6 7 2 2 2 2 3" xfId="46907" xr:uid="{0A2F3387-B301-4677-AF83-D34B74AC48F3}"/>
    <cellStyle name="40% - Accent6 7 2 2 2 3" xfId="22843" xr:uid="{7D9EA807-64EE-45C0-BB38-8E5752D3C6E1}"/>
    <cellStyle name="40% - Accent6 7 2 2 2 3 2" xfId="7579" xr:uid="{EE1E5DC6-EBB4-481B-AECC-B2563471CC80}"/>
    <cellStyle name="40% - Accent6 7 2 2 2 3 2 2" xfId="32993" xr:uid="{B47D562E-5180-4850-9EC8-28A56C64A5D2}"/>
    <cellStyle name="40% - Accent6 7 2 2 2 3 3" xfId="48098" xr:uid="{BEDA2149-47C2-42EC-A1AE-DEEA80A0F0A2}"/>
    <cellStyle name="40% - Accent6 7 2 2 2 4" xfId="10377" xr:uid="{E2CC06AD-560F-4B61-B34D-D0BD2A5D60A6}"/>
    <cellStyle name="40% - Accent6 7 2 2 2 4 2" xfId="35761" xr:uid="{74B9F97A-4DE9-4E14-9D6D-913CDDD53079}"/>
    <cellStyle name="40% - Accent6 7 2 2 2 5" xfId="48819" xr:uid="{D79A5DB6-3F34-41F5-BDD6-C8A4DE415412}"/>
    <cellStyle name="40% - Accent6 7 2 2 3" xfId="12056" xr:uid="{76F8CBD4-6840-4822-847A-C2A9E85101DE}"/>
    <cellStyle name="40% - Accent6 7 2 2 3 2" xfId="3117" xr:uid="{3C710943-99F6-4F3A-B145-F492914B0DD0}"/>
    <cellStyle name="40% - Accent6 7 2 2 3 2 2" xfId="28570" xr:uid="{192F0A92-C579-4E95-BA7A-73E67F2669BF}"/>
    <cellStyle name="40% - Accent6 7 2 2 3 3" xfId="37419" xr:uid="{B39B67F3-FD70-47D4-9BDC-F1649B38C7BC}"/>
    <cellStyle name="40% - Accent6 7 2 2 4" xfId="17497" xr:uid="{AF454A66-5389-49BA-82EC-61490DC201BD}"/>
    <cellStyle name="40% - Accent6 7 2 2 4 2" xfId="3280" xr:uid="{B55760F7-F6E2-4C51-90B8-1B0BE940791C}"/>
    <cellStyle name="40% - Accent6 7 2 2 4 2 2" xfId="28733" xr:uid="{CD9D5A48-E8CD-444C-969A-D6DA5BBFF779}"/>
    <cellStyle name="40% - Accent6 7 2 2 4 3" xfId="42805" xr:uid="{7FA03AC4-23FF-4760-A624-ABA4B5C878D8}"/>
    <cellStyle name="40% - Accent6 7 2 2 5" xfId="21898" xr:uid="{DF61B901-4308-43EC-90DB-820EB2D28912}"/>
    <cellStyle name="40% - Accent6 7 2 2 5 2" xfId="47166" xr:uid="{8E792FE5-3202-490C-B771-236BAD59E8F8}"/>
    <cellStyle name="40% - Accent6 7 2 2 6" xfId="25810" xr:uid="{E64EC5B7-019C-4926-B180-EB7DABF67588}"/>
    <cellStyle name="40% - Accent6 7 2 3" xfId="1364" xr:uid="{A29F67C6-5621-4638-88D1-717879CF5F98}"/>
    <cellStyle name="40% - Accent6 7 2 3 2" xfId="17262" xr:uid="{38ADFB4F-8517-4AC9-99BA-C7BB408DF264}"/>
    <cellStyle name="40% - Accent6 7 2 3 2 2" xfId="15327" xr:uid="{F7C5D19B-20A1-47D6-A260-5BE2BD5280E8}"/>
    <cellStyle name="40% - Accent6 7 2 3 2 2 2" xfId="4234" xr:uid="{3E89230B-B99B-4C7D-879F-5F763897AD52}"/>
    <cellStyle name="40% - Accent6 7 2 3 2 2 2 2" xfId="29678" xr:uid="{B969FFD4-6326-446B-8402-BD436C7AC08B}"/>
    <cellStyle name="40% - Accent6 7 2 3 2 2 3" xfId="40654" xr:uid="{3C7E802B-0572-4D64-8C8D-64329973F901}"/>
    <cellStyle name="40% - Accent6 7 2 3 2 3" xfId="16530" xr:uid="{BB11A471-EED8-40AF-B8F8-07B083CB57A0}"/>
    <cellStyle name="40% - Accent6 7 2 3 2 3 2" xfId="20215" xr:uid="{FFBF5917-CF0E-4761-9079-A71A7320C13C}"/>
    <cellStyle name="40% - Accent6 7 2 3 2 3 2 2" xfId="45503" xr:uid="{F68BA1C8-77C6-4A32-B14E-C74F8139CD88}"/>
    <cellStyle name="40% - Accent6 7 2 3 2 3 3" xfId="41846" xr:uid="{6259FB6E-F93D-42DD-AB19-F4489691AFF7}"/>
    <cellStyle name="40% - Accent6 7 2 3 2 4" xfId="23014" xr:uid="{AC1A34E4-8861-46E4-AE84-66F289731657}"/>
    <cellStyle name="40% - Accent6 7 2 3 2 4 2" xfId="48269" xr:uid="{DAC958D8-F55D-4A0A-8BA8-8CB1699683DE}"/>
    <cellStyle name="40% - Accent6 7 2 3 2 5" xfId="42570" xr:uid="{0BDF4D6F-6112-4647-A6F9-C4DFF76A3BEC}"/>
    <cellStyle name="40% - Accent6 7 2 3 3" xfId="24693" xr:uid="{2C5382E9-901C-4A4E-B7AA-61A47C555F60}"/>
    <cellStyle name="40% - Accent6 7 2 3 3 2" xfId="9430" xr:uid="{0760DB80-2A34-4421-AC78-8692D2617661}"/>
    <cellStyle name="40% - Accent6 7 2 3 3 2 2" xfId="34823" xr:uid="{6FD11084-287C-426C-B798-B4931FC5210C}"/>
    <cellStyle name="40% - Accent6 7 2 3 3 3" xfId="49927" xr:uid="{F2DD9211-E39C-4E5C-9693-23B65BEA15BC}"/>
    <cellStyle name="40% - Accent6 7 2 3 4" xfId="6964" xr:uid="{B29C9000-E275-48B7-9451-906D1FF1001A}"/>
    <cellStyle name="40% - Accent6 7 2 3 4 2" xfId="9593" xr:uid="{F9F36858-DD41-4241-A1A6-5F6162BFEAE8}"/>
    <cellStyle name="40% - Accent6 7 2 3 4 2 2" xfId="34986" xr:uid="{F8E91787-7B70-4197-A0F4-627D457A20EF}"/>
    <cellStyle name="40% - Accent6 7 2 3 4 3" xfId="32378" xr:uid="{C798F53E-3D76-4E6D-8A00-9D8E74090CC5}"/>
    <cellStyle name="40% - Accent6 7 2 3 5" xfId="15586" xr:uid="{EDD34866-7CFF-45BD-9865-33FF4244CC10}"/>
    <cellStyle name="40% - Accent6 7 2 3 5 2" xfId="40913" xr:uid="{C569B6D6-D058-4FA3-ADF6-814AB652E7AF}"/>
    <cellStyle name="40% - Accent6 7 2 3 6" xfId="26836" xr:uid="{49AA265A-FD0C-4E14-AB87-65E553216D87}"/>
    <cellStyle name="40% - Accent6 7 2 4" xfId="10937" xr:uid="{0F3263B3-6210-491E-B534-8EB83C9C6617}"/>
    <cellStyle name="40% - Accent6 7 2 4 2" xfId="9003" xr:uid="{BC5537E9-5F33-441B-8880-0B6A438D2058}"/>
    <cellStyle name="40% - Accent6 7 2 4 2 2" xfId="1095" xr:uid="{D854FB75-6F68-483F-872A-FCC063999C76}"/>
    <cellStyle name="40% - Accent6 7 2 4 2 2 2" xfId="26579" xr:uid="{3DBCEAE1-7AED-4E4D-8514-06267E0245D2}"/>
    <cellStyle name="40% - Accent6 7 2 4 2 3" xfId="34396" xr:uid="{FD3571E2-4622-46FA-9739-F72DEB74A7FB}"/>
    <cellStyle name="40% - Accent6 7 2 4 3" xfId="10206" xr:uid="{777FB925-AB3D-4765-87E0-3D60A6B88DAD}"/>
    <cellStyle name="40% - Accent6 7 2 4 3 2" xfId="18112" xr:uid="{71483755-4D23-470A-9563-5AB9859D5CC1}"/>
    <cellStyle name="40% - Accent6 7 2 4 3 2 2" xfId="43420" xr:uid="{A3A74140-C3DB-47BF-8035-A22415BE02EF}"/>
    <cellStyle name="40% - Accent6 7 2 4 3 3" xfId="35590" xr:uid="{FCD612F5-6F98-4501-9621-76611E87A46B}"/>
    <cellStyle name="40% - Accent6 7 2 4 4" xfId="4063" xr:uid="{2F95D033-CDE5-4476-84EA-8640932156F6}"/>
    <cellStyle name="40% - Accent6 7 2 4 4 2" xfId="29507" xr:uid="{30B24737-E7F6-48EB-A84B-AA40B679EBCB}"/>
    <cellStyle name="40% - Accent6 7 2 4 5" xfId="36308" xr:uid="{630AFF5A-DB48-4D5B-8E5C-C12E3A2B951E}"/>
    <cellStyle name="40% - Accent6 7 2 5" xfId="5742" xr:uid="{8335A310-0FD4-4325-9528-5B4614BB7918}"/>
    <cellStyle name="40% - Accent6 7 2 5 2" xfId="14681" xr:uid="{C374205E-60DD-489F-9BB4-D5D7A53C70BD}"/>
    <cellStyle name="40% - Accent6 7 2 5 2 2" xfId="40020" xr:uid="{8159EBCF-1D02-4F7C-9B48-2C8CE79F4D33}"/>
    <cellStyle name="40% - Accent6 7 2 5 3" xfId="31165" xr:uid="{57D25D41-0A7C-4489-AC76-9D4A029C9BE2}"/>
    <cellStyle name="40% - Accent6 7 2 6" xfId="23809" xr:uid="{FBF2DFD0-303E-4DA5-8725-164BF984C944}"/>
    <cellStyle name="40% - Accent6 7 2 6 2" xfId="14844" xr:uid="{F99FB988-9999-4DBA-B710-60A685B0ACB1}"/>
    <cellStyle name="40% - Accent6 7 2 6 2 2" xfId="40183" xr:uid="{6A4F769E-B856-4AE1-B1DA-EBFBA9B892F1}"/>
    <cellStyle name="40% - Accent6 7 2 6 3" xfId="49054" xr:uid="{7835E5BF-366F-4968-BC58-63D12BECFC67}"/>
    <cellStyle name="40% - Accent6 7 2 7" xfId="9262" xr:uid="{731B8220-4C21-4B6C-A148-16FC53ABFE9A}"/>
    <cellStyle name="40% - Accent6 7 2 7 2" xfId="34655" xr:uid="{F9C365FA-672C-457E-A3B2-F317CA37F482}"/>
    <cellStyle name="40% - Accent6 7 2 8" xfId="38320" xr:uid="{388495D4-38C1-44DA-896D-D0BD636AF991}"/>
    <cellStyle name="40% - Accent6 7 3" xfId="3468" xr:uid="{50BEE776-BF5F-4CDB-B1DE-33E5AEF696E0}"/>
    <cellStyle name="40% - Accent6 7 3 2" xfId="9782" xr:uid="{499D8CAC-2697-4F45-B425-36494D5A646F}"/>
    <cellStyle name="40% - Accent6 7 3 2 2" xfId="19365" xr:uid="{467379A2-2E63-4DDB-9808-62497BC59B44}"/>
    <cellStyle name="40% - Accent6 7 3 2 2 2" xfId="11107" xr:uid="{8EB19843-2D9A-4E7F-AA74-97D2F3D133C9}"/>
    <cellStyle name="40% - Accent6 7 3 2 2 2 2" xfId="23185" xr:uid="{C19E9157-4DCA-4EBC-AA79-8E426F6EB80B}"/>
    <cellStyle name="40% - Accent6 7 3 2 2 2 2 2" xfId="48440" xr:uid="{2EF1C8A5-EADE-43E7-8676-AB134D1E2E69}"/>
    <cellStyle name="40% - Accent6 7 3 2 2 2 3" xfId="36478" xr:uid="{9CFB2754-DD2A-41CF-A95A-165F0381579E}"/>
    <cellStyle name="40% - Accent6 7 3 2 2 3" xfId="12310" xr:uid="{E8C19EFE-6440-41D5-BB4D-DF3E581B4C4C}"/>
    <cellStyle name="40% - Accent6 7 3 2 2 3 2" xfId="2290" xr:uid="{9403BE8D-8408-4D27-91AE-14C7927B6F13}"/>
    <cellStyle name="40% - Accent6 7 3 2 2 3 2 2" xfId="27761" xr:uid="{5FC71B41-2042-45CC-9DFB-B8932D294017}"/>
    <cellStyle name="40% - Accent6 7 3 2 2 3 3" xfId="37673" xr:uid="{3E712D48-F22A-48EA-AAE7-BB95A4ED55D8}"/>
    <cellStyle name="40% - Accent6 7 3 2 2 4" xfId="6167" xr:uid="{BA9A8FC1-E597-4AF3-92BA-4C6943CA835E}"/>
    <cellStyle name="40% - Accent6 7 3 2 2 4 2" xfId="31590" xr:uid="{515E7EB0-C44E-4736-A43E-B4C7DB538827}"/>
    <cellStyle name="40% - Accent6 7 3 2 2 5" xfId="44653" xr:uid="{38B868A5-F781-4118-85AC-33208E9E6281}"/>
    <cellStyle name="40% - Accent6 7 3 2 3" xfId="7847" xr:uid="{C063FAFF-81BE-4FB3-BC4E-04EF7A5CC580}"/>
    <cellStyle name="40% - Accent6 7 3 2 3 2" xfId="15754" xr:uid="{4D1D859A-BE69-4852-9D89-F47757FE2CB0}"/>
    <cellStyle name="40% - Accent6 7 3 2 3 2 2" xfId="41081" xr:uid="{B217DC2E-5379-4814-8F95-F6ED7B82E60F}"/>
    <cellStyle name="40% - Accent6 7 3 2 3 3" xfId="33254" xr:uid="{6DC82145-24CA-42DE-9967-3F5453F7E18F}"/>
    <cellStyle name="40% - Accent6 7 3 2 4" xfId="13286" xr:uid="{DEDCF275-0661-4327-ACD4-10F71AFAE631}"/>
    <cellStyle name="40% - Accent6 7 3 2 4 2" xfId="15917" xr:uid="{B60CFA45-7CB0-494B-B74E-9430CE22B4BD}"/>
    <cellStyle name="40% - Accent6 7 3 2 4 2 2" xfId="41244" xr:uid="{61DE1EA7-31C8-4D52-A8D2-011913B2BFDC}"/>
    <cellStyle name="40% - Accent6 7 3 2 4 3" xfId="38637" xr:uid="{4AD8E39D-8C2E-427A-9E49-85F41BC3A2C3}"/>
    <cellStyle name="40% - Accent6 7 3 2 5" xfId="11366" xr:uid="{7A49D601-CB07-44C4-98C4-CABF295874DE}"/>
    <cellStyle name="40% - Accent6 7 3 2 5 2" xfId="36737" xr:uid="{D49D46E8-EF0F-479B-80D6-A8E6C09CF66E}"/>
    <cellStyle name="40% - Accent6 7 3 2 6" xfId="35166" xr:uid="{741250DA-E6FD-4D2A-B93B-D4BF98807BD1}"/>
    <cellStyle name="40% - Accent6 7 3 3" xfId="22419" xr:uid="{E2BA7CB9-3AD1-48E5-8443-7EEFB462B8E4}"/>
    <cellStyle name="40% - Accent6 7 3 3 2" xfId="13051" xr:uid="{3065D67B-361C-4D90-B703-43A19DA46A96}"/>
    <cellStyle name="40% - Accent6 7 3 3 2 2" xfId="23744" xr:uid="{69932E8B-E73C-44C4-BF3F-C7E568E6F022}"/>
    <cellStyle name="40% - Accent6 7 3 3 2 2 2" xfId="16872" xr:uid="{314BE86B-648F-4353-A756-4D20091435C0}"/>
    <cellStyle name="40% - Accent6 7 3 3 2 2 2 2" xfId="42188" xr:uid="{72E2025E-3E92-4AC9-BCE1-F6225171658D}"/>
    <cellStyle name="40% - Accent6 7 3 3 2 2 3" xfId="48989" xr:uid="{051F0F93-5456-4A22-A8F0-65CCC545529A}"/>
    <cellStyle name="40% - Accent6 7 3 3 2 3" xfId="24947" xr:uid="{8D5A7276-2143-4970-98E3-BB9E9113A316}"/>
    <cellStyle name="40% - Accent6 7 3 3 2 3 2" xfId="4394" xr:uid="{E1DE6F6A-177B-4BC6-A956-F4F0582FCD58}"/>
    <cellStyle name="40% - Accent6 7 3 3 2 3 2 2" xfId="29838" xr:uid="{EE93AE91-D520-44FF-91E2-D5B1BC5C158A}"/>
    <cellStyle name="40% - Accent6 7 3 3 2 3 3" xfId="50181" xr:uid="{97E7E8C3-6540-4411-A297-4959496E11F6}"/>
    <cellStyle name="40% - Accent6 7 3 3 2 4" xfId="12481" xr:uid="{AEF31F11-1472-40C0-9E38-C92ABC53F016}"/>
    <cellStyle name="40% - Accent6 7 3 3 2 4 2" xfId="37844" xr:uid="{48BC1E21-1CAA-4A81-B07B-90C39B3359DB}"/>
    <cellStyle name="40% - Accent6 7 3 3 2 5" xfId="38402" xr:uid="{5F7A34E0-B9CE-45B9-9A36-FDA6B7600711}"/>
    <cellStyle name="40% - Accent6 7 3 3 3" xfId="20482" xr:uid="{6A40EF36-F0E5-4AB6-8E56-68E7B62FF257}"/>
    <cellStyle name="40% - Accent6 7 3 3 3 2" xfId="5221" xr:uid="{F5902E2C-B195-4B00-917F-30147D8E2323}"/>
    <cellStyle name="40% - Accent6 7 3 3 3 2 2" xfId="30652" xr:uid="{0C2B8D80-26B0-4C19-829A-1042C478C723}"/>
    <cellStyle name="40% - Accent6 7 3 3 3 3" xfId="45761" xr:uid="{9F68557A-03E2-4CC9-A859-C495E0D890D7}"/>
    <cellStyle name="40% - Accent6 7 3 3 4" xfId="206" xr:uid="{242B3846-2D56-486E-8EEC-591E615A4AB6}"/>
    <cellStyle name="40% - Accent6 7 3 3 4 2" xfId="5384" xr:uid="{EFF3D9A5-2EC7-4C4B-BFCB-CE390826FA96}"/>
    <cellStyle name="40% - Accent6 7 3 3 4 2 2" xfId="30815" xr:uid="{EA4F1F86-1294-4D2D-BA29-503B205D8CC4}"/>
    <cellStyle name="40% - Accent6 7 3 3 4 3" xfId="25700" xr:uid="{CDFF1093-B1FE-47C2-BED9-F32EA6479373}"/>
    <cellStyle name="40% - Accent6 7 3 3 5" xfId="24003" xr:uid="{B0D4DC3A-68F5-40E7-AE7C-69E3A0A16CF1}"/>
    <cellStyle name="40% - Accent6 7 3 3 5 2" xfId="49248" xr:uid="{F48C73F7-D16A-4EB6-9509-A717D7DF6DFC}"/>
    <cellStyle name="40% - Accent6 7 3 3 6" xfId="47676" xr:uid="{005C9A83-B6F2-4677-B57A-0B56BA6F4DB5}"/>
    <cellStyle name="40% - Accent6 7 3 4" xfId="6729" xr:uid="{47DE2D2A-3D06-4604-8EB8-AE1C9C3459EB}"/>
    <cellStyle name="40% - Accent6 7 3 4 2" xfId="4794" xr:uid="{11C2AF47-1CF6-48AB-BD14-9A4A94476A1B}"/>
    <cellStyle name="40% - Accent6 7 3 4 2 2" xfId="10548" xr:uid="{07122015-E522-47C5-845D-34FF95711B0F}"/>
    <cellStyle name="40% - Accent6 7 3 4 2 2 2" xfId="35932" xr:uid="{8A3E229B-22AD-4CC6-9D64-766A6EBC528C}"/>
    <cellStyle name="40% - Accent6 7 3 4 2 3" xfId="30225" xr:uid="{102DC6F7-E7B6-4E0E-BFC2-F957EDE20E33}"/>
    <cellStyle name="40% - Accent6 7 3 4 3" xfId="5996" xr:uid="{3D042921-DA69-4DDA-870C-27FF22D8EF41}"/>
    <cellStyle name="40% - Accent6 7 3 4 3 2" xfId="13901" xr:uid="{4CBB6A0D-8BFB-4AF9-9052-EEE61ED700B0}"/>
    <cellStyle name="40% - Accent6 7 3 4 3 2 2" xfId="39252" xr:uid="{C1646B64-46D8-47BA-9B08-B6E848D3FF31}"/>
    <cellStyle name="40% - Accent6 7 3 4 3 3" xfId="31419" xr:uid="{E489F3FE-C385-445B-8AA5-09F134B7C2B0}"/>
    <cellStyle name="40% - Accent6 7 3 4 4" xfId="16701" xr:uid="{53E4359F-36BE-4D7C-B990-544DE3C1B6E1}"/>
    <cellStyle name="40% - Accent6 7 3 4 4 2" xfId="42017" xr:uid="{ED0ADA0D-0649-47EE-BA6D-1A049CD9A042}"/>
    <cellStyle name="40% - Accent6 7 3 4 5" xfId="32143" xr:uid="{2A5BF434-F779-4F4F-B8F6-D1632A8998A0}"/>
    <cellStyle name="40% - Accent6 7 3 5" xfId="18380" xr:uid="{D8B32EC2-4BCD-4192-ACC2-5A6DD99C2097}"/>
    <cellStyle name="40% - Accent6 7 3 5 2" xfId="22066" xr:uid="{7682E860-A4D8-4FC6-AB6B-524CF29183A1}"/>
    <cellStyle name="40% - Accent6 7 3 5 2 2" xfId="47334" xr:uid="{0CEB7948-5BCB-4C57-A62D-2B1068649421}"/>
    <cellStyle name="40% - Accent6 7 3 5 3" xfId="43680" xr:uid="{ACC47316-A668-403B-B448-60ABF4B77968}"/>
    <cellStyle name="40% - Accent6 7 3 6" xfId="19600" xr:uid="{90E81846-50E8-4B81-8DB6-FF4B5828BCCF}"/>
    <cellStyle name="40% - Accent6 7 3 6 2" xfId="22229" xr:uid="{A39BED65-25E1-41F9-A9B2-59BDE6666EAE}"/>
    <cellStyle name="40% - Accent6 7 3 6 2 2" xfId="47497" xr:uid="{8B5EF103-8255-46B0-9192-01A1DAAECA99}"/>
    <cellStyle name="40% - Accent6 7 3 6 3" xfId="44888" xr:uid="{49289CF6-DB85-4740-A3A7-61BC10B061D9}"/>
    <cellStyle name="40% - Accent6 7 3 7" xfId="5053" xr:uid="{3D5D4BA5-0247-4CE5-BF39-5481D2ED79E3}"/>
    <cellStyle name="40% - Accent6 7 3 7 2" xfId="30484" xr:uid="{FD8D975C-C9E4-41B6-9173-AC34398204B9}"/>
    <cellStyle name="40% - Accent6 7 3 8" xfId="28913" xr:uid="{B6406DA1-FB48-4590-8895-C1BF5AFB033D}"/>
    <cellStyle name="40% - Accent6 7 4" xfId="16106" xr:uid="{3D1375BA-2449-4551-AE56-4C8AC7FE97A0}"/>
    <cellStyle name="40% - Accent6 7 4 2" xfId="409" xr:uid="{9C5D37C5-BDC3-4FFF-80F5-190383CBF092}"/>
    <cellStyle name="40% - Accent6 7 4 2 2" xfId="17432" xr:uid="{C289E517-2AFF-4797-893A-51747D08031C}"/>
    <cellStyle name="40% - Accent6 7 4 2 2 2" xfId="6338" xr:uid="{8E224DB7-C51D-46C8-A36C-0F56A4B4B00F}"/>
    <cellStyle name="40% - Accent6 7 4 2 2 2 2" xfId="31761" xr:uid="{7E337ADF-7D16-4312-8BF9-3EDD5BFF68FE}"/>
    <cellStyle name="40% - Accent6 7 4 2 2 3" xfId="42740" xr:uid="{701BE832-A2DE-4B30-AF50-3422617C6930}"/>
    <cellStyle name="40% - Accent6 7 4 2 3" xfId="18634" xr:uid="{BD8F73F7-AE98-4ACE-BDB4-2921FC3D0AD3}"/>
    <cellStyle name="40% - Accent6 7 4 2 3 2" xfId="10708" xr:uid="{6DE85224-E235-4E5C-AB60-AAC80AF1900A}"/>
    <cellStyle name="40% - Accent6 7 4 2 3 2 2" xfId="36092" xr:uid="{F6AC20F0-A29C-4B19-A319-29230BA14926}"/>
    <cellStyle name="40% - Accent6 7 4 2 3 3" xfId="43934" xr:uid="{E0239730-3592-4D47-B629-D4AFD58F297B}"/>
    <cellStyle name="40% - Accent6 7 4 2 4" xfId="25118" xr:uid="{359D5B65-CCFB-4FD2-B9EC-19EA2D4DEFFA}"/>
    <cellStyle name="40% - Accent6 7 4 2 4 2" xfId="50352" xr:uid="{48978552-5A5A-419F-8AF2-FA685C811B65}"/>
    <cellStyle name="40% - Accent6 7 4 2 5" xfId="25893" xr:uid="{546637FF-5BC8-4597-BD5A-4CE3999AE40C}"/>
    <cellStyle name="40% - Accent6 7 4 3" xfId="14170" xr:uid="{1424E167-329C-4931-ACE0-61604DD43C97}"/>
    <cellStyle name="40% - Accent6 7 4 3 2" xfId="11534" xr:uid="{D8BF6DAA-1478-4744-BD7B-505DF496B687}"/>
    <cellStyle name="40% - Accent6 7 4 3 2 2" xfId="36905" xr:uid="{6F0BE861-9198-4B1E-A976-1E552F344DC3}"/>
    <cellStyle name="40% - Accent6 7 4 3 3" xfId="39509" xr:uid="{52A9C707-2709-4293-8A2F-2EABEA08EC5A}"/>
    <cellStyle name="40% - Accent6 7 4 4" xfId="1707" xr:uid="{4EE386A1-2E1A-4B24-A8F2-1AB312628BC9}"/>
    <cellStyle name="40% - Accent6 7 4 4 2" xfId="11697" xr:uid="{6DD2EF9A-E9E8-40A2-BD67-4E8147AAE5A5}"/>
    <cellStyle name="40% - Accent6 7 4 4 2 2" xfId="37068" xr:uid="{3873278E-C02F-4B16-8FAA-702CDAFA1319}"/>
    <cellStyle name="40% - Accent6 7 4 4 3" xfId="27178" xr:uid="{199DDC4B-01D3-4E20-95DD-507BDD55DE88}"/>
    <cellStyle name="40% - Accent6 7 4 5" xfId="17691" xr:uid="{AB2321F0-57EB-45E2-9C9B-91B250BAFBBB}"/>
    <cellStyle name="40% - Accent6 7 4 5 2" xfId="42999" xr:uid="{D72FFEAD-DE35-43ED-B13D-075EB40D13A1}"/>
    <cellStyle name="40% - Accent6 7 4 6" xfId="41423" xr:uid="{4122B684-772E-44A2-8469-70E3212B3D9E}"/>
    <cellStyle name="40% - Accent6 7 5" xfId="5572" xr:uid="{6510B91E-EE18-4E71-86FA-0C603E4C1B08}"/>
    <cellStyle name="40% - Accent6 7 5 2" xfId="1449" xr:uid="{B2EA0AAE-F5AB-44CD-ACFA-77CDADF996CE}"/>
    <cellStyle name="40% - Accent6 7 5 2 2" xfId="6899" xr:uid="{619EA1FA-AE5F-40C3-BD23-FCD37420EFEC}"/>
    <cellStyle name="40% - Accent6 7 5 2 2 2" xfId="12652" xr:uid="{C0CC245A-3A99-4177-9E28-482DBF20000D}"/>
    <cellStyle name="40% - Accent6 7 5 2 2 2 2" xfId="38015" xr:uid="{CE85E493-0591-42ED-8199-5C0F8696DA6F}"/>
    <cellStyle name="40% - Accent6 7 5 2 2 3" xfId="32313" xr:uid="{35DC3AEC-CDF6-42DF-8CA3-8F414A1ED807}"/>
    <cellStyle name="40% - Accent6 7 5 2 3" xfId="8101" xr:uid="{B24AB609-2FD5-4495-8248-564794F08979}"/>
    <cellStyle name="40% - Accent6 7 5 2 3 2" xfId="23345" xr:uid="{549775DC-A9C6-4CDE-8F55-2478CD512E8C}"/>
    <cellStyle name="40% - Accent6 7 5 2 3 2 2" xfId="48600" xr:uid="{4FAA4B94-E83F-4A49-BEA9-1C566CFD2DD9}"/>
    <cellStyle name="40% - Accent6 7 5 2 3 3" xfId="33508" xr:uid="{4660005C-A3C2-482F-BA9F-7BE6FD2F3837}"/>
    <cellStyle name="40% - Accent6 7 5 2 4" xfId="18805" xr:uid="{6F75B2CF-5A43-4BD6-A1BC-0232D4037DD7}"/>
    <cellStyle name="40% - Accent6 7 5 2 4 2" xfId="44105" xr:uid="{A4EE07C5-E738-4DBA-A8FD-537473B8DDCD}"/>
    <cellStyle name="40% - Accent6 7 5 2 5" xfId="26920" xr:uid="{9059DCFB-D621-4C5C-80CA-431E0F0EC42F}"/>
    <cellStyle name="40% - Accent6 7 5 3" xfId="2606" xr:uid="{008E8B46-41A1-4721-AC82-2431D056516F}"/>
    <cellStyle name="40% - Accent6 7 5 3 2" xfId="24171" xr:uid="{081D14FD-3EB0-4174-A208-4AB93FEE57C0}"/>
    <cellStyle name="40% - Accent6 7 5 3 2 2" xfId="49416" xr:uid="{E2E56BD2-76D8-4C34-B221-89736CD436A7}"/>
    <cellStyle name="40% - Accent6 7 5 3 3" xfId="28059" xr:uid="{BF3F5002-3C61-49A1-B790-8189620F262B}"/>
    <cellStyle name="40% - Accent6 7 5 4" xfId="3811" xr:uid="{476EA60F-5C1D-4471-A842-2A7019CCFAE7}"/>
    <cellStyle name="40% - Accent6 7 5 4 2" xfId="24334" xr:uid="{2C9C176E-BD09-4B10-8067-7381A5DCFECE}"/>
    <cellStyle name="40% - Accent6 7 5 4 2 2" xfId="49579" xr:uid="{7CD6AFE2-41B1-4B66-B711-29682531E141}"/>
    <cellStyle name="40% - Accent6 7 5 4 3" xfId="29255" xr:uid="{2D2FEB16-CBFD-4413-9EE5-F7E645C36F3E}"/>
    <cellStyle name="40% - Accent6 7 5 5" xfId="7158" xr:uid="{DCE755DC-0D10-4734-B929-180D14686569}"/>
    <cellStyle name="40% - Accent6 7 5 5 2" xfId="32572" xr:uid="{B4AE3BCC-DBF4-437E-A301-A08CEFD4E630}"/>
    <cellStyle name="40% - Accent6 7 5 6" xfId="30995" xr:uid="{B6F02CE5-657C-4A2E-AC6D-75E39428BD1E}"/>
    <cellStyle name="40% - Accent6 7 6" xfId="4624" xr:uid="{D23126A8-7F11-4B54-BC05-C5763B7B5E7C}"/>
    <cellStyle name="40% - Accent6 7 6 2" xfId="2690" xr:uid="{5FBF4BE7-6700-4028-835C-6A82C0F1F8C9}"/>
    <cellStyle name="40% - Accent6 7 6 2 2" xfId="13732" xr:uid="{F84A7CB4-51AD-4593-9DEE-BA3DAA242F81}"/>
    <cellStyle name="40% - Accent6 7 6 2 2 2" xfId="39083" xr:uid="{2974EB74-383D-4430-A125-61F7B2DCDA3F}"/>
    <cellStyle name="40% - Accent6 7 6 2 3" xfId="28143" xr:uid="{6AAB5053-0717-4B43-B5F1-13294A460807}"/>
    <cellStyle name="40% - Accent6 7 6 3" xfId="3892" xr:uid="{B1F1E084-2135-4AE5-BB72-8A2F3439E85C}"/>
    <cellStyle name="40% - Accent6 7 6 3 2" xfId="24424" xr:uid="{AF1FBB98-3CB3-4E51-9A63-276F47788FA0}"/>
    <cellStyle name="40% - Accent6 7 6 3 2 2" xfId="49669" xr:uid="{D9E00367-360F-4AD6-BDAA-7FBF5E4F9688}"/>
    <cellStyle name="40% - Accent6 7 6 3 3" xfId="29336" xr:uid="{876BE14B-56D7-41A0-BFCA-71B92C0711A1}"/>
    <cellStyle name="40% - Accent6 7 6 4" xfId="1959" xr:uid="{C2498C4F-FB13-459C-A14F-AA5C84D26385}"/>
    <cellStyle name="40% - Accent6 7 6 4 2" xfId="27430" xr:uid="{376F62FA-C48A-445F-A524-E3C4CC4425BC}"/>
    <cellStyle name="40% - Accent6 7 6 5" xfId="30055" xr:uid="{82153CE9-C0E7-42D1-B0AC-49880008FBDB}"/>
    <cellStyle name="40% - Accent6 7 7" xfId="16276" xr:uid="{79BA1BA0-01CC-47D3-8CFF-8CECA3CE9769}"/>
    <cellStyle name="40% - Accent6 7 7 2" xfId="20993" xr:uid="{C00F8A80-7307-461F-92F8-3BF18BC252A1}"/>
    <cellStyle name="40% - Accent6 7 7 2 2" xfId="46272" xr:uid="{1FD35569-628A-4578-9090-FB91C34E08A6}"/>
    <cellStyle name="40% - Accent6 7 7 3" xfId="41592" xr:uid="{F3C80E2A-5128-4992-8B16-3B0E4891A476}"/>
    <cellStyle name="40% - Accent6 7 8" xfId="11172" xr:uid="{FE65569B-F3D4-43A1-96DC-1FE54E2D5AFA}"/>
    <cellStyle name="40% - Accent6 7 8 2" xfId="21156" xr:uid="{78EAE3C7-A3F0-43AA-A319-C49B2BA8128E}"/>
    <cellStyle name="40% - Accent6 7 8 2 2" xfId="46435" xr:uid="{9BAD5DAD-B9DC-4D85-92EA-2C5A9C937420}"/>
    <cellStyle name="40% - Accent6 7 8 3" xfId="36543" xr:uid="{A391075F-DFC0-47D9-883C-17A23CB3F401}"/>
    <cellStyle name="40% - Accent6 7 9" xfId="2949" xr:uid="{2F4F9D19-0C47-4C03-80EB-B93A360ECD2D}"/>
    <cellStyle name="40% - Accent6 7 9 2" xfId="28402" xr:uid="{8E6382B4-C4A7-4C97-88A0-D3D2F19CB155}"/>
    <cellStyle name="40% - Accent6 8" xfId="11886" xr:uid="{526C7CD6-B8B3-4383-B7CE-7D8D68619B28}"/>
    <cellStyle name="40% - Accent6 8 2" xfId="24523" xr:uid="{B8075478-61F5-4B68-9134-2942BDA09665}"/>
    <cellStyle name="40% - Accent6 8 2 2" xfId="9867" xr:uid="{62732096-8609-49C0-B65B-C77D066F1677}"/>
    <cellStyle name="40% - Accent6 8 2 2 2" xfId="13221" xr:uid="{1EF00B77-4894-405A-8FF8-34DC444E1601}"/>
    <cellStyle name="40% - Accent6 8 2 2 2 2" xfId="18976" xr:uid="{435F1DB1-AD1C-40F5-9D3B-D1AE04F8F537}"/>
    <cellStyle name="40% - Accent6 8 2 2 2 2 2" xfId="44276" xr:uid="{27693690-35C7-4F46-92A2-9713FCFE8385}"/>
    <cellStyle name="40% - Accent6 8 2 2 2 3" xfId="38572" xr:uid="{A146CD13-BE95-4CB4-A7DC-344891052BD1}"/>
    <cellStyle name="40% - Accent6 8 2 2 3" xfId="14424" xr:uid="{49B8B400-E128-4D31-AD31-CF627019A7AD}"/>
    <cellStyle name="40% - Accent6 8 2 2 3 2" xfId="6498" xr:uid="{85F6DF0F-1325-42BA-AEE3-5161B926782A}"/>
    <cellStyle name="40% - Accent6 8 2 2 3 2 2" xfId="31921" xr:uid="{75F75E4F-5AA0-4617-AC3C-FCE00C3C5595}"/>
    <cellStyle name="40% - Accent6 8 2 2 3 3" xfId="39763" xr:uid="{C6369B11-7DE6-4B02-AF6B-F8A1E6008F6E}"/>
    <cellStyle name="40% - Accent6 8 2 2 4" xfId="20907" xr:uid="{2CB40D41-723A-4A02-BA3A-591901948F97}"/>
    <cellStyle name="40% - Accent6 8 2 2 4 2" xfId="46186" xr:uid="{39908FB6-E8DB-41F2-9C21-ABC71FBC9CB8}"/>
    <cellStyle name="40% - Accent6 8 2 2 5" xfId="35251" xr:uid="{DF8D4D77-4D64-419E-BE58-37FF1CDC7CD6}"/>
    <cellStyle name="40% - Accent6 8 2 3" xfId="21555" xr:uid="{7474993D-62ED-47EE-948D-6F25E76BEDA2}"/>
    <cellStyle name="40% - Accent6 8 2 3 2" xfId="7326" xr:uid="{A86D0BE4-84DA-4D5D-AC4F-3ADDB1CC82C2}"/>
    <cellStyle name="40% - Accent6 8 2 3 2 2" xfId="32740" xr:uid="{02A8F41D-1B96-4BB1-B0FF-ED7BAFF8C06F}"/>
    <cellStyle name="40% - Accent6 8 2 3 3" xfId="46823" xr:uid="{D6B16733-F7AF-4A94-BF00-9813712802BB}"/>
    <cellStyle name="40% - Accent6 8 2 4" xfId="22762" xr:uid="{1FA13D7F-A04C-4908-856F-ACB4F2B98038}"/>
    <cellStyle name="40% - Accent6 8 2 4 2" xfId="7489" xr:uid="{30229C6A-3FB3-4BB8-84B3-A5402D49BF74}"/>
    <cellStyle name="40% - Accent6 8 2 4 2 2" xfId="32903" xr:uid="{A6836432-6B0A-4C8D-8FE4-E6275E1D2DB8}"/>
    <cellStyle name="40% - Accent6 8 2 4 3" xfId="48017" xr:uid="{D0B092DB-FB91-4A02-829A-80B8EF56F2F7}"/>
    <cellStyle name="40% - Accent6 8 2 5" xfId="13480" xr:uid="{D04BBEB8-BFCF-4F6F-8C25-B0BFFCA71AB3}"/>
    <cellStyle name="40% - Accent6 8 2 5 2" xfId="38831" xr:uid="{69828AED-4E9C-42C2-82F8-02057A6C7CB5}"/>
    <cellStyle name="40% - Accent6 8 2 6" xfId="49759" xr:uid="{125231D3-7378-4D54-A66A-46CB6C408992}"/>
    <cellStyle name="40% - Accent6 8 3" xfId="18210" xr:uid="{EB033B44-F7A4-4CA6-9FE6-0B979B619671}"/>
    <cellStyle name="40% - Accent6 8 3 2" xfId="22504" xr:uid="{35492C21-F9DB-42CF-AFE3-BB31B65B6D8C}"/>
    <cellStyle name="40% - Accent6 8 3 2 2" xfId="1616" xr:uid="{E75549F5-E5AE-476F-9A7D-66F4050D2D1F}"/>
    <cellStyle name="40% - Accent6 8 3 2 2 2" xfId="8443" xr:uid="{075889C7-5DDE-4B03-9B13-1571E94ED151}"/>
    <cellStyle name="40% - Accent6 8 3 2 2 2 2" xfId="33850" xr:uid="{CABF55D5-EF72-49E5-92FB-95840D65959C}"/>
    <cellStyle name="40% - Accent6 8 3 2 2 3" xfId="27087" xr:uid="{4C4FB9EE-4AE1-4ADD-A2FC-74FA9178B2DA}"/>
    <cellStyle name="40% - Accent6 8 3 2 3" xfId="2860" xr:uid="{097D0846-7ACA-48D4-A90E-5B730E2AD849}"/>
    <cellStyle name="40% - Accent6 8 3 2 3 2" xfId="12812" xr:uid="{E7743140-39C6-4CE1-856F-EE604918F253}"/>
    <cellStyle name="40% - Accent6 8 3 2 3 2 2" xfId="38175" xr:uid="{1FB75C52-44F4-450D-852B-63CCE12FE605}"/>
    <cellStyle name="40% - Accent6 8 3 2 3 3" xfId="28313" xr:uid="{4997893E-F37E-441E-8B64-68E5984AADDA}"/>
    <cellStyle name="40% - Accent6 8 3 2 4" xfId="14595" xr:uid="{B645B122-102D-4052-B58C-2ECE68FD8924}"/>
    <cellStyle name="40% - Accent6 8 3 2 4 2" xfId="39934" xr:uid="{AD8E9F69-3B5D-47ED-8399-A2909A85E599}"/>
    <cellStyle name="40% - Accent6 8 3 2 5" xfId="47760" xr:uid="{3E1F951D-792A-4508-8701-C640087D8EA3}"/>
    <cellStyle name="40% - Accent6 8 3 3" xfId="15243" xr:uid="{D03F38DB-C34F-43FB-A993-C11FC3B34654}"/>
    <cellStyle name="40% - Accent6 8 3 3 2" xfId="19962" xr:uid="{F22EFE75-DC36-4812-818C-11321E6EE93C}"/>
    <cellStyle name="40% - Accent6 8 3 3 2 2" xfId="45250" xr:uid="{420B0959-AE9B-4F8A-9772-1ED4556EC896}"/>
    <cellStyle name="40% - Accent6 8 3 3 3" xfId="40570" xr:uid="{26EBC4B4-E004-40A7-85A7-25F5A5815824}"/>
    <cellStyle name="40% - Accent6 8 3 4" xfId="16449" xr:uid="{AF8BCD9F-D8CB-4B3E-8D78-7AE0C7EE4334}"/>
    <cellStyle name="40% - Accent6 8 3 4 2" xfId="20125" xr:uid="{37895029-60F7-49A9-94FF-E2D5A4DD80E6}"/>
    <cellStyle name="40% - Accent6 8 3 4 2 2" xfId="45413" xr:uid="{4D62418C-6DBD-46F4-8937-F73404DC55B8}"/>
    <cellStyle name="40% - Accent6 8 3 4 3" xfId="41765" xr:uid="{1386E0FB-8883-466B-87ED-1C879E1FFED3}"/>
    <cellStyle name="40% - Accent6 8 3 5" xfId="842" xr:uid="{367558CA-93EA-4EA8-8BBD-8669F188A08E}"/>
    <cellStyle name="40% - Accent6 8 3 5 2" xfId="26326" xr:uid="{9DDBE2C9-DF15-4FF7-A4B3-08A27BCB4520}"/>
    <cellStyle name="40% - Accent6 8 3 6" xfId="43511" xr:uid="{1463997D-7461-4962-AF4B-32571A384D3A}"/>
    <cellStyle name="40% - Accent6 8 4" xfId="3553" xr:uid="{D69C106F-44D5-401D-B749-603C24BB8467}"/>
    <cellStyle name="40% - Accent6 8 4 2" xfId="19535" xr:uid="{259733C6-64AF-452B-A239-4E7787A090D8}"/>
    <cellStyle name="40% - Accent6 8 4 2 2" xfId="25289" xr:uid="{9CE0A25E-B91F-43B0-89F6-468A87179163}"/>
    <cellStyle name="40% - Accent6 8 4 2 2 2" xfId="50523" xr:uid="{C88544FF-BAB2-4082-9DEE-AE5D19BB2CDB}"/>
    <cellStyle name="40% - Accent6 8 4 2 3" xfId="44823" xr:uid="{F7461F74-6151-4A58-8B26-67E518288FE2}"/>
    <cellStyle name="40% - Accent6 8 4 3" xfId="20736" xr:uid="{9DD5A932-530E-4E42-8091-DCC32A4BFC5A}"/>
    <cellStyle name="40% - Accent6 8 4 3 2" xfId="17032" xr:uid="{361F22D3-AB0E-4696-BEF0-36D46F6ED0C4}"/>
    <cellStyle name="40% - Accent6 8 4 3 2 2" xfId="42348" xr:uid="{77FDF898-D06D-4513-B138-913993F835DA}"/>
    <cellStyle name="40% - Accent6 8 4 3 3" xfId="46015" xr:uid="{7110BEF5-BB6E-4E01-AF85-E24160FE67C3}"/>
    <cellStyle name="40% - Accent6 8 4 4" xfId="8272" xr:uid="{C2A9BE36-02DB-4C6F-B29F-7661D1DABC7B}"/>
    <cellStyle name="40% - Accent6 8 4 4 2" xfId="33679" xr:uid="{B91E0944-ED92-40A3-983F-FEB93F823EC7}"/>
    <cellStyle name="40% - Accent6 8 4 5" xfId="28997" xr:uid="{F9A9611C-72E5-4CAE-96A0-EFFE7FA8A63F}"/>
    <cellStyle name="40% - Accent6 8 5" xfId="8919" xr:uid="{EE4929B9-C6D6-4AA2-A700-01424E91F302}"/>
    <cellStyle name="40% - Accent6 8 5 2" xfId="17859" xr:uid="{832260C3-8136-4FEC-880D-30087004420E}"/>
    <cellStyle name="40% - Accent6 8 5 2 2" xfId="43167" xr:uid="{57FBD786-9777-4F47-B7C6-159B0A058447}"/>
    <cellStyle name="40% - Accent6 8 5 3" xfId="34312" xr:uid="{820597AC-D90C-446A-A2BD-B5779691C9BD}"/>
    <cellStyle name="40% - Accent6 8 6" xfId="10125" xr:uid="{8701BDD7-25EE-4025-8286-6C65984DEBC3}"/>
    <cellStyle name="40% - Accent6 8 6 2" xfId="18022" xr:uid="{D4CC579C-39E3-4606-8DD2-CE724A784401}"/>
    <cellStyle name="40% - Accent6 8 6 2 2" xfId="43330" xr:uid="{769AB8CC-AE7B-431B-981C-5E69D363948A}"/>
    <cellStyle name="40% - Accent6 8 6 3" xfId="35509" xr:uid="{14D601AD-8386-41D4-90B3-550715971723}"/>
    <cellStyle name="40% - Accent6 8 7" xfId="19794" xr:uid="{F88558B1-1409-472A-ADF4-92FB85F099B8}"/>
    <cellStyle name="40% - Accent6 8 7 2" xfId="45082" xr:uid="{55A58DE4-75E7-4E9A-A700-850C18CF151A}"/>
    <cellStyle name="40% - Accent6 8 8" xfId="37249" xr:uid="{3021E37E-DD0C-47E1-8D46-DC84E79921BC}"/>
    <cellStyle name="40% - Accent6 9" xfId="7677" xr:uid="{64B36F42-6169-4EEE-AFD2-91C7B19FE0C6}"/>
    <cellStyle name="40% - Accent6 9 2" xfId="20312" xr:uid="{0CD56DF7-5020-4F9D-A0B1-9F7DD1F9FAE4}"/>
    <cellStyle name="40% - Accent6 9 2 2" xfId="5657" xr:uid="{61F75E06-4AE2-41CB-A6E1-895E24895B5F}"/>
    <cellStyle name="40% - Accent6 9 2 2 2" xfId="10034" xr:uid="{222B3BF0-85D4-401F-9E13-86908E1DBFE8}"/>
    <cellStyle name="40% - Accent6 9 2 2 2 2" xfId="14766" xr:uid="{D69EA684-E157-4141-95D4-70B5F6E44729}"/>
    <cellStyle name="40% - Accent6 9 2 2 2 2 2" xfId="40105" xr:uid="{552D1CF1-4590-408E-90B7-7E1310BF6AA9}"/>
    <cellStyle name="40% - Accent6 9 2 2 2 3" xfId="35418" xr:uid="{4F3FC337-A58D-432A-8EAC-AC4AA051F00C}"/>
    <cellStyle name="40% - Accent6 9 2 2 3" xfId="21809" xr:uid="{307CFD39-E8F8-45B7-B410-8E466CB09291}"/>
    <cellStyle name="40% - Accent6 9 2 2 3 2" xfId="19136" xr:uid="{2F77BCB3-99A9-4B57-A0D0-F2ACA10D75AC}"/>
    <cellStyle name="40% - Accent6 9 2 2 3 2 2" xfId="44436" xr:uid="{D0FDF81F-909A-4C28-AA12-4D0F0B7225CB}"/>
    <cellStyle name="40% - Accent6 9 2 2 3 3" xfId="47077" xr:uid="{5BFCCCCA-C926-495D-BD44-835619677B55}"/>
    <cellStyle name="40% - Accent6 9 2 2 4" xfId="9344" xr:uid="{A686BB7F-1570-4C46-B88D-A554DC28A1C1}"/>
    <cellStyle name="40% - Accent6 9 2 2 4 2" xfId="34737" xr:uid="{44B5BC9A-8973-477F-AC83-B1140265CE2B}"/>
    <cellStyle name="40% - Accent6 9 2 2 5" xfId="31080" xr:uid="{14FA9E39-E94B-45D6-AC47-8DE3E4CF8002}"/>
    <cellStyle name="40% - Accent6 9 2 3" xfId="11023" xr:uid="{D8B967C2-21EE-4B6F-A381-47B0964E2CD3}"/>
    <cellStyle name="40% - Accent6 9 2 3 2" xfId="1013" xr:uid="{6BE609FF-1E01-4974-89B2-95E5B80CF4DD}"/>
    <cellStyle name="40% - Accent6 9 2 3 2 2" xfId="26497" xr:uid="{93DACA7B-9FCA-457A-9F85-DAD189F393B4}"/>
    <cellStyle name="40% - Accent6 9 2 3 3" xfId="36394" xr:uid="{B28F2E3F-9529-4908-B3BC-F121EC4F6AE4}"/>
    <cellStyle name="40% - Accent6 9 2 4" xfId="12229" xr:uid="{2E676413-D186-4BEC-ADE3-4BD08AC3A9D1}"/>
    <cellStyle name="40% - Accent6 9 2 4 2" xfId="1184" xr:uid="{244DAE58-774E-4C18-8D41-531969F31922}"/>
    <cellStyle name="40% - Accent6 9 2 4 2 2" xfId="26668" xr:uid="{422350AA-556B-4ACC-8545-0249ACD0471B}"/>
    <cellStyle name="40% - Accent6 9 2 4 3" xfId="37592" xr:uid="{997FA580-C538-4D68-B8E3-E7721A5EE460}"/>
    <cellStyle name="40% - Accent6 9 2 5" xfId="3982" xr:uid="{6B451915-E0B4-4CCF-8F87-9CAECC1B7283}"/>
    <cellStyle name="40% - Accent6 9 2 5 2" xfId="29426" xr:uid="{B5863AD4-CA86-47EC-B330-E6D3758B94EC}"/>
    <cellStyle name="40% - Accent6 9 2 6" xfId="45593" xr:uid="{76B99867-7C07-4D04-9F03-3F6A0DA88D9F}"/>
    <cellStyle name="40% - Accent6 9 3" xfId="14000" xr:uid="{8C9B0AF2-4A33-4124-BCCE-F5F41BBEB4F2}"/>
    <cellStyle name="40% - Accent6 9 3 2" xfId="11971" xr:uid="{867ADC9B-4E40-481F-B3F2-03EFFCCFAB43}"/>
    <cellStyle name="40% - Accent6 9 3 2 2" xfId="22671" xr:uid="{BF81EC2F-DD83-4107-8C5F-D825B645B3C3}"/>
    <cellStyle name="40% - Accent6 9 3 2 2 2" xfId="3202" xr:uid="{F103A00F-0002-470B-8B47-313AF8D38903}"/>
    <cellStyle name="40% - Accent6 9 3 2 2 2 2" xfId="28655" xr:uid="{F6B1FA85-A7E0-46FC-B499-2428688A2133}"/>
    <cellStyle name="40% - Accent6 9 3 2 2 3" xfId="47926" xr:uid="{FAC13958-36B9-44D1-8FCE-55E641CD0662}"/>
    <cellStyle name="40% - Accent6 9 3 2 3" xfId="15497" xr:uid="{5AF6B01F-52EC-4DE9-8BD8-1612066F6100}"/>
    <cellStyle name="40% - Accent6 9 3 2 3 2" xfId="8603" xr:uid="{212A405A-1F1A-49FD-94F8-63DD53B0EA64}"/>
    <cellStyle name="40% - Accent6 9 3 2 3 2 2" xfId="34010" xr:uid="{220CF200-CADC-44BB-A3BF-8C11194CEA74}"/>
    <cellStyle name="40% - Accent6 9 3 2 3 3" xfId="40824" xr:uid="{6FBD8D5B-6A20-4615-8E1F-D89B62CBEA7D}"/>
    <cellStyle name="40% - Accent6 9 3 2 4" xfId="21980" xr:uid="{A0DD71D4-80D2-479C-ACE1-8E5D12CB428A}"/>
    <cellStyle name="40% - Accent6 9 3 2 4 2" xfId="47248" xr:uid="{E57F2F8A-E253-48B5-8FF6-23A7AECB7D5E}"/>
    <cellStyle name="40% - Accent6 9 3 2 5" xfId="37334" xr:uid="{33DD61C6-E181-4691-83C5-F4A76ABEDC04}"/>
    <cellStyle name="40% - Accent6 9 3 3" xfId="23660" xr:uid="{E0F1A52C-63D5-4DD9-83A5-167D99756B35}"/>
    <cellStyle name="40% - Accent6 9 3 3 2" xfId="2048" xr:uid="{7FA7A3AA-351D-42E3-94CA-4FA5FFC68E7F}"/>
    <cellStyle name="40% - Accent6 9 3 3 2 2" xfId="27519" xr:uid="{FF946A07-545E-44AA-98C2-0ECAE1B4D672}"/>
    <cellStyle name="40% - Accent6 9 3 3 3" xfId="48905" xr:uid="{102DB0F3-D0A9-4D11-B413-D085DFF8A337}"/>
    <cellStyle name="40% - Accent6 9 3 4" xfId="24866" xr:uid="{CD8506A8-ECDD-46CC-B25D-647375B6EA0F}"/>
    <cellStyle name="40% - Accent6 9 3 4 2" xfId="2218" xr:uid="{99834281-8156-478C-8A09-984A5A41096D}"/>
    <cellStyle name="40% - Accent6 9 3 4 2 2" xfId="27689" xr:uid="{1639D370-E512-4E03-BE9B-EB80F9F510F6}"/>
    <cellStyle name="40% - Accent6 9 3 4 3" xfId="50100" xr:uid="{7E435120-8991-4A20-8B71-69C527A2BEFF}"/>
    <cellStyle name="40% - Accent6 9 3 5" xfId="10296" xr:uid="{E37F2BE7-CBE5-4462-A7FA-B80A4375870B}"/>
    <cellStyle name="40% - Accent6 9 3 5 2" xfId="35680" xr:uid="{8111BB12-4A44-4B05-B68C-CCF8833B911E}"/>
    <cellStyle name="40% - Accent6 9 3 6" xfId="39341" xr:uid="{FED69D8F-5BFD-4F06-A264-3F2262F31861}"/>
    <cellStyle name="40% - Accent6 9 4" xfId="16191" xr:uid="{6975158F-E23D-4DEA-A91F-B39DE8C7E04D}"/>
    <cellStyle name="40% - Accent6 9 4 2" xfId="3720" xr:uid="{FE8C0DF4-0281-46B0-A7FA-91BCE1B9ADF2}"/>
    <cellStyle name="40% - Accent6 9 4 2 2" xfId="21078" xr:uid="{04B35A20-EB91-4FEA-8CE7-4D689B1ED9F4}"/>
    <cellStyle name="40% - Accent6 9 4 2 2 2" xfId="46357" xr:uid="{0D179D25-2511-4EFA-8E94-6A366D613F2C}"/>
    <cellStyle name="40% - Accent6 9 4 2 3" xfId="29164" xr:uid="{62FC962F-4403-4233-AA55-0B2808E5AA32}"/>
    <cellStyle name="40% - Accent6 9 4 3" xfId="9173" xr:uid="{B1B807E4-2392-4B11-AA02-50FF588CED4E}"/>
    <cellStyle name="40% - Accent6 9 4 3 2" xfId="25449" xr:uid="{1FC7AF01-BE05-4FB4-B6A1-0EF12F285267}"/>
    <cellStyle name="40% - Accent6 9 4 3 2 2" xfId="50683" xr:uid="{661B841F-B0E7-42EA-8C92-68F6894E2798}"/>
    <cellStyle name="40% - Accent6 9 4 3 3" xfId="34566" xr:uid="{743521F7-6D0E-471F-A693-BE9D1FE035E3}"/>
    <cellStyle name="40% - Accent6 9 4 4" xfId="3031" xr:uid="{56FC7497-8474-431D-B66E-B3FAFD57666D}"/>
    <cellStyle name="40% - Accent6 9 4 4 2" xfId="28484" xr:uid="{14DF8931-A8F2-4EC7-86B1-A22FA61A0E9F}"/>
    <cellStyle name="40% - Accent6 9 4 5" xfId="41507" xr:uid="{85D6F432-C4CB-451B-BB44-7DC3CADE376A}"/>
    <cellStyle name="40% - Accent6 9 5" xfId="4710" xr:uid="{D2ECAA51-EEB6-49BD-B6F0-37DD87CE8D41}"/>
    <cellStyle name="40% - Accent6 9 5 2" xfId="13648" xr:uid="{0EDA2358-4ECA-40AB-B42D-C8A422B17CD2}"/>
    <cellStyle name="40% - Accent6 9 5 2 2" xfId="38999" xr:uid="{9FC07DEA-52AB-4912-B347-3F234685B23F}"/>
    <cellStyle name="40% - Accent6 9 5 3" xfId="30141" xr:uid="{F5A5AB38-937A-4536-B045-70942CEE4B46}"/>
    <cellStyle name="40% - Accent6 9 6" xfId="5915" xr:uid="{41C6428A-8B1E-4B20-A423-69C55F306EC5}"/>
    <cellStyle name="40% - Accent6 9 6 2" xfId="1183" xr:uid="{9F65B4C8-7071-4E88-9B99-99F8AFD9C653}"/>
    <cellStyle name="40% - Accent6 9 6 2 2" xfId="26667" xr:uid="{7B3E13DE-8F50-4FD0-A366-46E4AF49DE10}"/>
    <cellStyle name="40% - Accent6 9 6 3" xfId="31338" xr:uid="{D958A6ED-2171-46F9-9F32-CB28A78E4C64}"/>
    <cellStyle name="40% - Accent6 9 7" xfId="1878" xr:uid="{5267A0C4-9D27-434C-9701-AF9DC3321CCE}"/>
    <cellStyle name="40% - Accent6 9 7 2" xfId="27349" xr:uid="{45DC33A6-C89D-4259-97B4-888F8F9C19C9}"/>
    <cellStyle name="40% - Accent6 9 8" xfId="33084" xr:uid="{A2C31967-E456-46BA-96B8-C27A4793C750}"/>
    <cellStyle name="60% - Accent1 2" xfId="7596" xr:uid="{8EB7C54B-5101-4F6D-B8F4-D1F403AE2738}"/>
    <cellStyle name="60% - Accent1 2 2" xfId="25507" xr:uid="{02995C6C-6B29-4EC7-B540-C40708BDC9CC}"/>
    <cellStyle name="60% - Accent1 3" xfId="25489" xr:uid="{2E769612-5FEF-4A46-A57E-DA6646B83F1C}"/>
    <cellStyle name="60% - Accent1 3 2" xfId="50719" xr:uid="{0E076BD3-2ED3-4106-8F9A-4A92F7B772EA}"/>
    <cellStyle name="60% - Accent1 4" xfId="40" xr:uid="{1C4B3BC9-1D6A-4D8D-8A53-3DF89613877A}"/>
    <cellStyle name="60% - Accent2 2" xfId="8668" xr:uid="{C948A0EC-1C5C-4E49-A804-E7E80DE1B6D5}"/>
    <cellStyle name="60% - Accent2 2 2" xfId="25508" xr:uid="{67DC047A-F513-4298-AD2E-961D3ED8218B}"/>
    <cellStyle name="60% - Accent2 3" xfId="25492" xr:uid="{D9346F5F-30BC-4C6C-9D45-BE6CF44E59BD}"/>
    <cellStyle name="60% - Accent2 3 2" xfId="50722" xr:uid="{A9F44243-01AF-47E2-BD4E-C322FA145242}"/>
    <cellStyle name="60% - Accent2 4" xfId="41" xr:uid="{B31DFC58-B87A-4EE1-9425-290E280AC30D}"/>
    <cellStyle name="60% - Accent3 2" xfId="10773" xr:uid="{9E1B8F66-C623-4A4C-8FD2-7E798D42C364}"/>
    <cellStyle name="60% - Accent3 2 2" xfId="25509" xr:uid="{04C7BEF1-84EF-4199-B332-1AFFF7338D4F}"/>
    <cellStyle name="60% - Accent3 3" xfId="25495" xr:uid="{D1B92B23-0EF6-45A3-985B-745CFC49294C}"/>
    <cellStyle name="60% - Accent3 3 2" xfId="50725" xr:uid="{E55AA3F0-AABA-49A9-B6DE-609C7F4298E1}"/>
    <cellStyle name="60% - Accent3 4" xfId="42" xr:uid="{AA1B06CF-9083-4C6B-BA22-F68C49C2D354}"/>
    <cellStyle name="60% - Accent4 2" xfId="19201" xr:uid="{D79AF26C-1082-4829-9A0C-D1AC81ADF3C1}"/>
    <cellStyle name="60% - Accent4 2 2" xfId="25510" xr:uid="{2C2590F7-20E8-4245-ADFB-C5378D5E98E2}"/>
    <cellStyle name="60% - Accent4 3" xfId="25498" xr:uid="{888AC174-05E3-42AB-B573-DABF512DCB08}"/>
    <cellStyle name="60% - Accent4 3 2" xfId="50728" xr:uid="{EDCF3E83-F332-486D-8C19-41BEB6C146F6}"/>
    <cellStyle name="60% - Accent4 4" xfId="43" xr:uid="{83F9F3B6-A267-4048-9C94-0667C39D47AE}"/>
    <cellStyle name="60% - Accent5 2" xfId="1286" xr:uid="{FEDDC6DB-2B60-402B-B9A8-88C0468E7317}"/>
    <cellStyle name="60% - Accent5 2 2" xfId="25511" xr:uid="{E77E1178-CA08-4210-901F-C26198B30B7A}"/>
    <cellStyle name="60% - Accent5 3" xfId="25501" xr:uid="{2ED8D06B-203B-4B2E-B5B5-5266CB76A787}"/>
    <cellStyle name="60% - Accent5 3 2" xfId="50731" xr:uid="{DCC2863F-CB68-4EE5-99A5-F5CDDD7DAC51}"/>
    <cellStyle name="60% - Accent5 4" xfId="44" xr:uid="{F793CA32-4699-47A9-B11D-EA3251B2AF64}"/>
    <cellStyle name="60% - Accent6 2" xfId="16028" xr:uid="{46E5B33A-9DDB-405C-AF31-20CC7E59C524}"/>
    <cellStyle name="60% - Accent6 2 2" xfId="25512" xr:uid="{76996E73-78A3-4D07-B654-8324B8BD77D4}"/>
    <cellStyle name="60% - Accent6 3" xfId="25504" xr:uid="{83DDB693-0319-44F5-A8C5-9E9E36DF33F4}"/>
    <cellStyle name="60% - Accent6 3 2" xfId="50734" xr:uid="{507ED49D-6821-4A65-AB67-31A720687D30}"/>
    <cellStyle name="60% - Accent6 4" xfId="45" xr:uid="{C93E5082-2DD4-45BE-A7BB-2FDA85EABB28}"/>
    <cellStyle name="Accent1" xfId="19" builtinId="29" customBuiltin="1"/>
    <cellStyle name="Accent1 2" xfId="11804" xr:uid="{5712E7BF-41A2-42D5-B666-F62F60B98CED}"/>
    <cellStyle name="Accent2" xfId="22" builtinId="33" customBuiltin="1"/>
    <cellStyle name="Accent2 2" xfId="20230" xr:uid="{9548C89F-BDB0-43A0-B091-77DF8E752833}"/>
    <cellStyle name="Accent3" xfId="25" builtinId="37" customBuiltin="1"/>
    <cellStyle name="Accent3 2" xfId="21303" xr:uid="{41507A59-17CD-45FF-9DC8-E85277E23A6C}"/>
    <cellStyle name="Accent4" xfId="28" builtinId="41" customBuiltin="1"/>
    <cellStyle name="Accent4 2" xfId="23409" xr:uid="{60EA239D-96F4-434A-9B42-EFA9A9F5496D}"/>
    <cellStyle name="Accent5" xfId="31" builtinId="45" customBuiltin="1"/>
    <cellStyle name="Accent5 2" xfId="12885" xr:uid="{36D8B9D9-DCB9-4490-B6C3-81A432F6F64D}"/>
    <cellStyle name="Accent6" xfId="34" builtinId="49" customBuiltin="1"/>
    <cellStyle name="Accent6 2" xfId="3390" xr:uid="{53CB0C35-B54E-487E-A116-E5F9AB59311C}"/>
    <cellStyle name="Bad" xfId="10" builtinId="27" customBuiltin="1"/>
    <cellStyle name="Bad 2" xfId="23411" xr:uid="{1E460A0B-C4AA-4BCE-B9F8-9C811B442172}"/>
    <cellStyle name="Calculation" xfId="13" builtinId="22" customBuiltin="1"/>
    <cellStyle name="Calculation 2" xfId="12887" xr:uid="{460E9823-A13A-44C4-8A86-2B35BCC55AA9}"/>
    <cellStyle name="Check Cell" xfId="15" builtinId="23" customBuiltin="1"/>
    <cellStyle name="Check Cell 2" xfId="3387" xr:uid="{2BB58972-CAC4-4DD3-BE4F-4D240A5C446B}"/>
    <cellStyle name="Column Headings - size 10" xfId="46" xr:uid="{8F3EDE2F-9117-481E-B708-CFE9778110FC}"/>
    <cellStyle name="Column Headings - size 11" xfId="47" xr:uid="{0B8390D0-457A-4946-BC12-60AF1E227F1C}"/>
    <cellStyle name="Column Headings - size 8" xfId="48" xr:uid="{049A8FAB-BCCC-4B52-A984-03893608F904}"/>
    <cellStyle name="Column Headings - size 9" xfId="49" xr:uid="{DC8AC021-3F8D-4418-AF09-BFB992F1A4C3}"/>
    <cellStyle name="Comma" xfId="1" builtinId="3"/>
    <cellStyle name="Comma [0] 2" xfId="128" xr:uid="{260E788A-505A-4C85-B2DE-0B2E71731874}"/>
    <cellStyle name="Comma [0] 3" xfId="122" xr:uid="{BA692CB5-10AF-4397-B875-23141CFEB8F6}"/>
    <cellStyle name="Comma 10" xfId="155" xr:uid="{3BDF90EC-63DD-4EAB-88D1-9CBC557B44A2}"/>
    <cellStyle name="Comma 10 2" xfId="25555" xr:uid="{8ECD6E41-95F0-4202-97F3-FD31BADB97F1}"/>
    <cellStyle name="Comma 10 2 2" xfId="50778" xr:uid="{BDF5DD72-4342-4B93-A7D1-5E22D9AEBA55}"/>
    <cellStyle name="Comma 10 3" xfId="25650" xr:uid="{EB4CC2A6-1714-4693-BEDE-6D3116FB93F7}"/>
    <cellStyle name="Comma 11" xfId="156" xr:uid="{42D332B0-3511-4366-A265-9627AEE9E5FA}"/>
    <cellStyle name="Comma 11 2" xfId="25556" xr:uid="{015674D5-5022-480B-B9F2-459613DD5D09}"/>
    <cellStyle name="Comma 11 2 2" xfId="50779" xr:uid="{734531D7-1077-4632-9494-AAFC2D1BE664}"/>
    <cellStyle name="Comma 11 3" xfId="25651" xr:uid="{45A5576E-74AD-47CB-9B19-5F7B2944242C}"/>
    <cellStyle name="Comma 12" xfId="178" xr:uid="{6C17AF1D-87AB-4DEF-BD30-626F3AE8EC46}"/>
    <cellStyle name="Comma 12 2" xfId="25578" xr:uid="{6267B9F0-06D5-440A-8C7A-7D56DDA0C941}"/>
    <cellStyle name="Comma 12 2 2" xfId="50801" xr:uid="{F1C62AEA-ACD5-454F-AA94-04C4DF6F3C83}"/>
    <cellStyle name="Comma 12 3" xfId="25673" xr:uid="{FF181D15-9C3A-4787-ACA8-882704C8949D}"/>
    <cellStyle name="Comma 13" xfId="180" xr:uid="{8F42693E-CB3B-4A72-869A-48ED1D6692F1}"/>
    <cellStyle name="Comma 13 2" xfId="25580" xr:uid="{021FA548-A12F-4C78-B4D3-608EDA018EDD}"/>
    <cellStyle name="Comma 13 2 2" xfId="50803" xr:uid="{966749C0-A830-4A88-8723-CB8BE8A471D7}"/>
    <cellStyle name="Comma 13 3" xfId="25675" xr:uid="{2452AA0A-A522-479E-9A2F-C528E02F8553}"/>
    <cellStyle name="Comma 14" xfId="181" xr:uid="{22BB0928-C176-4383-869E-A68B9FB9539A}"/>
    <cellStyle name="Comma 14 2" xfId="25581" xr:uid="{DDDAB6F1-01C8-4E79-9FAF-213A319A8618}"/>
    <cellStyle name="Comma 14 2 2" xfId="50804" xr:uid="{9884E1D3-DDC3-46C1-A1B8-8C122A341774}"/>
    <cellStyle name="Comma 14 3" xfId="25676" xr:uid="{9C8725DD-5E1D-4172-ACFB-3D7D8D34F0DD}"/>
    <cellStyle name="Comma 15" xfId="182" xr:uid="{F7D522B9-86B6-4386-B31E-F4AEB64937CF}"/>
    <cellStyle name="Comma 15 2" xfId="25582" xr:uid="{03FE5AFE-12AB-4648-B038-6EE8161AB32C}"/>
    <cellStyle name="Comma 15 2 2" xfId="50805" xr:uid="{69B69902-A174-45DA-B8C6-9DF347AFF007}"/>
    <cellStyle name="Comma 15 3" xfId="25677" xr:uid="{57669191-6EE9-44A7-9FB0-AA929DDBD531}"/>
    <cellStyle name="Comma 16" xfId="183" xr:uid="{9B1BD171-508B-431B-AC50-2DE10A1A5846}"/>
    <cellStyle name="Comma 16 2" xfId="25583" xr:uid="{3EC9D620-AE82-44F5-AACF-DFA3107D9CB1}"/>
    <cellStyle name="Comma 16 2 2" xfId="50806" xr:uid="{9F11C435-97CA-4A3A-ADC4-B2E4D56B30F2}"/>
    <cellStyle name="Comma 16 3" xfId="25678" xr:uid="{EB072E3C-F4E9-4E43-BAA9-8756549AF245}"/>
    <cellStyle name="Comma 17" xfId="184" xr:uid="{71F7D857-7EEB-47BB-B7CD-107F380B878F}"/>
    <cellStyle name="Comma 17 2" xfId="25584" xr:uid="{855D67E0-D05D-4F52-B249-58514190D3AD}"/>
    <cellStyle name="Comma 17 2 2" xfId="50807" xr:uid="{FED1C00B-583E-4C92-B7E3-29802AF42501}"/>
    <cellStyle name="Comma 17 3" xfId="25679" xr:uid="{7356D3E9-A69F-462A-84C1-228CFC366B56}"/>
    <cellStyle name="Comma 18" xfId="185" xr:uid="{73A37DC5-1B7F-42FB-98F4-F65F8585ED62}"/>
    <cellStyle name="Comma 18 2" xfId="25585" xr:uid="{EA43261B-C80E-429F-B26C-8B2A5A0E3728}"/>
    <cellStyle name="Comma 18 2 2" xfId="50808" xr:uid="{C47670C6-1A35-4510-A983-F8E07A4556A7}"/>
    <cellStyle name="Comma 18 3" xfId="25680" xr:uid="{04FFA2E2-82E1-48A3-894A-FB4DE1058760}"/>
    <cellStyle name="Comma 19" xfId="186" xr:uid="{D3A7FAA3-47F4-4F00-A47A-4C1B3FB66394}"/>
    <cellStyle name="Comma 19 2" xfId="25586" xr:uid="{83BDC247-1842-4CB4-AC00-7B61B794046B}"/>
    <cellStyle name="Comma 19 2 2" xfId="50809" xr:uid="{DAB37276-C491-4E7D-8EC8-10D5FF16CDB5}"/>
    <cellStyle name="Comma 19 3" xfId="25681" xr:uid="{26C81CD1-9379-481C-AB8E-D791C3C69B69}"/>
    <cellStyle name="Comma 2" xfId="50" xr:uid="{DAD715D8-C33A-4330-A627-E46570B4937A}"/>
    <cellStyle name="Comma 2 2" xfId="51" xr:uid="{01806628-CC7E-4BD5-907D-F62379BFCCF0}"/>
    <cellStyle name="Comma 2 2 10" xfId="8671" xr:uid="{5A4776CA-36F5-4C23-BEFE-E08934764D9A}"/>
    <cellStyle name="Comma 2 2 11" xfId="25526" xr:uid="{FF76388D-8584-4F54-8A3E-15A412470762}"/>
    <cellStyle name="Comma 2 2 11 2" xfId="50749" xr:uid="{00C15DD1-78F9-46AB-A0BA-DDBEF4EB44B7}"/>
    <cellStyle name="Comma 2 2 12" xfId="25621" xr:uid="{C5597EAF-5208-4C8A-A812-A30CD8570E63}"/>
    <cellStyle name="Comma 2 2 2" xfId="7608" xr:uid="{30E008BD-A79D-46C6-BF94-5440C11A11DB}"/>
    <cellStyle name="Comma 2 2 2 10" xfId="25601" xr:uid="{29251EEC-BCA1-4FA3-8D33-3E35CB8732E6}"/>
    <cellStyle name="Comma 2 2 2 10 2" xfId="50823" xr:uid="{2677D62F-4C24-44C3-A562-E87E54EFFF64}"/>
    <cellStyle name="Comma 2 2 2 11" xfId="33018" xr:uid="{BAF432AA-B9DE-4F69-86F6-491C28AB016A}"/>
    <cellStyle name="Comma 2 2 2 2" xfId="20243" xr:uid="{88898785-F3EF-4040-A1F6-BBF51B35C29B}"/>
    <cellStyle name="Comma 2 2 2 3" xfId="13931" xr:uid="{FB24707D-B724-4C0D-A350-9401B31AB90D}"/>
    <cellStyle name="Comma 2 2 2 4" xfId="2367" xr:uid="{B916EE3A-30E3-4BB2-998A-471B0B8CE1A1}"/>
    <cellStyle name="Comma 2 2 2 5" xfId="8680" xr:uid="{ED65228B-2B4A-4B33-8D86-C31AC02BAEC6}"/>
    <cellStyle name="Comma 2 2 2 5 2" xfId="425" xr:uid="{A39DD57B-A720-4873-8A75-83D9BF474D42}"/>
    <cellStyle name="Comma 2 2 2 5 2 2" xfId="22685" xr:uid="{CA1711F6-E3BB-45F5-B9D8-D1E632B9EC62}"/>
    <cellStyle name="Comma 2 2 2 5 2 2 2" xfId="23398" xr:uid="{5F166192-D997-4298-9C90-9CAA5173FA2C}"/>
    <cellStyle name="Comma 2 2 2 5 2 2 2 2" xfId="48653" xr:uid="{A1C54548-144C-47DD-80A7-540FDF8CF61F}"/>
    <cellStyle name="Comma 2 2 2 5 2 2 3" xfId="47940" xr:uid="{973684CB-9AEA-4998-A83B-E09597258621}"/>
    <cellStyle name="Comma 2 2 2 5 2 3" xfId="20750" xr:uid="{144B3E5F-AECB-4B3D-8D30-D1F64BBC9B91}"/>
    <cellStyle name="Comma 2 2 2 5 2 3 2" xfId="11801" xr:uid="{CFBD235A-0755-458A-A264-A327AEF14C5C}"/>
    <cellStyle name="Comma 2 2 2 5 2 3 2 2" xfId="37172" xr:uid="{CD2D6DD1-398B-4ED9-9920-774DE585F709}"/>
    <cellStyle name="Comma 2 2 2 5 2 3 3" xfId="46029" xr:uid="{BF049CD9-28BD-4E2D-B01B-D0E662C7AE86}"/>
    <cellStyle name="Comma 2 2 2 5 2 4" xfId="3046" xr:uid="{A6E48966-FDD9-4157-BE2E-0ADF32896640}"/>
    <cellStyle name="Comma 2 2 2 5 2 4 2" xfId="28499" xr:uid="{27BAD04E-7108-4588-A828-6B491E106B14}"/>
    <cellStyle name="Comma 2 2 2 5 2 5" xfId="25909" xr:uid="{4F8EFA9D-38C6-4630-9210-C14CEB13E599}"/>
    <cellStyle name="Comma 2 2 2 5 3" xfId="14105" xr:uid="{E6D1B28A-EEFD-405B-89C4-2B5A7B873F9B}"/>
    <cellStyle name="Comma 2 2 2 5 3 2" xfId="12501" xr:uid="{B7DC5C9F-4F69-4E4D-9D47-9E900E53878B}"/>
    <cellStyle name="Comma 2 2 2 5 3 2 2" xfId="37864" xr:uid="{B31524B9-F77D-4565-A9D1-EFE9FCD396D4}"/>
    <cellStyle name="Comma 2 2 2 5 3 3" xfId="39444" xr:uid="{2073BC5C-F18D-4373-97B8-0E563A1B813D}"/>
    <cellStyle name="Comma 2 2 2 5 4" xfId="7950" xr:uid="{B6E3A97D-D3D5-4456-AC37-F47A0BE4609A}"/>
    <cellStyle name="Comma 2 2 2 5 4 2" xfId="5326" xr:uid="{5487F428-5C3D-495A-BC32-23AE05CD8632}"/>
    <cellStyle name="Comma 2 2 2 5 4 2 2" xfId="30757" xr:uid="{AF54491F-6608-4930-8E3A-A2EC84B317FE}"/>
    <cellStyle name="Comma 2 2 2 5 4 3" xfId="33357" xr:uid="{387F539F-6D04-44BD-AE29-D43602E17984}"/>
    <cellStyle name="Comma 2 2 2 5 5" xfId="18653" xr:uid="{97EA4A30-64FE-4CB9-9098-088A3591D24A}"/>
    <cellStyle name="Comma 2 2 2 5 5 2" xfId="43953" xr:uid="{1B76F3A1-1F38-405D-B1F1-E0433630839D}"/>
    <cellStyle name="Comma 2 2 2 5 6" xfId="34080" xr:uid="{5CC09B13-CA24-4B89-A841-38A611A0086F}"/>
    <cellStyle name="Comma 2 2 2 6" xfId="1464" xr:uid="{89FBB115-D374-4DCA-A116-488840159E13}"/>
    <cellStyle name="Comma 2 2 2 6 2" xfId="16372" xr:uid="{1C0DAC6C-BEE1-4759-B471-F62DE76A7A68}"/>
    <cellStyle name="Comma 2 2 2 6 2 2" xfId="17086" xr:uid="{6FBCDB77-A1E3-425D-BA7B-B59F6CB4F82B}"/>
    <cellStyle name="Comma 2 2 2 6 2 2 2" xfId="42401" xr:uid="{DEBC91F3-2E10-44C6-9C32-7CB2FE280318}"/>
    <cellStyle name="Comma 2 2 2 6 2 3" xfId="41688" xr:uid="{73CA54E8-F9A9-4ECB-B016-46344B18FECE}"/>
    <cellStyle name="Comma 2 2 2 6 3" xfId="14438" xr:uid="{A8A14909-7BD1-448F-BFF8-3BC14F75360B}"/>
    <cellStyle name="Comma 2 2 2 6 3 2" xfId="24438" xr:uid="{244166D2-0AFA-4CA1-9EA6-C607340DC6C0}"/>
    <cellStyle name="Comma 2 2 2 6 3 2 2" xfId="49682" xr:uid="{C95F5B58-4373-40FF-B07D-4D8E28C6F3E6}"/>
    <cellStyle name="Comma 2 2 2 6 3 3" xfId="39777" xr:uid="{65DCE4DF-A891-429D-A15E-95E1ADEF5E79}"/>
    <cellStyle name="Comma 2 2 2 6 4" xfId="9359" xr:uid="{0E946DF7-DB3D-402A-978C-D9760E3FF98E}"/>
    <cellStyle name="Comma 2 2 2 6 4 2" xfId="34752" xr:uid="{908EF2F5-2FB3-465C-A738-64723980AF07}"/>
    <cellStyle name="Comma 2 2 2 6 5" xfId="26935" xr:uid="{5D6A77FD-51AF-4DBE-AE7F-6C7F453413D9}"/>
    <cellStyle name="Comma 2 2 2 7" xfId="20417" xr:uid="{4FDFF4D0-CDFE-42E0-9B1C-5B0733DEA724}"/>
    <cellStyle name="Comma 2 2 2 7 2" xfId="6187" xr:uid="{76F3B9B6-8BCC-4AFB-AF2F-D016C6902A91}"/>
    <cellStyle name="Comma 2 2 2 7 2 2" xfId="31610" xr:uid="{30BD1E0A-F34B-484F-8E3E-20BF3087C0DC}"/>
    <cellStyle name="Comma 2 2 2 7 3" xfId="45696" xr:uid="{DBE1FC45-2EAC-4D39-BB05-E1482D108592}"/>
    <cellStyle name="Comma 2 2 2 8" xfId="18483" xr:uid="{F5852CBE-6984-431B-9C70-13751FD76C3D}"/>
    <cellStyle name="Comma 2 2 2 8 2" xfId="15859" xr:uid="{4CF356BC-F748-48B7-9BE5-79D9F7EE7923}"/>
    <cellStyle name="Comma 2 2 2 8 2 2" xfId="41186" xr:uid="{D3FB0D78-AB65-407E-A8EB-EA39FA0AFE18}"/>
    <cellStyle name="Comma 2 2 2 8 3" xfId="43783" xr:uid="{6706EA13-A5C4-418F-BF14-B5EE2C0C15A6}"/>
    <cellStyle name="Comma 2 2 2 9" xfId="24966" xr:uid="{A49E8A88-D44B-450A-A61D-560A493E1E0B}"/>
    <cellStyle name="Comma 2 2 2 9 2" xfId="50200" xr:uid="{4DB98047-15DE-4E9E-BC74-564426AA9A36}"/>
    <cellStyle name="Comma 2 2 3" xfId="21316" xr:uid="{4E36B39C-6E4C-4812-9319-733F8734C094}"/>
    <cellStyle name="Comma 2 2 4" xfId="15004" xr:uid="{05C43995-61AA-4817-BAA8-D4D8D50E2E31}"/>
    <cellStyle name="Comma 2 2 5" xfId="4471" xr:uid="{32D0288C-3145-4A85-8E0A-8BD301CAC6F8}"/>
    <cellStyle name="Comma 2 2 6" xfId="10784" xr:uid="{34A22FB7-6A33-48A0-8122-4EE0427D7170}"/>
    <cellStyle name="Comma 2 2 7" xfId="23421" xr:uid="{57AE53AB-7BEC-4AEA-9AF6-44E18EBC36E3}"/>
    <cellStyle name="Comma 2 2 7 2" xfId="17109" xr:uid="{CD964F07-0B8E-401C-90E7-4DE435407376}"/>
    <cellStyle name="Comma 2 2 7 2 2" xfId="13063" xr:uid="{29E59358-F866-4809-B173-84234CF915BD}"/>
    <cellStyle name="Comma 2 2 7 2 2 2" xfId="3734" xr:uid="{1E2AF7B2-BB94-42A9-889D-401F3047A4F3}"/>
    <cellStyle name="Comma 2 2 7 2 2 2 2" xfId="4448" xr:uid="{6A7C9CD1-6C87-48B8-9A71-B545078B5FA4}"/>
    <cellStyle name="Comma 2 2 7 2 2 2 2 2" xfId="29891" xr:uid="{5E7E2BDC-2D29-42F4-B3A3-AA7C66FF5850}"/>
    <cellStyle name="Comma 2 2 7 2 2 2 3" xfId="29178" xr:uid="{AF873FFC-31EC-47D1-B17F-1358BDAA65CD}"/>
    <cellStyle name="Comma 2 2 7 2 2 3" xfId="18648" xr:uid="{0F3C32E7-1C5D-4EB8-8121-0801648F3479}"/>
    <cellStyle name="Comma 2 2 7 2 2 3 2" xfId="16021" xr:uid="{A91C9A54-85EA-4E07-9612-13CB05687721}"/>
    <cellStyle name="Comma 2 2 7 2 2 3 2 2" xfId="41348" xr:uid="{97DE0676-3CDC-43DC-BB2D-1DE4F6535D8B}"/>
    <cellStyle name="Comma 2 2 7 2 2 3 3" xfId="43948" xr:uid="{10FBF9FA-26C1-4679-A88F-4A3EB33FCAE2}"/>
    <cellStyle name="Comma 2 2 7 2 2 4" xfId="20922" xr:uid="{DED05829-DAEF-405D-A9C7-5962C2BAE217}"/>
    <cellStyle name="Comma 2 2 7 2 2 4 2" xfId="46201" xr:uid="{DC678164-289E-4B5C-B2B9-BB246DD508DC}"/>
    <cellStyle name="Comma 2 2 7 2 2 5" xfId="38414" xr:uid="{9B2D03F8-3B93-463A-B2E0-7376D3E39F5C}"/>
    <cellStyle name="Comma 2 2 7 2 3" xfId="8854" xr:uid="{14226EFA-5DA4-415A-8C89-C575A9FAD114}"/>
    <cellStyle name="Comma 2 2 7 2 3 2" xfId="18825" xr:uid="{3CA7BB6E-CDF8-4D64-81B1-A7186DF128FC}"/>
    <cellStyle name="Comma 2 2 7 2 3 2 2" xfId="44125" xr:uid="{3784858D-8B09-48B3-888E-0DD1F49FABF7}"/>
    <cellStyle name="Comma 2 2 7 2 3 3" xfId="34247" xr:uid="{DD87E765-86FC-4235-BBC0-8AB9D6CCCAD2}"/>
    <cellStyle name="Comma 2 2 7 2 4" xfId="14273" xr:uid="{AD638D7C-EC0C-4558-8356-4BB653F23731}"/>
    <cellStyle name="Comma 2 2 7 2 4 2" xfId="24276" xr:uid="{6D8E1C09-ACDF-4539-BAEC-EA7ED7FEE5D4}"/>
    <cellStyle name="Comma 2 2 7 2 4 2 2" xfId="49521" xr:uid="{80A3EF37-7983-48A5-A067-CE7F4AF2AA44}"/>
    <cellStyle name="Comma 2 2 7 2 4 3" xfId="39612" xr:uid="{F24913BA-4C3F-4402-A4E7-A1AEE0780A49}"/>
    <cellStyle name="Comma 2 2 7 2 5" xfId="20755" xr:uid="{0C4B9C74-A1E3-41F0-8C71-6EB9FAC48130}"/>
    <cellStyle name="Comma 2 2 7 2 5 2" xfId="46034" xr:uid="{BDFF9E73-A1D5-4DA3-8BD0-738C681F9AD7}"/>
    <cellStyle name="Comma 2 2 7 2 6" xfId="42419" xr:uid="{90A93011-6B2A-4BA7-93A5-B87445E8C1FF}"/>
    <cellStyle name="Comma 2 2 7 3" xfId="424" xr:uid="{693A3C81-F80F-4F8A-8872-F4017880203D}"/>
    <cellStyle name="Comma 2 2 7 3 2" xfId="10048" xr:uid="{83652636-F925-4AE1-AAA0-6CE790C2F6E0}"/>
    <cellStyle name="Comma 2 2 7 3 2 2" xfId="10762" xr:uid="{E861F9BF-2674-4931-813B-6602377AB995}"/>
    <cellStyle name="Comma 2 2 7 3 2 2 2" xfId="36145" xr:uid="{E3339233-3500-4303-A572-9533F2252426}"/>
    <cellStyle name="Comma 2 2 7 3 2 3" xfId="35432" xr:uid="{39B18B5D-FB77-4F26-9E6B-4B604B2EAAC7}"/>
    <cellStyle name="Comma 2 2 7 3 3" xfId="8115" xr:uid="{A047949D-5FDD-4CF8-B50C-9CFDFB9F716E}"/>
    <cellStyle name="Comma 2 2 7 3 3 2" xfId="5488" xr:uid="{B5702EE0-53C7-49DB-9D0B-9AE45E45D672}"/>
    <cellStyle name="Comma 2 2 7 3 3 2 2" xfId="30919" xr:uid="{2A0F317D-10F3-48AE-819F-E25DD29A70B5}"/>
    <cellStyle name="Comma 2 2 7 3 3 3" xfId="33522" xr:uid="{C4732150-04D9-4290-9B6B-E8F18B9A323C}"/>
    <cellStyle name="Comma 2 2 7 3 4" xfId="14610" xr:uid="{AD506CA7-5B71-43A2-B7F0-C5BFC0A2381C}"/>
    <cellStyle name="Comma 2 2 7 3 4 2" xfId="39949" xr:uid="{4D045F89-5C4C-40E5-BE13-A5180AEA6EC9}"/>
    <cellStyle name="Comma 2 2 7 3 5" xfId="25908" xr:uid="{C13DC44D-DCDD-4647-B37F-70A3C7B50867}"/>
    <cellStyle name="Comma 2 2 7 4" xfId="2541" xr:uid="{3D26B11C-F4DF-42B4-B413-5BB00DE98527}"/>
    <cellStyle name="Comma 2 2 7 4 2" xfId="25138" xr:uid="{927E17BC-EA05-42F2-AC15-81418E4B7DB6}"/>
    <cellStyle name="Comma 2 2 7 4 2 2" xfId="50372" xr:uid="{CC911A5C-D3BD-4897-8877-9D04065969A9}"/>
    <cellStyle name="Comma 2 2 7 4 3" xfId="27994" xr:uid="{3EBDCEDF-8D20-4BAC-954E-ED3D8660649F}"/>
    <cellStyle name="Comma 2 2 7 5" xfId="20585" xr:uid="{8019F92A-34FD-4DCF-93CA-811E1392EBA5}"/>
    <cellStyle name="Comma 2 2 7 5 2" xfId="11639" xr:uid="{8BEC3A5C-8E8C-48E7-90D8-D28BC5B940CA}"/>
    <cellStyle name="Comma 2 2 7 5 2 2" xfId="37010" xr:uid="{89CB6A3C-8D55-4D0F-A223-E9905BDD06F6}"/>
    <cellStyle name="Comma 2 2 7 5 3" xfId="45864" xr:uid="{EBFAADC0-F5DF-49DD-AD73-A3B2DB23010E}"/>
    <cellStyle name="Comma 2 2 7 6" xfId="8120" xr:uid="{5703722B-630A-4BC7-9FBF-C8FA7F868AC9}"/>
    <cellStyle name="Comma 2 2 7 6 2" xfId="33527" xr:uid="{BAF46C92-5F5A-4C9F-A027-F98F4934FEDB}"/>
    <cellStyle name="Comma 2 2 7 7" xfId="48669" xr:uid="{9945A7DE-4943-4756-9FF6-065DC863B22C}"/>
    <cellStyle name="Comma 2 2 8" xfId="6576" xr:uid="{171E9D75-0EDF-427A-A5EF-94AE37CF83CB}"/>
    <cellStyle name="Comma 2 2 8 2" xfId="19213" xr:uid="{933FE4DC-4A8E-43D0-BD06-8064C980F003}"/>
    <cellStyle name="Comma 2 2 8 2 2" xfId="6741" xr:uid="{EA611319-CEE2-4BDE-9163-70A25499A935}"/>
    <cellStyle name="Comma 2 2 8 2 2 2" xfId="13235" xr:uid="{F0612E73-6997-4E08-9D1E-0A2ACB6F74FE}"/>
    <cellStyle name="Comma 2 2 8 2 2 2 2" xfId="21292" xr:uid="{01FFCAC8-4A7B-42D9-9B1C-B8346A3BE72E}"/>
    <cellStyle name="Comma 2 2 8 2 2 2 2 2" xfId="46570" xr:uid="{DA50C6C4-3AE0-447D-8422-CCC61AEDDCA7}"/>
    <cellStyle name="Comma 2 2 8 2 2 2 3" xfId="38586" xr:uid="{4E151BF5-55FB-4FA9-A5E3-1C63232A00D4}"/>
    <cellStyle name="Comma 2 2 8 2 2 3" xfId="12324" xr:uid="{90C5E0AA-ACBD-4302-80A1-49B5F301105F}"/>
    <cellStyle name="Comma 2 2 8 2 2 3 2" xfId="9697" xr:uid="{3AEFE158-97E2-4717-8D5C-CBEE6934E64A}"/>
    <cellStyle name="Comma 2 2 8 2 2 3 2 2" xfId="35090" xr:uid="{4DCCB4D0-F710-40D0-A6B3-74D09CA4BD03}"/>
    <cellStyle name="Comma 2 2 8 2 2 3 3" xfId="37687" xr:uid="{D5A0F538-FC1B-43CC-9B0F-FB7384E29D19}"/>
    <cellStyle name="Comma 2 2 8 2 2 4" xfId="18820" xr:uid="{103C5235-EB2E-4E72-BEF9-DB6D25C3DC5B}"/>
    <cellStyle name="Comma 2 2 8 2 2 4 2" xfId="44120" xr:uid="{2DDF1D09-38CE-45B7-9BF1-81FD97F199B1}"/>
    <cellStyle name="Comma 2 2 8 2 2 5" xfId="32155" xr:uid="{E923BB99-7FEC-448C-B432-F5ACD5ECADC0}"/>
    <cellStyle name="Comma 2 2 8 2 3" xfId="15178" xr:uid="{B2D081C8-A0BA-4893-82B8-D77F8B8E4878}"/>
    <cellStyle name="Comma 2 2 8 2 3 2" xfId="20927" xr:uid="{7A540971-10CF-497E-B713-6D2CC6DBDE52}"/>
    <cellStyle name="Comma 2 2 8 2 3 2 2" xfId="46206" xr:uid="{B2A79BCD-437E-4D71-A3DE-C050D1BE4A66}"/>
    <cellStyle name="Comma 2 2 8 2 3 3" xfId="40505" xr:uid="{D0EB3B29-3B4E-4A03-A84A-CCB764C5E19D}"/>
    <cellStyle name="Comma 2 2 8 2 4" xfId="9022" xr:uid="{56C4CF2A-5114-4E49-B04A-22CC20B5B877}"/>
    <cellStyle name="Comma 2 2 8 2 4 2" xfId="7431" xr:uid="{552540E7-386F-437D-AB07-B135086696A0}"/>
    <cellStyle name="Comma 2 2 8 2 4 2 2" xfId="32845" xr:uid="{FDA5542B-CBDE-4A04-A4CC-B4F75D462017}"/>
    <cellStyle name="Comma 2 2 8 2 4 3" xfId="34415" xr:uid="{4C8DD742-E374-4F64-AABD-2F56FF970741}"/>
    <cellStyle name="Comma 2 2 8 2 5" xfId="2879" xr:uid="{ABB82AFF-76F5-4DC5-BD07-115ACB1F2AAB}"/>
    <cellStyle name="Comma 2 2 8 2 5 2" xfId="28332" xr:uid="{81DB0BF4-F413-4F06-9289-16E0CD18153E}"/>
    <cellStyle name="Comma 2 2 8 2 6" xfId="44504" xr:uid="{BC03A79C-F79D-4132-99E4-EFF4B111474D}"/>
    <cellStyle name="Comma 2 2 8 3" xfId="19377" xr:uid="{590B030E-C68F-4D02-8137-2809DCD2B3FE}"/>
    <cellStyle name="Comma 2 2 8 3 2" xfId="1630" xr:uid="{A872350A-72DB-46E7-A786-6C9A75D59F63}"/>
    <cellStyle name="Comma 2 2 8 3 2 2" xfId="14980" xr:uid="{D85E8549-7FA2-4A4C-B562-54C696ED5582}"/>
    <cellStyle name="Comma 2 2 8 3 2 2 2" xfId="40318" xr:uid="{47E88DFD-415B-4CE4-BFD5-3ECA7E13C3FD}"/>
    <cellStyle name="Comma 2 2 8 3 2 3" xfId="27101" xr:uid="{05B6C046-15BD-48E9-A1E8-2782EDBB8834}"/>
    <cellStyle name="Comma 2 2 8 3 3" xfId="24961" xr:uid="{50EBF5C1-34C6-49D2-84BC-6555F494FC0B}"/>
    <cellStyle name="Comma 2 2 8 3 3 2" xfId="22333" xr:uid="{EE7E7A8D-0190-4518-B0DC-CA7FABE05FB0}"/>
    <cellStyle name="Comma 2 2 8 3 3 2 2" xfId="47600" xr:uid="{1D64D1D8-CA83-4287-A7C2-DF3178F0BC56}"/>
    <cellStyle name="Comma 2 2 8 3 3 3" xfId="50195" xr:uid="{0BF73919-9EB7-4BE9-8806-F43B95393F2D}"/>
    <cellStyle name="Comma 2 2 8 3 4" xfId="8287" xr:uid="{B6CCC959-5133-45A5-8DF4-DB9E61F2AC40}"/>
    <cellStyle name="Comma 2 2 8 3 4 2" xfId="33694" xr:uid="{8AC53F79-FF4A-4FAA-B0FE-2673C9B46CAB}"/>
    <cellStyle name="Comma 2 2 8 3 5" xfId="44665" xr:uid="{D5A9AA0F-F212-4C83-8351-BE8FDE8D482E}"/>
    <cellStyle name="Comma 2 2 8 4" xfId="21490" xr:uid="{0CDEEAA9-E025-44A2-8AA1-32C41E98025D}"/>
    <cellStyle name="Comma 2 2 8 4 2" xfId="8292" xr:uid="{9E7AE7C2-8E7C-4613-80B7-D40971F481C7}"/>
    <cellStyle name="Comma 2 2 8 4 2 2" xfId="33699" xr:uid="{D19D8E60-A18E-4823-9E74-6CF01904A64A}"/>
    <cellStyle name="Comma 2 2 8 4 3" xfId="46758" xr:uid="{3004703B-1921-4ADA-A2B3-8F5B31558619}"/>
    <cellStyle name="Comma 2 2 8 5" xfId="2709" xr:uid="{DE5D8459-7B36-4CC5-913B-090D7BC59549}"/>
    <cellStyle name="Comma 2 2 8 5 2" xfId="17964" xr:uid="{88AA0EC4-6DEA-4B80-A9E1-6654255B7363}"/>
    <cellStyle name="Comma 2 2 8 5 2 2" xfId="43272" xr:uid="{3358D929-52CA-402E-B0BD-8058AAF440A9}"/>
    <cellStyle name="Comma 2 2 8 5 3" xfId="28162" xr:uid="{EF077CE0-D6E8-4C69-9C4F-6C62D1FE50CC}"/>
    <cellStyle name="Comma 2 2 8 6" xfId="14443" xr:uid="{2D00590B-F24A-497A-8FA7-09F60B43DC72}"/>
    <cellStyle name="Comma 2 2 8 6 2" xfId="39782" xr:uid="{02640A88-70F1-4297-83A7-B522C0070735}"/>
    <cellStyle name="Comma 2 2 8 7" xfId="31990" xr:uid="{5DDEBC98-C77E-41E5-A4C4-E8D962B11D25}"/>
    <cellStyle name="Comma 2 2 9" xfId="16019" xr:uid="{B83BEFE5-BC8A-46FC-93F0-72954B624226}"/>
    <cellStyle name="Comma 2 2 9 2" xfId="41346" xr:uid="{CAD7303E-04E4-4F2A-A812-DEF5E386542D}"/>
    <cellStyle name="Comma 2 3" xfId="12898" xr:uid="{67FB1444-6501-4D4C-9C7C-D369C2E7A505}"/>
    <cellStyle name="Comma 2 3 2" xfId="255" xr:uid="{81BC84D4-82F5-48BB-9E03-CA03D874B82F}"/>
    <cellStyle name="Comma 2 3 2 2" xfId="23586" xr:uid="{613F4EC5-B408-4C42-91C1-42CB120FEAA7}"/>
    <cellStyle name="Comma 2 3 2 2 2" xfId="6913" xr:uid="{650F10FC-1F43-40A1-A779-E7A8A242B95F}"/>
    <cellStyle name="Comma 2 3 2 2 2 2" xfId="2344" xr:uid="{D51FCB0F-60A9-4D22-86AE-DF90D3726526}"/>
    <cellStyle name="Comma 2 3 2 2 2 2 2" xfId="27814" xr:uid="{05EE8E39-D724-4DC7-A23E-4E4AC14A9CB6}"/>
    <cellStyle name="Comma 2 3 2 2 2 3" xfId="32327" xr:uid="{8D55BAB6-BB63-4751-9088-95897FD4FFE2}"/>
    <cellStyle name="Comma 2 3 2 2 3" xfId="16544" xr:uid="{84EC9043-4D1B-483D-98F4-A9DFACF235F0}"/>
    <cellStyle name="Comma 2 3 2 2 3 2" xfId="14948" xr:uid="{BA3CD88C-BC8F-409D-B732-E020668104C8}"/>
    <cellStyle name="Comma 2 3 2 2 3 2 2" xfId="40287" xr:uid="{743AF70C-A04A-4AB5-BAC1-FA4268595DE6}"/>
    <cellStyle name="Comma 2 3 2 2 3 3" xfId="41860" xr:uid="{9A56E87C-87CA-437E-9D28-F2425F6222BB}"/>
    <cellStyle name="Comma 2 3 2 2 4" xfId="12496" xr:uid="{82712193-5A97-4A92-8178-7185678D369E}"/>
    <cellStyle name="Comma 2 3 2 2 4 2" xfId="37859" xr:uid="{DF7C46F6-C63F-4435-BFD6-EE9BAA73FF66}"/>
    <cellStyle name="Comma 2 3 2 2 5" xfId="48831" xr:uid="{B019AC20-976B-463E-8744-F56402530451}"/>
    <cellStyle name="Comma 2 3 2 3" xfId="10958" xr:uid="{0E74DE4B-49B1-487F-9676-AB4DBFD82512}"/>
    <cellStyle name="Comma 2 3 2 3 2" xfId="3051" xr:uid="{4807A766-D384-42D6-BE86-5A5106B3051F}"/>
    <cellStyle name="Comma 2 3 2 3 2 2" xfId="28504" xr:uid="{1ADE3506-624A-4A40-8E7B-F11C7F9BB07A}"/>
    <cellStyle name="Comma 2 3 2 3 3" xfId="36329" xr:uid="{88845064-0680-4FA9-896B-035710CF84F8}"/>
    <cellStyle name="Comma 2 3 2 4" xfId="15346" xr:uid="{B7806A57-8DD3-4820-AAE8-6EF7C9329ABD}"/>
    <cellStyle name="Comma 2 3 2 4 2" xfId="13753" xr:uid="{1689EC25-36E8-4373-9ED0-D9C3F2289551}"/>
    <cellStyle name="Comma 2 3 2 4 2 2" xfId="39104" xr:uid="{E05A7BB3-DE82-4DDE-8E95-50C7AA7BB12B}"/>
    <cellStyle name="Comma 2 3 2 4 3" xfId="40673" xr:uid="{43F912AA-3A8C-443E-871F-978FEDD3E0D1}"/>
    <cellStyle name="Comma 2 3 2 5" xfId="21828" xr:uid="{CF5C3E74-836E-4D9D-9273-4F126F0B7E13}"/>
    <cellStyle name="Comma 2 3 2 5 2" xfId="47096" xr:uid="{ADDC9E6F-A273-4D80-9380-DE6620542303}"/>
    <cellStyle name="Comma 2 3 2 6" xfId="25744" xr:uid="{A3B5C531-F70A-45C4-BC8A-F96BAC3072A7}"/>
    <cellStyle name="Comma 2 3 3" xfId="17274" xr:uid="{DFE05C4B-41C2-492A-8503-FEC6262C1538}"/>
    <cellStyle name="Comma 2 3 3 2" xfId="19549" xr:uid="{9FCE08CC-FDC5-4EEE-8D56-20D5B64D9A43}"/>
    <cellStyle name="Comma 2 3 3 2 2" xfId="8657" xr:uid="{BBA7EF04-91B7-469B-A63F-A3108DFF4330}"/>
    <cellStyle name="Comma 2 3 3 2 2 2" xfId="34063" xr:uid="{B281EFE0-4D2F-4BFE-9D19-0E0CCD03C571}"/>
    <cellStyle name="Comma 2 3 3 2 3" xfId="44837" xr:uid="{44B47AF2-2386-45B6-9F44-F7E90A32CC94}"/>
    <cellStyle name="Comma 2 3 3 3" xfId="6010" xr:uid="{EFB146FB-E7EF-4604-8017-CDEA5B626530}"/>
    <cellStyle name="Comma 2 3 3 3 2" xfId="3384" xr:uid="{78E148DD-891D-44A4-9C9E-95D04369019E}"/>
    <cellStyle name="Comma 2 3 3 3 2 2" xfId="28837" xr:uid="{65522997-5162-4A5F-A461-D51363E5CD2B}"/>
    <cellStyle name="Comma 2 3 3 3 3" xfId="31433" xr:uid="{5EFF6300-66B9-48DA-BA77-CD61499F46F7}"/>
    <cellStyle name="Comma 2 3 3 4" xfId="25133" xr:uid="{18FD2DA5-515A-4A0F-85D8-1262CA31F5AE}"/>
    <cellStyle name="Comma 2 3 3 4 2" xfId="50367" xr:uid="{7AAC6267-B2ED-4A0B-94BF-F13C57F24C05}"/>
    <cellStyle name="Comma 2 3 3 5" xfId="42582" xr:uid="{ED8EA3EF-DDE3-42DA-8840-17098AA8527C}"/>
    <cellStyle name="Comma 2 3 4" xfId="4645" xr:uid="{D8F3F88A-B043-48A0-83C0-CB8DF3B8A48F}"/>
    <cellStyle name="Comma 2 3 4 2" xfId="14615" xr:uid="{12CF4A85-BBFA-499D-B4B5-78655203E072}"/>
    <cellStyle name="Comma 2 3 4 2 2" xfId="39954" xr:uid="{999F2F0E-45A2-48C7-A8D7-C882BDD37B05}"/>
    <cellStyle name="Comma 2 3 4 3" xfId="30076" xr:uid="{F523DA18-2E57-408E-8FBD-CA678EFE2367}"/>
    <cellStyle name="Comma 2 3 5" xfId="21658" xr:uid="{7F8041DD-9DC8-4341-9D0F-EAC0F83D6D47}"/>
    <cellStyle name="Comma 2 3 5 2" xfId="20067" xr:uid="{3CEFED47-A40C-4E5A-8684-CD552B28D6A2}"/>
    <cellStyle name="Comma 2 3 5 2 2" xfId="45355" xr:uid="{42E7772B-82AB-4DC3-A0DB-F60B7BB11DE2}"/>
    <cellStyle name="Comma 2 3 5 3" xfId="46926" xr:uid="{D582ED26-7320-4184-8B2E-5CD0EDB3B4B4}"/>
    <cellStyle name="Comma 2 3 6" xfId="9192" xr:uid="{770A54D1-26F6-4ABD-AAAB-78A3585E1412}"/>
    <cellStyle name="Comma 2 3 6 2" xfId="34585" xr:uid="{D0B85479-A8F2-432E-9589-9BC7433F242B}"/>
    <cellStyle name="Comma 2 3 7" xfId="38253" xr:uid="{C25833AD-6BF7-435A-9B5F-13441730EF2E}"/>
    <cellStyle name="Comma 2 4" xfId="1296" xr:uid="{165F8E0D-B612-45B6-A686-199D2E921F6F}"/>
    <cellStyle name="Comma 2 4 2" xfId="3400" xr:uid="{48A8F9B9-5A91-43F2-881A-444A986893AA}"/>
    <cellStyle name="Comma 2 4 2 2" xfId="9714" xr:uid="{F681BD88-29D7-4530-85DD-4EAECF418D74}"/>
    <cellStyle name="Comma 2 4 2 2 2" xfId="4636" xr:uid="{2F6B6428-1EBE-4D43-AAD0-E2447E844815}"/>
    <cellStyle name="Comma 2 4 2 2 2 2" xfId="23758" xr:uid="{17102359-B2E8-497E-BA08-E3BE9EFC1E6A}"/>
    <cellStyle name="Comma 2 4 2 2 2 2 2" xfId="21082" xr:uid="{D86C8DEF-0EDA-44E7-9F9D-D19C4923BE55}"/>
    <cellStyle name="Comma 2 4 2 2 2 2 2 2" xfId="46361" xr:uid="{60F80E83-0B97-433F-9C26-129D5B15BCE3}"/>
    <cellStyle name="Comma 2 4 2 2 2 2 3" xfId="49003" xr:uid="{8A90F792-DE10-4A6C-BBD8-3B5F2203C6AD}"/>
    <cellStyle name="Comma 2 4 2 2 2 3" xfId="10220" xr:uid="{5DD5AFB8-B228-4FC5-8C19-660F834E71D1}"/>
    <cellStyle name="Comma 2 4 2 2 2 3 2" xfId="8625" xr:uid="{1187DCA0-61DE-4271-BBB8-DF8873FB80E3}"/>
    <cellStyle name="Comma 2 4 2 2 2 3 2 2" xfId="34032" xr:uid="{7BA3DF5A-2AF5-485B-9D9C-AC2544599DD4}"/>
    <cellStyle name="Comma 2 4 2 2 2 3 3" xfId="35604" xr:uid="{A4DC7D7F-5D70-4CF2-9B86-F34E426AA045}"/>
    <cellStyle name="Comma 2 4 2 2 2 4" xfId="16716" xr:uid="{468D55F5-F342-48D5-B5A8-D9E4C8A6EC46}"/>
    <cellStyle name="Comma 2 4 2 2 2 4 2" xfId="42032" xr:uid="{C0551E0B-A21F-488F-B394-E8EA8E20FA14}"/>
    <cellStyle name="Comma 2 4 2 2 2 5" xfId="30067" xr:uid="{7D5BE240-4AD2-4134-AF1B-1D6082143289}"/>
    <cellStyle name="Comma 2 4 2 2 3" xfId="17283" xr:uid="{E6433CF6-D030-4F4D-AC88-42B10A3366DE}"/>
    <cellStyle name="Comma 2 4 2 2 3 2" xfId="22000" xr:uid="{B5D4AF89-511C-4252-9E82-4892D1106CB9}"/>
    <cellStyle name="Comma 2 4 2 2 3 2 2" xfId="47268" xr:uid="{E6DCB4EA-5018-4312-BC25-D81C847E258B}"/>
    <cellStyle name="Comma 2 4 2 2 3 3" xfId="42591" xr:uid="{04B2E1E1-BC81-41CB-A8D0-5C1581B529E9}"/>
    <cellStyle name="Comma 2 4 2 2 4" xfId="11126" xr:uid="{EE7C1764-A9D7-436A-BCCF-03B2782FCB34}"/>
    <cellStyle name="Comma 2 4 2 2 4 2" xfId="2151" xr:uid="{D510B9A4-0EB9-487E-B7A7-7032A9802C57}"/>
    <cellStyle name="Comma 2 4 2 2 4 2 2" xfId="27622" xr:uid="{9590F337-10E2-4623-AB4A-F6724458CB16}"/>
    <cellStyle name="Comma 2 4 2 2 4 3" xfId="36497" xr:uid="{9EBD7FC0-2306-4603-A1CB-F09AE0E6EF85}"/>
    <cellStyle name="Comma 2 4 2 2 5" xfId="4983" xr:uid="{16C6C342-A0CE-4256-89D3-0EF1DEC6820E}"/>
    <cellStyle name="Comma 2 4 2 2 5 2" xfId="30414" xr:uid="{5CD5E683-EBA3-4580-93E1-0791843FF8B8}"/>
    <cellStyle name="Comma 2 4 2 2 6" xfId="35099" xr:uid="{440AB75C-BF47-4DB6-98C4-58DD044368AD}"/>
    <cellStyle name="Comma 2 4 2 3" xfId="10949" xr:uid="{C4DBBE06-6327-4938-832A-02FE2055E616}"/>
    <cellStyle name="Comma 2 4 2 3 2" xfId="17446" xr:uid="{150CBE0F-C193-4A23-8E48-4AD78F81A199}"/>
    <cellStyle name="Comma 2 4 2 3 2 2" xfId="14770" xr:uid="{99D4C46F-E7F3-4F3A-9D23-16B983953DAC}"/>
    <cellStyle name="Comma 2 4 2 3 2 2 2" xfId="40109" xr:uid="{97494083-6432-4126-9FB1-F776EB4C0A57}"/>
    <cellStyle name="Comma 2 4 2 3 2 3" xfId="42754" xr:uid="{0761EB87-7EBE-497B-B199-EED12C732426}"/>
    <cellStyle name="Comma 2 4 2 3 3" xfId="22857" xr:uid="{9E11AF9B-A016-4351-98E4-0CB00E5A82BB}"/>
    <cellStyle name="Comma 2 4 2 3 3 2" xfId="21260" xr:uid="{195CBF95-1277-460F-BBB9-C355BF434EBB}"/>
    <cellStyle name="Comma 2 4 2 3 3 2 2" xfId="46539" xr:uid="{720DFDA9-B6BD-4D8C-8545-A3F0C6C78126}"/>
    <cellStyle name="Comma 2 4 2 3 3 3" xfId="48112" xr:uid="{CD5EC6BC-6283-4173-AD83-B77498AE68E4}"/>
    <cellStyle name="Comma 2 4 2 3 4" xfId="6182" xr:uid="{2AB68DA9-6279-4623-BEA4-4D77E0C4FE23}"/>
    <cellStyle name="Comma 2 4 2 3 4 2" xfId="31605" xr:uid="{4B582BCA-E72F-4F55-A652-68C2009FC60A}"/>
    <cellStyle name="Comma 2 4 2 3 5" xfId="36320" xr:uid="{35970D78-3B11-49A7-91B6-4DE51AE135EE}"/>
    <cellStyle name="Comma 2 4 2 4" xfId="23595" xr:uid="{8B7CC8D0-7AAC-4A2F-8EDA-B2F96F703022}"/>
    <cellStyle name="Comma 2 4 2 4 2" xfId="9364" xr:uid="{D9B9CE79-BA44-4756-981F-7EE2996A887E}"/>
    <cellStyle name="Comma 2 4 2 4 2 2" xfId="34757" xr:uid="{FDEE1947-C43A-497E-A38F-4C02601BEE31}"/>
    <cellStyle name="Comma 2 4 2 4 3" xfId="48840" xr:uid="{BD6DF60E-A5A0-4AF3-91DF-3CE58AD2BA85}"/>
    <cellStyle name="Comma 2 4 2 5" xfId="4813" xr:uid="{AB999588-3FA6-45C3-9ED1-C0F7A70501EC}"/>
    <cellStyle name="Comma 2 4 2 5 2" xfId="1117" xr:uid="{80E68E12-EE0B-4D96-8785-06A62106D83D}"/>
    <cellStyle name="Comma 2 4 2 5 2 2" xfId="26601" xr:uid="{2BD3D674-B2DA-47A3-A1D6-2963ABF81577}"/>
    <cellStyle name="Comma 2 4 2 5 3" xfId="30244" xr:uid="{CE780B3C-E9B3-4232-88F0-F28ED9BF9BB4}"/>
    <cellStyle name="Comma 2 4 2 6" xfId="15516" xr:uid="{0271CE39-5CD4-42E8-A13C-9B11F645CE08}"/>
    <cellStyle name="Comma 2 4 2 6 2" xfId="40843" xr:uid="{79C21FFD-171F-439F-B17E-64CD588B5332}"/>
    <cellStyle name="Comma 2 4 2 7" xfId="28846" xr:uid="{6A23B28D-2A0C-4DC2-9479-8D6BFC624035}"/>
    <cellStyle name="Comma 2 4 3" xfId="22351" xr:uid="{98B2B811-ABDE-46E3-8D69-4613D97CF51E}"/>
    <cellStyle name="Comma 2 4 3 2" xfId="16038" xr:uid="{209DF937-636D-49B7-A0FE-97EB98560D6A}"/>
    <cellStyle name="Comma 2 4 3 2 2" xfId="21481" xr:uid="{ED8A7029-A68D-4DD7-99D1-DF831340E05D}"/>
    <cellStyle name="Comma 2 4 3 2 2 2" xfId="4808" xr:uid="{DF1FA504-0B18-4FD3-8E40-EF9C4F316CB3}"/>
    <cellStyle name="Comma 2 4 3 2 2 2 2" xfId="18980" xr:uid="{8D9B4501-837A-4F30-855A-D8D7E832B65B}"/>
    <cellStyle name="Comma 2 4 3 2 2 2 2 2" xfId="44280" xr:uid="{85A8D882-C463-49FB-B17D-1ED4F562FF59}"/>
    <cellStyle name="Comma 2 4 3 2 2 2 3" xfId="30239" xr:uid="{10FA8723-6E87-4E9B-A36B-09A67E7A007C}"/>
    <cellStyle name="Comma 2 4 3 2 2 3" xfId="1802" xr:uid="{1F42F320-E565-4661-8E36-D94ED92FE146}"/>
    <cellStyle name="Comma 2 4 3 2 2 3 2" xfId="25471" xr:uid="{751A5089-908F-491B-AC89-9E1DF4792633}"/>
    <cellStyle name="Comma 2 4 3 2 2 3 2 2" xfId="50705" xr:uid="{C72C448E-C28E-4AA5-BCA5-AE09CBB61A73}"/>
    <cellStyle name="Comma 2 4 3 2 2 3 3" xfId="27273" xr:uid="{DC5FF2B0-100A-4672-B99D-82060856AFBC}"/>
    <cellStyle name="Comma 2 4 3 2 2 4" xfId="10392" xr:uid="{BFB4A61C-57E1-4ACE-A63E-E365AB38BAC3}"/>
    <cellStyle name="Comma 2 4 3 2 2 4 2" xfId="35776" xr:uid="{A244520C-EFDF-4A90-80DA-59DBDFC3840F}"/>
    <cellStyle name="Comma 2 4 3 2 2 5" xfId="46749" xr:uid="{D1F83581-E561-4511-94F2-2C5F48D4020A}"/>
    <cellStyle name="Comma 2 4 3 2 3" xfId="19386" xr:uid="{7153D5C1-0CF7-478C-B98F-FAF2EA24E910}"/>
    <cellStyle name="Comma 2 4 3 2 3 2" xfId="5155" xr:uid="{14908DA3-9FDA-4517-A779-EE7933AE8738}"/>
    <cellStyle name="Comma 2 4 3 2 3 2 2" xfId="30586" xr:uid="{8106241D-E0B4-4F4E-B874-6B74C68189BF}"/>
    <cellStyle name="Comma 2 4 3 2 3 3" xfId="44674" xr:uid="{D4050249-C6DD-4057-94B3-A4BBFFF5BD30}"/>
    <cellStyle name="Comma 2 4 3 2 4" xfId="17451" xr:uid="{507F84AA-4BEF-44DF-9D6E-27360B0A758A}"/>
    <cellStyle name="Comma 2 4 3 2 4 2" xfId="10569" xr:uid="{9F91AA63-743B-442D-80F4-06BA00900005}"/>
    <cellStyle name="Comma 2 4 3 2 4 2 2" xfId="35953" xr:uid="{FA2D8154-2368-49E9-A3C4-B00555380A22}"/>
    <cellStyle name="Comma 2 4 3 2 4 3" xfId="42759" xr:uid="{3052BB06-F1D6-4574-9B9A-80918B8D7E43}"/>
    <cellStyle name="Comma 2 4 3 2 5" xfId="23933" xr:uid="{1003A91F-1CB4-4F44-B84C-8721509F81BE}"/>
    <cellStyle name="Comma 2 4 3 2 5 2" xfId="49178" xr:uid="{2126C1E7-8F0C-472C-B158-684B6A1EA3E2}"/>
    <cellStyle name="Comma 2 4 3 2 6" xfId="41356" xr:uid="{E2D67F91-4288-49C4-B356-C65BD4A8E123}"/>
    <cellStyle name="Comma 2 4 3 3" xfId="15169" xr:uid="{E5CA6601-4083-47A9-8DD5-2108677F5408}"/>
    <cellStyle name="Comma 2 4 3 3 2" xfId="11121" xr:uid="{ACE56365-BBE1-4E14-B3A0-477FA47F71C1}"/>
    <cellStyle name="Comma 2 4 3 3 2 2" xfId="8447" xr:uid="{6DFEC401-7A65-4F9E-B352-8257EDB85FCD}"/>
    <cellStyle name="Comma 2 4 3 3 2 2 2" xfId="33854" xr:uid="{D12B76A1-DA91-49F5-B757-84D5214E2C4F}"/>
    <cellStyle name="Comma 2 4 3 3 2 3" xfId="36492" xr:uid="{714C6C54-9355-4EFB-8647-F4CDD210ED8E}"/>
    <cellStyle name="Comma 2 4 3 3 3" xfId="3906" xr:uid="{E7E371C6-BB7B-45B9-93DC-F11D24077A6E}"/>
    <cellStyle name="Comma 2 4 3 3 3 2" xfId="19158" xr:uid="{AF5C0D15-A366-40E8-A213-9DEEE4FD3A56}"/>
    <cellStyle name="Comma 2 4 3 3 3 2 2" xfId="44458" xr:uid="{C028A74A-9F55-40D8-B218-8C3E61224AEC}"/>
    <cellStyle name="Comma 2 4 3 3 3 3" xfId="29350" xr:uid="{F2B93C12-832F-4771-AECB-1484217CF374}"/>
    <cellStyle name="Comma 2 4 3 3 4" xfId="23029" xr:uid="{94F52835-1240-4886-94D4-442A1F5FEBF4}"/>
    <cellStyle name="Comma 2 4 3 3 4 2" xfId="48284" xr:uid="{C9355168-FDB7-4270-A357-8A471489AD39}"/>
    <cellStyle name="Comma 2 4 3 3 5" xfId="40496" xr:uid="{7955A9D3-5E5B-4341-8165-6BFDC83D3999}"/>
    <cellStyle name="Comma 2 4 3 4" xfId="6750" xr:uid="{7ADFC8B9-C2B8-48D6-AA98-3959B0C3B3AD}"/>
    <cellStyle name="Comma 2 4 3 4 2" xfId="15688" xr:uid="{A463A8DB-802B-4188-B7D9-D9F82151B19C}"/>
    <cellStyle name="Comma 2 4 3 4 2 2" xfId="41015" xr:uid="{9FE396B6-595B-4652-9299-6F81C72AA1C2}"/>
    <cellStyle name="Comma 2 4 3 4 3" xfId="32164" xr:uid="{8490E1E4-4598-4A35-A011-EFD1E5202E04}"/>
    <cellStyle name="Comma 2 4 3 5" xfId="23763" xr:uid="{67FAE5CD-BD07-48D8-8472-2AD7895EF1BC}"/>
    <cellStyle name="Comma 2 4 3 5 2" xfId="4255" xr:uid="{645BEBC2-D06B-4791-92DF-55304B6787FD}"/>
    <cellStyle name="Comma 2 4 3 5 2 2" xfId="29699" xr:uid="{A66B7365-E19D-4C67-B948-52E3D4DBB7AF}"/>
    <cellStyle name="Comma 2 4 3 5 3" xfId="49008" xr:uid="{B780A997-7960-4FDE-B594-1273D2FB1409}"/>
    <cellStyle name="Comma 2 4 3 6" xfId="11296" xr:uid="{78D125F9-A190-4336-9E44-3975AFDC5911}"/>
    <cellStyle name="Comma 2 4 3 6 2" xfId="36667" xr:uid="{64F12249-3CC3-4D61-BA34-D3C3785AFEE5}"/>
    <cellStyle name="Comma 2 4 3 7" xfId="47609" xr:uid="{333FEA4E-35ED-465E-925F-45771AE9ECF7}"/>
    <cellStyle name="Comma 2 4 4" xfId="5504" xr:uid="{7BD6B89C-E745-40DD-91AE-582227641D04}"/>
    <cellStyle name="Comma 2 4 4 2" xfId="11818" xr:uid="{3E541DEB-518F-43C7-B6A3-A76DCAC60442}"/>
    <cellStyle name="Comma 2 4 4 2 2" xfId="2532" xr:uid="{07E61CF9-78CE-49C3-971F-76C1E3162521}"/>
    <cellStyle name="Comma 2 4 4 2 2 2" xfId="21653" xr:uid="{B1BB625A-A7E2-43F2-A3BC-1850B5DBB990}"/>
    <cellStyle name="Comma 2 4 4 2 2 2 2" xfId="12656" xr:uid="{F13A9D4D-D846-4E13-B3DC-A3710F1FF15D}"/>
    <cellStyle name="Comma 2 4 4 2 2 2 2 2" xfId="38019" xr:uid="{160F798B-799F-4D44-9FB3-95B0F407232E}"/>
    <cellStyle name="Comma 2 4 4 2 2 2 3" xfId="46921" xr:uid="{5C4B8883-881F-4312-BCF4-DBEF4A6D2046}"/>
    <cellStyle name="Comma 2 4 4 2 2 3" xfId="13404" xr:uid="{5837A5D0-8C0F-4F54-AAE1-00828D36F9D3}"/>
    <cellStyle name="Comma 2 4 4 2 2 3 2" xfId="6520" xr:uid="{8871B06E-2FFD-44A2-A246-4865F6B3D479}"/>
    <cellStyle name="Comma 2 4 4 2 2 3 2 2" xfId="31943" xr:uid="{005E4AFB-6224-4E8F-AAB3-7F083E84193F}"/>
    <cellStyle name="Comma 2 4 4 2 2 3 3" xfId="38755" xr:uid="{EA5FB378-82AB-4E34-9A03-8123C42EBF82}"/>
    <cellStyle name="Comma 2 4 4 2 2 4" xfId="1974" xr:uid="{6873D592-8007-4E6E-BA9F-9120DE8FC9CC}"/>
    <cellStyle name="Comma 2 4 4 2 2 4 2" xfId="27445" xr:uid="{8026D0F8-F1F5-4C73-BAC1-BC86FE8F8E8C}"/>
    <cellStyle name="Comma 2 4 4 2 2 5" xfId="27985" xr:uid="{97D13417-0831-4855-8E93-B4EE1F18A50A}"/>
    <cellStyle name="Comma 2 4 4 2 3" xfId="431" xr:uid="{1D2E3008-9C7E-4E92-A71A-90DA4E70C352}"/>
    <cellStyle name="Comma 2 4 4 2 3 2" xfId="24105" xr:uid="{D94CC874-8A93-403E-B92B-DD96A2CA224E}"/>
    <cellStyle name="Comma 2 4 4 2 3 2 2" xfId="49350" xr:uid="{EC4AF186-6370-4E00-8A81-6907F3A7EBD8}"/>
    <cellStyle name="Comma 2 4 4 2 3 3" xfId="25915" xr:uid="{3F1DE550-A046-4A93-A603-427D4B81352A}"/>
    <cellStyle name="Comma 2 4 4 2 4" xfId="19554" xr:uid="{A843BDE5-5E3E-43A1-AD8B-BE2426B6618D}"/>
    <cellStyle name="Comma 2 4 4 2 4 2" xfId="16893" xr:uid="{E1B6C6BB-A68F-461B-9D65-FFEF7BC9460E}"/>
    <cellStyle name="Comma 2 4 4 2 4 2 2" xfId="42209" xr:uid="{439C1F86-AFA4-4406-85AD-830AA3A18E73}"/>
    <cellStyle name="Comma 2 4 4 2 4 3" xfId="44842" xr:uid="{D83894AF-C950-47AB-A9CD-8B3B01C6DC78}"/>
    <cellStyle name="Comma 2 4 4 2 5" xfId="7088" xr:uid="{F233527D-3808-4046-9F48-4385536DF48F}"/>
    <cellStyle name="Comma 2 4 4 2 5 2" xfId="32502" xr:uid="{C4E2E721-12E3-49C6-A297-E608FDC9D51C}"/>
    <cellStyle name="Comma 2 4 4 2 6" xfId="37183" xr:uid="{BCED1FCB-82F1-4C48-8438-EB4049549E34}"/>
    <cellStyle name="Comma 2 4 4 3" xfId="8845" xr:uid="{0A4465D5-A9FF-470E-91F9-02CA826EB70C}"/>
    <cellStyle name="Comma 2 4 4 3 2" xfId="15341" xr:uid="{CADCF409-0B50-4E63-947F-53E5B205D5E1}"/>
    <cellStyle name="Comma 2 4 4 3 2 2" xfId="25293" xr:uid="{6C14A555-56CE-4397-9867-1FA43F00E38E}"/>
    <cellStyle name="Comma 2 4 4 3 2 2 2" xfId="50527" xr:uid="{ED042E04-1EA0-4C0C-9AE8-334409045744}"/>
    <cellStyle name="Comma 2 4 4 3 2 3" xfId="40668" xr:uid="{1019F085-1F21-4074-B4FA-5451AF1C84F3}"/>
    <cellStyle name="Comma 2 4 4 3 3" xfId="765" xr:uid="{487ED887-D187-48B2-8C1D-3081206A3197}"/>
    <cellStyle name="Comma 2 4 4 3 3 2" xfId="12834" xr:uid="{66300BDE-E469-40EC-97A5-CE362FC96278}"/>
    <cellStyle name="Comma 2 4 4 3 3 2 2" xfId="38197" xr:uid="{B5AC5557-8704-4249-BAC1-75568D2429E6}"/>
    <cellStyle name="Comma 2 4 4 3 3 3" xfId="26249" xr:uid="{0A87F0B9-118A-487A-8A71-69C32A31962D}"/>
    <cellStyle name="Comma 2 4 4 3 4" xfId="4078" xr:uid="{CA744931-A418-4701-9596-15532E274630}"/>
    <cellStyle name="Comma 2 4 4 3 4 2" xfId="29522" xr:uid="{E0CF69A8-49EC-493C-9C56-29E92B2C77DA}"/>
    <cellStyle name="Comma 2 4 4 3 5" xfId="34238" xr:uid="{E3856905-9DDE-4758-B65A-9E2868E7D174}"/>
    <cellStyle name="Comma 2 4 4 4" xfId="13072" xr:uid="{5CC4CDBA-04D8-4ACE-9104-526FE951A61F}"/>
    <cellStyle name="Comma 2 4 4 4 2" xfId="11468" xr:uid="{CD4FFD18-A812-4BD7-AECF-32663169FD66}"/>
    <cellStyle name="Comma 2 4 4 4 2 2" xfId="36839" xr:uid="{C04A7091-9D28-454A-B3B9-2E4D549D58A6}"/>
    <cellStyle name="Comma 2 4 4 4 3" xfId="38423" xr:uid="{4D42CA2D-FBB2-4B61-AD0F-BCF715C06A81}"/>
    <cellStyle name="Comma 2 4 4 5" xfId="6918" xr:uid="{CAFE2838-AF26-439E-B3D2-469956881B09}"/>
    <cellStyle name="Comma 2 4 4 5 2" xfId="23206" xr:uid="{22077A3D-DE81-40D3-A008-EEE093F1F9F3}"/>
    <cellStyle name="Comma 2 4 4 5 2 2" xfId="48461" xr:uid="{7752E0E8-1286-45E7-96D0-996E0293CC29}"/>
    <cellStyle name="Comma 2 4 4 5 3" xfId="32332" xr:uid="{2CFFE54B-D173-438F-9B3E-F82C3ED84C04}"/>
    <cellStyle name="Comma 2 4 4 6" xfId="17621" xr:uid="{7E802FE9-BDE2-4F75-A766-F75425D0921A}"/>
    <cellStyle name="Comma 2 4 4 6 2" xfId="42929" xr:uid="{C96C74E7-BEC1-4F8A-B992-07FCC8AAE129}"/>
    <cellStyle name="Comma 2 4 4 7" xfId="30928" xr:uid="{04F06632-608B-4369-BE60-8D98A09CC6CE}"/>
    <cellStyle name="Comma 2 5" xfId="24455" xr:uid="{A9445931-59F9-4E63-805A-DC7F5B900651}"/>
    <cellStyle name="Comma 2 6" xfId="18142" xr:uid="{82EE5F0F-999F-4898-9310-3535B3B29C8A}"/>
    <cellStyle name="Comma 2 7" xfId="2436" xr:uid="{E769C8B4-916F-48E4-BEBB-AF8FA8B43734}"/>
    <cellStyle name="Comma 20" xfId="187" xr:uid="{DF03AA30-9FAB-4704-9E90-98DC4B807D81}"/>
    <cellStyle name="Comma 20 2" xfId="25587" xr:uid="{5B50629A-66B0-4882-B1EA-41A5EAE78A43}"/>
    <cellStyle name="Comma 20 2 2" xfId="50810" xr:uid="{785BBD36-9405-41DF-AA94-AEDC7B7CECDE}"/>
    <cellStyle name="Comma 20 3" xfId="25682" xr:uid="{FAAE098E-ADE3-4D50-9D82-028A17BD1259}"/>
    <cellStyle name="Comma 21" xfId="25505" xr:uid="{B37F1A22-9F7F-490D-AB28-1757D6CA967B}"/>
    <cellStyle name="Comma 21 2" xfId="25600" xr:uid="{C964C4A2-993A-4867-8091-11E70421637C}"/>
    <cellStyle name="Comma 21 3" xfId="50735" xr:uid="{1C7166C8-6A7C-4C3C-83B8-A0DA391E5BB3}"/>
    <cellStyle name="Comma 22" xfId="25513" xr:uid="{899CCB09-C329-42B8-90B6-9193726B5B16}"/>
    <cellStyle name="Comma 22 2" xfId="25606" xr:uid="{826E3614-8FC0-46DE-8C7A-7395B9E0BEB1}"/>
    <cellStyle name="Comma 22 3" xfId="50736" xr:uid="{091B785D-A519-4F3C-981B-5E373C081138}"/>
    <cellStyle name="Comma 23" xfId="38" xr:uid="{63D1D4A9-C6C5-479C-8031-56A4F1AA3205}"/>
    <cellStyle name="Comma 3" xfId="52" xr:uid="{E4D6A91E-9BA7-4869-AD9D-79C91141BE92}"/>
    <cellStyle name="Comma 3 10" xfId="22519" xr:uid="{8023F31F-AE0F-44A3-B747-F5AD26112D34}"/>
    <cellStyle name="Comma 3 10 2" xfId="5150" xr:uid="{1E8757EF-B697-4901-B4E5-1A25FC66662D}"/>
    <cellStyle name="Comma 3 10 2 2" xfId="30581" xr:uid="{3310D781-33CF-4967-ABF0-435015ECE489}"/>
    <cellStyle name="Comma 3 10 3" xfId="47774" xr:uid="{A6EE1019-8A8D-4A4E-A8B4-D02CC6407C6E}"/>
    <cellStyle name="Comma 3 11" xfId="24789" xr:uid="{D094E56B-1803-4B22-A333-05C7D3E3D741}"/>
    <cellStyle name="Comma 3 11 2" xfId="2144" xr:uid="{00587538-CA76-4A0F-BAC5-169ACE77B739}"/>
    <cellStyle name="Comma 3 11 2 2" xfId="27615" xr:uid="{E006506C-B84C-4B2E-88CD-8D0CBF7A8FE0}"/>
    <cellStyle name="Comma 3 11 3" xfId="50023" xr:uid="{17BC950A-F877-4587-BFFE-5BBF43CDD698}"/>
    <cellStyle name="Comma 3 12" xfId="21823" xr:uid="{D8B3468A-17D9-41FC-AC41-6D230CD0530F}"/>
    <cellStyle name="Comma 3 12 2" xfId="47091" xr:uid="{47D1CCF6-53BA-4B2F-BE8A-7E4BC7EAD1D0}"/>
    <cellStyle name="Comma 3 13" xfId="5486" xr:uid="{F1D3CBBB-7E91-4DB6-9EFB-F912ADBC2B1D}"/>
    <cellStyle name="Comma 3 13 2" xfId="30917" xr:uid="{FB22A4E5-F87A-4077-873D-2FAD29A7444E}"/>
    <cellStyle name="Comma 3 14" xfId="7595" xr:uid="{57DC0938-D1C5-4372-B748-C317C7E8A1E4}"/>
    <cellStyle name="Comma 3 14 2" xfId="33009" xr:uid="{1F29EA10-CBDD-462B-B308-2CC43912DF2E}"/>
    <cellStyle name="Comma 3 15" xfId="25527" xr:uid="{AC6B61A9-21FA-409B-A84B-61FDB9EBE11D}"/>
    <cellStyle name="Comma 3 15 2" xfId="50750" xr:uid="{9EF0EA02-7C60-44D4-B76D-6CFA2BF85274}"/>
    <cellStyle name="Comma 3 16" xfId="25622" xr:uid="{667E6AD5-5780-4D00-BD18-480A8C4EF876}"/>
    <cellStyle name="Comma 3 2" xfId="127" xr:uid="{5427327B-3654-4719-9FE2-CDDB00E118BD}"/>
    <cellStyle name="Comma 3 2 2" xfId="3396" xr:uid="{60DAF0A0-C06C-43D0-B466-AAEAEAFA3756}"/>
    <cellStyle name="Comma 3 2 2 2" xfId="14016" xr:uid="{DAA1FF26-046B-4FB6-AB65-CA35926959F5}"/>
    <cellStyle name="Comma 3 2 2 2 2" xfId="14187" xr:uid="{252054CC-42DF-472F-B49E-F1C5B391DD0C}"/>
    <cellStyle name="Comma 3 2 2 2 2 2" xfId="24186" xr:uid="{AE87FB27-1AFD-480E-BFBA-A4285D7EF02F}"/>
    <cellStyle name="Comma 3 2 2 2 2 2 2" xfId="49431" xr:uid="{A39E3964-53A5-48BC-9B72-C28730CB5CF8}"/>
    <cellStyle name="Comma 3 2 2 2 2 3" xfId="39526" xr:uid="{46BC4CE0-6E8A-478B-8003-246472FF9F7B}"/>
    <cellStyle name="Comma 3 2 2 2 3" xfId="8035" xr:uid="{9173540B-58EF-4A0B-B2CE-6CCC108A0B49}"/>
    <cellStyle name="Comma 3 2 2 2 3 2" xfId="5408" xr:uid="{8EFF9636-62E9-4835-A9D6-562B45024588}"/>
    <cellStyle name="Comma 3 2 2 2 3 2 2" xfId="30839" xr:uid="{36E340E0-FB2A-4136-88DC-B7A646692F3F}"/>
    <cellStyle name="Comma 3 2 2 2 3 3" xfId="33442" xr:uid="{28294F80-A69D-4CBB-BCBF-51BC4F836D2B}"/>
    <cellStyle name="Comma 3 2 2 2 4" xfId="6097" xr:uid="{DC033031-FBD6-4272-8945-A564421B27B0}"/>
    <cellStyle name="Comma 3 2 2 2 4 2" xfId="31520" xr:uid="{83E76936-9D80-4CCB-ABED-047F41D999B3}"/>
    <cellStyle name="Comma 3 2 2 2 5" xfId="39355" xr:uid="{03B71761-E0EA-4A1E-B571-89C8DCF30B56}"/>
    <cellStyle name="Comma 3 2 2 3" xfId="17280" xr:uid="{F59ADE05-352E-418F-870B-07395303A2B2}"/>
    <cellStyle name="Comma 3 2 2 3 2" xfId="7234" xr:uid="{D9718B3C-A104-4478-9C80-5EDDF067C78E}"/>
    <cellStyle name="Comma 3 2 2 3 2 2" xfId="32648" xr:uid="{6FAE5194-5EB5-4A55-BDED-FAC4FEB64F2E}"/>
    <cellStyle name="Comma 3 2 2 3 3" xfId="42588" xr:uid="{BD11555F-E0AB-4DC9-98E8-A99D3DF79FFC}"/>
    <cellStyle name="Comma 3 2 2 4" xfId="14250" xr:uid="{EF5EB98D-18B4-4B3F-B766-40C98D8D58C6}"/>
    <cellStyle name="Comma 3 2 2 4 2" xfId="15856" xr:uid="{79BF1466-A09A-41E7-A74F-807D64636BF1}"/>
    <cellStyle name="Comma 3 2 2 4 2 2" xfId="41183" xr:uid="{1998508F-30A2-4AF8-8DF4-D900788DAE72}"/>
    <cellStyle name="Comma 3 2 2 4 3" xfId="39589" xr:uid="{73587769-E8A3-4994-B000-FE5E5FDB4481}"/>
    <cellStyle name="Comma 3 2 2 5" xfId="24963" xr:uid="{B605A6E3-101D-4BA2-B3C3-32F369CBE2B4}"/>
    <cellStyle name="Comma 3 2 2 5 2" xfId="50197" xr:uid="{E2418361-7BED-4C36-A25E-B9F87E785616}"/>
    <cellStyle name="Comma 3 2 2 6" xfId="28843" xr:uid="{7D94C054-F363-4E2A-B178-74B57CA797A4}"/>
    <cellStyle name="Comma 3 2 3" xfId="20244" xr:uid="{14FDF56E-BE82-492E-89B2-8EF71041F46C}"/>
    <cellStyle name="Comma 3 2 4" xfId="21385" xr:uid="{A20DA7D0-1224-469D-AFDA-E0859FEA675E}"/>
    <cellStyle name="Comma 3 2 4 2" xfId="17348" xr:uid="{F0034398-6736-4B3F-8BBB-F6C2342CBB7D}"/>
    <cellStyle name="Comma 3 2 4 2 2" xfId="4152" xr:uid="{9BECFC72-8E33-4DD6-9A83-431A2D7DE495}"/>
    <cellStyle name="Comma 3 2 4 2 2 2" xfId="29596" xr:uid="{590038F0-7415-4570-9574-C49EDCBA5E9C}"/>
    <cellStyle name="Comma 3 2 4 2 3" xfId="42656" xr:uid="{3AD295DE-C761-467A-9B55-201275A211B1}"/>
    <cellStyle name="Comma 3 2 4 3" xfId="18553" xr:uid="{7CEF2F2B-0680-4C48-ABCB-B15653207AE0}"/>
    <cellStyle name="Comma 3 2 4 3 2" xfId="4322" xr:uid="{24C48B33-D78F-41C3-B467-4AEF8B04BCA8}"/>
    <cellStyle name="Comma 3 2 4 3 2 2" xfId="29766" xr:uid="{11C90148-0B3C-4D57-B543-DDB72080755E}"/>
    <cellStyle name="Comma 3 2 4 3 3" xfId="43853" xr:uid="{04FEF749-1F14-41BA-A699-DD3B1D71D1EF}"/>
    <cellStyle name="Comma 3 2 4 4" xfId="22933" xr:uid="{753DD04F-7603-4909-99FF-FF8AF1427CAE}"/>
    <cellStyle name="Comma 3 2 4 4 2" xfId="48188" xr:uid="{9C7160B3-2CDD-477A-86E1-79533A42EECE}"/>
    <cellStyle name="Comma 3 2 4 5" xfId="46654" xr:uid="{8C5516B4-511F-4346-9875-4C91F4D2F5E7}"/>
    <cellStyle name="Comma 3 2 5" xfId="24608" xr:uid="{F404DD85-ED65-4370-B107-A2A4B042428B}"/>
    <cellStyle name="Comma 3 2 5 2" xfId="16358" xr:uid="{FC11E19F-A994-47C9-A0A8-872B82077D72}"/>
    <cellStyle name="Comma 3 2 5 2 2" xfId="9515" xr:uid="{1ECFEA81-15E7-4B70-A340-130EAD4A324C}"/>
    <cellStyle name="Comma 3 2 5 2 2 2" xfId="34908" xr:uid="{D8C76B6A-0701-4127-BF7A-10310BB9CB53}"/>
    <cellStyle name="Comma 3 2 5 2 3" xfId="41674" xr:uid="{D1510073-F6D7-40E8-AB00-2AA10D8830B8}"/>
    <cellStyle name="Comma 3 2 5 3" xfId="4964" xr:uid="{030BD7E4-7D0E-41CC-8613-2FF298F075E9}"/>
    <cellStyle name="Comma 3 2 5 3 2" xfId="21238" xr:uid="{866BDC61-4A1D-407D-869C-98C88E8E1319}"/>
    <cellStyle name="Comma 3 2 5 3 2 2" xfId="46517" xr:uid="{4A6A643B-E2DE-4017-89F3-4DE43C0749E7}"/>
    <cellStyle name="Comma 3 2 5 3 3" xfId="30395" xr:uid="{F574D8B6-CD15-48E7-ABE7-0BA41A409A67}"/>
    <cellStyle name="Comma 3 2 5 4" xfId="15668" xr:uid="{B8C65200-94BF-465D-AEBF-11A2B2FD6D14}"/>
    <cellStyle name="Comma 3 2 5 4 2" xfId="40995" xr:uid="{ACDA692A-6BAA-448B-9E4D-55D68E2B3294}"/>
    <cellStyle name="Comma 3 2 5 5" xfId="49842" xr:uid="{BDC93F06-26BA-4EFC-8895-22459C2C6A63}"/>
    <cellStyle name="Comma 3 2 6" xfId="19381" xr:uid="{BEE5B6B0-2C70-4B2C-8C5C-8B6C282CE8E7}"/>
    <cellStyle name="Comma 3 2 6 2" xfId="14608" xr:uid="{29D5C822-62A1-4B67-AA96-5A05D0790F1C}"/>
    <cellStyle name="Comma 3 2 6 2 2" xfId="39947" xr:uid="{D46A8D76-9906-4E1D-8307-C65DADCC20A4}"/>
    <cellStyle name="Comma 3 2 6 3" xfId="44669" xr:uid="{791D3F4A-B539-4BEE-B302-21A2358F82C1}"/>
    <cellStyle name="Comma 3 2 7" xfId="3737" xr:uid="{BE2045EC-30FF-4B22-8ABE-BAC2C8087540}"/>
    <cellStyle name="Comma 3 2 7 2" xfId="24270" xr:uid="{0B304F69-9B42-433A-AA0B-8B519FD428AB}"/>
    <cellStyle name="Comma 3 2 7 2 2" xfId="49515" xr:uid="{A64DFE79-4195-4EA6-B9EB-B32EE7FB8669}"/>
    <cellStyle name="Comma 3 2 7 3" xfId="29181" xr:uid="{AF6C20A4-B7D2-45EB-8D05-7EE952BE342E}"/>
    <cellStyle name="Comma 3 2 8" xfId="8104" xr:uid="{5E048B31-3CEB-4729-8659-328E1F6C6A33}"/>
    <cellStyle name="Comma 3 2 8 2" xfId="33511" xr:uid="{3CED171B-9440-4A11-ABAB-EE0222C44302}"/>
    <cellStyle name="Comma 3 2 9" xfId="20234" xr:uid="{C8255114-C5F5-49C5-AA03-EC04FF77D4D5}"/>
    <cellStyle name="Comma 3 2 9 2" xfId="45521" xr:uid="{073F4A23-D1AE-4B30-900E-5E4F58404FE0}"/>
    <cellStyle name="Comma 3 3" xfId="20232" xr:uid="{8EC525A3-51C4-4BBA-B6EA-897C2400DEDB}"/>
    <cellStyle name="Comma 3 3 2" xfId="13932" xr:uid="{81E8F8A9-301A-4B55-B171-4D6F3775AA84}"/>
    <cellStyle name="Comma 3 3 3" xfId="15073" xr:uid="{C9C7A2C6-3CFF-4488-A6D8-C93241D9854F}"/>
    <cellStyle name="Comma 3 3 3 2" xfId="6815" xr:uid="{26FB9C0C-8758-4E2A-8E27-711D252B8686}"/>
    <cellStyle name="Comma 3 3 3 2 2" xfId="10466" xr:uid="{0B6BAB3E-8C96-42E2-A2E8-21CE62ACF576}"/>
    <cellStyle name="Comma 3 3 3 2 2 2" xfId="35850" xr:uid="{D15FC888-AA30-4B67-9691-81E46DE13055}"/>
    <cellStyle name="Comma 3 3 3 2 3" xfId="32229" xr:uid="{44B72960-00AE-483A-9C01-8360D854CD9D}"/>
    <cellStyle name="Comma 3 3 3 3" xfId="8020" xr:uid="{C4EB2E49-BBFC-4E8A-8A68-80F2467AE6C3}"/>
    <cellStyle name="Comma 3 3 3 3 2" xfId="10636" xr:uid="{B40DE110-AB34-4291-B0B2-1801C42CCC7E}"/>
    <cellStyle name="Comma 3 3 3 3 2 2" xfId="36020" xr:uid="{7B52C87A-10D6-4819-B105-84546878CDED}"/>
    <cellStyle name="Comma 3 3 3 3 3" xfId="33427" xr:uid="{CC52C86D-1D8D-41A9-9D5B-CD338162469D}"/>
    <cellStyle name="Comma 3 3 3 4" xfId="16620" xr:uid="{5373D2CF-D081-4A64-8C8A-6DC0B31A935B}"/>
    <cellStyle name="Comma 3 3 3 4 2" xfId="41936" xr:uid="{02CC5A36-5C4F-4EE9-AA51-CC3404591672}"/>
    <cellStyle name="Comma 3 3 3 5" xfId="40402" xr:uid="{4797C734-A993-4420-A329-53CC4503F4DD}"/>
    <cellStyle name="Comma 3 3 4" xfId="18295" xr:uid="{44867E98-F1E4-4947-ACD3-BFA4E37D9B08}"/>
    <cellStyle name="Comma 3 3 4 2" xfId="5824" xr:uid="{D6B05FC1-2658-4436-B14A-61926FFE9E96}"/>
    <cellStyle name="Comma 3 3 4 2 2" xfId="22151" xr:uid="{8654C4EA-2A7B-4F1A-99BF-ECCAB9EED1F0}"/>
    <cellStyle name="Comma 3 3 4 2 2 2" xfId="47419" xr:uid="{C0BD55D0-4B1B-477F-B3E4-A2B06BFE4133}"/>
    <cellStyle name="Comma 3 3 4 2 3" xfId="31247" xr:uid="{B4E75723-9454-432B-9096-464EC33FD8F2}"/>
    <cellStyle name="Comma 3 3 4 3" xfId="11277" xr:uid="{DF181E06-BBE5-4B1D-9ACB-CA022763937F}"/>
    <cellStyle name="Comma 3 3 4 3 2" xfId="14926" xr:uid="{DD545229-FAB5-4EB0-9C23-0463D23F3D4B}"/>
    <cellStyle name="Comma 3 3 4 3 2 2" xfId="40265" xr:uid="{7A67D484-DDD7-416B-8F3F-A4F787D32DA0}"/>
    <cellStyle name="Comma 3 3 4 3 3" xfId="36648" xr:uid="{750D678F-2F0A-487E-8688-56CC084351D7}"/>
    <cellStyle name="Comma 3 3 4 4" xfId="5135" xr:uid="{694FD25D-5937-4E3E-9F4A-979711D95D35}"/>
    <cellStyle name="Comma 3 3 4 4 2" xfId="30566" xr:uid="{0EF3FA0D-8A7F-4277-9A5F-32A85F897A85}"/>
    <cellStyle name="Comma 3 3 4 5" xfId="43595" xr:uid="{6E1D7774-E99A-4C84-AEF9-C7951EAAA8B3}"/>
    <cellStyle name="Comma 3 3 5" xfId="6745" xr:uid="{52358E3B-982B-445E-AD05-C8157096669E}"/>
    <cellStyle name="Comma 3 3 5 2" xfId="20920" xr:uid="{65BB0252-5F09-42EF-86C4-1D10296692B6}"/>
    <cellStyle name="Comma 3 3 5 2 2" xfId="46199" xr:uid="{67C65513-3EE5-4579-95BA-DB306ABAFD2F}"/>
    <cellStyle name="Comma 3 3 5 3" xfId="32159" xr:uid="{21C09242-530A-48CD-A282-BD813270E967}"/>
    <cellStyle name="Comma 3 3 6" xfId="1633" xr:uid="{0EA0D5E2-610C-4D47-BCC4-0DE2EC36D4DE}"/>
    <cellStyle name="Comma 3 3 6 2" xfId="11633" xr:uid="{0387CEE5-7E18-42A1-9DBB-E7D7BB11D73D}"/>
    <cellStyle name="Comma 3 3 6 2 2" xfId="37004" xr:uid="{9B0C8B12-9AE9-4621-B3C9-F51E805C106F}"/>
    <cellStyle name="Comma 3 3 6 3" xfId="27104" xr:uid="{B20FD26C-5C41-4883-AE46-161CD1627CB9}"/>
    <cellStyle name="Comma 3 3 7" xfId="18637" xr:uid="{0C3AA36B-A672-4078-8A2B-0BC2E85B9BD6}"/>
    <cellStyle name="Comma 3 3 7 2" xfId="43937" xr:uid="{E7A2A6A8-116B-4D32-8585-9379114B31A5}"/>
    <cellStyle name="Comma 3 3 8" xfId="25602" xr:uid="{9B642365-7322-4F3E-BA38-3451D58A099E}"/>
    <cellStyle name="Comma 3 3 8 2" xfId="50824" xr:uid="{6CC0466C-6BE1-4853-AC8D-CA51088E87D1}"/>
    <cellStyle name="Comma 3 3 9" xfId="45519" xr:uid="{C034E616-393E-4311-956D-95932AF09214}"/>
    <cellStyle name="Comma 3 4" xfId="1292" xr:uid="{87A8A5E7-4719-4C4B-9F28-85A167AD47DC}"/>
    <cellStyle name="Comma 3 4 2" xfId="2368" xr:uid="{3E738913-13F8-4963-8096-7D088711EC82}"/>
    <cellStyle name="Comma 3 4 3" xfId="4540" xr:uid="{AD036386-4E07-4D55-99A2-8D41B5A0F67D}"/>
    <cellStyle name="Comma 3 4 3 2" xfId="19451" xr:uid="{5AB65CD2-107F-4093-9125-B51950D3C251}"/>
    <cellStyle name="Comma 3 4 3 2 2" xfId="23103" xr:uid="{E872E86C-3373-4F22-AE10-C2930F950E9B}"/>
    <cellStyle name="Comma 3 4 3 2 2 2" xfId="48358" xr:uid="{B42D6195-E758-40C0-90FC-9E16D436BF03}"/>
    <cellStyle name="Comma 3 4 3 2 3" xfId="44739" xr:uid="{609D6B38-33ED-4592-9394-4C26A3AD1C15}"/>
    <cellStyle name="Comma 3 4 3 3" xfId="20655" xr:uid="{15F34205-E84D-490C-BA20-6F7D67FB3528}"/>
    <cellStyle name="Comma 3 4 3 3 2" xfId="23273" xr:uid="{B4134436-3BEC-4279-BDF0-481CC27D32D5}"/>
    <cellStyle name="Comma 3 4 3 3 2 2" xfId="48528" xr:uid="{943E19E7-1259-4A2C-A135-869EB2220494}"/>
    <cellStyle name="Comma 3 4 3 3 3" xfId="45934" xr:uid="{718A6C33-23C1-4BD2-BE83-A45410C7E885}"/>
    <cellStyle name="Comma 3 4 3 4" xfId="6086" xr:uid="{2D0C3005-C8EC-4E83-8BFF-1D10AF780346}"/>
    <cellStyle name="Comma 3 4 3 4 2" xfId="31509" xr:uid="{5E91957A-2395-47FD-8398-F341123C451E}"/>
    <cellStyle name="Comma 3 4 3 5" xfId="29971" xr:uid="{A9E85FE6-CE97-438F-B65E-6A4FEE8B3257}"/>
    <cellStyle name="Comma 3 4 4" xfId="7762" xr:uid="{4EFF2B73-0397-4B76-A5DB-30655E52B6CF}"/>
    <cellStyle name="Comma 3 4 4 2" xfId="12138" xr:uid="{465B108C-A6FE-4246-8205-68D360F2879E}"/>
    <cellStyle name="Comma 3 4 4 2 2" xfId="15839" xr:uid="{EC4FE608-F81A-4A8A-A25D-5FD21CB7D692}"/>
    <cellStyle name="Comma 3 4 4 2 2 2" xfId="41166" xr:uid="{E00770E8-704E-47E8-B587-7FD49EB3AB8B}"/>
    <cellStyle name="Comma 3 4 4 2 3" xfId="37501" xr:uid="{E153817E-E22E-4BCD-8F66-AC0BCEEB0DF1}"/>
    <cellStyle name="Comma 3 4 4 3" xfId="23914" xr:uid="{C407ECAA-D707-4986-944E-9586C42E82AE}"/>
    <cellStyle name="Comma 3 4 4 3 2" xfId="3362" xr:uid="{4594E57A-C05D-4B9B-B887-FDA691CA087D}"/>
    <cellStyle name="Comma 3 4 4 3 2 2" xfId="28815" xr:uid="{B9AC25A7-F081-466A-889D-50DF8147CC46}"/>
    <cellStyle name="Comma 3 4 4 3 3" xfId="49159" xr:uid="{709CC55F-CE7D-41B7-BBBE-3D5D1EC91F4C}"/>
    <cellStyle name="Comma 3 4 4 4" xfId="11448" xr:uid="{B81977A5-BFB9-47E1-A940-2B7A033CBDDC}"/>
    <cellStyle name="Comma 3 4 4 4 2" xfId="36819" xr:uid="{13A20E2C-AA86-49E5-8B0E-7B3492C25134}"/>
    <cellStyle name="Comma 3 4 4 5" xfId="33169" xr:uid="{FB07AB73-ACCC-4B8C-AD10-B0CBD52E824D}"/>
    <cellStyle name="Comma 3 4 5" xfId="23592" xr:uid="{814B4420-C43C-4BD8-B5E3-DFDDB1449AFF}"/>
    <cellStyle name="Comma 3 4 5 2" xfId="17767" xr:uid="{1DC3C539-6B68-4E6D-96CC-E4C93F0B455B}"/>
    <cellStyle name="Comma 3 4 5 2 2" xfId="43075" xr:uid="{BCE89908-1C18-4E73-8421-FFBA78954771}"/>
    <cellStyle name="Comma 3 4 5 3" xfId="48837" xr:uid="{4D985FDF-7E56-4664-95BD-7E46D4AAAF64}"/>
    <cellStyle name="Comma 3 4 6" xfId="20562" xr:uid="{63A1BCCA-9355-414E-B2D6-F260E6B98AE7}"/>
    <cellStyle name="Comma 3 4 6 2" xfId="22168" xr:uid="{61E86430-BD30-443E-A06C-B97C46D0934D}"/>
    <cellStyle name="Comma 3 4 6 2 2" xfId="47436" xr:uid="{AC91DB23-F105-4984-B00F-5D9D3C0C5C4E}"/>
    <cellStyle name="Comma 3 4 6 3" xfId="45841" xr:uid="{86B91FD4-A8BF-4926-8762-13F074F96E4D}"/>
    <cellStyle name="Comma 3 4 7" xfId="12326" xr:uid="{C4A65C10-AC5C-49DB-95A0-48E8C701F160}"/>
    <cellStyle name="Comma 3 4 7 2" xfId="37689" xr:uid="{92D021B5-7335-49AD-83AF-B26BFF329093}"/>
    <cellStyle name="Comma 3 4 8" xfId="26769" xr:uid="{9C49857B-14FC-451F-B732-1D239C689F63}"/>
    <cellStyle name="Comma 3 5" xfId="18137" xr:uid="{4EE43C02-4DCF-4B66-A2FA-58343B2B919C}"/>
    <cellStyle name="Comma 3 5 2" xfId="21290" xr:uid="{5EF4BC0B-5DB5-4C00-B8DB-00BBA4965ECF}"/>
    <cellStyle name="Comma 3 5 2 2" xfId="20929" xr:uid="{C7BA5D97-9994-4347-B633-A0B1AF51E742}"/>
    <cellStyle name="Comma 3 5 2 2 2" xfId="46208" xr:uid="{C9DE6FE6-DC3D-483F-83AC-A02183764936}"/>
    <cellStyle name="Comma 3 5 2 3" xfId="46568" xr:uid="{7FE3F926-F743-42E8-AA12-FDB005644C39}"/>
    <cellStyle name="Comma 3 5 3" xfId="9024" xr:uid="{97BFC26C-ADCE-4233-8E7D-0F1046EE7503}"/>
    <cellStyle name="Comma 3 5 3 2" xfId="13749" xr:uid="{32401108-AE7B-41B2-8777-3023D4011B52}"/>
    <cellStyle name="Comma 3 5 3 2 2" xfId="39100" xr:uid="{88F015F9-39CF-4CE3-BE6C-F3C13385D2C7}"/>
    <cellStyle name="Comma 3 5 3 3" xfId="34417" xr:uid="{F1ACAFF7-3D3A-4EE1-8192-49A927F1BA5C}"/>
    <cellStyle name="Comma 3 5 4" xfId="2881" xr:uid="{7648FE6E-45D9-47C1-9DC8-4EC0050626CE}"/>
    <cellStyle name="Comma 3 5 4 2" xfId="28334" xr:uid="{145387CC-42F5-4CEB-9413-64DCCBDBEB3C}"/>
    <cellStyle name="Comma 3 5 5" xfId="43441" xr:uid="{DA3A5EA5-2B2E-4EEA-93C5-A08DE4521414}"/>
    <cellStyle name="Comma 3 6" xfId="23417" xr:uid="{77CA148C-4734-462B-A448-2792FCD85480}"/>
    <cellStyle name="Comma 3 6 2" xfId="10760" xr:uid="{43D794F2-1BE8-4CB9-BC6F-982EB0D56E02}"/>
    <cellStyle name="Comma 3 6 2 2" xfId="9366" xr:uid="{65B026CA-B002-46EC-B3F9-955B5CD0471F}"/>
    <cellStyle name="Comma 3 6 2 2 2" xfId="34759" xr:uid="{9CD9D11D-5A21-4E9D-9320-BA598DFD5A6C}"/>
    <cellStyle name="Comma 3 6 2 3" xfId="36143" xr:uid="{1F87FD28-97DB-4A3D-A695-A7F6983A4829}"/>
    <cellStyle name="Comma 3 6 3" xfId="4815" xr:uid="{2193A823-DA23-4528-A80D-EBF4D555E8D1}"/>
    <cellStyle name="Comma 3 6 3 2" xfId="2150" xr:uid="{006612C9-B199-4A74-95F8-075A87D8F563}"/>
    <cellStyle name="Comma 3 6 3 2 2" xfId="27621" xr:uid="{FEA72DD7-30D0-4BBF-9EC8-6E8DB4728FAD}"/>
    <cellStyle name="Comma 3 6 3 3" xfId="30246" xr:uid="{884DCA05-EB90-4016-8CBD-21DA4DE2128F}"/>
    <cellStyle name="Comma 3 6 4" xfId="15518" xr:uid="{6162FDFA-567C-428C-A4EB-9841D842B83A}"/>
    <cellStyle name="Comma 3 6 4 2" xfId="40845" xr:uid="{B6E3B3D3-87D8-4240-9905-D5F00E87C456}"/>
    <cellStyle name="Comma 3 6 5" xfId="48666" xr:uid="{70F89CC5-3082-40EC-8227-00C18441126A}"/>
    <cellStyle name="Comma 3 7" xfId="7609" xr:uid="{77CAE0D7-6C81-448D-9CA6-967DF4FC1587}"/>
    <cellStyle name="Comma 3 8" xfId="8749" xr:uid="{90D2E04D-7CFD-4DD8-8FE3-57E1C397D690}"/>
    <cellStyle name="Comma 3 9" xfId="23504" xr:uid="{1569C03B-E75F-4A1B-9D44-AB08D520D06C}"/>
    <cellStyle name="Comma 3 9 2" xfId="23675" xr:uid="{726314C2-BF66-4103-BB10-FD33D1CDB61F}"/>
    <cellStyle name="Comma 3 9 2 2" xfId="7342" xr:uid="{FF1A0B34-AF20-4EBE-B9EB-0A27344708C3}"/>
    <cellStyle name="Comma 3 9 2 2 2" xfId="32756" xr:uid="{94A938B0-4037-41D6-83EF-31BA3304D989}"/>
    <cellStyle name="Comma 3 9 2 3" xfId="48920" xr:uid="{870E25A6-8E56-4787-9619-7A6CD6961E9B}"/>
    <cellStyle name="Comma 3 9 3" xfId="4896" xr:uid="{5F8AC7A6-11D0-41DC-B0E9-306EF2F7DDF6}"/>
    <cellStyle name="Comma 3 9 3 2" xfId="1199" xr:uid="{57A5918A-D4FC-479D-951A-A127ED3C22A6}"/>
    <cellStyle name="Comma 3 9 3 2 2" xfId="26683" xr:uid="{0F507922-8E67-4D99-843A-3B4B66B4A878}"/>
    <cellStyle name="Comma 3 9 3 3" xfId="30327" xr:uid="{EDC70815-F982-4DCA-B7D7-9A120293CD64}"/>
    <cellStyle name="Comma 3 9 4" xfId="14528" xr:uid="{8ABCE64D-D5D6-45F0-A13D-EADEF2E5228F}"/>
    <cellStyle name="Comma 3 9 4 2" xfId="39867" xr:uid="{B0512D58-0E1C-47FF-84E3-8233CA5DC435}"/>
    <cellStyle name="Comma 3 9 5" xfId="48750" xr:uid="{2FB2A15C-E8FB-42C8-8155-14B4B671CBF7}"/>
    <cellStyle name="Comma 4" xfId="53" xr:uid="{5507CD5C-4C9C-4B9E-B8CA-8A0352DB5BCD}"/>
    <cellStyle name="Comma 4 2" xfId="14999" xr:uid="{3E139EEF-6B04-4E3C-A549-92673C3280B4}"/>
    <cellStyle name="Comma 4 2 2" xfId="15005" xr:uid="{362264C0-98E0-4110-8F7C-28127B8FB7F4}"/>
    <cellStyle name="Comma 4 2 2 2" xfId="7773" xr:uid="{4C89979C-DFF2-40AB-B199-5DA0E67BAA32}"/>
    <cellStyle name="Comma 4 2 2 2 2" xfId="14268" xr:uid="{F78778EA-E2CB-4108-ABDA-4C0E509655D5}"/>
    <cellStyle name="Comma 4 2 2 2 2 2" xfId="23189" xr:uid="{4889EA9B-A372-40C4-B100-E24DFE850C5B}"/>
    <cellStyle name="Comma 4 2 2 2 2 2 2" xfId="48444" xr:uid="{A5EAC2DD-FC2D-4AE6-AE5C-2B8ABE3D59DE}"/>
    <cellStyle name="Comma 4 2 2 2 2 3" xfId="39607" xr:uid="{3EA916C2-4157-471F-81AC-FB7888F1C67F}"/>
    <cellStyle name="Comma 4 2 2 2 3" xfId="17615" xr:uid="{A5D69519-C791-4E17-AD60-45DDADC58198}"/>
    <cellStyle name="Comma 4 2 2 2 3 2" xfId="10730" xr:uid="{41935398-E89A-430B-94EF-946FC2972279}"/>
    <cellStyle name="Comma 4 2 2 2 3 2 2" xfId="36114" xr:uid="{5B567BB7-7932-4BBE-9797-044892EB31FE}"/>
    <cellStyle name="Comma 4 2 2 2 3 3" xfId="42923" xr:uid="{849ADC7F-8ED3-431E-B74C-99F3425E9A54}"/>
    <cellStyle name="Comma 4 2 2 2 4" xfId="19890" xr:uid="{EC2C5679-53AF-4B65-AAD6-626B64C6F16C}"/>
    <cellStyle name="Comma 4 2 2 2 4 2" xfId="45178" xr:uid="{B953BEED-3CDE-4D89-821B-47ADA7FE9373}"/>
    <cellStyle name="Comma 4 2 2 2 5" xfId="33180" xr:uid="{8D124C58-C588-482C-9CFA-B9F91745F73E}"/>
    <cellStyle name="Comma 4 2 2 3" xfId="9888" xr:uid="{666893F1-AED0-4DDA-81A5-432CA64B17FF}"/>
    <cellStyle name="Comma 4 2 2 3 2" xfId="19896" xr:uid="{956A69EF-1255-44CA-BB49-F6291B6C19CE}"/>
    <cellStyle name="Comma 4 2 2 3 2 2" xfId="45184" xr:uid="{6DC34219-47B9-44E6-B5BB-22312A035C2C}"/>
    <cellStyle name="Comma 4 2 2 3 3" xfId="35272" xr:uid="{B99432AA-3C32-419D-8007-D02152172206}"/>
    <cellStyle name="Comma 4 2 2 4" xfId="603" xr:uid="{EF59269D-68EA-49C9-9FC8-72D7B9A7FC8A}"/>
    <cellStyle name="Comma 4 2 2 4 2" xfId="25310" xr:uid="{16F5222E-3B63-4381-BD04-B776FB9C1700}"/>
    <cellStyle name="Comma 4 2 2 4 2 2" xfId="50544" xr:uid="{F04C055D-7284-4BAC-8B54-D6D234DC49A5}"/>
    <cellStyle name="Comma 4 2 2 4 3" xfId="26087" xr:uid="{6290EE92-12BB-40B9-9134-1A55A2C25930}"/>
    <cellStyle name="Comma 4 2 2 5" xfId="773" xr:uid="{2BED1D22-8C30-4F4A-A1A5-C8022309D4BD}"/>
    <cellStyle name="Comma 4 2 2 5 2" xfId="26257" xr:uid="{AD35951D-124D-4B3F-BB1B-3893A9563C99}"/>
    <cellStyle name="Comma 4 2 2 6" xfId="40335" xr:uid="{9452E42D-DB8B-41B4-91B2-91ECEA3F916A}"/>
    <cellStyle name="Comma 4 2 3" xfId="21317" xr:uid="{90782A00-158B-4C7E-B185-68C4FE34C87C}"/>
    <cellStyle name="Comma 4 2 3 2" xfId="3574" xr:uid="{983C9780-AF4E-44D0-A1A4-CA73FB721694}"/>
    <cellStyle name="Comma 4 2 3 2 2" xfId="7260" xr:uid="{4C1F3D1C-1AAD-4BF9-9BC7-37727FFB86EF}"/>
    <cellStyle name="Comma 4 2 3 2 2 2" xfId="32674" xr:uid="{C0A5C0CE-3EE2-4B3E-A998-B1CC6FC40CDF}"/>
    <cellStyle name="Comma 4 2 3 2 3" xfId="29018" xr:uid="{54803339-618E-4182-8511-10C9F7993BFF}"/>
    <cellStyle name="Comma 4 2 3 3" xfId="602" xr:uid="{52A6D741-1785-442F-AE7E-8421B94648C2}"/>
    <cellStyle name="Comma 4 2 3 3 2" xfId="12673" xr:uid="{D592FD6C-CB21-489E-B542-9AE28B6CCAD9}"/>
    <cellStyle name="Comma 4 2 3 3 2 2" xfId="38036" xr:uid="{86C32FF4-12A0-4BA4-8783-BE691C62D3B2}"/>
    <cellStyle name="Comma 4 2 3 3 3" xfId="26086" xr:uid="{CD76833E-1150-4CAE-9776-D6BFFBBB0254}"/>
    <cellStyle name="Comma 4 2 3 4" xfId="13410" xr:uid="{39D0A980-3F0E-44C0-96E4-284B516E3796}"/>
    <cellStyle name="Comma 4 2 3 4 2" xfId="38761" xr:uid="{92AB3C3E-3A66-45CC-8CA8-7E454370B8C8}"/>
    <cellStyle name="Comma 4 2 3 5" xfId="46587" xr:uid="{481F5049-CD42-405F-B018-3FCDEFA333F7}"/>
    <cellStyle name="Comma 4 2 4" xfId="23490" xr:uid="{8F57C55D-C958-4027-A4F9-B94730FBBFEB}"/>
    <cellStyle name="Comma 4 2 5" xfId="20408" xr:uid="{6BB655A2-6300-4931-AA41-DB6A2FA0272E}"/>
    <cellStyle name="Comma 4 2 5 2" xfId="2704" xr:uid="{26D3263E-69FB-40CF-8732-EFB0C89A0CDE}"/>
    <cellStyle name="Comma 4 2 5 2 2" xfId="16876" xr:uid="{12746B0F-A420-4E24-BB06-A67E506633C8}"/>
    <cellStyle name="Comma 4 2 5 2 2 2" xfId="42192" xr:uid="{15853843-9E86-47A7-9511-82846DDF7A2F}"/>
    <cellStyle name="Comma 4 2 5 2 3" xfId="28157" xr:uid="{AFE49CB4-EA5B-4EEE-B247-CDAA256F4479}"/>
    <cellStyle name="Comma 4 2 5 3" xfId="7082" xr:uid="{E3E9EC5A-ED3A-46BA-A97F-3193D31420E6}"/>
    <cellStyle name="Comma 4 2 5 3 2" xfId="23367" xr:uid="{F8656139-7405-4E49-878F-9217411BDC81}"/>
    <cellStyle name="Comma 4 2 5 3 2 2" xfId="48622" xr:uid="{A363386A-60D6-4980-BDC3-F709AD57C42D}"/>
    <cellStyle name="Comma 4 2 5 3 3" xfId="32496" xr:uid="{A83AB4AE-D29E-4523-8744-1ECF278D38A0}"/>
    <cellStyle name="Comma 4 2 5 4" xfId="13576" xr:uid="{4154FE87-3765-42C4-826A-D3C9030976A3}"/>
    <cellStyle name="Comma 4 2 5 4 2" xfId="38927" xr:uid="{038C6189-63DE-40C7-8521-9BDF8FCC3400}"/>
    <cellStyle name="Comma 4 2 5 5" xfId="45687" xr:uid="{1667D7DF-992F-43AA-9F4E-0AF3757AA6DB}"/>
    <cellStyle name="Comma 4 3" xfId="4472" xr:uid="{D7235548-3AE8-4A42-BC4B-51468C133A2D}"/>
    <cellStyle name="Comma 4 3 2" xfId="10785" xr:uid="{DF7A8F29-E3AC-40A4-84D8-03E3F7F855FE}"/>
    <cellStyle name="Comma 4 3 2 2" xfId="24619" xr:uid="{548EA05E-3EF8-403D-8E30-AC3E318FF3AC}"/>
    <cellStyle name="Comma 4 3 2 2 2" xfId="7945" xr:uid="{2E36259E-F240-44E8-A44C-CC77829558F5}"/>
    <cellStyle name="Comma 4 3 2 2 2 2" xfId="4238" xr:uid="{4968092C-3F9B-431C-8403-BDA410E383DB}"/>
    <cellStyle name="Comma 4 3 2 2 2 2 2" xfId="29682" xr:uid="{F2E21677-C734-4EC0-8A82-070AECE45DA0}"/>
    <cellStyle name="Comma 4 3 2 2 2 3" xfId="33352" xr:uid="{1C72E310-27A0-41E4-B4E1-BEDB0578AB72}"/>
    <cellStyle name="Comma 4 3 2 2 3" xfId="11290" xr:uid="{0571DD60-7D64-4890-83C8-3E8BC5DE00CD}"/>
    <cellStyle name="Comma 4 3 2 2 3 2" xfId="2312" xr:uid="{ED83046D-B361-4DD6-A625-FB25C4C8D76F}"/>
    <cellStyle name="Comma 4 3 2 2 3 2 2" xfId="27783" xr:uid="{878AA0DB-1E59-4C2F-8214-A634BB6749BE}"/>
    <cellStyle name="Comma 4 3 2 2 3 3" xfId="36661" xr:uid="{1C14951B-E677-4CB7-B818-5DE074862556}"/>
    <cellStyle name="Comma 4 3 2 2 4" xfId="17787" xr:uid="{F95858B1-4748-4664-8CDC-A9809292C414}"/>
    <cellStyle name="Comma 4 3 2 2 4 2" xfId="43095" xr:uid="{1FD6A981-9451-47C5-94EE-5D6EB2B3100E}"/>
    <cellStyle name="Comma 4 3 2 2 5" xfId="49853" xr:uid="{97A931BD-D4F7-494F-97FC-F0CA80EC5152}"/>
    <cellStyle name="Comma 4 3 2 3" xfId="16212" xr:uid="{597081BF-ED7F-47FD-AB41-0532D631C5A4}"/>
    <cellStyle name="Comma 4 3 2 3 2" xfId="946" xr:uid="{237DBD7B-5E19-46AC-A6DB-662A7F79F0CC}"/>
    <cellStyle name="Comma 4 3 2 3 2 2" xfId="26430" xr:uid="{FB6F81D4-62C4-4056-8B46-097E1856DF12}"/>
    <cellStyle name="Comma 4 3 2 3 3" xfId="41528" xr:uid="{DF2C5325-C6C2-4C3F-82A2-DFD038DA889D}"/>
    <cellStyle name="Comma 4 3 2 4" xfId="3745" xr:uid="{ED90C1F2-4180-46D5-9290-3E70C7BBBFE3}"/>
    <cellStyle name="Comma 4 3 2 4 2" xfId="8464" xr:uid="{352E8226-210A-4719-B7B2-1470AD32511E}"/>
    <cellStyle name="Comma 4 3 2 4 2 2" xfId="33871" xr:uid="{AD66C0C9-90EB-47CE-B476-57C2756C9FB4}"/>
    <cellStyle name="Comma 4 3 2 4 3" xfId="29189" xr:uid="{25A838C2-B426-448E-8C17-8F04A188D2E5}"/>
    <cellStyle name="Comma 4 3 2 5" xfId="3914" xr:uid="{031A4CBA-7393-496C-8325-76843B8B28E0}"/>
    <cellStyle name="Comma 4 3 2 5 2" xfId="29358" xr:uid="{C0505F49-0BF2-4E60-82AA-F2D77673427E}"/>
    <cellStyle name="Comma 4 3 2 6" xfId="36160" xr:uid="{554A6350-694A-42AE-AC9C-3F05BDA86832}"/>
    <cellStyle name="Comma 4 3 3" xfId="18306" xr:uid="{A3FEEC24-9641-459D-ACE5-44DA202AE066}"/>
    <cellStyle name="Comma 4 3 3 2" xfId="20580" xr:uid="{75D80BF4-B5F1-4521-A992-5575AEE509C9}"/>
    <cellStyle name="Comma 4 3 3 2 2" xfId="10552" xr:uid="{4FE7E151-A438-4999-BA9A-7C02D8498AB7}"/>
    <cellStyle name="Comma 4 3 3 2 2 2" xfId="35936" xr:uid="{E8610802-52F8-4968-A78C-FA220F0BC9D7}"/>
    <cellStyle name="Comma 4 3 3 2 3" xfId="45859" xr:uid="{1F34C56A-F484-4976-8246-2492636FFC41}"/>
    <cellStyle name="Comma 4 3 3 3" xfId="23927" xr:uid="{5F4899C4-392F-4A5A-8342-FD71864C7703}"/>
    <cellStyle name="Comma 4 3 3 3 2" xfId="4416" xr:uid="{8F5F3B29-0B88-4935-947F-AE83BFBDB8C4}"/>
    <cellStyle name="Comma 4 3 3 3 2 2" xfId="29860" xr:uid="{2229C9C9-90A7-4986-B33C-EA9DABF7F527}"/>
    <cellStyle name="Comma 4 3 3 3 3" xfId="49172" xr:uid="{753F0013-06DA-4213-880D-193833B9B0AD}"/>
    <cellStyle name="Comma 4 3 3 4" xfId="7254" xr:uid="{FD7F2ADE-F8C0-495D-9699-F6EC82FAFA61}"/>
    <cellStyle name="Comma 4 3 3 4 2" xfId="32668" xr:uid="{22862757-1986-4BA6-931C-2A26BEB65891}"/>
    <cellStyle name="Comma 4 3 3 5" xfId="43606" xr:uid="{F7EED811-E8BF-41B5-B550-638D520B9954}"/>
    <cellStyle name="Comma 4 3 4" xfId="22525" xr:uid="{9DB99ADD-8759-487D-AF87-7C1F4781A446}"/>
    <cellStyle name="Comma 4 3 4 2" xfId="13582" xr:uid="{E40C8068-1535-4A70-AF00-A9D86515ED25}"/>
    <cellStyle name="Comma 4 3 4 2 2" xfId="38933" xr:uid="{768441CB-88A4-495A-A68C-06178E436EA2}"/>
    <cellStyle name="Comma 4 3 4 3" xfId="47780" xr:uid="{DDBB4381-8306-43DD-8E64-8C3ECBE65FD0}"/>
    <cellStyle name="Comma 4 3 5" xfId="1641" xr:uid="{DD208683-3AE9-424D-BF9A-557B78915C92}"/>
    <cellStyle name="Comma 4 3 5 2" xfId="18997" xr:uid="{72E74ACE-AE02-4564-9019-42BC07F38D16}"/>
    <cellStyle name="Comma 4 3 5 2 2" xfId="44297" xr:uid="{FF0E1274-97AC-477B-9E99-7EE71F040495}"/>
    <cellStyle name="Comma 4 3 5 3" xfId="27112" xr:uid="{E59AC958-5517-4AD0-9CAE-C73526AC9BFB}"/>
    <cellStyle name="Comma 4 3 6" xfId="1810" xr:uid="{82096A02-AFDB-427E-877D-12D413D75691}"/>
    <cellStyle name="Comma 4 3 6 2" xfId="27281" xr:uid="{C6DC92D6-3ABD-4E2F-84E9-208177E9FDED}"/>
    <cellStyle name="Comma 4 3 7" xfId="29905" xr:uid="{10AF3DF3-1475-4D50-A363-25BE639A64A9}"/>
    <cellStyle name="Comma 4 4" xfId="23422" xr:uid="{10E9274B-B610-40F4-9116-0CFB74BA6BBC}"/>
    <cellStyle name="Comma 4 4 2" xfId="17110" xr:uid="{E4A404AD-6AE2-4566-B704-0C74D02E2C14}"/>
    <cellStyle name="Comma 4 4 2 2" xfId="5668" xr:uid="{544EE43C-2140-480B-88F4-E5D668FC195E}"/>
    <cellStyle name="Comma 4 4 2 2 2" xfId="24791" xr:uid="{BA30EB0E-C57B-4819-8E7E-DAD923F5001C}"/>
    <cellStyle name="Comma 4 4 2 2 2 2" xfId="13737" xr:uid="{1A883653-7BB9-4960-A808-860177CF6000}"/>
    <cellStyle name="Comma 4 4 2 2 2 2 2" xfId="39088" xr:uid="{4D83F187-9B35-4AF8-A6B8-EE828AD75EFF}"/>
    <cellStyle name="Comma 4 4 2 2 2 3" xfId="50025" xr:uid="{7104778D-3BE7-44FF-A227-C68E2A185489}"/>
    <cellStyle name="Comma 4 4 2 2 3" xfId="15510" xr:uid="{91FD5C90-DA44-431C-96AA-23414A9ABE23}"/>
    <cellStyle name="Comma 4 4 2 2 3 2" xfId="13915" xr:uid="{8B80B97B-D247-4C2C-994A-AAD4A43A5D54}"/>
    <cellStyle name="Comma 4 4 2 2 3 2 2" xfId="39265" xr:uid="{CB6F7E25-AF09-47EB-BBE0-43B1DB5DF71B}"/>
    <cellStyle name="Comma 4 4 2 2 3 3" xfId="40837" xr:uid="{3B394750-1AAF-4C7E-A955-BD7E67D83AED}"/>
    <cellStyle name="Comma 4 4 2 2 4" xfId="11462" xr:uid="{1322D3DA-7366-4D02-BA06-4C294E306F99}"/>
    <cellStyle name="Comma 4 4 2 2 4 2" xfId="36833" xr:uid="{FDA3CC86-FCAD-4EAF-B0DC-02E4E52984BF}"/>
    <cellStyle name="Comma 4 4 2 2 5" xfId="31091" xr:uid="{6A0FA418-CD54-470D-84BE-B5AF7EDFCF5B}"/>
    <cellStyle name="Comma 4 4 2 3" xfId="11992" xr:uid="{F9D16928-308C-43CB-96C2-B90AB8A72788}"/>
    <cellStyle name="Comma 4 4 2 3 2" xfId="1983" xr:uid="{096E53F5-AD93-4FAD-923E-5E51D400FEA0}"/>
    <cellStyle name="Comma 4 4 2 3 2 2" xfId="27454" xr:uid="{0FC96A70-88F5-46DD-999A-94860AB6161B}"/>
    <cellStyle name="Comma 4 4 2 3 3" xfId="37355" xr:uid="{D4D0D53D-A9A6-492F-9810-B2F0A39F2485}"/>
    <cellStyle name="Comma 4 4 2 4" xfId="22696" xr:uid="{7824A233-7C51-4DC6-A236-650E222B83DB}"/>
    <cellStyle name="Comma 4 4 2 4 2" xfId="14787" xr:uid="{4C6D0211-061F-4186-8875-17F397BAE22E}"/>
    <cellStyle name="Comma 4 4 2 4 2 2" xfId="40126" xr:uid="{CE6172BE-19F5-4978-9C11-D33ABF932CAF}"/>
    <cellStyle name="Comma 4 4 2 4 3" xfId="47951" xr:uid="{8AF3D267-82E5-480D-8F3B-8857A007DCF2}"/>
    <cellStyle name="Comma 4 4 2 5" xfId="22865" xr:uid="{A1D86830-C431-4F54-ACBC-C2ACD6105D55}"/>
    <cellStyle name="Comma 4 4 2 5 2" xfId="48120" xr:uid="{A15B00D3-6A70-4BB5-AAD6-07192AEA5EC7}"/>
    <cellStyle name="Comma 4 4 2 6" xfId="42420" xr:uid="{18AF6C44-3A4B-40D7-9368-A780A6B11C92}"/>
    <cellStyle name="Comma 4 4 3" xfId="11982" xr:uid="{0918398C-AD51-4BC8-95DC-C4B6E0950F0E}"/>
    <cellStyle name="Comma 4 4 3 2" xfId="18478" xr:uid="{A9C92F31-43C2-454D-9F45-4D81821562D3}"/>
    <cellStyle name="Comma 4 4 3 2 2" xfId="2134" xr:uid="{AAD1F0AF-47AA-4775-8722-42805E065993}"/>
    <cellStyle name="Comma 4 4 3 2 2 2" xfId="27605" xr:uid="{C7B2CF76-9D95-4190-8C07-4B0738A08BB2}"/>
    <cellStyle name="Comma 4 4 3 2 3" xfId="43778" xr:uid="{EE99377C-3A72-47E0-BECB-53C8D15AE7E5}"/>
    <cellStyle name="Comma 4 4 3 3" xfId="4977" xr:uid="{8F0C743E-14BC-418A-964B-3889D5C16030}"/>
    <cellStyle name="Comma 4 4 3 3 2" xfId="1280" xr:uid="{6C53CF61-DF0B-4976-ABC9-41E1FA8F92D2}"/>
    <cellStyle name="Comma 4 4 3 3 2 2" xfId="26764" xr:uid="{7A4B23C5-84D7-4178-AC02-BD4E6EE0A886}"/>
    <cellStyle name="Comma 4 4 3 3 3" xfId="30408" xr:uid="{36AA217D-EB72-4C36-AF61-AD6F79497454}"/>
    <cellStyle name="Comma 4 4 3 4" xfId="24099" xr:uid="{FF4168EC-B416-4C73-B39F-E117B95FD6E6}"/>
    <cellStyle name="Comma 4 4 3 4 2" xfId="49344" xr:uid="{A5D28CFE-8AA0-4977-ABBA-33B993D29520}"/>
    <cellStyle name="Comma 4 4 3 5" xfId="37345" xr:uid="{71CD285E-DBE6-4579-BD8D-EB8C6CADB9A3}"/>
    <cellStyle name="Comma 4 4 4" xfId="5678" xr:uid="{15844B0E-3910-4721-A7B6-1B8C3A29AC66}"/>
    <cellStyle name="Comma 4 4 4 2" xfId="947" xr:uid="{92533C8D-4625-4691-89DC-1A5CD0DCC7B8}"/>
    <cellStyle name="Comma 4 4 4 2 2" xfId="26431" xr:uid="{ADDF05EA-9B70-49B1-9DF8-10046A4ACA6C}"/>
    <cellStyle name="Comma 4 4 4 3" xfId="31101" xr:uid="{96A421ED-0021-4DBD-A961-B9CF89B1D170}"/>
    <cellStyle name="Comma 4 4 5" xfId="10059" xr:uid="{8E8B4F27-D2FF-4E76-9496-B4253B1D7394}"/>
    <cellStyle name="Comma 4 4 5 2" xfId="21099" xr:uid="{39F4497E-0F2F-4451-A86A-BAA45E19BB3D}"/>
    <cellStyle name="Comma 4 4 5 2 2" xfId="46378" xr:uid="{19E2E384-AD62-4871-9F0E-A369FE8D3E73}"/>
    <cellStyle name="Comma 4 4 5 3" xfId="35443" xr:uid="{0F8B875E-B354-4F14-83DB-952253391BE9}"/>
    <cellStyle name="Comma 4 4 6" xfId="10228" xr:uid="{591AD029-4905-4D09-97A8-5FFEC4EC1FE4}"/>
    <cellStyle name="Comma 4 4 6 2" xfId="35612" xr:uid="{E1CC3ABB-8FB6-4E71-A259-91370929763C}"/>
    <cellStyle name="Comma 4 4 7" xfId="48670" xr:uid="{B7F00910-8941-44FF-9798-2857F18DC452}"/>
    <cellStyle name="Comma 4 5" xfId="6577" xr:uid="{61F3609E-0567-4CA1-B4B6-EEDA8CB0D695}"/>
    <cellStyle name="Comma 4 5 2" xfId="16202" xr:uid="{2281770B-6ECC-4912-80B3-C77186FECFF1}"/>
    <cellStyle name="Comma 4 5 2 2" xfId="12154" xr:uid="{9991601C-BA3D-441A-AD1D-F9D550966A0B}"/>
    <cellStyle name="Comma 4 5 2 2 2" xfId="20051" xr:uid="{F222EA87-3CE5-42D3-BD97-23F1CFBFBFE4}"/>
    <cellStyle name="Comma 4 5 2 2 2 2" xfId="45339" xr:uid="{11322B12-B499-4375-ADC5-31337617E196}"/>
    <cellStyle name="Comma 4 5 2 2 3" xfId="37517" xr:uid="{4237EDDC-00EA-4D0D-B156-0C435B59A749}"/>
    <cellStyle name="Comma 4 5 2 3" xfId="21822" xr:uid="{2B3274B4-FC1F-4BC3-A3F6-1A630BAD9D86}"/>
    <cellStyle name="Comma 4 5 2 3 2" xfId="20228" xr:uid="{DF1C2C69-53BA-4717-A23E-D577F3B7B3CE}"/>
    <cellStyle name="Comma 4 5 2 3 2 2" xfId="45516" xr:uid="{2C1FF209-061E-4175-B8DD-273E0ECD7BC0}"/>
    <cellStyle name="Comma 4 5 2 3 3" xfId="47090" xr:uid="{3258C709-1068-4FC3-B96C-44AF5C2E6A77}"/>
    <cellStyle name="Comma 4 5 2 4" xfId="5149" xr:uid="{3972BA71-2D63-452A-848D-AC18A3E940C3}"/>
    <cellStyle name="Comma 4 5 2 4 2" xfId="30580" xr:uid="{8E3C3ACD-E7B0-44CB-A108-DBC443183CDD}"/>
    <cellStyle name="Comma 4 5 2 5" xfId="41518" xr:uid="{63A022D6-BD48-40AB-9251-978265099498}"/>
    <cellStyle name="Comma 4 5 3" xfId="24629" xr:uid="{C4C31D76-462D-44CC-9E21-017918799937}"/>
    <cellStyle name="Comma 4 5 3 2" xfId="4087" xr:uid="{0432AF63-119C-4D3E-8C63-D115D8F9226B}"/>
    <cellStyle name="Comma 4 5 3 2 2" xfId="29531" xr:uid="{497A5D67-AC4E-479F-BF3B-A3DAD32EEF39}"/>
    <cellStyle name="Comma 4 5 3 3" xfId="49863" xr:uid="{C48AE817-A485-45D0-8FED-A9DD93ED79BA}"/>
    <cellStyle name="Comma 4 5 4" xfId="16383" xr:uid="{46082F7F-5228-4413-8069-4BB71DE56711}"/>
    <cellStyle name="Comma 4 5 4 2" xfId="3223" xr:uid="{5F34E41B-AFB6-4739-8A5E-72898EB8D81E}"/>
    <cellStyle name="Comma 4 5 4 2 2" xfId="28676" xr:uid="{5447D669-24CC-4888-B4D1-86367B5489EB}"/>
    <cellStyle name="Comma 4 5 4 3" xfId="41699" xr:uid="{7B67F7C2-EA35-4491-A828-6DE7A8BB529A}"/>
    <cellStyle name="Comma 4 5 5" xfId="16552" xr:uid="{19C2054B-7E8E-4AF9-AA86-786DDF42DAB2}"/>
    <cellStyle name="Comma 4 5 5 2" xfId="41868" xr:uid="{07E34F59-1FEA-4ED7-BF94-D5CFB35BA932}"/>
    <cellStyle name="Comma 4 5 6" xfId="31991" xr:uid="{4F7DF4C5-7C9A-4EAA-998C-C7A95FEBD9E5}"/>
    <cellStyle name="Comma 4 6" xfId="8681" xr:uid="{51FCB4CA-9975-4069-B9B1-B6388F1198C2}"/>
    <cellStyle name="Comma 4 6 2" xfId="1470" xr:uid="{3687FD97-6D7C-45D1-A8FB-1383617CA5AA}"/>
    <cellStyle name="Comma 4 6 2 2" xfId="17793" xr:uid="{4ED78068-D062-4E89-B1FD-11368BDB7300}"/>
    <cellStyle name="Comma 4 6 2 2 2" xfId="43101" xr:uid="{870C65C7-6092-4A45-B01D-4C9FD24B487D}"/>
    <cellStyle name="Comma 4 6 2 3" xfId="26941" xr:uid="{BC0E4357-A11D-4DD8-9814-8C32B96D6B8E}"/>
    <cellStyle name="Comma 4 6 3" xfId="13240" xr:uid="{83372262-E2DA-4ACC-ADB9-DFD800D3E9CC}"/>
    <cellStyle name="Comma 4 6 3 2" xfId="6359" xr:uid="{A3ADC9B4-3DD8-4F32-8205-268268C408BD}"/>
    <cellStyle name="Comma 4 6 3 2 2" xfId="31782" xr:uid="{45301D82-BE2C-46B2-BDDF-48C40DA66D2D}"/>
    <cellStyle name="Comma 4 6 3 3" xfId="38591" xr:uid="{3543F736-4A36-496B-AF77-5B786333A287}"/>
    <cellStyle name="Comma 4 6 4" xfId="19724" xr:uid="{571D9493-1332-410E-8858-7FAB3D2386A2}"/>
    <cellStyle name="Comma 4 6 4 2" xfId="45012" xr:uid="{ECB59DA8-68F4-4988-BA41-979413E5B504}"/>
    <cellStyle name="Comma 4 6 5" xfId="34081" xr:uid="{189C2172-C619-4F13-A69B-08C8E647096A}"/>
    <cellStyle name="Comma 4 7" xfId="10853" xr:uid="{17E22D5D-12B1-43F9-83F7-6D83EA054FC8}"/>
    <cellStyle name="Comma 4 8" xfId="14096" xr:uid="{35D5A98C-57F3-4BB4-A5C8-70F9B5771E69}"/>
    <cellStyle name="Comma 4 8 2" xfId="9017" xr:uid="{A923FE32-3169-4DD2-B90E-15BC30DD6950}"/>
    <cellStyle name="Comma 4 8 2 2" xfId="6342" xr:uid="{B4F12AF8-B2D8-4948-A5B1-921642F28E42}"/>
    <cellStyle name="Comma 4 8 2 2 2" xfId="31765" xr:uid="{2994EED2-8EFB-493C-8D45-8DD502AEEA42}"/>
    <cellStyle name="Comma 4 8 2 3" xfId="34410" xr:uid="{A52BCECB-4E30-4BDA-B704-D4B5E7BEBB1A}"/>
    <cellStyle name="Comma 4 8 3" xfId="19718" xr:uid="{01E388BA-3926-479C-98B9-DA4B39B4719D}"/>
    <cellStyle name="Comma 4 8 3 2" xfId="17054" xr:uid="{4124F3B3-F5C0-4498-9547-BFB0BB510680}"/>
    <cellStyle name="Comma 4 8 3 2 2" xfId="42370" xr:uid="{DB136F69-86AF-4C99-8CA8-523A30DA0B3C}"/>
    <cellStyle name="Comma 4 8 3 3" xfId="45006" xr:uid="{0563568F-A43C-466C-8224-CE094FDFC6D4}"/>
    <cellStyle name="Comma 4 8 4" xfId="938" xr:uid="{D7C49D2A-BF6C-4D1B-B63A-D877D8E800C0}"/>
    <cellStyle name="Comma 4 8 4 2" xfId="26422" xr:uid="{71BDA4FF-0EE6-4E2C-9A7C-5DB148B8B9A6}"/>
    <cellStyle name="Comma 4 8 5" xfId="39435" xr:uid="{EE4DB00D-00BA-4FA8-A0C3-A7745CCC95DD}"/>
    <cellStyle name="Comma 4 9" xfId="7599" xr:uid="{1498E5A8-DC79-4FD1-B1AA-2CC387E7C9C9}"/>
    <cellStyle name="Comma 5" xfId="131" xr:uid="{C99C8189-DCFA-4107-8868-8138B7573DBA}"/>
    <cellStyle name="Comma 6" xfId="150" xr:uid="{FF75DB61-F508-47C7-87BD-EE3346BA4198}"/>
    <cellStyle name="Comma 6 2" xfId="22515" xr:uid="{EFE03EDF-C568-4DFF-A41F-637C90CB0CB2}"/>
    <cellStyle name="Comma 6 3" xfId="12899" xr:uid="{75F8DA8C-8A0D-4B06-9E42-DF7F7F6F6121}"/>
    <cellStyle name="Comma 6 4" xfId="25550" xr:uid="{FA64C147-C3D6-4AA8-B804-726C7707064B}"/>
    <cellStyle name="Comma 6 4 2" xfId="50773" xr:uid="{76560633-44CD-40AC-A00C-62D56A90AC2A}"/>
    <cellStyle name="Comma 6 5" xfId="25645" xr:uid="{FB7947AB-EBFC-4B1C-85A8-FA0228C794B3}"/>
    <cellStyle name="Comma 7" xfId="152" xr:uid="{D801E9EA-88EB-4091-9511-CA4D9794C842}"/>
    <cellStyle name="Comma 7 2" xfId="7593" xr:uid="{682BF71C-F9A4-419B-8820-E52F4D3EBB6A}"/>
    <cellStyle name="Comma 7 2 2" xfId="33007" xr:uid="{777C2F00-1B5D-43AF-85B8-C982D38DF54E}"/>
    <cellStyle name="Comma 7 3" xfId="25552" xr:uid="{CFD6855B-31C2-4A21-98A5-3E68E073AF61}"/>
    <cellStyle name="Comma 7 3 2" xfId="50775" xr:uid="{F3AF8645-74EE-47C8-BE01-C98E6DD9EEFF}"/>
    <cellStyle name="Comma 7 4" xfId="25647" xr:uid="{9C838B01-A9F7-45E5-9BDF-D7522BC3992A}"/>
    <cellStyle name="Comma 8" xfId="153" xr:uid="{D1897574-9902-494B-870C-1E4C4BBCD686}"/>
    <cellStyle name="Comma 8 2" xfId="22336" xr:uid="{58A20C4B-3FD3-4F9D-B917-FACB996D6D68}"/>
    <cellStyle name="Comma 8 3" xfId="25553" xr:uid="{EB0F95F6-002C-43CA-9183-A7121381033E}"/>
    <cellStyle name="Comma 8 3 2" xfId="50776" xr:uid="{196366DC-B1C8-4D0F-93C1-369EBBA8E839}"/>
    <cellStyle name="Comma 8 4" xfId="25648" xr:uid="{5FAA3D87-1A8D-4A85-85C7-886C4F305322}"/>
    <cellStyle name="Comma 9" xfId="154" xr:uid="{7BF7E7D1-5C95-44AB-9228-940C9AFA1E54}"/>
    <cellStyle name="Comma 9 2" xfId="25554" xr:uid="{7FF30432-6315-4393-A3E3-DA026EF17056}"/>
    <cellStyle name="Comma 9 2 2" xfId="50777" xr:uid="{7DDB15B4-588D-4386-A2A3-6C274899D0A8}"/>
    <cellStyle name="Comma 9 3" xfId="25649" xr:uid="{7EA4FD7C-0C15-4BBD-9DBA-C84C34B327C9}"/>
    <cellStyle name="Currency [0] 2" xfId="126" xr:uid="{9788D2F7-CEAC-4F59-8AD0-4863F4779769}"/>
    <cellStyle name="Currency [0] 3" xfId="121" xr:uid="{B0E7C655-C911-4FF1-B5F5-E085C87ED872}"/>
    <cellStyle name="Currency 2" xfId="54" xr:uid="{69D60665-E1C0-46F3-AA03-0CAEDB1A2A4C}"/>
    <cellStyle name="Currency 2 2" xfId="18132" xr:uid="{499A2B5A-5BDB-418C-B698-1E9EEDA53C8A}"/>
    <cellStyle name="Currency 2 2 2" xfId="21311" xr:uid="{BABAE861-34CE-4085-87A9-2525657D6979}"/>
    <cellStyle name="Currency 2 3" xfId="1294" xr:uid="{D5D60E68-0B16-40D1-B490-921FCF1147D9}"/>
    <cellStyle name="Currency 3" xfId="55" xr:uid="{2A59101A-680C-4028-A301-4C3D04661FD0}"/>
    <cellStyle name="Currency 3 10" xfId="9882" xr:uid="{932035EE-ED2E-4338-82E5-6F1DB9683AE0}"/>
    <cellStyle name="Currency 3 10 2" xfId="15683" xr:uid="{E4201F04-8434-4CF3-B9CB-750A6DD866AA}"/>
    <cellStyle name="Currency 3 10 2 2" xfId="41010" xr:uid="{0AD6A739-6B82-4282-86AB-8F827126A768}"/>
    <cellStyle name="Currency 3 10 3" xfId="35266" xr:uid="{17BF9854-B202-41D7-82BD-282C7E59356D}"/>
    <cellStyle name="Currency 3 11" xfId="12152" xr:uid="{DF01132F-9AEE-46B7-9FA5-B6F6FCA9313E}"/>
    <cellStyle name="Currency 3 11 2" xfId="1110" xr:uid="{48FA78B2-74E7-4D89-9EDC-5F4A4C991797}"/>
    <cellStyle name="Currency 3 11 2 2" xfId="26594" xr:uid="{5C0660FA-38EB-48B4-9DF8-FFEAA3BB4091}"/>
    <cellStyle name="Currency 3 11 3" xfId="37515" xr:uid="{2171A7E1-34F7-4725-8D10-21683D0676FC}"/>
    <cellStyle name="Currency 3 12" xfId="9187" xr:uid="{D3092FC8-121F-48B6-8C6B-6C39B385277D}"/>
    <cellStyle name="Currency 3 12 2" xfId="34580" xr:uid="{7D43A094-1326-453B-8541-F790247A1E7B}"/>
    <cellStyle name="Currency 3 13" xfId="11799" xr:uid="{B2DC3877-A08D-4ED5-8854-36DEB6DAF543}"/>
    <cellStyle name="Currency 3 13 2" xfId="37170" xr:uid="{E35FEAEE-32DB-41EB-B33D-B0778E5588A8}"/>
    <cellStyle name="Currency 3 14" xfId="18128" xr:uid="{EAB273B9-1312-4BFD-B080-17DC23A9286C}"/>
    <cellStyle name="Currency 3 14 2" xfId="43436" xr:uid="{BE8E95C4-13C5-4FD3-9C35-F87F22816C1D}"/>
    <cellStyle name="Currency 3 15" xfId="25528" xr:uid="{2203104B-8067-42CD-9E11-2D6E52ACBEF2}"/>
    <cellStyle name="Currency 3 15 2" xfId="50751" xr:uid="{E1C637DF-5DDF-443D-85B8-32C7849F1526}"/>
    <cellStyle name="Currency 3 16" xfId="25623" xr:uid="{A6005D98-B00F-463E-9F30-D2B9D7D0FE1D}"/>
    <cellStyle name="Currency 3 2" xfId="24445" xr:uid="{5341D751-04FE-4ACC-8724-02EA54E32215}"/>
    <cellStyle name="Currency 3 2 2" xfId="25603" xr:uid="{1006EAAC-E70C-4315-AA1F-07F503064512}"/>
    <cellStyle name="Currency 3 2 2 2" xfId="50825" xr:uid="{5232DD23-8DEE-4CF8-B102-CB8B89EB0D45}"/>
    <cellStyle name="Currency 3 3" xfId="7597" xr:uid="{8F7DED3B-841D-4070-BE7A-8931CA8EC8F5}"/>
    <cellStyle name="Currency 3 3 2" xfId="6645" xr:uid="{D58815F2-2F2D-4B3E-B052-6C39544BB5BC}"/>
    <cellStyle name="Currency 3 3 2 2" xfId="498" xr:uid="{983AA1F6-7B24-4149-9E93-E6C8A622C06F}"/>
    <cellStyle name="Currency 3 3 2 2 2" xfId="6256" xr:uid="{F3BCACD4-4AEE-40CF-A0D8-1263F76FE26B}"/>
    <cellStyle name="Currency 3 3 2 2 2 2" xfId="31679" xr:uid="{3B7851D6-2D99-4341-904A-A52A3B6BE6FC}"/>
    <cellStyle name="Currency 3 3 2 2 3" xfId="25982" xr:uid="{C55FB468-12D4-40B4-9FF1-B49F0D4346D0}"/>
    <cellStyle name="Currency 3 3 2 3" xfId="670" xr:uid="{30FD1D42-7853-4EF6-8F6D-E8F431AD6946}"/>
    <cellStyle name="Currency 3 3 2 3 2" xfId="6426" xr:uid="{E32C91AB-0B6F-4C13-944C-5728E6EFECF7}"/>
    <cellStyle name="Currency 3 3 2 3 2 2" xfId="31849" xr:uid="{2BC2338D-4B0C-4D36-82B2-5B8C839C2746}"/>
    <cellStyle name="Currency 3 3 2 3 3" xfId="26154" xr:uid="{568A30A6-DC92-4C48-83E5-94DE4B163450}"/>
    <cellStyle name="Currency 3 3 2 4" xfId="25037" xr:uid="{D1A3038C-2630-470B-9F92-3612CA1E39CB}"/>
    <cellStyle name="Currency 3 3 2 4 2" xfId="50271" xr:uid="{6BE45F52-0901-4356-8CC3-F64562A23156}"/>
    <cellStyle name="Currency 3 3 2 5" xfId="32059" xr:uid="{876DD2AA-9837-4E92-843D-60A855B4A924}"/>
    <cellStyle name="Currency 3 3 3" xfId="14085" xr:uid="{DDA5ECFA-6157-43C9-9C44-55F8C9CAD7EF}"/>
    <cellStyle name="Currency 3 3 3 2" xfId="18462" xr:uid="{A5D5F0D6-097B-47C2-8231-CE4D7A6F8C4B}"/>
    <cellStyle name="Currency 3 3 3 2 2" xfId="11619" xr:uid="{8960034A-6480-42B7-9871-BAB3195DEF5B}"/>
    <cellStyle name="Currency 3 3 3 2 2 2" xfId="36990" xr:uid="{663D5588-BDE5-4815-AEC0-30D1FF9F915F}"/>
    <cellStyle name="Currency 3 3 3 2 3" xfId="43762" xr:uid="{F3381E1F-3285-4D1F-B0C9-090D9E61CCC0}"/>
    <cellStyle name="Currency 3 3 3 3" xfId="7069" xr:uid="{EFC21764-5102-40BC-BC99-1732BE4BB584}"/>
    <cellStyle name="Currency 3 3 3 3 2" xfId="22311" xr:uid="{0B5D357F-694E-4A35-A547-C6E8D1FBA0C3}"/>
    <cellStyle name="Currency 3 3 3 3 2 2" xfId="47579" xr:uid="{A36B9286-25C7-4D64-A15A-30A0C2E2BA48}"/>
    <cellStyle name="Currency 3 3 3 3 3" xfId="32483" xr:uid="{57CC2099-0BC7-4998-A1CF-CE37F6ECAF82}"/>
    <cellStyle name="Currency 3 3 3 4" xfId="17773" xr:uid="{F5C7F6BC-ACBA-4271-82A7-C026E6E27BFA}"/>
    <cellStyle name="Currency 3 3 3 4 2" xfId="43081" xr:uid="{810B0223-E923-4989-B2E2-9D0CC9339A52}"/>
    <cellStyle name="Currency 3 3 3 5" xfId="39424" xr:uid="{72726A21-5D68-464D-A4D6-619D90506E3A}"/>
    <cellStyle name="Currency 3 3 4" xfId="17278" xr:uid="{3176958D-4B50-4D3C-96FC-AD11D74B9EB1}"/>
    <cellStyle name="Currency 3 3 4 2" xfId="8285" xr:uid="{56CE2E8F-C725-4398-BAB3-6F2B50BC87D6}"/>
    <cellStyle name="Currency 3 3 4 2 2" xfId="33692" xr:uid="{4114D706-615F-4ADC-8855-AD82AEC29140}"/>
    <cellStyle name="Currency 3 3 4 3" xfId="42586" xr:uid="{330ED940-A3AA-4479-A855-0E9EA1C7B378}"/>
    <cellStyle name="Currency 3 3 5" xfId="595" xr:uid="{B557A086-7B2E-4DD1-A09F-9C219EC11953}"/>
    <cellStyle name="Currency 3 3 5 2" xfId="5320" xr:uid="{3E172AB0-CE41-4750-B837-F42624EA0016}"/>
    <cellStyle name="Currency 3 3 5 2 2" xfId="30751" xr:uid="{61DDD85B-9F75-4A9C-8340-9853E2343B76}"/>
    <cellStyle name="Currency 3 3 5 3" xfId="26079" xr:uid="{168A0ED2-9085-4640-8C40-21110D15F054}"/>
    <cellStyle name="Currency 3 3 6" xfId="24950" xr:uid="{5E42E57F-47F3-426C-86F9-8C5A3B43CDA7}"/>
    <cellStyle name="Currency 3 3 6 2" xfId="50184" xr:uid="{DC9A6933-A59C-4C4C-AAE3-F254B34FDDD8}"/>
    <cellStyle name="Currency 3 3 7" xfId="33010" xr:uid="{BDAB4340-9454-4350-9D5C-5E7C3257F3FC}"/>
    <cellStyle name="Currency 3 4" xfId="251" xr:uid="{69A7B0B9-BA41-4D80-A9D3-8605AE185A8A}"/>
    <cellStyle name="Currency 3 4 2" xfId="20328" xr:uid="{3F5D7D23-A7A4-4065-A09D-DC4B735A9926}"/>
    <cellStyle name="Currency 3 4 2 2" xfId="20499" xr:uid="{24E3386D-7F53-4DAA-8D26-691E8FA37E9B}"/>
    <cellStyle name="Currency 3 4 2 2 2" xfId="11549" xr:uid="{F306B592-2EE3-4747-92B3-B598880DAF22}"/>
    <cellStyle name="Currency 3 4 2 2 2 2" xfId="36920" xr:uid="{931808B7-C687-4E91-B9C0-519BF2A48986}"/>
    <cellStyle name="Currency 3 4 2 2 3" xfId="45778" xr:uid="{CFC1DF9F-D9F3-448F-8B8F-E9A0D7937FCD}"/>
    <cellStyle name="Currency 3 4 2 3" xfId="18568" xr:uid="{944AF711-E548-4603-8A09-605BA6E36F71}"/>
    <cellStyle name="Currency 3 4 2 3 2" xfId="15941" xr:uid="{55D42BFF-D274-4B54-8DF5-D431822D55A5}"/>
    <cellStyle name="Currency 3 4 2 3 2 2" xfId="41268" xr:uid="{89C15559-38B3-4905-BE7D-C90D2128C4A3}"/>
    <cellStyle name="Currency 3 4 2 3 3" xfId="43868" xr:uid="{7CEF19F9-04FC-4E73-9E21-3D60F2142A62}"/>
    <cellStyle name="Currency 3 4 2 4" xfId="16631" xr:uid="{A9C18154-4731-4CF0-97C4-F1F913E4CCC0}"/>
    <cellStyle name="Currency 3 4 2 4 2" xfId="41947" xr:uid="{FFAB1BF3-D852-49A8-8CAC-A469A2D55969}"/>
    <cellStyle name="Currency 3 4 2 5" xfId="45607" xr:uid="{25B9D6F4-5C91-4F80-A32F-64FA956FD13A}"/>
    <cellStyle name="Currency 3 4 3" xfId="10955" xr:uid="{FC199CDD-F529-491B-A811-49A4CDF44C46}"/>
    <cellStyle name="Currency 3 4 3 2" xfId="24079" xr:uid="{EAFA05FD-AA25-4B52-89DA-307382A420A5}"/>
    <cellStyle name="Currency 3 4 3 2 2" xfId="49324" xr:uid="{E59BC0AE-1A6A-47A6-868B-9C746A0191D9}"/>
    <cellStyle name="Currency 3 4 3 3" xfId="36326" xr:uid="{B2321D1A-EEFF-46C6-9715-5C9D3351A657}"/>
    <cellStyle name="Currency 3 4 4" xfId="7927" xr:uid="{237C168E-FB3B-4673-9308-B7743FFCCE84}"/>
    <cellStyle name="Currency 3 4 4 2" xfId="9532" xr:uid="{333F73EA-6200-4623-835D-0DD93F373B4D}"/>
    <cellStyle name="Currency 3 4 4 2 2" xfId="34925" xr:uid="{05C75AFD-8F49-4B60-8AE3-75CA7EE0E092}"/>
    <cellStyle name="Currency 3 4 4 3" xfId="33334" xr:uid="{D4B96F9D-8E81-4CF5-B3B9-B1C62393B189}"/>
    <cellStyle name="Currency 3 4 5" xfId="6012" xr:uid="{10A3F14F-6B64-42F3-8F02-7F84D18A3F59}"/>
    <cellStyle name="Currency 3 4 5 2" xfId="31435" xr:uid="{A8FE35C0-0898-4A55-9AA9-1E265A6C6B09}"/>
    <cellStyle name="Currency 3 4 6" xfId="25740" xr:uid="{FA8250C9-0348-414B-9E7F-61B38F8847D5}"/>
    <cellStyle name="Currency 3 5" xfId="7604" xr:uid="{BB2ED89C-41C4-4842-AC35-9F26F9275EFB}"/>
    <cellStyle name="Currency 3 5 2" xfId="14978" xr:uid="{26B7D87E-E61C-4C38-88BE-0659184FAB04}"/>
    <cellStyle name="Currency 3 5 2 2" xfId="14617" xr:uid="{8E82BD8E-EF4F-45A4-B9D9-EE4160857EF5}"/>
    <cellStyle name="Currency 3 5 2 2 2" xfId="39956" xr:uid="{C0B911F5-BD36-41D6-9554-5A1F80C9565B}"/>
    <cellStyle name="Currency 3 5 2 3" xfId="40316" xr:uid="{68D6DEFF-1D7D-4632-AA61-E7FCF4EF281C}"/>
    <cellStyle name="Currency 3 5 3" xfId="21660" xr:uid="{D5533C62-3E9C-4CA0-A08B-18C96885CB6A}"/>
    <cellStyle name="Currency 3 5 3 2" xfId="1115" xr:uid="{C7AF4046-E34B-4618-A97D-9BF11CFAA77E}"/>
    <cellStyle name="Currency 3 5 3 2 2" xfId="26599" xr:uid="{C44B2DA6-3113-4699-86C8-8BC6F072CC8A}"/>
    <cellStyle name="Currency 3 5 3 3" xfId="46928" xr:uid="{894FA4D6-A413-4B22-AA1B-D5B579048BE7}"/>
    <cellStyle name="Currency 3 5 4" xfId="9194" xr:uid="{2243E429-1756-49DF-A96C-7687F6C74DAE}"/>
    <cellStyle name="Currency 3 5 4 2" xfId="34587" xr:uid="{73826E36-1470-48BE-9697-4A87AD4A175F}"/>
    <cellStyle name="Currency 3 5 5" xfId="33015" xr:uid="{0FDA11C1-BAA1-42CB-9289-C5A16FB9FE60}"/>
    <cellStyle name="Currency 3 6" xfId="17105" xr:uid="{D5589247-C6FE-4466-80B4-1309EE578192}"/>
    <cellStyle name="Currency 3 6 2" xfId="23396" xr:uid="{85AC9776-5670-49C2-8A59-13C6D63560E5}"/>
    <cellStyle name="Currency 3 6 2 2" xfId="22002" xr:uid="{9CF46A14-DD64-497B-88E9-64A034FC054E}"/>
    <cellStyle name="Currency 3 6 2 2 2" xfId="47270" xr:uid="{D99776F3-96AA-433B-AF37-6B95A8648C55}"/>
    <cellStyle name="Currency 3 6 2 3" xfId="48651" xr:uid="{2BC6719C-1B4B-47AB-BC9C-37E4801C12DE}"/>
    <cellStyle name="Currency 3 6 3" xfId="11128" xr:uid="{EA6EFE9B-FA83-44EB-9B07-E84D39E8B073}"/>
    <cellStyle name="Currency 3 6 3 2" xfId="4254" xr:uid="{B41D1B37-348C-461B-B98B-F758F1E11773}"/>
    <cellStyle name="Currency 3 6 3 2 2" xfId="29698" xr:uid="{B4C82A04-156D-4A9F-A3E2-9B3CDA13D8BF}"/>
    <cellStyle name="Currency 3 6 3 3" xfId="36499" xr:uid="{323E3F7A-1A2B-4A3B-9EA7-DE0F9DEFA3C8}"/>
    <cellStyle name="Currency 3 6 4" xfId="4985" xr:uid="{09B82EE0-AA80-4FCC-B3FC-5604FAF72BB4}"/>
    <cellStyle name="Currency 3 6 4 2" xfId="30416" xr:uid="{130755D1-2040-43B6-84CD-B5C0CF127033}"/>
    <cellStyle name="Currency 3 6 5" xfId="42415" xr:uid="{58D16C6F-2C0B-440A-BB7D-9BE07790878E}"/>
    <cellStyle name="Currency 3 7" xfId="17178" xr:uid="{2E8A8C12-4804-45D1-883E-36D5B449BBCB}"/>
    <cellStyle name="Currency 3 7 2" xfId="13137" xr:uid="{265C0F61-BF56-4F2A-9F12-BF776A604341}"/>
    <cellStyle name="Currency 3 7 2 2" xfId="16790" xr:uid="{1E36B548-3975-45EA-9C2C-8CFCDB84DD12}"/>
    <cellStyle name="Currency 3 7 2 2 2" xfId="42106" xr:uid="{F6D4E725-0A10-4C7E-BC1B-024F2DEF9C0E}"/>
    <cellStyle name="Currency 3 7 2 3" xfId="38488" xr:uid="{3965CBC2-F54C-486A-8BBA-75AA92EC4E29}"/>
    <cellStyle name="Currency 3 7 3" xfId="14343" xr:uid="{12B48B6F-D9B0-4FD0-8BAD-0DECF6EBBEFB}"/>
    <cellStyle name="Currency 3 7 3 2" xfId="16960" xr:uid="{CCC7DEDB-C9D8-488B-8316-1D105EBE154E}"/>
    <cellStyle name="Currency 3 7 3 2 2" xfId="42276" xr:uid="{15A8FCD6-EA83-42B1-B0C2-857214EAF53B}"/>
    <cellStyle name="Currency 3 7 3 3" xfId="39682" xr:uid="{F0951A56-4694-4A48-9C25-4D1EF5F3578F}"/>
    <cellStyle name="Currency 3 7 4" xfId="12400" xr:uid="{5EFAE565-3C10-49F7-BD9C-FB01001722A7}"/>
    <cellStyle name="Currency 3 7 4 2" xfId="37763" xr:uid="{6DB469E8-FBE6-4703-9361-C7F07A0EBB20}"/>
    <cellStyle name="Currency 3 7 5" xfId="42486" xr:uid="{4E2F33D9-DD8B-42DD-AA3A-DFCEF8F261A1}"/>
    <cellStyle name="Currency 3 8" xfId="17192" xr:uid="{D6A23D93-1D90-4123-9608-34E34A3DD8F1}"/>
    <cellStyle name="Currency 3 8 2" xfId="17363" xr:uid="{661602EB-23FC-4C9A-A065-23950A49E3C2}"/>
    <cellStyle name="Currency 3 8 2 2" xfId="19978" xr:uid="{AA31899E-2BF7-4CEE-81D2-71E723D71BD0}"/>
    <cellStyle name="Currency 3 8 2 2 2" xfId="45266" xr:uid="{66373ACB-741A-4418-B79B-0766628AE8E3}"/>
    <cellStyle name="Currency 3 8 2 3" xfId="42671" xr:uid="{DA458257-B565-426C-9E62-5A0861FD5C10}"/>
    <cellStyle name="Currency 3 8 3" xfId="11209" xr:uid="{10EACA8B-39B0-4254-8BA5-5DBFD3A4CF76}"/>
    <cellStyle name="Currency 3 8 3 2" xfId="1200" xr:uid="{63E1C910-5247-4BE1-8110-0347B825CDB8}"/>
    <cellStyle name="Currency 3 8 3 2 2" xfId="26684" xr:uid="{21E6CD58-EDF7-4170-B68B-C79E9AFFAB26}"/>
    <cellStyle name="Currency 3 8 3 3" xfId="36580" xr:uid="{DC99F7F0-D094-480E-AE3B-EA51B536C200}"/>
    <cellStyle name="Currency 3 8 4" xfId="2964" xr:uid="{C839F299-E304-437C-A3DF-E38551628962}"/>
    <cellStyle name="Currency 3 8 4 2" xfId="28417" xr:uid="{40651511-3073-42C0-82B6-1606D0D7DCA2}"/>
    <cellStyle name="Currency 3 8 5" xfId="42500" xr:uid="{46EC7FE8-76C6-41AA-98D6-7C55F922F4BF}"/>
    <cellStyle name="Currency 3 9" xfId="20397" xr:uid="{46BBC2DE-6B9A-4C59-8452-CCE2BD4F929B}"/>
    <cellStyle name="Currency 3 9 2" xfId="24775" xr:uid="{73E6DCF8-AB34-41ED-81CE-09B362E41ED3}"/>
    <cellStyle name="Currency 3 9 2 2" xfId="5306" xr:uid="{D9900A1E-A932-45F5-A9E0-A3FA8CB4BA4E}"/>
    <cellStyle name="Currency 3 9 2 2 2" xfId="30737" xr:uid="{BC733E4E-AF2F-45F0-B231-5A3183D9F448}"/>
    <cellStyle name="Currency 3 9 2 3" xfId="50009" xr:uid="{BD3FC659-5BBD-4179-B986-51B798A7D5E8}"/>
    <cellStyle name="Currency 3 9 3" xfId="17602" xr:uid="{BBB50DAB-19B7-4D46-B3BD-09F5120E6E0A}"/>
    <cellStyle name="Currency 3 9 3 2" xfId="9675" xr:uid="{7A53119F-7E4E-4A0D-A11E-398968B578EA}"/>
    <cellStyle name="Currency 3 9 3 2 2" xfId="35068" xr:uid="{150D686F-44E4-47FE-8596-8AA3487EEA98}"/>
    <cellStyle name="Currency 3 9 3 3" xfId="42910" xr:uid="{C314A861-5FD3-44D8-A2ED-2EC30A8369EA}"/>
    <cellStyle name="Currency 3 9 4" xfId="24085" xr:uid="{ECC72D57-9163-4887-8B3F-70FC36D85061}"/>
    <cellStyle name="Currency 3 9 4 2" xfId="49330" xr:uid="{6E678B52-AED7-4E51-A828-302853F80023}"/>
    <cellStyle name="Currency 3 9 5" xfId="45676" xr:uid="{C5B7756F-7C19-45C6-B7A4-A02449CF318B}"/>
    <cellStyle name="Currency 4" xfId="56" xr:uid="{F07A886F-C3A4-4C23-82CF-9C845929B003}"/>
    <cellStyle name="Currency 4 2" xfId="24436" xr:uid="{E3AA86A7-711A-4EED-B8A0-2B7AF9F521DF}"/>
    <cellStyle name="Currency 4 3" xfId="20239" xr:uid="{06EDA7A1-8AF4-4339-BF46-BCAE5FCDA2CA}"/>
    <cellStyle name="Currency 5" xfId="125" xr:uid="{6EA8346F-7F6C-46F8-9F1E-108A7D8B502E}"/>
    <cellStyle name="Currency 5 2" xfId="9695" xr:uid="{94F71F9D-FF50-4859-9588-8BAFEA213C2C}"/>
    <cellStyle name="Currency 5 2 2" xfId="35088" xr:uid="{ED0BC840-C58B-47B1-BE6B-A7F00818806F}"/>
    <cellStyle name="Currency 6" xfId="16024" xr:uid="{C64F9C94-1F1E-4ECE-9C61-E9D5234EF8BE}"/>
    <cellStyle name="Currency 7" xfId="39" xr:uid="{DA322D98-D890-426E-89C0-F1CE21963EDD}"/>
    <cellStyle name="Explanatory Text" xfId="17" builtinId="53" customBuiltin="1"/>
    <cellStyle name="Explanatory Text 2" xfId="16025" xr:uid="{AC9D04E3-2A67-43FE-ABCE-B8C755FA0D6E}"/>
    <cellStyle name="Formula - size 10" xfId="57" xr:uid="{ADE51CFA-9D52-44E3-804E-E0D3C28DE823}"/>
    <cellStyle name="Formula - size 11" xfId="58" xr:uid="{94910C8A-0D57-4764-8445-4BD992FBF454}"/>
    <cellStyle name="Formula - size 8" xfId="59" xr:uid="{30011E2B-9BF5-44E9-94D7-D7A9286849AA}"/>
    <cellStyle name="Formula - size 9" xfId="60" xr:uid="{2C25B711-887D-4195-8C90-A24EE9770B36}"/>
    <cellStyle name="Good" xfId="9" builtinId="26" customBuiltin="1"/>
    <cellStyle name="Good 2" xfId="10774" xr:uid="{15700F5C-5F44-4BCB-AD2A-BF49E280DC14}"/>
    <cellStyle name="Heading 1" xfId="5" builtinId="16" customBuiltin="1"/>
    <cellStyle name="Heading 1 2" xfId="8669" xr:uid="{A75C17D9-80F7-4B52-8EED-041E430921E2}"/>
    <cellStyle name="Heading 2" xfId="6" builtinId="17" customBuiltin="1"/>
    <cellStyle name="Heading 2 2" xfId="21305" xr:uid="{E6AF155E-D37E-417C-80E9-1194DAD5B399}"/>
    <cellStyle name="Heading 3" xfId="7" builtinId="18" customBuiltin="1"/>
    <cellStyle name="Heading 3 2" xfId="14993" xr:uid="{2F4C9321-B632-46EC-91EA-17E092DB782E}"/>
    <cellStyle name="Heading 4" xfId="8" builtinId="19" customBuiltin="1"/>
    <cellStyle name="Heading 4 2" xfId="4460" xr:uid="{AF865E72-A75A-4AE8-ABBA-9B68BD48161D}"/>
    <cellStyle name="Hyperlink" xfId="2" builtinId="8"/>
    <cellStyle name="Hyperlink 2" xfId="61" xr:uid="{1C22D8D4-20B6-45F7-B201-1E25B080ECB9}"/>
    <cellStyle name="Hyperlink 2 2" xfId="129" xr:uid="{0448CA4A-5A19-4E8C-987D-11CD43D5EA17}"/>
    <cellStyle name="Hyperlink 2 2 2" xfId="12967" xr:uid="{962A0E8D-2560-4FDD-B4D0-08DB0F17FFCD}"/>
    <cellStyle name="Hyperlink 2 3" xfId="304" xr:uid="{C980F3CC-E47A-4D0E-B885-74849A8D27DA}"/>
    <cellStyle name="Hyperlink 2 4" xfId="19281" xr:uid="{7AED26F0-FDB9-4A5B-A3AE-324D8E91B4E1}"/>
    <cellStyle name="Hyperlink 3" xfId="3398" xr:uid="{2294530B-6E90-4F53-8E2E-D48FE54AB86E}"/>
    <cellStyle name="Hyperlink 3 2" xfId="9712" xr:uid="{F61AD724-1D0D-4F58-A0DD-8004EF0CA55B}"/>
    <cellStyle name="Hyperlink 3 3" xfId="22349" xr:uid="{A85F34F2-FC77-4171-B671-0E272786BDF5}"/>
    <cellStyle name="Hyperlink 3 4" xfId="16036" xr:uid="{95F35495-EFC5-4816-A922-788C7B971D2D}"/>
    <cellStyle name="Hyperlink 4" xfId="123" xr:uid="{C675E841-CFD9-4EDC-9B4F-F297DDBF5BEF}"/>
    <cellStyle name="Hyperlink 6" xfId="5502" xr:uid="{37E47D44-630F-47EC-9FBE-3FCBCD1CE038}"/>
    <cellStyle name="Hyperlink 6 2" xfId="11816" xr:uid="{C661CB68-F9BB-436D-ABCE-17D8134C6FB2}"/>
    <cellStyle name="Hyperlink 6 3" xfId="24453" xr:uid="{5A8BD1E4-A84C-43DA-B10C-A652AAFECC03}"/>
    <cellStyle name="Hyperlink 6 4" xfId="18140" xr:uid="{09C82879-8EBE-4C01-B8C7-6D920BEDDD54}"/>
    <cellStyle name="Hyperlink 8" xfId="7607" xr:uid="{799F40CD-F8AF-4437-9D68-D55E86DC9A0A}"/>
    <cellStyle name="Hyperlink 8 2" xfId="20242" xr:uid="{E6BB2004-0A27-445A-8DC9-E0929C610BDD}"/>
    <cellStyle name="Hyperlink 8 3" xfId="13930" xr:uid="{9E7D268E-6025-4605-8A52-772238076025}"/>
    <cellStyle name="Hyperlink 8 4" xfId="2366" xr:uid="{9AA36804-1D88-4BA7-9839-B39C9F9577AB}"/>
    <cellStyle name="Input" xfId="11" builtinId="20" customBuiltin="1"/>
    <cellStyle name="Input 2" xfId="6565" xr:uid="{73D4D413-25CC-41FE-8A08-E165F1BD1E7B}"/>
    <cellStyle name="Linked Cell" xfId="14" builtinId="24" customBuiltin="1"/>
    <cellStyle name="Linked Cell 2" xfId="1284" xr:uid="{2EE4D110-1983-4D49-9DB5-2E6F07E9DF83}"/>
    <cellStyle name="Neutral 2" xfId="17099" xr:uid="{D3F24746-09E1-46F4-B0F2-BEE2D2B7996E}"/>
    <cellStyle name="Neutral 2 2" xfId="25506" xr:uid="{51E89863-0E6F-42E2-9F1D-0833FB6DEFC8}"/>
    <cellStyle name="Neutral 3" xfId="25484" xr:uid="{AD5A61BC-3EFB-436C-956C-15FBFE63A902}"/>
    <cellStyle name="Neutral 4" xfId="62" xr:uid="{66AB5C1D-F45F-4724-9AEC-ABF6BC1620D6}"/>
    <cellStyle name="Normal" xfId="0" builtinId="0"/>
    <cellStyle name="Normal - size 10" xfId="63" xr:uid="{8726F94C-EBB8-416C-83BB-4C0A0606FFE4}"/>
    <cellStyle name="Normal - size 11" xfId="64" xr:uid="{361FBB3D-74B9-4CDA-8F92-8023FF3D2075}"/>
    <cellStyle name="Normal - size 11 2" xfId="65" xr:uid="{475E47DA-B095-4FC9-8932-CFF15CFC11B6}"/>
    <cellStyle name="Normal - size 8" xfId="66" xr:uid="{3279B4F4-AEBE-402E-8AB3-55CA5A4B93EE}"/>
    <cellStyle name="Normal - size 9" xfId="67" xr:uid="{668F71C9-7D69-43D9-A3F9-E9EAA3E1AF6F}"/>
    <cellStyle name="Normal 10" xfId="68" xr:uid="{D42CBF3B-B76D-4667-AA61-4CD72E912646}"/>
    <cellStyle name="Normal 10 2" xfId="1287" xr:uid="{B091F122-7DCC-4190-AFD5-01DBE036B480}"/>
    <cellStyle name="Normal 10 2 2" xfId="21313" xr:uid="{59B49074-6239-44B3-A549-B36FA882EE8C}"/>
    <cellStyle name="Normal 10 2 2 2" xfId="21365" xr:uid="{957A0210-9572-4F05-95D9-7584EBAE7921}"/>
    <cellStyle name="Normal 10 2 2 2 2" xfId="499" xr:uid="{0998B9D6-9D15-4A86-A0FB-6D750D4DE5DF}"/>
    <cellStyle name="Normal 10 2 2 2 2 2" xfId="12570" xr:uid="{94677F8D-BAB8-459D-A9D6-C67171AB276C}"/>
    <cellStyle name="Normal 10 2 2 2 2 2 2" xfId="37933" xr:uid="{B082D471-4F96-4DFB-9DFE-EB262797622D}"/>
    <cellStyle name="Normal 10 2 2 2 2 3" xfId="25983" xr:uid="{4033DBA7-1167-439A-9D0C-985DDC678ACF}"/>
    <cellStyle name="Normal 10 2 2 2 3" xfId="13311" xr:uid="{1082D3AB-6652-430C-AEB5-E5410C10CD4A}"/>
    <cellStyle name="Normal 10 2 2 2 3 2" xfId="12740" xr:uid="{D1D1F08F-5B1D-460D-B658-81895790BD33}"/>
    <cellStyle name="Normal 10 2 2 2 3 2 2" xfId="38103" xr:uid="{3825DDC8-5760-4068-9FA6-397281D38C4A}"/>
    <cellStyle name="Normal 10 2 2 2 3 3" xfId="38662" xr:uid="{7844AF39-DE34-40C6-83D3-EFF04F207544}"/>
    <cellStyle name="Normal 10 2 2 2 4" xfId="18724" xr:uid="{5D7B8D21-2F4B-46A7-838A-19BE3288D9BB}"/>
    <cellStyle name="Normal 10 2 2 2 4 2" xfId="44024" xr:uid="{9DFAEC71-397F-40CA-8C9D-550F949CDDF4}"/>
    <cellStyle name="Normal 10 2 2 2 5" xfId="46634" xr:uid="{75323792-81F8-4CAA-817F-29FE04B673B0}"/>
    <cellStyle name="Normal 10 2 2 3" xfId="2521" xr:uid="{97ECB77A-6ACD-4455-B40C-232901BEDE71}"/>
    <cellStyle name="Normal 10 2 2 3 2" xfId="7929" xr:uid="{BE2C54BA-99D4-4553-B5C4-66CC1402A70A}"/>
    <cellStyle name="Normal 10 2 2 3 2 2" xfId="24256" xr:uid="{2D60F3A3-F0FA-4F4D-87FD-51743EFDF645}"/>
    <cellStyle name="Normal 10 2 2 3 2 2 2" xfId="49501" xr:uid="{3A766FBA-2D4A-4E9A-B7D2-C0572B9F2803}"/>
    <cellStyle name="Normal 10 2 2 3 2 3" xfId="33336" xr:uid="{A5905998-4E57-4EA9-9339-2EE4B596F725}"/>
    <cellStyle name="Normal 10 2 2 3 3" xfId="19705" xr:uid="{2D9CF03C-5950-4F54-93CF-63EC4A2E211F}"/>
    <cellStyle name="Normal 10 2 2 3 3 2" xfId="15999" xr:uid="{F0A3555F-0783-4CA3-9F0E-EE6497C606EA}"/>
    <cellStyle name="Normal 10 2 2 3 3 2 2" xfId="41326" xr:uid="{BF219DF5-6A7C-45F6-BFE3-8C76BD254271}"/>
    <cellStyle name="Normal 10 2 2 3 3 3" xfId="44993" xr:uid="{A3DFC545-9FB5-4805-B59A-CD9DC1E2D69E}"/>
    <cellStyle name="Normal 10 2 2 3 4" xfId="7240" xr:uid="{300C5336-7B2D-43A9-9C2B-08859D90A895}"/>
    <cellStyle name="Normal 10 2 2 3 4 2" xfId="32654" xr:uid="{40D5751C-7AF5-4B83-9EB6-D08E5CA0FC67}"/>
    <cellStyle name="Normal 10 2 2 3 5" xfId="27974" xr:uid="{8E7BDAE0-1225-48F7-8A0E-84516CE6D65C}"/>
    <cellStyle name="Normal 10 2 2 4" xfId="18313" xr:uid="{989CBE05-F0C4-4AA6-87CD-FFDEFBE99B99}"/>
    <cellStyle name="Normal 10 2 2 4 2" xfId="8290" xr:uid="{59E947BC-8A80-4DB8-89B9-10055ABEBC17}"/>
    <cellStyle name="Normal 10 2 2 4 2 2" xfId="33697" xr:uid="{792D7C81-C824-4D9A-80EC-15CA0CC3D264}"/>
    <cellStyle name="Normal 10 2 2 4 3" xfId="43613" xr:uid="{4D7AB621-CD1D-47BC-A521-96DD26C7D7D0}"/>
    <cellStyle name="Normal 10 2 2 5" xfId="598" xr:uid="{4667929C-0D05-4A76-A503-A922D7530B36}"/>
    <cellStyle name="Normal 10 2 2 5 2" xfId="16890" xr:uid="{9E9E3A87-E6AA-42AB-8FED-9DA10226C1E3}"/>
    <cellStyle name="Normal 10 2 2 5 2 2" xfId="42206" xr:uid="{C5328F5F-9AEE-453E-8A19-5D51532D0712}"/>
    <cellStyle name="Normal 10 2 2 5 3" xfId="26082" xr:uid="{6F3349E7-B14E-466F-AAED-84366399CFB7}"/>
    <cellStyle name="Normal 10 2 2 6" xfId="7085" xr:uid="{EA616EC5-6237-45D3-AF81-60B8FE2E7C07}"/>
    <cellStyle name="Normal 10 2 2 6 2" xfId="32499" xr:uid="{B58F10FA-27DD-4AF1-9478-D92801A162A7}"/>
    <cellStyle name="Normal 10 2 2 7" xfId="46585" xr:uid="{86D999F1-0BCE-4B02-BE83-B6D475BD808F}"/>
    <cellStyle name="Normal 10 2 3" xfId="8729" xr:uid="{D2F56745-CDDD-41DC-A68F-3F723A6219C5}"/>
    <cellStyle name="Normal 10 2 4" xfId="20413" xr:uid="{9BFC91A2-458F-40E1-8086-F87FFC85EEBA}"/>
    <cellStyle name="Normal 10 2 4 2" xfId="1975" xr:uid="{73D5E268-CE65-4D7F-B1F4-80D32BD1AF38}"/>
    <cellStyle name="Normal 10 2 4 2 2" xfId="27446" xr:uid="{9B6A2885-0E56-4365-973C-DE9FE93261FC}"/>
    <cellStyle name="Normal 10 2 4 3" xfId="45692" xr:uid="{9002FA0F-D3A8-4637-84BF-24C57F4D69C1}"/>
    <cellStyle name="Normal 10 2 5" xfId="21654" xr:uid="{7906D57E-5210-4460-BBEB-E89E03ED7773}"/>
    <cellStyle name="Normal 10 2 5 2" xfId="25304" xr:uid="{4C25CDC4-2525-48D2-820D-2D07E7EB92EE}"/>
    <cellStyle name="Normal 10 2 5 2 2" xfId="50538" xr:uid="{A661C96F-38BA-49BD-AC98-682DCFD1C82C}"/>
    <cellStyle name="Normal 10 2 5 3" xfId="46922" xr:uid="{726BE7C7-4A3B-4A3E-B7AD-34B73B5E44DF}"/>
    <cellStyle name="Normal 10 2 6" xfId="767" xr:uid="{0A3B4D4E-542D-4CE0-8F76-C6B6DB6CCFAD}"/>
    <cellStyle name="Normal 10 2 6 2" xfId="26251" xr:uid="{629E7D72-1A4D-475C-B98D-5E7477E9C5C0}"/>
    <cellStyle name="Normal 10 2 7" xfId="26766" xr:uid="{10E9E940-934D-47E4-A340-943AEC62B051}"/>
    <cellStyle name="Normal 10 3" xfId="15053" xr:uid="{22009008-B763-4543-B4F6-D288F423E5E6}"/>
    <cellStyle name="Normal 10 4" xfId="2416" xr:uid="{42DA095C-B2C8-49A2-9E35-CC2530580478}"/>
    <cellStyle name="Normal 11" xfId="69" xr:uid="{EEA70755-C120-4C07-AE1D-43C0287939A7}"/>
    <cellStyle name="Normal 11 2" xfId="3391" xr:uid="{C652062C-BD0C-4BF5-9D92-3D7D2E6447F9}"/>
    <cellStyle name="Normal 11 2 2" xfId="15001" xr:uid="{0AAB5551-0F63-4629-916B-A497579BBE8E}"/>
    <cellStyle name="Normal 11 2 2 2" xfId="23470" xr:uid="{F2DE8538-B862-41F7-9B87-FD791BCBE6B9}"/>
    <cellStyle name="Normal 11 2 2 2 2" xfId="1538" xr:uid="{B96F196B-970B-4025-AF78-07652E6F6A8F}"/>
    <cellStyle name="Normal 11 2 2 2 2 2" xfId="25207" xr:uid="{76DAE430-3B1C-4D5E-B0B4-ECBD7B9419E5}"/>
    <cellStyle name="Normal 11 2 2 2 2 2 2" xfId="50441" xr:uid="{91B761CC-91C4-4536-8A35-0F755E6F3E28}"/>
    <cellStyle name="Normal 11 2 2 2 2 3" xfId="27009" xr:uid="{88720B0F-FF39-4F85-872B-0C684332E0DC}"/>
    <cellStyle name="Normal 11 2 2 2 3" xfId="671" xr:uid="{98631349-E0BE-410D-AD31-B9C625A870F3}"/>
    <cellStyle name="Normal 11 2 2 2 3 2" xfId="25377" xr:uid="{9C6C469C-D375-4563-AB35-27A474CF6C05}"/>
    <cellStyle name="Normal 11 2 2 2 3 2 2" xfId="50611" xr:uid="{FF2F2EBD-D1AB-4B20-84D1-8DD64AD429B7}"/>
    <cellStyle name="Normal 11 2 2 2 3 3" xfId="26155" xr:uid="{39A9BAAA-86EE-46DB-BCFB-7E82E66EE0C3}"/>
    <cellStyle name="Normal 11 2 2 2 4" xfId="8191" xr:uid="{2BB96B87-C61A-4F0B-9560-F3779A81EDD7}"/>
    <cellStyle name="Normal 11 2 2 2 4 2" xfId="33598" xr:uid="{F99BBFCC-E585-4753-AD16-35EBD5096C7D}"/>
    <cellStyle name="Normal 11 2 2 2 5" xfId="48717" xr:uid="{3CCFC842-9518-4518-859A-13B27152E689}"/>
    <cellStyle name="Normal 11 2 2 3" xfId="8834" xr:uid="{C777B4E9-22AE-4DFE-BFAC-1AB7CCFB43EA}"/>
    <cellStyle name="Normal 11 2 2 3 2" xfId="20564" xr:uid="{4971C731-4EA5-41C8-8B84-85A87E3843C5}"/>
    <cellStyle name="Normal 11 2 2 3 2 2" xfId="17944" xr:uid="{DDB5E5E0-76BF-4D7E-B68E-BD2DA1B73585}"/>
    <cellStyle name="Normal 11 2 2 3 2 2 2" xfId="43252" xr:uid="{029617A7-CF99-4BA0-9491-EB97A8D0F86D}"/>
    <cellStyle name="Normal 11 2 2 3 2 3" xfId="45843" xr:uid="{4DD25E5D-8F30-4A7D-9AD2-742778EA13BD}"/>
    <cellStyle name="Normal 11 2 2 3 3" xfId="13391" xr:uid="{6815203B-538C-43AC-87AB-9F11BDC1A364}"/>
    <cellStyle name="Normal 11 2 2 3 3 2" xfId="5466" xr:uid="{E66EF93D-84DA-4191-B242-1CDCC14E9668}"/>
    <cellStyle name="Normal 11 2 2 3 3 2 2" xfId="30897" xr:uid="{D5081AAF-1E16-41A5-8421-382957B50E5F}"/>
    <cellStyle name="Normal 11 2 2 3 3 3" xfId="38742" xr:uid="{0ACF94B7-203F-4E06-ADA4-A0F8195D9E0D}"/>
    <cellStyle name="Normal 11 2 2 3 4" xfId="19876" xr:uid="{32F0698E-8A21-403E-B431-43EA194530BB}"/>
    <cellStyle name="Normal 11 2 2 3 4 2" xfId="45164" xr:uid="{EEAC15D0-10FA-4905-8A4C-AEA72AC44F91}"/>
    <cellStyle name="Normal 11 2 2 3 5" xfId="34227" xr:uid="{8FF71AB5-1503-47A3-9036-19649544441B}"/>
    <cellStyle name="Normal 11 2 2 4" xfId="7780" xr:uid="{42606086-6B32-4C17-BB8D-2FFF368CCB8A}"/>
    <cellStyle name="Normal 11 2 2 4 2" xfId="20925" xr:uid="{FE8E3EEA-81A4-4973-8578-CD603EFD64A4}"/>
    <cellStyle name="Normal 11 2 2 4 2 2" xfId="46204" xr:uid="{78EEF6E9-3136-4C40-9323-4ACF990F0178}"/>
    <cellStyle name="Normal 11 2 2 4 3" xfId="33187" xr:uid="{D7219DB8-1228-4AF2-BC11-60B170191767}"/>
    <cellStyle name="Normal 11 2 2 5" xfId="13239" xr:uid="{C66D962B-2C4A-41D0-A6E1-D2344A92A29E}"/>
    <cellStyle name="Normal 11 2 2 5 2" xfId="6356" xr:uid="{B6C2180C-1176-4A63-898D-2EF5B34A17B6}"/>
    <cellStyle name="Normal 11 2 2 5 2 2" xfId="31779" xr:uid="{1F78C914-059C-4153-AB78-46EBE702D584}"/>
    <cellStyle name="Normal 11 2 2 5 3" xfId="38590" xr:uid="{EA4DF653-1C41-4102-947A-0266395FFE66}"/>
    <cellStyle name="Normal 11 2 2 6" xfId="19721" xr:uid="{5CF9BDFF-AB0C-4334-B2C5-192D55E3FD9F}"/>
    <cellStyle name="Normal 11 2 2 6 2" xfId="45009" xr:uid="{53501365-F99D-424E-BE32-CAF918104D09}"/>
    <cellStyle name="Normal 11 2 2 7" xfId="40333" xr:uid="{759AA2E9-E389-4FBE-AA47-EA9000322F3C}"/>
    <cellStyle name="Normal 11 2 3" xfId="10833" xr:uid="{A7D25D8F-035A-4585-B449-C56B3404BF56}"/>
    <cellStyle name="Normal 11 2 4" xfId="14101" xr:uid="{6C59630A-DE52-4FEA-A384-AEF633C2E817}"/>
    <cellStyle name="Normal 11 2 4 2" xfId="4079" xr:uid="{5260BD88-B58A-4583-B966-EFC3ED346A34}"/>
    <cellStyle name="Normal 11 2 4 2 2" xfId="29523" xr:uid="{5445290D-C256-470D-9376-8B91351EF477}"/>
    <cellStyle name="Normal 11 2 4 3" xfId="39440" xr:uid="{79FE42FB-0DD6-4D12-8DC4-00B03C3F609C}"/>
    <cellStyle name="Normal 11 2 5" xfId="15342" xr:uid="{60BDEB9E-FDB8-4304-A010-3B41E9B674CC}"/>
    <cellStyle name="Normal 11 2 5 2" xfId="18991" xr:uid="{164313CD-D3BF-4EDF-89FD-538CF7DB2E22}"/>
    <cellStyle name="Normal 11 2 5 2 2" xfId="44291" xr:uid="{1BBF8CD9-7CD5-4E3E-805D-507E2E3E9A8E}"/>
    <cellStyle name="Normal 11 2 5 3" xfId="40669" xr:uid="{30CE5BCA-F968-4F82-B3C2-EB7342AEAF99}"/>
    <cellStyle name="Normal 11 2 6" xfId="768" xr:uid="{1838ADB8-59BE-4C7B-B378-94BCB179407E}"/>
    <cellStyle name="Normal 11 2 6 2" xfId="26252" xr:uid="{547DA059-E1D9-44B7-9B05-E703A91BAF24}"/>
    <cellStyle name="Normal 11 2 7" xfId="28839" xr:uid="{24011A80-A282-417D-83F9-B0FCF12656C1}"/>
    <cellStyle name="Normal 11 3" xfId="17158" xr:uid="{3C59180C-7239-40C0-9258-F5C3DA5BE791}"/>
    <cellStyle name="Normal 11 4" xfId="4520" xr:uid="{540A036F-9180-4328-8528-5E65E5B2C6AF}"/>
    <cellStyle name="Normal 12" xfId="70" xr:uid="{AC741149-AD87-4B00-901B-9FE9E1F74F8C}"/>
    <cellStyle name="Normal 12 2" xfId="9705" xr:uid="{4A590AB3-2A30-4715-B66A-EF87744D6E64}"/>
    <cellStyle name="Normal 12 2 2" xfId="4468" xr:uid="{205314E6-40E1-4401-9058-38B077B0B215}"/>
    <cellStyle name="Normal 12 2 2 2" xfId="12947" xr:uid="{0E75DA41-A7FD-4816-A4DA-139FFFCCDF92}"/>
    <cellStyle name="Normal 12 2 2 2 2" xfId="22593" xr:uid="{4660DAE5-4307-4306-8756-5828A7EA4DC1}"/>
    <cellStyle name="Normal 12 2 2 2 2 2" xfId="20996" xr:uid="{902783EC-A1F6-48AE-B669-4284AFD6385B}"/>
    <cellStyle name="Normal 12 2 2 2 2 2 2" xfId="46275" xr:uid="{925714A8-C52A-41E6-B03C-3EDB7BFAC0CD}"/>
    <cellStyle name="Normal 12 2 2 2 2 3" xfId="47848" xr:uid="{C646F169-77CC-412A-8AC2-7D9CA7318461}"/>
    <cellStyle name="Normal 12 2 2 2 3" xfId="3814" xr:uid="{D33FA181-2B72-4CA4-B55E-2488FB07B0AE}"/>
    <cellStyle name="Normal 12 2 2 2 3 2" xfId="21166" xr:uid="{B08E78A4-6CA2-47A2-ADD2-29A4E778C65C}"/>
    <cellStyle name="Normal 12 2 2 2 3 2 2" xfId="46445" xr:uid="{92ED3314-6997-41C6-94C7-BC8A36069078}"/>
    <cellStyle name="Normal 12 2 2 2 3 3" xfId="29258" xr:uid="{1E45F639-4D19-47CC-8C40-5C09D35F7896}"/>
    <cellStyle name="Normal 12 2 2 2 4" xfId="2950" xr:uid="{8806CD42-2FE4-47F5-B198-2CAAC7F50281}"/>
    <cellStyle name="Normal 12 2 2 2 4 2" xfId="28403" xr:uid="{BEDBAE5E-1A61-4179-86AB-79F9FB3BC85D}"/>
    <cellStyle name="Normal 12 2 2 2 5" xfId="38301" xr:uid="{E0F38DB9-2EC2-41C4-BB03-93A29FE18471}"/>
    <cellStyle name="Normal 12 2 2 3" xfId="4625" xr:uid="{42713769-232E-42F5-B262-4A3DDAB6379D}"/>
    <cellStyle name="Normal 12 2 2 3 2" xfId="9001" xr:uid="{DF970EB8-12C6-42F7-9118-680960ACC326}"/>
    <cellStyle name="Normal 12 2 2 3 2 2" xfId="13733" xr:uid="{FB64C413-7176-43B7-8180-1ED997C0C331}"/>
    <cellStyle name="Normal 12 2 2 3 2 2 2" xfId="39084" xr:uid="{17E03A06-10B3-4610-87EF-776E25DEC322}"/>
    <cellStyle name="Normal 12 2 2 3 2 3" xfId="34394" xr:uid="{C42F6622-EEF0-4E55-97E5-2C5BCD9604DB}"/>
    <cellStyle name="Normal 12 2 2 3 3" xfId="10204" xr:uid="{C229B73C-652D-4C6D-ACE7-D70B29345C0B}"/>
    <cellStyle name="Normal 12 2 2 3 3 2" xfId="18104" xr:uid="{E844A4D2-BCA6-409B-A0F0-6D17A166E33D}"/>
    <cellStyle name="Normal 12 2 2 3 3 2 2" xfId="43412" xr:uid="{7A651043-7936-474D-8DB1-D9704D9DC659}"/>
    <cellStyle name="Normal 12 2 2 3 3 3" xfId="35588" xr:uid="{72EEE1BF-18D0-4DD7-9BC8-936F0C068BF7}"/>
    <cellStyle name="Normal 12 2 2 3 4" xfId="4061" xr:uid="{F0DEA10D-3A73-43AB-B5F6-15A68F1D7437}"/>
    <cellStyle name="Normal 12 2 2 3 4 2" xfId="29505" xr:uid="{568E0266-EC8D-49B4-9C38-9FE4865E9353}"/>
    <cellStyle name="Normal 12 2 2 3 5" xfId="30056" xr:uid="{51796426-F751-4856-8EC8-F2CA9DF90552}"/>
    <cellStyle name="Normal 12 2 2 4" xfId="20415" xr:uid="{47F2BF0A-4484-4BA4-82E2-97749CBA0D98}"/>
    <cellStyle name="Normal 12 2 2 4 2" xfId="14613" xr:uid="{D89EB6A4-3B60-4C76-9E3B-C86C434DF776}"/>
    <cellStyle name="Normal 12 2 2 4 2 2" xfId="39952" xr:uid="{858C4394-A97A-426B-BF26-DD62E73FB6BC}"/>
    <cellStyle name="Normal 12 2 2 4 3" xfId="45694" xr:uid="{65268E32-C3E1-44B9-AE78-A649FAE83041}"/>
    <cellStyle name="Normal 12 2 2 5" xfId="599" xr:uid="{DFC85846-FD6F-4556-85D9-9B1DC4E864A9}"/>
    <cellStyle name="Normal 12 2 2 5 2" xfId="12670" xr:uid="{F459120D-1799-4800-B191-214D3C027841}"/>
    <cellStyle name="Normal 12 2 2 5 2 2" xfId="38033" xr:uid="{74FDB52F-630A-4A2B-8F35-23F8D5E0AF5E}"/>
    <cellStyle name="Normal 12 2 2 5 3" xfId="26083" xr:uid="{1CE999A5-9659-4540-BD94-8C0853309C8F}"/>
    <cellStyle name="Normal 12 2 2 6" xfId="13407" xr:uid="{80798C62-EDED-4699-ADB5-8978BC88D9A2}"/>
    <cellStyle name="Normal 12 2 2 6 2" xfId="38758" xr:uid="{E68EBF3D-42BC-4443-B938-173ADC5EB77C}"/>
    <cellStyle name="Normal 12 2 2 7" xfId="29903" xr:uid="{59F52977-C078-4320-B456-EB3B5C1CA1B5}"/>
    <cellStyle name="Normal 12 2 3" xfId="1344" xr:uid="{291B0F32-5A4B-4D1D-A0A7-E1662FCC3AF2}"/>
    <cellStyle name="Normal 12 2 3 2" xfId="10938" xr:uid="{79B57489-A3D5-417A-B3E0-A93C5B6A1FF6}"/>
    <cellStyle name="Normal 12 2 3 2 2" xfId="21637" xr:uid="{9B968640-92EC-4B06-966D-0976F327FD31}"/>
    <cellStyle name="Normal 12 2 3 2 2 2" xfId="2128" xr:uid="{A9608572-63DC-4CED-BF20-EE04D77CFE5C}"/>
    <cellStyle name="Normal 12 2 3 2 2 2 2" xfId="27599" xr:uid="{CB091228-79D7-46E1-881C-7E17576B11EB}"/>
    <cellStyle name="Normal 12 2 3 2 2 3" xfId="46905" xr:uid="{072AACA9-6071-48F2-B662-19E3F93E0C06}"/>
    <cellStyle name="Normal 12 2 3 2 3" xfId="22841" xr:uid="{79BED3DA-F2A9-4D2F-B374-2BC2F60DCC0D}"/>
    <cellStyle name="Normal 12 2 3 2 3 2" xfId="7571" xr:uid="{061A011B-C3B9-4A45-B0E1-5A112C5FFF12}"/>
    <cellStyle name="Normal 12 2 3 2 3 2 2" xfId="32985" xr:uid="{4D1BCD32-73D2-442B-9598-CF67A9ACB223}"/>
    <cellStyle name="Normal 12 2 3 2 3 3" xfId="48096" xr:uid="{1C999235-7A13-4ECC-9854-BF413DE7674D}"/>
    <cellStyle name="Normal 12 2 3 2 4" xfId="10375" xr:uid="{1809A04A-A4A4-49EB-9F71-C1D15C572689}"/>
    <cellStyle name="Normal 12 2 3 2 4 2" xfId="35759" xr:uid="{5F4D2A3C-06D6-4EC4-B901-9723C79AF509}"/>
    <cellStyle name="Normal 12 2 3 2 5" xfId="36309" xr:uid="{59C56A2E-390C-4E69-BF02-67C4ED2A06E0}"/>
    <cellStyle name="Normal 12 2 3 3" xfId="16280" xr:uid="{2A1048A3-80D2-4FA9-A5BA-4E5AF2508F8D}"/>
    <cellStyle name="Normal 12 2 3 3 2" xfId="14684" xr:uid="{76568AC5-4E47-49A1-BC69-CADD93F906D1}"/>
    <cellStyle name="Normal 12 2 3 3 2 2" xfId="40023" xr:uid="{290B8724-0B66-4EE2-B896-E69311DAB992}"/>
    <cellStyle name="Normal 12 2 3 3 3" xfId="41596" xr:uid="{D6599DBF-3607-4EB1-B1D1-9840FBD105C5}"/>
    <cellStyle name="Normal 12 2 3 4" xfId="10128" xr:uid="{20B03693-4FEB-48AB-84FC-ABB86C8182DE}"/>
    <cellStyle name="Normal 12 2 3 4 2" xfId="14854" xr:uid="{643F143A-42B4-4FEB-9757-6B41E15D65D9}"/>
    <cellStyle name="Normal 12 2 3 4 2 2" xfId="40193" xr:uid="{5BD4F342-94F5-435E-84C9-9624FD90EE4A}"/>
    <cellStyle name="Normal 12 2 3 4 3" xfId="35512" xr:uid="{41975CDD-8DE3-4980-BC8E-12296D2FC737}"/>
    <cellStyle name="Normal 12 2 3 5" xfId="9263" xr:uid="{0543FDD4-6EC5-46B1-BA36-C009B33F95B1}"/>
    <cellStyle name="Normal 12 2 3 5 2" xfId="34656" xr:uid="{D0518FC0-19C7-4C73-B17B-4E0386E27BB2}"/>
    <cellStyle name="Normal 12 2 3 6" xfId="26817" xr:uid="{96F57EAE-12EB-4BDF-85BF-BA9751B2B2E0}"/>
    <cellStyle name="Normal 12 2 4" xfId="19261" xr:uid="{52A98978-0EC3-4034-AD83-D068D89D3B63}"/>
    <cellStyle name="Normal 12 2 4 2" xfId="9956" xr:uid="{389B6CBC-C82E-4BCD-A197-14E0E5BA0385}"/>
    <cellStyle name="Normal 12 2 4 2 2" xfId="8361" xr:uid="{79C09392-A29F-40D6-9342-C82094529999}"/>
    <cellStyle name="Normal 12 2 4 2 2 2" xfId="33768" xr:uid="{06AB108A-868E-41C5-B497-C204622BC1D7}"/>
    <cellStyle name="Normal 12 2 4 2 3" xfId="35340" xr:uid="{AB1A1FAB-5E03-4426-B867-157E8F1F0028}"/>
    <cellStyle name="Normal 12 2 4 3" xfId="1710" xr:uid="{A9B134EB-921C-4D37-A306-F3FF655DBFB1}"/>
    <cellStyle name="Normal 12 2 4 3 2" xfId="8531" xr:uid="{12EEA488-2015-4BFF-8537-03343E107B32}"/>
    <cellStyle name="Normal 12 2 4 3 2 2" xfId="33938" xr:uid="{305D4EC2-56C7-46DA-9945-BA3503336255}"/>
    <cellStyle name="Normal 12 2 4 3 3" xfId="27181" xr:uid="{5366E424-E83F-4188-824A-E36973E091CB}"/>
    <cellStyle name="Normal 12 2 4 4" xfId="14514" xr:uid="{F5629F8C-3027-4246-813A-7F6C514F8205}"/>
    <cellStyle name="Normal 12 2 4 4 2" xfId="39853" xr:uid="{EA56322A-0E7D-4E2E-983F-046ADA74CF51}"/>
    <cellStyle name="Normal 12 2 4 5" xfId="44552" xr:uid="{7471F370-6418-439A-B70B-13F4F3E035AE}"/>
    <cellStyle name="Normal 12 2 5" xfId="15158" xr:uid="{05071FBB-578F-4934-BCB7-7FCE43A84F88}"/>
    <cellStyle name="Normal 12 2 5 2" xfId="2688" xr:uid="{317567AA-6BFA-4D2C-813D-CCBF83CC43AA}"/>
    <cellStyle name="Normal 12 2 5 2 2" xfId="20047" xr:uid="{3FBF45A0-8192-473A-8028-C37437946EB5}"/>
    <cellStyle name="Normal 12 2 5 2 2 2" xfId="45335" xr:uid="{4432468C-F43E-4D24-9422-4851FCAA9E20}"/>
    <cellStyle name="Normal 12 2 5 2 3" xfId="28141" xr:uid="{1B22BF5B-3630-4486-9475-51150125B0A2}"/>
    <cellStyle name="Normal 12 2 5 3" xfId="3890" xr:uid="{99349943-DCCF-45FE-A85D-8F00116BD01B}"/>
    <cellStyle name="Normal 12 2 5 3 2" xfId="24416" xr:uid="{C8E305BD-225D-41ED-A046-F73E2ACD21BB}"/>
    <cellStyle name="Normal 12 2 5 3 2 2" xfId="49661" xr:uid="{D055DA74-99E8-4C78-B12D-FCAF0EDC4D38}"/>
    <cellStyle name="Normal 12 2 5 3 3" xfId="29334" xr:uid="{4422000C-E0EA-43C9-ABC4-3FE1734FF425}"/>
    <cellStyle name="Normal 12 2 5 4" xfId="1957" xr:uid="{5321A23A-F6FE-4A13-99F4-4BF490C58974}"/>
    <cellStyle name="Normal 12 2 5 4 2" xfId="27428" xr:uid="{5CC2A090-4F89-442A-A3C7-CEAEDF113678}"/>
    <cellStyle name="Normal 12 2 5 5" xfId="40485" xr:uid="{DEEC649B-5570-4AFA-87EB-A400C60FF99C}"/>
    <cellStyle name="Normal 12 2 6" xfId="2537" xr:uid="{44F3B5B5-C95C-4CA4-AB1F-5C863A6250FA}"/>
    <cellStyle name="Normal 12 2 6 2" xfId="10393" xr:uid="{AC383E05-1017-4E22-B9D1-C56EB75BFF99}"/>
    <cellStyle name="Normal 12 2 6 2 2" xfId="35777" xr:uid="{6D83FB03-CE72-4071-AE4E-FE8F7FB7EFF4}"/>
    <cellStyle name="Normal 12 2 6 3" xfId="27990" xr:uid="{72C09287-DFCD-421B-B4CF-16BD230476D1}"/>
    <cellStyle name="Normal 12 2 7" xfId="4809" xr:uid="{7D26FCED-8072-4A68-90EF-933B6372FFE1}"/>
    <cellStyle name="Normal 12 2 7 2" xfId="8458" xr:uid="{AFC00A7B-5859-4BA6-B06F-0FFA7BCEC9C1}"/>
    <cellStyle name="Normal 12 2 7 2 2" xfId="33865" xr:uid="{AA32097F-A38A-4A4E-953E-2D30CC1B5EFD}"/>
    <cellStyle name="Normal 12 2 7 3" xfId="30240" xr:uid="{E6265FE8-1DDF-4207-B3EB-38505839C0F4}"/>
    <cellStyle name="Normal 12 2 8" xfId="1805" xr:uid="{DBDD26FE-9068-45B5-A6E8-64054C1E17AB}"/>
    <cellStyle name="Normal 12 2 8 2" xfId="27276" xr:uid="{0152969F-D623-4891-BA89-87EB80CAE367}"/>
    <cellStyle name="Normal 12 2 9" xfId="35093" xr:uid="{9935A008-DBA8-4795-B5F5-61714678DD4F}"/>
    <cellStyle name="Normal 12 3" xfId="3448" xr:uid="{EFDFFC8C-0388-44FD-A0FE-B213B421980C}"/>
    <cellStyle name="Normal 12 3 2" xfId="9762" xr:uid="{21E8513B-B616-4E2A-9A4E-1ACFA73309B5}"/>
    <cellStyle name="Normal 12 3 2 2" xfId="17263" xr:uid="{9F67D037-B1F2-4CF2-B5F3-8D2E74630DE2}"/>
    <cellStyle name="Normal 12 3 2 2 2" xfId="4792" xr:uid="{39BC888F-3BEE-4720-B1F7-C71EBBA37390}"/>
    <cellStyle name="Normal 12 3 2 2 2 2" xfId="10546" xr:uid="{31F1CDDE-3AC5-4F45-B425-73A1CDA8E738}"/>
    <cellStyle name="Normal 12 3 2 2 2 2 2" xfId="35930" xr:uid="{B749A559-8504-4B8B-9F1D-6B84B9CE3E54}"/>
    <cellStyle name="Normal 12 3 2 2 2 3" xfId="30223" xr:uid="{74A36030-672A-4A12-A8AD-8C00A9032326}"/>
    <cellStyle name="Normal 12 3 2 2 3" xfId="5994" xr:uid="{E49A7EC8-6FCB-438A-8904-AE5FFF8E0235}"/>
    <cellStyle name="Normal 12 3 2 2 3 2" xfId="1266" xr:uid="{78B75E3F-5A7A-4834-B0ED-06E00B6291AD}"/>
    <cellStyle name="Normal 12 3 2 2 3 2 2" xfId="26750" xr:uid="{427C1815-18FC-4E9F-91DC-02DC70B85612}"/>
    <cellStyle name="Normal 12 3 2 2 3 3" xfId="31417" xr:uid="{6529A6FB-E928-4E68-8872-602F462626E6}"/>
    <cellStyle name="Normal 12 3 2 2 4" xfId="16699" xr:uid="{AEE89602-2D9D-44A1-A686-21E37567ADF0}"/>
    <cellStyle name="Normal 12 3 2 2 4 2" xfId="42015" xr:uid="{DAAD537C-AC41-4A06-B717-808311FD47A9}"/>
    <cellStyle name="Normal 12 3 2 2 5" xfId="42571" xr:uid="{3B0C372A-F807-4A6E-85AF-53DBE7AC4BE5}"/>
    <cellStyle name="Normal 12 3 2 3" xfId="12060" xr:uid="{3C5329D4-8FA6-4770-A9D2-A193757B7E2A}"/>
    <cellStyle name="Normal 12 3 2 3 2" xfId="9433" xr:uid="{9D758886-57F2-4FAE-BE91-6D6C92C0890A}"/>
    <cellStyle name="Normal 12 3 2 3 2 2" xfId="34826" xr:uid="{880592B4-9131-4BB0-9F16-6F7EB2224087}"/>
    <cellStyle name="Normal 12 3 2 3 3" xfId="37423" xr:uid="{4795C8C2-59FE-4386-80E1-5E70932B78BB}"/>
    <cellStyle name="Normal 12 3 2 4" xfId="16452" xr:uid="{4F0CEF07-01C4-45FF-A81D-5F222E56614F}"/>
    <cellStyle name="Normal 12 3 2 4 2" xfId="9603" xr:uid="{D5D8FB92-C33A-4185-B8BF-C0E9EEAE4116}"/>
    <cellStyle name="Normal 12 3 2 4 2 2" xfId="34996" xr:uid="{B077F977-6117-41AA-800D-02A9E0DB84A5}"/>
    <cellStyle name="Normal 12 3 2 4 3" xfId="41768" xr:uid="{2FDEDFF0-CE6B-4DAA-B00D-0533F38DEE31}"/>
    <cellStyle name="Normal 12 3 2 5" xfId="15587" xr:uid="{E45CBF9A-BA59-41CC-97D6-521F7C8C2178}"/>
    <cellStyle name="Normal 12 3 2 5 2" xfId="40914" xr:uid="{6D1735F2-FF0A-42F1-8B6E-1B4F31757F59}"/>
    <cellStyle name="Normal 12 3 2 6" xfId="35146" xr:uid="{22F7BFFC-A76B-4D5C-9BDA-86D6CF4D4134}"/>
    <cellStyle name="Normal 12 3 3" xfId="22399" xr:uid="{60BBBC1A-8750-407F-8688-D6A9BC6CE7D2}"/>
    <cellStyle name="Normal 12 3 3 2" xfId="6730" xr:uid="{C994CF27-F2ED-41B2-833F-A795B7AA8167}"/>
    <cellStyle name="Normal 12 3 3 2 2" xfId="11105" xr:uid="{A0201AD4-36E0-4732-BEB5-3DABF7615C02}"/>
    <cellStyle name="Normal 12 3 3 2 2 2" xfId="23183" xr:uid="{0FFE638E-1708-43B4-8C67-11A0C3F09C53}"/>
    <cellStyle name="Normal 12 3 3 2 2 2 2" xfId="48438" xr:uid="{9FC5EB22-48E4-4B16-85A2-57406E0956CF}"/>
    <cellStyle name="Normal 12 3 3 2 2 3" xfId="36476" xr:uid="{A0D97F11-AF40-4102-BEE5-905EC5961AD1}"/>
    <cellStyle name="Normal 12 3 3 2 3" xfId="12308" xr:uid="{8C394CE6-F169-4B09-8D62-48393741E656}"/>
    <cellStyle name="Normal 12 3 3 2 3 2" xfId="1267" xr:uid="{7225C0EA-EE7E-4D42-8ED1-6079A0F41259}"/>
    <cellStyle name="Normal 12 3 3 2 3 2 2" xfId="26751" xr:uid="{99A90C5E-14CD-4581-BF40-E9E1A969907A}"/>
    <cellStyle name="Normal 12 3 3 2 3 3" xfId="37671" xr:uid="{40D6438E-4964-41E6-BAB9-265559D56271}"/>
    <cellStyle name="Normal 12 3 3 2 4" xfId="6165" xr:uid="{84F06167-980C-4567-8EFD-50FA9DBF67B7}"/>
    <cellStyle name="Normal 12 3 3 2 4 2" xfId="31588" xr:uid="{4F317FF6-8C80-4D57-997E-D6D03BCB6568}"/>
    <cellStyle name="Normal 12 3 3 2 5" xfId="32144" xr:uid="{76D250C3-FC7E-4F5F-8D92-F27F8DBEAE91}"/>
    <cellStyle name="Normal 12 3 3 3" xfId="24697" xr:uid="{A0B47FE1-D415-45FF-8257-83F72DCC70DA}"/>
    <cellStyle name="Normal 12 3 3 3 2" xfId="22069" xr:uid="{F32AF641-A966-449C-82ED-D587491C657D}"/>
    <cellStyle name="Normal 12 3 3 3 2 2" xfId="47337" xr:uid="{1CAEA217-9ACD-4BFB-B5E5-F9B67C6CC9BE}"/>
    <cellStyle name="Normal 12 3 3 3 3" xfId="49931" xr:uid="{DDE85638-0E9A-450E-801F-F2402DE060A9}"/>
    <cellStyle name="Normal 12 3 3 4" xfId="5918" xr:uid="{FC58E7AA-1B9B-4C2F-8935-A4364DE2EC48}"/>
    <cellStyle name="Normal 12 3 3 4 2" xfId="22239" xr:uid="{46FBE818-018C-4C54-8182-C88BCEFEBDFC}"/>
    <cellStyle name="Normal 12 3 3 4 2 2" xfId="47507" xr:uid="{0C1315B9-E038-4AD2-9DB7-FE6D237E2DE0}"/>
    <cellStyle name="Normal 12 3 3 4 3" xfId="31341" xr:uid="{6203E748-B911-4E58-BDD8-783DC9239A6D}"/>
    <cellStyle name="Normal 12 3 3 5" xfId="5054" xr:uid="{5EF21FEA-C78A-438C-8AF0-CEAD7CCCEA32}"/>
    <cellStyle name="Normal 12 3 3 5 2" xfId="30485" xr:uid="{72FADEA3-F19D-4ABE-BD6E-1647E9582DF8}"/>
    <cellStyle name="Normal 12 3 3 6" xfId="47656" xr:uid="{640D3CAF-F42B-4330-AF07-3C38A641B7AF}"/>
    <cellStyle name="Normal 12 3 4" xfId="23575" xr:uid="{FEE7C479-278F-47D0-937A-C0B3D934D81D}"/>
    <cellStyle name="Normal 12 3 4 2" xfId="15325" xr:uid="{5B718401-24EA-44DA-A82F-6374D12F3114}"/>
    <cellStyle name="Normal 12 3 4 2 2" xfId="4232" xr:uid="{FE11D75F-C40E-4626-9F6B-432F8638753D}"/>
    <cellStyle name="Normal 12 3 4 2 2 2" xfId="29676" xr:uid="{810E61CA-451D-44EC-99FC-575B286A8B35}"/>
    <cellStyle name="Normal 12 3 4 2 3" xfId="40652" xr:uid="{60AF7CBE-1487-4094-AF2E-214E0EFCA264}"/>
    <cellStyle name="Normal 12 3 4 3" xfId="16528" xr:uid="{D9B9F769-B348-429D-8A70-D316D500D835}"/>
    <cellStyle name="Normal 12 3 4 3 2" xfId="20207" xr:uid="{FE7250A9-289D-47DB-A809-7A76F21FF834}"/>
    <cellStyle name="Normal 12 3 4 3 2 2" xfId="45495" xr:uid="{E9E33B60-5F8C-4AFC-AA48-9AD9817B3C71}"/>
    <cellStyle name="Normal 12 3 4 3 3" xfId="41844" xr:uid="{4CCDE94D-06C2-4871-9A08-BFB9681BDA0B}"/>
    <cellStyle name="Normal 12 3 4 4" xfId="23012" xr:uid="{E6AF05D6-C98B-4B26-B2D2-E5177B131609}"/>
    <cellStyle name="Normal 12 3 4 4 2" xfId="48267" xr:uid="{312FA300-EFBA-4769-9ECD-3CED6AF8B128}"/>
    <cellStyle name="Normal 12 3 4 5" xfId="48820" xr:uid="{41FA4974-6D7F-4599-81EC-5DCC3C7A85A4}"/>
    <cellStyle name="Normal 12 3 5" xfId="5746" xr:uid="{8D15663F-5DA9-42D3-91F5-8D6969BF72E2}"/>
    <cellStyle name="Normal 12 3 5 2" xfId="3120" xr:uid="{39AD5E17-4D4B-4307-9218-827D8C1C4EFA}"/>
    <cellStyle name="Normal 12 3 5 2 2" xfId="28573" xr:uid="{22AE9E65-8ADC-4523-8837-02042518C5CE}"/>
    <cellStyle name="Normal 12 3 5 3" xfId="31169" xr:uid="{006BB17F-E3DB-4CDD-AA5F-0B277F236037}"/>
    <cellStyle name="Normal 12 3 6" xfId="22765" xr:uid="{FAA01EFE-C359-4BC9-8003-EB16254088A7}"/>
    <cellStyle name="Normal 12 3 6 2" xfId="3290" xr:uid="{0354775A-32BF-4F36-9F74-16B48DD115E7}"/>
    <cellStyle name="Normal 12 3 6 2 2" xfId="28743" xr:uid="{D550F6AC-F8F0-4BDD-8254-003647BC0AFA}"/>
    <cellStyle name="Normal 12 3 6 3" xfId="48020" xr:uid="{34494C6A-BF86-4E1C-8F2D-3860A8C70BD2}"/>
    <cellStyle name="Normal 12 3 7" xfId="21899" xr:uid="{A4D8F7DB-5968-4746-A7A1-B11132789851}"/>
    <cellStyle name="Normal 12 3 7 2" xfId="47167" xr:uid="{7E61CD13-36E3-4B4E-9F2C-85E5E5851FC9}"/>
    <cellStyle name="Normal 12 3 8" xfId="28893" xr:uid="{116ACB64-B898-49BA-9F74-E9A7C965FD83}"/>
    <cellStyle name="Normal 12 4" xfId="16086" xr:uid="{D09028BC-53CC-4FF0-A950-63E4E4C933EA}"/>
    <cellStyle name="Normal 12 4 2" xfId="5552" xr:uid="{9662009C-16CC-4518-9231-DE5786517FB1}"/>
    <cellStyle name="Normal 12 4 2 2" xfId="13052" xr:uid="{3D203148-4BB5-4973-A7A4-211BCF8EC8F4}"/>
    <cellStyle name="Normal 12 4 2 2 2" xfId="17430" xr:uid="{9029F92B-19B1-43C5-82D6-100D6CB60817}"/>
    <cellStyle name="Normal 12 4 2 2 2 2" xfId="6336" xr:uid="{55B1912D-6191-4CAD-A5FC-2C517C45E987}"/>
    <cellStyle name="Normal 12 4 2 2 2 2 2" xfId="31759" xr:uid="{93CABC6A-E112-490F-97F2-1A4FF00AB348}"/>
    <cellStyle name="Normal 12 4 2 2 2 3" xfId="42738" xr:uid="{FD8606C3-EA8A-446E-88A6-222639CDF5C9}"/>
    <cellStyle name="Normal 12 4 2 2 3" xfId="18632" xr:uid="{D6F848B1-C9CE-4475-89E8-EFF4AE98D0CC}"/>
    <cellStyle name="Normal 12 4 2 2 3 2" xfId="4404" xr:uid="{5332AB7A-CF1C-42A7-83A9-13624BE32091}"/>
    <cellStyle name="Normal 12 4 2 2 3 2 2" xfId="29848" xr:uid="{F8FB956F-3F07-4D98-891D-A30DA752C04E}"/>
    <cellStyle name="Normal 12 4 2 2 3 3" xfId="43932" xr:uid="{6D665EAC-FB95-423E-85D0-13AE16A7D675}"/>
    <cellStyle name="Normal 12 4 2 2 4" xfId="25116" xr:uid="{FF47A337-051B-4C3D-BED8-3785042DCDAE}"/>
    <cellStyle name="Normal 12 4 2 2 4 2" xfId="50350" xr:uid="{6E6C6D9D-D7ED-4D54-863F-87AF9C2F94C2}"/>
    <cellStyle name="Normal 12 4 2 2 5" xfId="38403" xr:uid="{FA10FFFA-8C49-4F28-860F-6F7BB611E208}"/>
    <cellStyle name="Normal 12 4 2 3" xfId="7851" xr:uid="{BE0420C8-F212-4935-A8EF-07BD9440A2AB}"/>
    <cellStyle name="Normal 12 4 2 3 2" xfId="5224" xr:uid="{7D6DF58D-D509-49E4-A01A-E108793E30C2}"/>
    <cellStyle name="Normal 12 4 2 3 2 2" xfId="30655" xr:uid="{0EE62BE9-C6A5-40C1-9C80-BC91636605CF}"/>
    <cellStyle name="Normal 12 4 2 3 3" xfId="33258" xr:uid="{E4887785-0EA8-4F0D-817D-DC9FBCF6DA80}"/>
    <cellStyle name="Normal 12 4 2 4" xfId="24869" xr:uid="{8179CC9F-2FA7-49B2-8B9E-7C5E40221990}"/>
    <cellStyle name="Normal 12 4 2 4 2" xfId="5394" xr:uid="{415A40AB-1618-4CB6-B72F-992EEA9B24E2}"/>
    <cellStyle name="Normal 12 4 2 4 2 2" xfId="30825" xr:uid="{368FB529-A54B-4203-8EB7-E8FEE7ACD25C}"/>
    <cellStyle name="Normal 12 4 2 4 3" xfId="50103" xr:uid="{F560CEEF-A7B6-4476-831B-12B13DA88C76}"/>
    <cellStyle name="Normal 12 4 2 5" xfId="24004" xr:uid="{438B1AC2-529C-42FE-A58A-A7C69581C014}"/>
    <cellStyle name="Normal 12 4 2 5 2" xfId="49249" xr:uid="{2F9B9FC0-351E-4217-AEB9-7CFD333CCB27}"/>
    <cellStyle name="Normal 12 4 2 6" xfId="30975" xr:uid="{6354BF22-2E4F-4C1B-9900-13EE926C4E4E}"/>
    <cellStyle name="Normal 12 4 3" xfId="11866" xr:uid="{704BDD8D-BCB2-4564-84BA-7D6E75A7B3F5}"/>
    <cellStyle name="Normal 12 4 3 2" xfId="1447" xr:uid="{3861E7DD-DEFB-4517-8721-E46D3E27BFCC}"/>
    <cellStyle name="Normal 12 4 3 2 2" xfId="6897" xr:uid="{A9CE3D1F-28DB-40A7-B8F2-CBC8AC00CFE0}"/>
    <cellStyle name="Normal 12 4 3 2 2 2" xfId="12650" xr:uid="{7EF7E5C1-F608-4C97-9C8F-0122B8443CE7}"/>
    <cellStyle name="Normal 12 4 3 2 2 2 2" xfId="38013" xr:uid="{1EE69202-19FD-42C9-90B0-1EC382C01930}"/>
    <cellStyle name="Normal 12 4 3 2 2 3" xfId="32311" xr:uid="{467E991A-7A48-4C87-A906-8FF64A1683EC}"/>
    <cellStyle name="Normal 12 4 3 2 3" xfId="8099" xr:uid="{25409736-32A1-4F81-9550-07FA25235E6B}"/>
    <cellStyle name="Normal 12 4 3 2 3 2" xfId="10718" xr:uid="{140D4E39-CFFB-4FEF-8C33-6DB5EBB80F9E}"/>
    <cellStyle name="Normal 12 4 3 2 3 2 2" xfId="36102" xr:uid="{B72C7D25-1020-4635-A74A-E70D6384269A}"/>
    <cellStyle name="Normal 12 4 3 2 3 3" xfId="33506" xr:uid="{8E2188B8-5C08-4F73-90D3-14D27CFAFA81}"/>
    <cellStyle name="Normal 12 4 3 2 4" xfId="18803" xr:uid="{F29BFF7F-890E-4BC3-83EB-E3C7C402EEB9}"/>
    <cellStyle name="Normal 12 4 3 2 4 2" xfId="44103" xr:uid="{17466150-46D0-4D61-9AA2-EE7F01B41DDB}"/>
    <cellStyle name="Normal 12 4 3 2 5" xfId="26918" xr:uid="{52655756-91CB-461A-BE39-17C2CF0431FB}"/>
    <cellStyle name="Normal 12 4 3 3" xfId="20486" xr:uid="{B054E4BC-E123-4324-933B-291D6B38E22B}"/>
    <cellStyle name="Normal 12 4 3 3 2" xfId="11537" xr:uid="{2A318ABF-7E56-4F74-916C-53C64D0C90E3}"/>
    <cellStyle name="Normal 12 4 3 3 2 2" xfId="36908" xr:uid="{3F3F3B15-4562-408F-8592-4BC8A5866AED}"/>
    <cellStyle name="Normal 12 4 3 3 3" xfId="45765" xr:uid="{FE277DE2-DB4B-4E21-BA3B-B11FAAC9B304}"/>
    <cellStyle name="Normal 12 4 3 4" xfId="18556" xr:uid="{10E353D0-EE6A-4261-8C0B-61EAA0CBB0DA}"/>
    <cellStyle name="Normal 12 4 3 4 2" xfId="11707" xr:uid="{7798CDC6-A5DA-4EB0-8F27-4FAD6697EFA6}"/>
    <cellStyle name="Normal 12 4 3 4 2 2" xfId="37078" xr:uid="{ACF40DC1-5465-4656-8EA5-1CD0367369E4}"/>
    <cellStyle name="Normal 12 4 3 4 3" xfId="43856" xr:uid="{B1600538-6B77-4C53-8DDE-DC9F4811CADD}"/>
    <cellStyle name="Normal 12 4 3 5" xfId="17692" xr:uid="{D96251F3-7E82-4624-9B8B-5BE6F5B1B012}"/>
    <cellStyle name="Normal 12 4 3 5 2" xfId="43000" xr:uid="{3FE6EF17-53E5-4C50-B8BE-2EEB8CFBBE5D}"/>
    <cellStyle name="Normal 12 4 3 6" xfId="37230" xr:uid="{C96352FD-BB0A-4A7F-838A-01933D91CEE3}"/>
    <cellStyle name="Normal 12 4 4" xfId="19366" xr:uid="{7B71FC84-D0FB-4F7F-BF14-2F29E110D2D7}"/>
    <cellStyle name="Normal 12 4 4 2" xfId="23742" xr:uid="{F9D1D4F5-AC7C-457E-A4D7-FB3C99C2C1A0}"/>
    <cellStyle name="Normal 12 4 4 2 2" xfId="16870" xr:uid="{D6CC1B9F-EFA7-40B2-8C0B-8C301595487C}"/>
    <cellStyle name="Normal 12 4 4 2 2 2" xfId="42186" xr:uid="{27CD736F-1934-466E-8FD9-7C9A1F983A36}"/>
    <cellStyle name="Normal 12 4 4 2 3" xfId="48987" xr:uid="{1A724F44-A92D-41E9-B3BF-FDA67F94A877}"/>
    <cellStyle name="Normal 12 4 4 3" xfId="24945" xr:uid="{662431F6-4FE5-4A6B-BCE3-B4235BCFBFB1}"/>
    <cellStyle name="Normal 12 4 4 3 2" xfId="2300" xr:uid="{4A62A4EF-4C6E-4B56-A47A-38DCC8799A78}"/>
    <cellStyle name="Normal 12 4 4 3 2 2" xfId="27771" xr:uid="{B0043D3E-22C3-4E8B-97BA-0CCD7119ADA0}"/>
    <cellStyle name="Normal 12 4 4 3 3" xfId="50179" xr:uid="{FF6F1929-C83D-43CB-A795-0152A6D17CCB}"/>
    <cellStyle name="Normal 12 4 4 4" xfId="12479" xr:uid="{FD828C62-0077-483E-81C7-825524887769}"/>
    <cellStyle name="Normal 12 4 4 4 2" xfId="37842" xr:uid="{56DD8F93-B92A-4797-95A5-37C5C0E7CB13}"/>
    <cellStyle name="Normal 12 4 4 5" xfId="44654" xr:uid="{9E90625E-1012-4B98-9B8D-779744186883}"/>
    <cellStyle name="Normal 12 4 5" xfId="18384" xr:uid="{63A4E244-47E4-4AA2-B8BC-155E75324996}"/>
    <cellStyle name="Normal 12 4 5 2" xfId="15757" xr:uid="{2557A3D9-7B01-4C2F-8062-B69889A4BCC2}"/>
    <cellStyle name="Normal 12 4 5 2 2" xfId="41084" xr:uid="{FD0E19AF-9632-47DE-8081-642F026E9C61}"/>
    <cellStyle name="Normal 12 4 5 3" xfId="43684" xr:uid="{BF2538F9-3C25-4555-890A-DB6345C5496C}"/>
    <cellStyle name="Normal 12 4 6" xfId="12232" xr:uid="{5C4C3AA2-ECF3-44B8-B77E-AE62F29D4B3E}"/>
    <cellStyle name="Normal 12 4 6 2" xfId="15927" xr:uid="{D92C8C54-442C-4DFF-BB67-EC93BC7EDB38}"/>
    <cellStyle name="Normal 12 4 6 2 2" xfId="41254" xr:uid="{CE6CEE5D-1FE5-440B-A824-D009B102250B}"/>
    <cellStyle name="Normal 12 4 6 3" xfId="37595" xr:uid="{7FC622DA-BA4C-4665-9B1A-3307A0B6CF2F}"/>
    <cellStyle name="Normal 12 4 7" xfId="11367" xr:uid="{BCA1D36A-5F60-4FBF-BB76-96FA17415DEB}"/>
    <cellStyle name="Normal 12 4 7 2" xfId="36738" xr:uid="{2F380C53-49BC-4720-BA86-0A71A3123D70}"/>
    <cellStyle name="Normal 12 4 8" xfId="41403" xr:uid="{A3C2275A-516C-4D88-8B9D-D8F51AFF2FBC}"/>
    <cellStyle name="Normal 12 5" xfId="24503" xr:uid="{6BACDCDA-2719-48F2-BFCB-08ABFB635DD1}"/>
    <cellStyle name="Normal 12 5 2" xfId="3551" xr:uid="{B97194B3-1BFA-4582-8DA0-B3CDA677AEA4}"/>
    <cellStyle name="Normal 12 5 2 2" xfId="19533" xr:uid="{5D937D76-8B18-441B-8B1C-983E221DB821}"/>
    <cellStyle name="Normal 12 5 2 2 2" xfId="25287" xr:uid="{397B4A81-B71A-4AF4-AAEF-36D62F636948}"/>
    <cellStyle name="Normal 12 5 2 2 2 2" xfId="50521" xr:uid="{EB926577-159E-4EFD-9DB8-A7325587910D}"/>
    <cellStyle name="Normal 12 5 2 2 3" xfId="44821" xr:uid="{77DFFF2E-0835-486F-880F-E39F8C8B4F24}"/>
    <cellStyle name="Normal 12 5 2 3" xfId="20734" xr:uid="{946B1686-762B-4EF9-8A2B-D67CED29CA09}"/>
    <cellStyle name="Normal 12 5 2 3 2" xfId="23355" xr:uid="{F4B9AF11-0C1A-4854-9999-31D5CB432613}"/>
    <cellStyle name="Normal 12 5 2 3 2 2" xfId="48610" xr:uid="{B98F73BA-7E1B-4470-9635-150933820CF8}"/>
    <cellStyle name="Normal 12 5 2 3 3" xfId="46013" xr:uid="{05844810-B28A-49F7-BD3B-11A15C8F18A3}"/>
    <cellStyle name="Normal 12 5 2 4" xfId="8270" xr:uid="{FB5CB2CC-A452-403C-9F7B-DD01900C29C5}"/>
    <cellStyle name="Normal 12 5 2 4 2" xfId="33677" xr:uid="{C8636BBC-5DFF-44C6-ADCA-E46A4F4C273C}"/>
    <cellStyle name="Normal 12 5 2 5" xfId="28995" xr:uid="{A8511BD1-567A-4F6E-821D-A1D4FAD72D94}"/>
    <cellStyle name="Normal 12 5 3" xfId="14174" xr:uid="{428838B6-372B-4DA7-A4B9-9BC53081BA87}"/>
    <cellStyle name="Normal 12 5 3 2" xfId="24174" xr:uid="{0F7FFC21-C9F0-44C0-A97B-BF268F18E871}"/>
    <cellStyle name="Normal 12 5 3 2 2" xfId="49419" xr:uid="{88BCEC4B-EF87-4F4E-9F33-66EDA4125BC5}"/>
    <cellStyle name="Normal 12 5 3 3" xfId="39513" xr:uid="{EBEB5AB0-F47C-4FC6-9596-F778B8DC5AE2}"/>
    <cellStyle name="Normal 12 5 4" xfId="8023" xr:uid="{5AD6489A-B67B-4121-9BFC-7398B9F51C71}"/>
    <cellStyle name="Normal 12 5 4 2" xfId="24344" xr:uid="{853AB30E-21C7-46B2-9310-BCB1EEF1F71C}"/>
    <cellStyle name="Normal 12 5 4 2 2" xfId="49589" xr:uid="{34CFA980-62BF-494F-80BB-BF0288CA9101}"/>
    <cellStyle name="Normal 12 5 4 3" xfId="33430" xr:uid="{BDCEA3A2-7514-4F92-A788-B2702C32A352}"/>
    <cellStyle name="Normal 12 5 5" xfId="7159" xr:uid="{D7441D79-A5A9-4D71-8A75-4191BD2458E7}"/>
    <cellStyle name="Normal 12 5 5 2" xfId="32573" xr:uid="{1031D6FA-7C58-40C7-8827-52FAE7303281}"/>
    <cellStyle name="Normal 12 5 6" xfId="49739" xr:uid="{F18DD96A-22EE-4428-ADD7-CEBCFCB8CE1F}"/>
    <cellStyle name="Normal 12 6" xfId="18190" xr:uid="{318BEFB9-A2DF-4EA1-8AEA-CA7B66F651AA}"/>
    <cellStyle name="Normal 12 6 2" xfId="9865" xr:uid="{9717AE81-6828-4213-9139-97C66853ED1A}"/>
    <cellStyle name="Normal 12 6 2 2" xfId="13219" xr:uid="{F82D945C-19DC-43A1-839D-C255B7A59D17}"/>
    <cellStyle name="Normal 12 6 2 2 2" xfId="18974" xr:uid="{35953E43-1C95-4613-BBDA-3136925075BE}"/>
    <cellStyle name="Normal 12 6 2 2 2 2" xfId="44274" xr:uid="{C2CB4879-E524-48FF-819D-C45BD16E9A19}"/>
    <cellStyle name="Normal 12 6 2 2 3" xfId="38570" xr:uid="{0D141B3F-969B-41BB-AB83-5DF58E481B29}"/>
    <cellStyle name="Normal 12 6 2 3" xfId="14422" xr:uid="{289B4C96-0699-4F70-B790-F28F942D2C22}"/>
    <cellStyle name="Normal 12 6 2 3 2" xfId="17042" xr:uid="{E95C8B52-8D11-4CDF-AB6F-8EFA7A8AD7AC}"/>
    <cellStyle name="Normal 12 6 2 3 2 2" xfId="42358" xr:uid="{28D8F534-57EF-4D66-980B-F54FD33C99AC}"/>
    <cellStyle name="Normal 12 6 2 3 3" xfId="39761" xr:uid="{FD498D5C-7C99-424D-9A57-F3314F8ECB5A}"/>
    <cellStyle name="Normal 12 6 2 4" xfId="20905" xr:uid="{C3B0C529-88B2-4BD4-AAF4-4253BAA023D4}"/>
    <cellStyle name="Normal 12 6 2 4 2" xfId="46184" xr:uid="{C5778B76-4BBC-4933-8A04-883A27469C75}"/>
    <cellStyle name="Normal 12 6 2 5" xfId="35249" xr:uid="{4143EC12-0528-47E1-8B0F-E0CD821D2AEB}"/>
    <cellStyle name="Normal 12 6 3" xfId="2610" xr:uid="{BA74E3C2-6592-402E-A578-E671A962F6E4}"/>
    <cellStyle name="Normal 12 6 3 2" xfId="17862" xr:uid="{B929C9F1-0AD3-4855-9DA5-EEA03C51DBC9}"/>
    <cellStyle name="Normal 12 6 3 2 2" xfId="43170" xr:uid="{6E1DAACA-F994-4849-8B47-9D70AC0CD14E}"/>
    <cellStyle name="Normal 12 6 3 3" xfId="28063" xr:uid="{0F5DE82A-AF1D-4695-9808-26BEC08E73FD}"/>
    <cellStyle name="Normal 12 6 4" xfId="20658" xr:uid="{2581143D-70C0-44B3-94BE-F6EF4788C1E9}"/>
    <cellStyle name="Normal 12 6 4 2" xfId="18032" xr:uid="{CD158963-2D19-4782-8EAF-7F63743D0E76}"/>
    <cellStyle name="Normal 12 6 4 2 2" xfId="43340" xr:uid="{611E3B45-78B9-49F2-BC02-6704FD225C83}"/>
    <cellStyle name="Normal 12 6 4 3" xfId="45937" xr:uid="{7A97171D-9A0B-410C-8D68-0C6B64E99DB7}"/>
    <cellStyle name="Normal 12 6 5" xfId="19795" xr:uid="{3B6B83EB-E626-4C24-BA8D-620524F3B227}"/>
    <cellStyle name="Normal 12 6 5 2" xfId="45083" xr:uid="{36E3080B-F36C-409D-8D87-8685BCEF578F}"/>
    <cellStyle name="Normal 12 6 6" xfId="43491" xr:uid="{57D0F686-D3CC-4D13-8EAA-C19E865E412A}"/>
    <cellStyle name="Normal 12 7" xfId="7657" xr:uid="{B9CF588A-5DC7-4748-BB58-FAA37F334DAD}"/>
    <cellStyle name="Normal 12 8" xfId="6625" xr:uid="{B86B5B6D-E5AC-40DE-BC47-7BE10F15CDF8}"/>
    <cellStyle name="Normal 12 8 2" xfId="3642" xr:uid="{01233424-466B-4CCC-A968-66E8E1C5BDA2}"/>
    <cellStyle name="Normal 12 8 2 2" xfId="18894" xr:uid="{E43AE2FD-E1B0-419C-927C-A67A86898900}"/>
    <cellStyle name="Normal 12 8 2 2 2" xfId="44194" xr:uid="{402073D5-B9F3-4F80-ABC3-131DEA656BDB}"/>
    <cellStyle name="Normal 12 8 2 3" xfId="29086" xr:uid="{69ADFC41-0FD5-4C36-91FA-87AEA930785A}"/>
    <cellStyle name="Normal 12 8 3" xfId="672" xr:uid="{56E3FD67-ED49-4E60-8FCA-D360B00CB8FB}"/>
    <cellStyle name="Normal 12 8 3 2" xfId="19064" xr:uid="{132776FD-9A5B-4E69-B404-709BE2BD9601}"/>
    <cellStyle name="Normal 12 8 3 2 2" xfId="44364" xr:uid="{D96AB27B-FFDB-47D7-980B-45074E9A5667}"/>
    <cellStyle name="Normal 12 8 3 3" xfId="26156" xr:uid="{81D497E6-5C50-4B30-BEAF-DFAFCD873095}"/>
    <cellStyle name="Normal 12 8 4" xfId="20826" xr:uid="{AC142BD6-3C9E-4D51-AB25-F99F928CD4B1}"/>
    <cellStyle name="Normal 12 8 4 2" xfId="46105" xr:uid="{54FBA027-9791-45E8-8C14-2529040F2D2B}"/>
    <cellStyle name="Normal 12 8 5" xfId="32039" xr:uid="{52C944ED-E122-4D0B-B58A-EA95EE70795C}"/>
    <cellStyle name="Normal 12 9" xfId="21470" xr:uid="{16BAC9E5-AF75-4FD5-85DE-FB797EC9BE50}"/>
    <cellStyle name="Normal 12 9 2" xfId="14252" xr:uid="{808FBD25-6F10-486B-90AA-DCC41086824D}"/>
    <cellStyle name="Normal 12 9 2 2" xfId="7411" xr:uid="{09EC0E47-DFC3-4413-BDC2-73C6EFCDD550}"/>
    <cellStyle name="Normal 12 9 2 2 2" xfId="32825" xr:uid="{9EA484C8-7834-4FC8-AFA2-EFD1E4F10DC5}"/>
    <cellStyle name="Normal 12 9 2 3" xfId="39591" xr:uid="{60505F7B-7A9E-40BA-B5B1-7C6C51C4223B}"/>
    <cellStyle name="Normal 12 9 3" xfId="1786" xr:uid="{8D2E570E-5D74-4185-964F-04EC178C1A9F}"/>
    <cellStyle name="Normal 12 9 3 2" xfId="11779" xr:uid="{B8C561F9-5E6F-4711-9638-5BCD81A898A2}"/>
    <cellStyle name="Normal 12 9 3 2 2" xfId="37150" xr:uid="{A6E3E08F-101E-4509-A0A3-9ABD48460B9D}"/>
    <cellStyle name="Normal 12 9 3 3" xfId="27257" xr:uid="{A17F4DA6-CF91-454F-9C38-7946284B2BDD}"/>
    <cellStyle name="Normal 12 9 4" xfId="13562" xr:uid="{2D8E0C81-F223-474B-B8B5-E7082D1BE762}"/>
    <cellStyle name="Normal 12 9 4 2" xfId="38913" xr:uid="{8E496CA3-11C2-4FD7-9A62-B6B463A41A8D}"/>
    <cellStyle name="Normal 12 9 5" xfId="46738" xr:uid="{6C5DD201-9125-46D6-8D0C-3A0C2B1B1EFE}"/>
    <cellStyle name="Normal 13" xfId="71" xr:uid="{D3916C1D-8391-453F-9907-4BC9F59AC316}"/>
    <cellStyle name="Normal 13 2" xfId="22342" xr:uid="{8D448967-EB71-47C9-A972-DBD7770FA5CD}"/>
    <cellStyle name="Normal 13 2 2" xfId="10781" xr:uid="{86F2B4A7-48E3-4B2D-AD97-2A2C7E7B627E}"/>
    <cellStyle name="Normal 13 2 2 2" xfId="2452" xr:uid="{0B9E077A-41FB-4920-BC29-C0B229676239}"/>
    <cellStyle name="Normal 13 2 2 2 2" xfId="2623" xr:uid="{9D0F866B-F9B0-46CC-944B-BFCD06313D13}"/>
    <cellStyle name="Normal 13 2 2 2 2 2" xfId="17874" xr:uid="{187FAA20-9A9E-4A12-BBFB-0A001CF4D3B3}"/>
    <cellStyle name="Normal 13 2 2 2 2 2 2" xfId="43182" xr:uid="{7737D03F-458A-4380-ABB1-4AD82EDA65B8}"/>
    <cellStyle name="Normal 13 2 2 2 2 3" xfId="28076" xr:uid="{D7AFF1A9-64C7-4AC5-8EE6-4E0F5715D0EB}"/>
    <cellStyle name="Normal 13 2 2 2 3" xfId="20670" xr:uid="{21F4C71E-BD5B-4892-9C68-55FA8DCA2D13}"/>
    <cellStyle name="Normal 13 2 2 2 3 2" xfId="11721" xr:uid="{E7205FD1-BFB6-4831-AD32-5D332B8C91EA}"/>
    <cellStyle name="Normal 13 2 2 2 3 2 2" xfId="37092" xr:uid="{9BB6A719-265E-4EE7-852F-76D15B4E3593}"/>
    <cellStyle name="Normal 13 2 2 2 3 3" xfId="45949" xr:uid="{6BB1150B-A918-41CC-8001-9E50F0CB8AAF}"/>
    <cellStyle name="Normal 13 2 2 2 4" xfId="12411" xr:uid="{54E5A307-2F80-4461-8D35-25D00E757165}"/>
    <cellStyle name="Normal 13 2 2 2 4 2" xfId="37774" xr:uid="{7CF3A75A-9E2D-429C-9D37-3C7AD046F225}"/>
    <cellStyle name="Normal 13 2 2 2 5" xfId="27905" xr:uid="{DEF2174C-8D82-4B15-A24A-B8D1F151A6A7}"/>
    <cellStyle name="Normal 13 2 2 3" xfId="14103" xr:uid="{BCF20D9C-3407-48D3-9D97-1DC7DD42A4A5}"/>
    <cellStyle name="Normal 13 2 2 3 2" xfId="942" xr:uid="{13ECC797-5D36-40C7-BC83-402780EE6B9E}"/>
    <cellStyle name="Normal 13 2 2 3 2 2" xfId="26426" xr:uid="{C2346096-1B4D-45FD-BE87-EE7DB66FF546}"/>
    <cellStyle name="Normal 13 2 2 3 3" xfId="39442" xr:uid="{EC47A3AF-63D7-422D-A61D-F47752A032BF}"/>
    <cellStyle name="Normal 13 2 2 4" xfId="600" xr:uid="{89B983E1-CCB8-4655-A64B-D4EED7B052F1}"/>
    <cellStyle name="Normal 13 2 2 4 2" xfId="25307" xr:uid="{7ADC8EF8-200F-4221-9B98-8DB431A10641}"/>
    <cellStyle name="Normal 13 2 2 4 2 2" xfId="50541" xr:uid="{A79B996E-2B70-4ADE-916A-E3D7091E5D14}"/>
    <cellStyle name="Normal 13 2 2 4 3" xfId="26084" xr:uid="{682A009B-2937-435F-ADC1-572A672CB389}"/>
    <cellStyle name="Normal 13 2 2 5" xfId="770" xr:uid="{3E19BE4B-28E7-4840-ABAE-BCD5B2374178}"/>
    <cellStyle name="Normal 13 2 2 5 2" xfId="26254" xr:uid="{118EC9D1-4CFA-40A4-9297-7214904AF1EF}"/>
    <cellStyle name="Normal 13 2 2 6" xfId="36158" xr:uid="{F934C34C-2F10-4355-8D56-B29728829210}"/>
    <cellStyle name="Normal 13 2 3" xfId="13980" xr:uid="{800E7180-26B9-400F-A4E3-5A3D673D4906}"/>
    <cellStyle name="Normal 13 2 3 2" xfId="21559" xr:uid="{800BE38C-2016-4EFC-99E1-E6D1C0C8C6EC}"/>
    <cellStyle name="Normal 13 2 3 2 2" xfId="19965" xr:uid="{D8CFC172-1B95-4BBE-8BCC-B4ECFC591B6A}"/>
    <cellStyle name="Normal 13 2 3 2 2 2" xfId="45253" xr:uid="{FAB21B26-5425-40C0-8904-28593E64D8D5}"/>
    <cellStyle name="Normal 13 2 3 2 3" xfId="46827" xr:uid="{E51FA36B-FDF2-4B3F-A2EA-244B52B7988E}"/>
    <cellStyle name="Normal 13 2 3 3" xfId="2782" xr:uid="{6F5824D8-FB18-4A92-9E80-D15FDBBFB515}"/>
    <cellStyle name="Normal 13 2 3 3 2" xfId="20135" xr:uid="{3205661A-04F5-4A25-87A0-068DD955059A}"/>
    <cellStyle name="Normal 13 2 3 3 2 2" xfId="45423" xr:uid="{251327BB-9DF7-4D32-915A-D52BCFE1D12D}"/>
    <cellStyle name="Normal 13 2 3 3 3" xfId="28235" xr:uid="{66181F5E-D9E6-4247-B481-6E4A97869336}"/>
    <cellStyle name="Normal 13 2 3 4" xfId="1876" xr:uid="{77BC7873-0D00-4E29-B270-DA60D4ED5CB9}"/>
    <cellStyle name="Normal 13 2 3 4 2" xfId="27347" xr:uid="{C3D62EA2-9B97-4F67-A62F-5F787793D3A7}"/>
    <cellStyle name="Normal 13 2 3 5" xfId="39321" xr:uid="{A73C62C1-AA39-4DD8-9F51-F12139571DED}"/>
    <cellStyle name="Normal 13 2 4" xfId="16189" xr:uid="{38E3A4DE-F7E0-4741-939C-E4B23341CE2C}"/>
    <cellStyle name="Normal 13 2 4 2" xfId="582" xr:uid="{C81CA386-23C2-4A7B-8A20-8A721EC1EE11}"/>
    <cellStyle name="Normal 13 2 4 2 2" xfId="21076" xr:uid="{778FF20A-3D2F-4729-9787-F8812E7B0693}"/>
    <cellStyle name="Normal 13 2 4 2 2 2" xfId="46355" xr:uid="{E6E3A3F3-A01D-407F-9CB0-0C018378D518}"/>
    <cellStyle name="Normal 13 2 4 2 3" xfId="26066" xr:uid="{2FF05A01-7AA6-41DC-8B95-CEA510DE5FC6}"/>
    <cellStyle name="Normal 13 2 4 3" xfId="9171" xr:uid="{B68311CF-143F-47B9-B445-F58E1E5616A9}"/>
    <cellStyle name="Normal 13 2 4 3 2" xfId="12822" xr:uid="{60052679-7F2D-49D1-9DE0-90F39B649126}"/>
    <cellStyle name="Normal 13 2 4 3 2 2" xfId="38185" xr:uid="{15F1EDE2-FC44-401F-B00F-8B17F8D3BEB4}"/>
    <cellStyle name="Normal 13 2 4 3 3" xfId="34564" xr:uid="{D7CA9456-5C92-4758-8C03-2359CBE5EF81}"/>
    <cellStyle name="Normal 13 2 4 4" xfId="3029" xr:uid="{B936CDF3-00E2-4B15-8F66-578FA75F7460}"/>
    <cellStyle name="Normal 13 2 4 4 2" xfId="28482" xr:uid="{C8867221-6E8D-44BC-87B6-B3DD057B97CD}"/>
    <cellStyle name="Normal 13 2 4 5" xfId="41505" xr:uid="{4EF0C7BE-7FB7-4926-8E7B-468CAF3D233D}"/>
    <cellStyle name="Normal 13 2 5" xfId="8850" xr:uid="{5223AFF6-7289-47EF-A8BD-0C153B783E7D}"/>
    <cellStyle name="Normal 13 2 5 2" xfId="23030" xr:uid="{821F2019-0052-4AC8-BAA2-E54C800913CC}"/>
    <cellStyle name="Normal 13 2 5 2 2" xfId="48285" xr:uid="{7E027F51-3847-4DB8-A837-7361F8D4ED9E}"/>
    <cellStyle name="Normal 13 2 5 3" xfId="34243" xr:uid="{EA226CA5-AEF1-413F-AF3F-440920F16D08}"/>
    <cellStyle name="Normal 13 2 6" xfId="11122" xr:uid="{642C156A-4E6E-4B8C-AC10-4B9DC25C413B}"/>
    <cellStyle name="Normal 13 2 6 2" xfId="21093" xr:uid="{EB22B523-6D77-4019-939A-FF2D3BE80448}"/>
    <cellStyle name="Normal 13 2 6 2 2" xfId="46372" xr:uid="{EEF77523-AAB6-4067-B12F-01249228C7FC}"/>
    <cellStyle name="Normal 13 2 6 3" xfId="36493" xr:uid="{A5EE7557-4DDF-4AC6-A884-CB54E70C4A77}"/>
    <cellStyle name="Normal 13 2 7" xfId="3909" xr:uid="{E489FBC3-C0C2-433B-9561-CC0F4CECBA4F}"/>
    <cellStyle name="Normal 13 2 7 2" xfId="29353" xr:uid="{9C0B4FDA-B9B2-46A3-A558-16854D451189}"/>
    <cellStyle name="Normal 13 2 8" xfId="47603" xr:uid="{64FCA1A1-132B-4C3A-966F-5147E30CAB32}"/>
    <cellStyle name="Normal 13 3" xfId="233" xr:uid="{E6FB201E-5894-4F03-8031-27ACCA120581}"/>
    <cellStyle name="Normal 13 3 2" xfId="5655" xr:uid="{0E9FFA80-4115-48D2-BFB4-98D66988D197}"/>
    <cellStyle name="Normal 13 3 2 2" xfId="1620" xr:uid="{832C5315-1986-44D5-87B0-056B73EE39B7}"/>
    <cellStyle name="Normal 13 3 2 2 2" xfId="14764" xr:uid="{4A7B97C5-1620-4CC8-B48E-68FE32939DBA}"/>
    <cellStyle name="Normal 13 3 2 2 2 2" xfId="40103" xr:uid="{04FFF8FE-52FC-41BD-AB38-7A1620B54570}"/>
    <cellStyle name="Normal 13 3 2 2 3" xfId="27091" xr:uid="{311A7F7D-4A2E-4923-B808-1CAF3105ACD5}"/>
    <cellStyle name="Normal 13 3 2 3" xfId="21807" xr:uid="{2AF95576-1FDD-45E2-B56D-9DA134424650}"/>
    <cellStyle name="Normal 13 3 2 3 2" xfId="25459" xr:uid="{671DCFD6-9C6B-454C-BEBA-15C7258EEF37}"/>
    <cellStyle name="Normal 13 3 2 3 2 2" xfId="50693" xr:uid="{44A18BF4-0AA0-4A39-8A9F-2CFC510F55A6}"/>
    <cellStyle name="Normal 13 3 2 3 3" xfId="47075" xr:uid="{AC51E3E4-66EA-43F0-8626-4512F49150AA}"/>
    <cellStyle name="Normal 13 3 2 4" xfId="9342" xr:uid="{63EF3203-C6EB-40B8-9602-2E653BF6014C}"/>
    <cellStyle name="Normal 13 3 2 4 2" xfId="34735" xr:uid="{735E8150-3A7B-4F4E-97CC-087F7B68C7E0}"/>
    <cellStyle name="Normal 13 3 2 5" xfId="31078" xr:uid="{AE888190-8491-4373-A351-B4D57160E4E0}"/>
    <cellStyle name="Normal 13 3 3" xfId="15247" xr:uid="{F72E570B-3BEE-459D-B9AE-87B81026EC89}"/>
    <cellStyle name="Normal 13 3 3 2" xfId="13651" xr:uid="{93EF0FD1-91B7-40EF-9914-AA6465EF5A99}"/>
    <cellStyle name="Normal 13 3 3 2 2" xfId="39002" xr:uid="{8FB0688C-7DDB-4390-BF7B-CA3FC31BFDFA}"/>
    <cellStyle name="Normal 13 3 3 3" xfId="40574" xr:uid="{75B240B1-FF2D-4D28-ADE6-B96346932D91}"/>
    <cellStyle name="Normal 13 3 4" xfId="9095" xr:uid="{49E0A1C2-FECC-414A-8BFB-74F6926EFA31}"/>
    <cellStyle name="Normal 13 3 4 2" xfId="13821" xr:uid="{53F83237-5BC9-481B-9749-5B06DD859650}"/>
    <cellStyle name="Normal 13 3 4 2 2" xfId="39172" xr:uid="{38DFD574-5502-4095-91C4-02431883B71A}"/>
    <cellStyle name="Normal 13 3 4 3" xfId="34488" xr:uid="{83E30C91-60ED-4594-B455-A2791769BFC3}"/>
    <cellStyle name="Normal 13 3 5" xfId="3980" xr:uid="{D03EDBA7-B8CD-494B-994D-486158219FE7}"/>
    <cellStyle name="Normal 13 3 5 2" xfId="29424" xr:uid="{2453E813-1725-4DF5-B440-A65F95DE0487}"/>
    <cellStyle name="Normal 13 3 6" xfId="25727" xr:uid="{113EC3E1-038F-4B06-84C7-BE2A01B8F616}"/>
    <cellStyle name="Normal 13 4" xfId="2346" xr:uid="{E5C231E3-6DE4-4205-A695-1668271D30D1}"/>
    <cellStyle name="Normal 13 5" xfId="20292" xr:uid="{EB027D1B-3B30-47E7-A54C-807DC852F75A}"/>
    <cellStyle name="Normal 13 5 2" xfId="8923" xr:uid="{06CE642A-381A-4966-9F6D-3AA4591C9C91}"/>
    <cellStyle name="Normal 13 5 2 2" xfId="7329" xr:uid="{F2DF72BD-0C16-415E-9E3B-AB86B43EAF79}"/>
    <cellStyle name="Normal 13 5 2 2 2" xfId="32743" xr:uid="{6558A9E2-65F3-4AC6-A16C-CCA9BA8742BD}"/>
    <cellStyle name="Normal 13 5 2 3" xfId="34316" xr:uid="{6AC9F49E-315E-4312-803C-C74BDB0F578D}"/>
    <cellStyle name="Normal 13 5 3" xfId="14346" xr:uid="{2FC02BCE-BBD1-4A7E-B251-3573D69E6FD1}"/>
    <cellStyle name="Normal 13 5 3 2" xfId="7499" xr:uid="{D6FC1EC3-B27C-4D9C-8283-1DAA6C109586}"/>
    <cellStyle name="Normal 13 5 3 2 2" xfId="32913" xr:uid="{8C5ADF9E-CA83-42EC-AF04-352714465618}"/>
    <cellStyle name="Normal 13 5 3 3" xfId="39685" xr:uid="{72C3069B-549C-4755-B924-721C4843C017}"/>
    <cellStyle name="Normal 13 5 4" xfId="13481" xr:uid="{45756C92-CF64-4B63-99D9-44754D31F0EE}"/>
    <cellStyle name="Normal 13 5 4 2" xfId="38832" xr:uid="{902836A4-03EF-4F90-9922-C94C6B343766}"/>
    <cellStyle name="Normal 13 5 5" xfId="45573" xr:uid="{8F257780-F889-4A69-AB83-F0A7554A0D46}"/>
    <cellStyle name="Normal 13 6" xfId="22502" xr:uid="{E50C72AE-6F97-4696-8929-E7DDE8C16BBB}"/>
    <cellStyle name="Normal 13 6 2" xfId="581" xr:uid="{45A34FBE-C88F-4FCD-99F1-0399687F0192}"/>
    <cellStyle name="Normal 13 6 2 2" xfId="8441" xr:uid="{F3E4D74B-3AD0-4AB8-9D46-83BC4015F3A7}"/>
    <cellStyle name="Normal 13 6 2 2 2" xfId="33848" xr:uid="{DD2482C5-24CC-4B02-B9FF-FE74B9456D9A}"/>
    <cellStyle name="Normal 13 6 2 3" xfId="26065" xr:uid="{CFD5A424-85E0-418E-B16C-54EAE3C63BF8}"/>
    <cellStyle name="Normal 13 6 3" xfId="2858" xr:uid="{E9CB0C3B-482B-48B5-BDDC-56244782074F}"/>
    <cellStyle name="Normal 13 6 3 2" xfId="6508" xr:uid="{569EBF2B-FE00-40F3-9AE9-535F797369E5}"/>
    <cellStyle name="Normal 13 6 3 2 2" xfId="31931" xr:uid="{ADB3EA75-9659-41F7-80E7-6E062EEE688D}"/>
    <cellStyle name="Normal 13 6 3 3" xfId="28311" xr:uid="{A958E090-81EF-453C-8F1A-F42D1C7BD162}"/>
    <cellStyle name="Normal 13 6 4" xfId="14593" xr:uid="{9F558F96-91B9-4B94-BC38-1EB44E80CEF2}"/>
    <cellStyle name="Normal 13 6 4 2" xfId="39932" xr:uid="{BBFC7C5C-DC5D-4BCA-B9D2-633ABA56D1B3}"/>
    <cellStyle name="Normal 13 6 5" xfId="47758" xr:uid="{A3F5213B-3D42-4CE6-A514-9E418DE0F530}"/>
    <cellStyle name="Normal 14" xfId="72" xr:uid="{E00F1A95-5C03-4080-BAA6-B8A1E5917DC1}"/>
    <cellStyle name="Normal 14 2" xfId="16029" xr:uid="{7CF3B100-C3C2-4649-A56E-93CE336A50EE}"/>
    <cellStyle name="Normal 14 2 2" xfId="23418" xr:uid="{6D8332E2-742D-4D8F-93DC-23C658127DD1}"/>
    <cellStyle name="Normal 14 2 2 2" xfId="8765" xr:uid="{BAAF97AE-ACBD-41B4-8E3C-A974EB066097}"/>
    <cellStyle name="Normal 14 2 2 2 2" xfId="8936" xr:uid="{F0772EA5-FA91-47B2-B16E-F366F27460C6}"/>
    <cellStyle name="Normal 14 2 2 2 2 2" xfId="7341" xr:uid="{5252EC60-0B30-4A90-8FAF-EE4637BE8313}"/>
    <cellStyle name="Normal 14 2 2 2 2 2 2" xfId="32755" xr:uid="{D0887117-5874-47F9-978A-76003EC52DB8}"/>
    <cellStyle name="Normal 14 2 2 2 2 3" xfId="34329" xr:uid="{301ED9C9-F92C-4F1A-B30C-2D443DC67182}"/>
    <cellStyle name="Normal 14 2 2 2 3" xfId="14358" xr:uid="{653CF486-A093-4CD5-A2CE-D47BDB5AACF2}"/>
    <cellStyle name="Normal 14 2 2 2 3 2" xfId="24358" xr:uid="{67248597-01C4-4D38-8824-69422C15E57F}"/>
    <cellStyle name="Normal 14 2 2 2 3 2 2" xfId="49603" xr:uid="{C8FC9B95-9F6A-48EB-9E3F-AEB2BE385104}"/>
    <cellStyle name="Normal 14 2 2 2 3 3" xfId="39697" xr:uid="{CA0C6825-F480-4470-92A6-877E428756F3}"/>
    <cellStyle name="Normal 14 2 2 2 4" xfId="25048" xr:uid="{C5A2CD39-7C24-48FC-8A4F-4D644D0945F9}"/>
    <cellStyle name="Normal 14 2 2 2 4 2" xfId="50282" xr:uid="{36EB82CC-39C1-4816-9FB0-6CF9D0957CA7}"/>
    <cellStyle name="Normal 14 2 2 2 5" xfId="34158" xr:uid="{A1DA037F-D27D-493A-8001-F377034E2CD5}"/>
    <cellStyle name="Normal 14 2 2 3" xfId="2539" xr:uid="{F48DFD72-951A-4F56-ADC4-6437445E9F55}"/>
    <cellStyle name="Normal 14 2 2 3 2" xfId="13581" xr:uid="{78388DEE-730C-440A-9D55-D51023D2E9F9}"/>
    <cellStyle name="Normal 14 2 2 3 2 2" xfId="38932" xr:uid="{13F391EF-29A2-45AD-B1C4-82C5E1B20DBE}"/>
    <cellStyle name="Normal 14 2 2 3 3" xfId="27992" xr:uid="{AA2BBA1A-9455-4D2B-A54F-4BFD5498615A}"/>
    <cellStyle name="Normal 14 2 2 4" xfId="1638" xr:uid="{12E5FBFC-C769-48E4-9161-409CF7CAF663}"/>
    <cellStyle name="Normal 14 2 2 4 2" xfId="18994" xr:uid="{78D79E6E-15A0-487A-BE52-CCBCD92C4C3D}"/>
    <cellStyle name="Normal 14 2 2 4 2 2" xfId="44294" xr:uid="{B0CFAF46-B29B-4AFE-BBC6-35E962F02C21}"/>
    <cellStyle name="Normal 14 2 2 4 3" xfId="27109" xr:uid="{CF3BDBC2-FA08-4E4E-967E-E8740BFB17DE}"/>
    <cellStyle name="Normal 14 2 2 5" xfId="771" xr:uid="{09B26BFA-9D73-4599-9229-C53B1D0B899C}"/>
    <cellStyle name="Normal 14 2 2 5 2" xfId="26255" xr:uid="{35BE60EB-8305-4BAC-9ADD-2507D99B7AA9}"/>
    <cellStyle name="Normal 14 2 2 6" xfId="48667" xr:uid="{AF45C27E-985F-4FF3-9A4A-51FCF5B62EA2}"/>
    <cellStyle name="Normal 14 2 3" xfId="21294" xr:uid="{B4E3F8A7-2780-4DDF-B7C2-BC8F0BBDE10F}"/>
    <cellStyle name="Normal 14 2 3 2" xfId="11027" xr:uid="{669CBC03-E21F-4DE7-A2CE-C81BAF75A12A}"/>
    <cellStyle name="Normal 14 2 3 2 2" xfId="2049" xr:uid="{DEE283AF-DC3B-4B49-B00C-320897E224AC}"/>
    <cellStyle name="Normal 14 2 3 2 2 2" xfId="27520" xr:uid="{E07A04AC-0A0E-46E1-A492-7B2E24809FAA}"/>
    <cellStyle name="Normal 14 2 3 2 3" xfId="36398" xr:uid="{78DB85F2-A240-4335-8E1C-327EF91A6AB3}"/>
    <cellStyle name="Normal 14 2 3 3" xfId="15419" xr:uid="{9FE1977A-87CB-48CE-81ED-4B84A50E417D}"/>
    <cellStyle name="Normal 14 2 3 3 2" xfId="2219" xr:uid="{63AEE0EA-350F-4CB5-8764-BB55E818D371}"/>
    <cellStyle name="Normal 14 2 3 3 2 2" xfId="27690" xr:uid="{D07B608C-6F2D-4B52-BBA3-7CD037D36C29}"/>
    <cellStyle name="Normal 14 2 3 3 3" xfId="40746" xr:uid="{13B1DF67-F315-491E-8C8D-6B9603CB26B1}"/>
    <cellStyle name="Normal 14 2 3 4" xfId="22931" xr:uid="{3E0BC339-057F-4995-B0C0-179ED5479BA3}"/>
    <cellStyle name="Normal 14 2 3 4 2" xfId="48186" xr:uid="{73370A69-6CB3-439A-BE95-17C824583321}"/>
    <cellStyle name="Normal 14 2 3 5" xfId="46572" xr:uid="{68901C47-B4CB-4CA4-94E0-86325DF53F60}"/>
    <cellStyle name="Normal 14 2 4" xfId="24606" xr:uid="{A44D7D40-11C2-4E8F-AE0A-26B4C06D6B68}"/>
    <cellStyle name="Normal 14 2 4 2" xfId="10038" xr:uid="{7783312C-43DC-4706-8C5D-C9F606923630}"/>
    <cellStyle name="Normal 14 2 4 2 2" xfId="9513" xr:uid="{9D2E31A2-6E65-4E72-915E-2DA03F874FDB}"/>
    <cellStyle name="Normal 14 2 4 2 2 2" xfId="34906" xr:uid="{11071A8F-5F1B-4319-9451-CC322DF1756F}"/>
    <cellStyle name="Normal 14 2 4 2 3" xfId="35422" xr:uid="{1F8749C2-97F0-4083-A260-025F5350DCA2}"/>
    <cellStyle name="Normal 14 2 4 3" xfId="4962" xr:uid="{3B14B0DB-7910-495D-84F1-A6C5962E16C5}"/>
    <cellStyle name="Normal 14 2 4 3 2" xfId="8613" xr:uid="{E89B3857-EF24-4636-B863-2DC3C27E5472}"/>
    <cellStyle name="Normal 14 2 4 3 2 2" xfId="34020" xr:uid="{69EF0B01-D9FB-4592-A7DF-94EF8B3FBE89}"/>
    <cellStyle name="Normal 14 2 4 3 3" xfId="30393" xr:uid="{D0C32249-F388-48C8-A040-BB79AE88868E}"/>
    <cellStyle name="Normal 14 2 4 4" xfId="15666" xr:uid="{812D7622-2CF1-4667-B491-125FCCA1E278}"/>
    <cellStyle name="Normal 14 2 4 4 2" xfId="40993" xr:uid="{D08173CA-C8A1-451A-B7E1-99BEE6399A65}"/>
    <cellStyle name="Normal 14 2 4 5" xfId="49840" xr:uid="{D9002402-491C-4FA8-9634-2EBD6FAE706B}"/>
    <cellStyle name="Normal 14 2 5" xfId="21486" xr:uid="{F503FBEF-62E4-4DCB-A228-05CC1D711F4E}"/>
    <cellStyle name="Normal 14 2 5 2" xfId="16717" xr:uid="{69F6EA8D-15BA-47B3-A5B0-04227C47215C}"/>
    <cellStyle name="Normal 14 2 5 2 2" xfId="42033" xr:uid="{FBD8DE68-9056-47FA-9E7D-5140917463FC}"/>
    <cellStyle name="Normal 14 2 5 3" xfId="46754" xr:uid="{23C98E78-471E-4DC2-ADAB-242848B8CA0E}"/>
    <cellStyle name="Normal 14 2 6" xfId="23759" xr:uid="{0066AC3D-3C9D-4D32-AA3D-C6622C1AC268}"/>
    <cellStyle name="Normal 14 2 6 2" xfId="14781" xr:uid="{E68B4E65-1EA2-4465-B8F8-579AED5DB714}"/>
    <cellStyle name="Normal 14 2 6 2 2" xfId="40120" xr:uid="{78B88426-2415-42FD-8719-C69B71FBA469}"/>
    <cellStyle name="Normal 14 2 6 3" xfId="49004" xr:uid="{6316455F-A645-4CAF-ADA7-09533DF374BC}"/>
    <cellStyle name="Normal 14 2 7" xfId="10223" xr:uid="{5737638B-7BE3-4052-B807-CD811BBD1D54}"/>
    <cellStyle name="Normal 14 2 7 2" xfId="35607" xr:uid="{D4CA03EA-E118-468B-B806-D0EB66E2AF72}"/>
    <cellStyle name="Normal 14 2 8" xfId="41350" xr:uid="{6FD9BF9A-BCEF-454A-9060-1644760A3622}"/>
    <cellStyle name="Normal 14 3" xfId="14982" xr:uid="{5ED4D711-C7FA-4BE4-8560-AFBE7F8FD5E4}"/>
    <cellStyle name="Normal 14 3 2" xfId="18293" xr:uid="{240F3F61-1233-4032-AFDF-A80F0842B6E3}"/>
    <cellStyle name="Normal 14 3 2 2" xfId="22675" xr:uid="{440BB87C-4BE5-4634-ABEE-B52047C32A2B}"/>
    <cellStyle name="Normal 14 3 2 2 2" xfId="22149" xr:uid="{EF5C23E4-FBAF-4BEB-8F37-8FC82AFA4C76}"/>
    <cellStyle name="Normal 14 3 2 2 2 2" xfId="47417" xr:uid="{6517C164-F94B-44CF-AF30-AB64C6E568B3}"/>
    <cellStyle name="Normal 14 3 2 2 3" xfId="47930" xr:uid="{78DCAA74-9877-446A-94DC-7D13EE9A5B86}"/>
    <cellStyle name="Normal 14 3 2 3" xfId="11275" xr:uid="{8117FDE8-6684-42BC-87B8-61432E143789}"/>
    <cellStyle name="Normal 14 3 2 3 2" xfId="21248" xr:uid="{DAEBFE83-2D38-4621-8158-1CA4BC93CA51}"/>
    <cellStyle name="Normal 14 3 2 3 2 2" xfId="46527" xr:uid="{FE2B64E9-CAB1-4587-A901-4B3270C02A40}"/>
    <cellStyle name="Normal 14 3 2 3 3" xfId="36646" xr:uid="{DA096AF0-841C-4665-BB6C-5B03F9B14C2C}"/>
    <cellStyle name="Normal 14 3 2 4" xfId="5133" xr:uid="{A928F528-FE69-48DF-B3E8-E43333D5F077}"/>
    <cellStyle name="Normal 14 3 2 4 2" xfId="30564" xr:uid="{B1A53F00-5895-4D35-AB79-7FE92738466E}"/>
    <cellStyle name="Normal 14 3 2 5" xfId="43593" xr:uid="{3D0AA349-39DD-48FE-B4F8-513B181126D7}"/>
    <cellStyle name="Normal 14 3 3" xfId="23664" xr:uid="{0D19DF1D-85B0-4574-8DE3-23DF2FD5AD2F}"/>
    <cellStyle name="Normal 14 3 3 2" xfId="4153" xr:uid="{1C364D68-0CF1-42EF-8E97-12CFC5130890}"/>
    <cellStyle name="Normal 14 3 3 2 2" xfId="29597" xr:uid="{AC40AD7D-5E4F-46DD-8889-433DFD5C78DD}"/>
    <cellStyle name="Normal 14 3 3 3" xfId="48909" xr:uid="{91AFD8E7-5DCB-4C69-8172-2519C6437C2B}"/>
    <cellStyle name="Normal 14 3 4" xfId="4886" xr:uid="{BCBA03D8-1A31-4288-9A75-D436CE63B981}"/>
    <cellStyle name="Normal 14 3 4 2" xfId="4323" xr:uid="{678A690A-6C6F-4E98-BF68-FF083466987F}"/>
    <cellStyle name="Normal 14 3 4 2 2" xfId="29767" xr:uid="{94AEA877-E516-4005-A6A1-9AFB8D5FCB17}"/>
    <cellStyle name="Normal 14 3 4 3" xfId="30317" xr:uid="{8B9201B9-9B33-4F56-8C90-920725CFF161}"/>
    <cellStyle name="Normal 14 3 5" xfId="16618" xr:uid="{FE9E3A83-23F3-4B2B-A707-126688AAF46A}"/>
    <cellStyle name="Normal 14 3 5 2" xfId="41934" xr:uid="{C2ADB9D3-06B3-4A3E-8F57-E86EAACEEF1C}"/>
    <cellStyle name="Normal 14 3 6" xfId="40320" xr:uid="{B42771AD-D569-4C5D-B7B6-DBAF693389AB}"/>
    <cellStyle name="Normal 14 4" xfId="4450" xr:uid="{AA3720C9-18EE-4A5D-BB8D-ACF1EDBCEC69}"/>
    <cellStyle name="Normal 14 5" xfId="8659" xr:uid="{6ED67228-BA76-4F63-AE1B-91E2F55153B3}"/>
    <cellStyle name="Normal 14 5 2" xfId="4714" xr:uid="{3171F9C6-6811-48AD-9BCF-3F16C13A6438}"/>
    <cellStyle name="Normal 14 5 2 2" xfId="1014" xr:uid="{C9EB51CB-A225-4513-9461-AFFDF95C878B}"/>
    <cellStyle name="Normal 14 5 2 2 2" xfId="26498" xr:uid="{5E94F6BD-3181-4F14-9630-78D1630697A1}"/>
    <cellStyle name="Normal 14 5 2 3" xfId="30145" xr:uid="{B7E0AFEC-7E00-40E4-9C96-2FF7CA3B1F33}"/>
    <cellStyle name="Normal 14 5 3" xfId="21731" xr:uid="{FC0C4B13-000D-4398-9111-D08B80AF3BBC}"/>
    <cellStyle name="Normal 14 5 3 2" xfId="1185" xr:uid="{7E7A8452-7A23-49DA-99F1-7DC88D1B935B}"/>
    <cellStyle name="Normal 14 5 3 2 2" xfId="26669" xr:uid="{1BBA038D-B9D5-4FA4-B2AE-0C635AC70DFE}"/>
    <cellStyle name="Normal 14 5 3 3" xfId="46999" xr:uid="{F3911D66-A7DB-4932-A151-7CB43B8B1846}"/>
    <cellStyle name="Normal 14 5 4" xfId="10294" xr:uid="{88E62C41-1E09-4083-A812-27A3638C62CF}"/>
    <cellStyle name="Normal 14 5 4 2" xfId="35678" xr:uid="{3D6032C5-B38F-47A3-868D-D3DE67AAC9A3}"/>
    <cellStyle name="Normal 14 5 5" xfId="34065" xr:uid="{96ACF62C-216B-43D2-906A-B6F18CFC47A8}"/>
    <cellStyle name="Normal 14 6" xfId="11969" xr:uid="{B3009F6E-C6BE-4459-860A-6991A0E99961}"/>
    <cellStyle name="Normal 14 6 2" xfId="3724" xr:uid="{93EAA29C-9F1A-4A27-A058-CB84E2A40096}"/>
    <cellStyle name="Normal 14 6 2 2" xfId="3200" xr:uid="{15B82C00-8D07-47F1-A1DD-B7042D59FB72}"/>
    <cellStyle name="Normal 14 6 2 2 2" xfId="28653" xr:uid="{A5DF1C80-050A-4925-9BB5-33E869340808}"/>
    <cellStyle name="Normal 14 6 2 3" xfId="29168" xr:uid="{849CEE0E-5207-4EAB-AE70-23A4EA02B195}"/>
    <cellStyle name="Normal 14 6 3" xfId="15495" xr:uid="{BB096C44-5580-4821-9E93-E8555E00E938}"/>
    <cellStyle name="Normal 14 6 3 2" xfId="19146" xr:uid="{6E60402B-53A6-4C9F-98AE-4C63542B788A}"/>
    <cellStyle name="Normal 14 6 3 2 2" xfId="44446" xr:uid="{AC1F6B18-5C1D-40E2-BF61-2BF8D5E55FD5}"/>
    <cellStyle name="Normal 14 6 3 3" xfId="40822" xr:uid="{8C50D23E-88E2-4EDC-A9BC-56684140D718}"/>
    <cellStyle name="Normal 14 6 4" xfId="21978" xr:uid="{CF9F3E81-6E8F-46F1-BF5A-4B4D91B99E78}"/>
    <cellStyle name="Normal 14 6 4 2" xfId="47246" xr:uid="{E0E6F142-7693-4D29-9443-A48E740C56F2}"/>
    <cellStyle name="Normal 14 6 5" xfId="37332" xr:uid="{1AD9A1E8-98F2-49E1-98F4-68CD7F5A4FEE}"/>
    <cellStyle name="Normal 15" xfId="73" xr:uid="{82BFD3E1-0468-4743-8DB9-B88EABD21E98}"/>
    <cellStyle name="Normal 15 2" xfId="5495" xr:uid="{851B9DA8-3F53-41C4-8F1B-367C04305BB5}"/>
    <cellStyle name="Normal 15 2 2" xfId="17106" xr:uid="{82848363-60B8-4A8C-AD7F-8598C18C3120}"/>
    <cellStyle name="Normal 15 2 2 2" xfId="21401" xr:uid="{3277E896-A8B8-454F-97C1-9B9C6AECCDC1}"/>
    <cellStyle name="Normal 15 2 2 2 2" xfId="21572" xr:uid="{AA1A26AC-DA08-4BC1-866A-17CC9D56156A}"/>
    <cellStyle name="Normal 15 2 2 2 2 2" xfId="19977" xr:uid="{448138C4-E8E4-4530-A051-A19E10E46705}"/>
    <cellStyle name="Normal 15 2 2 2 2 2 2" xfId="45265" xr:uid="{CD0BE068-E02C-4D31-AFCD-3116A3C594AC}"/>
    <cellStyle name="Normal 15 2 2 2 2 3" xfId="46840" xr:uid="{AD08B6FF-009D-4C99-B365-46A28C64824C}"/>
    <cellStyle name="Normal 15 2 2 2 3" xfId="2794" xr:uid="{4265F59F-F484-40BE-82A7-7EF550FA9DBA}"/>
    <cellStyle name="Normal 15 2 2 2 3 2" xfId="18046" xr:uid="{5AA7D117-9E9C-4853-AE6D-E37B2443D7A1}"/>
    <cellStyle name="Normal 15 2 2 2 3 2 2" xfId="43354" xr:uid="{04E3B5C9-A564-49E0-AF29-3655858C3161}"/>
    <cellStyle name="Normal 15 2 2 2 3 3" xfId="28247" xr:uid="{3429D212-943E-40F6-BB40-EB48644CEB53}"/>
    <cellStyle name="Normal 15 2 2 2 4" xfId="18735" xr:uid="{240DFDA1-3C34-4E7E-A072-B4BA25BCE984}"/>
    <cellStyle name="Normal 15 2 2 2 4 2" xfId="44035" xr:uid="{13BC4227-90D6-48E7-AB58-3089DC1BE849}"/>
    <cellStyle name="Normal 15 2 2 2 5" xfId="46669" xr:uid="{96C83E1A-C5DE-47E1-882C-0C77659758E8}"/>
    <cellStyle name="Normal 15 2 2 3" xfId="8852" xr:uid="{A5D7DB30-786D-478A-BD65-D2414BDD456E}"/>
    <cellStyle name="Normal 15 2 2 3 2" xfId="943" xr:uid="{D8DAABD5-1EE9-4E99-8739-ABF4E34B08DC}"/>
    <cellStyle name="Normal 15 2 2 3 2 2" xfId="26427" xr:uid="{78D0E623-9E58-440D-8E33-68B3F23D7E05}"/>
    <cellStyle name="Normal 15 2 2 3 3" xfId="34245" xr:uid="{687D4344-9333-445E-BFFD-1FF3A1974D2D}"/>
    <cellStyle name="Normal 15 2 2 4" xfId="3742" xr:uid="{17A62B58-C49B-4DA7-A713-E9385346007B}"/>
    <cellStyle name="Normal 15 2 2 4 2" xfId="8461" xr:uid="{82DA9853-C561-4DCC-B390-6521EAFC97D8}"/>
    <cellStyle name="Normal 15 2 2 4 2 2" xfId="33868" xr:uid="{DBA2EFFC-31B2-4E14-9EAE-29CE5CA4E688}"/>
    <cellStyle name="Normal 15 2 2 4 3" xfId="29186" xr:uid="{989ABEE1-8E5D-42A6-A33B-E718B791A1CE}"/>
    <cellStyle name="Normal 15 2 2 5" xfId="1808" xr:uid="{0662BD75-5B5B-45B9-8DAD-8A46FEEA8E60}"/>
    <cellStyle name="Normal 15 2 2 5 2" xfId="27279" xr:uid="{3BB187AB-5E9E-4177-931C-084C767537B8}"/>
    <cellStyle name="Normal 15 2 2 6" xfId="42416" xr:uid="{A6E95C14-2A48-4F89-B063-467FC8AE89EC}"/>
    <cellStyle name="Normal 15 2 3" xfId="23400" xr:uid="{F75C9E90-4353-4126-81AB-5C77B03A8696}"/>
    <cellStyle name="Normal 15 2 3 2" xfId="6819" xr:uid="{4E354E12-1F07-4BEB-9032-8E59489B6E75}"/>
    <cellStyle name="Normal 15 2 3 2 2" xfId="23104" xr:uid="{C651E832-41AA-4C8F-8449-122EDC43A811}"/>
    <cellStyle name="Normal 15 2 3 2 2 2" xfId="48359" xr:uid="{5EFB25F9-0C6C-4778-B7B7-793636F3A9C9}"/>
    <cellStyle name="Normal 15 2 3 2 3" xfId="32233" xr:uid="{C4DD6EC2-C6A1-4848-A9D6-9AB901374CD3}"/>
    <cellStyle name="Normal 15 2 3 3" xfId="23836" xr:uid="{A27ECBDD-46A1-4F7D-88FB-3A7D6B5FDA28}"/>
    <cellStyle name="Normal 15 2 3 3 2" xfId="23274" xr:uid="{7C2CB02F-D76D-426F-A403-66382EB2B511}"/>
    <cellStyle name="Normal 15 2 3 3 2 2" xfId="48529" xr:uid="{01E2F05C-DC51-42B7-B7E0-3CA0E3CD16FE}"/>
    <cellStyle name="Normal 15 2 3 3 3" xfId="49081" xr:uid="{38906433-B19A-4F4C-B332-486564F104A8}"/>
    <cellStyle name="Normal 15 2 3 4" xfId="12398" xr:uid="{B9280BCE-F5C9-443E-9B05-E05FCD7788E9}"/>
    <cellStyle name="Normal 15 2 3 4 2" xfId="37761" xr:uid="{014CA6DB-F5D5-420F-B002-30B583E18920}"/>
    <cellStyle name="Normal 15 2 3 5" xfId="48654" xr:uid="{D4DCAFF3-DD05-4744-8891-903423D9329C}"/>
    <cellStyle name="Normal 15 2 4" xfId="20395" xr:uid="{8B85BFEB-C93D-4D9B-85CD-6C8619ACA6C6}"/>
    <cellStyle name="Normal 15 2 4 2" xfId="5828" xr:uid="{266D96A8-015E-4CED-999B-E09390EB9E44}"/>
    <cellStyle name="Normal 15 2 4 2 2" xfId="5304" xr:uid="{F8799CDB-0CCC-43D6-86FF-6E181834B554}"/>
    <cellStyle name="Normal 15 2 4 2 2 2" xfId="30735" xr:uid="{3B908ACB-0B87-4C0D-8335-2B5D7701A311}"/>
    <cellStyle name="Normal 15 2 4 2 3" xfId="31251" xr:uid="{BE291199-85C2-4043-B2DA-21B3762857AA}"/>
    <cellStyle name="Normal 15 2 4 3" xfId="17600" xr:uid="{423EBA9D-BB43-49D4-AD4C-77D42B499851}"/>
    <cellStyle name="Normal 15 2 4 3 2" xfId="3372" xr:uid="{86C1F127-ED56-47A7-B68E-346EB740D7BD}"/>
    <cellStyle name="Normal 15 2 4 3 2 2" xfId="28825" xr:uid="{324C6522-3E58-4674-94D2-841E544C4D18}"/>
    <cellStyle name="Normal 15 2 4 3 3" xfId="42908" xr:uid="{BC245B14-FF18-4983-866A-05FB646F7CBA}"/>
    <cellStyle name="Normal 15 2 4 4" xfId="24083" xr:uid="{4FE300ED-36D9-4CB2-93E0-CDA3799E3B59}"/>
    <cellStyle name="Normal 15 2 4 4 2" xfId="49328" xr:uid="{7F0CA583-B87B-42A5-A380-65210AF43554}"/>
    <cellStyle name="Normal 15 2 4 5" xfId="45674" xr:uid="{7257885F-D0A9-48C9-9495-646D14C3F70F}"/>
    <cellStyle name="Normal 15 2 5" xfId="15174" xr:uid="{CDA85C99-380B-4C35-9A59-5B626685294D}"/>
    <cellStyle name="Normal 15 2 5 2" xfId="6183" xr:uid="{F473F2A8-3871-4F8F-8317-0616F802E5EC}"/>
    <cellStyle name="Normal 15 2 5 2 2" xfId="31606" xr:uid="{82D38B44-2555-4474-B0FA-370EA104DBBB}"/>
    <cellStyle name="Normal 15 2 5 3" xfId="40501" xr:uid="{9E42D641-4370-46C5-9CE8-AC4E00DA08B9}"/>
    <cellStyle name="Normal 15 2 6" xfId="17447" xr:uid="{992487B6-7842-434A-A3B3-FA4542238CBA}"/>
    <cellStyle name="Normal 15 2 6 2" xfId="3217" xr:uid="{A463C149-C682-4216-B702-BC1945E25ED7}"/>
    <cellStyle name="Normal 15 2 6 2 2" xfId="28670" xr:uid="{28F85D5E-AB31-47ED-973F-69804CC3AAFA}"/>
    <cellStyle name="Normal 15 2 6 3" xfId="42755" xr:uid="{22E1C6AE-A487-4351-A62D-1CCC75073F2C}"/>
    <cellStyle name="Normal 15 2 7" xfId="22860" xr:uid="{1E9B9A61-564E-4423-B590-B11C3BE616F5}"/>
    <cellStyle name="Normal 15 2 7 2" xfId="48115" xr:uid="{4E693605-B460-4EC8-8806-F12F0E72A806}"/>
    <cellStyle name="Normal 15 2 8" xfId="30922" xr:uid="{328F5EC9-693A-44B9-82E7-B3A0519EE783}"/>
    <cellStyle name="Normal 15 3" xfId="17088" xr:uid="{B60BE945-F195-4E6C-AC92-1358CB42C241}"/>
    <cellStyle name="Normal 15 3 2" xfId="14083" xr:uid="{23F4C320-3178-4E2A-AB86-244BB6CB2A89}"/>
    <cellStyle name="Normal 15 3 2 2" xfId="12142" xr:uid="{D8229013-CFBF-47E5-B0FB-FD8A4FDC8176}"/>
    <cellStyle name="Normal 15 3 2 2 2" xfId="11617" xr:uid="{E8DFAD2B-A809-463A-B2C4-F6F925139C4A}"/>
    <cellStyle name="Normal 15 3 2 2 2 2" xfId="36988" xr:uid="{6265AABF-70C7-4953-A9EE-C425B40FAA2A}"/>
    <cellStyle name="Normal 15 3 2 2 3" xfId="37505" xr:uid="{E5BBD2D2-BBD8-436A-9E1D-6B128651804F}"/>
    <cellStyle name="Normal 15 3 2 3" xfId="7067" xr:uid="{BECDA7E0-ED96-499B-B858-362CC56B3C2A}"/>
    <cellStyle name="Normal 15 3 2 3 2" xfId="9685" xr:uid="{2080E6D7-FCA0-45BC-8780-A87B205C8E80}"/>
    <cellStyle name="Normal 15 3 2 3 2 2" xfId="35078" xr:uid="{57A206FE-84BE-4DC7-96F6-979947970D7E}"/>
    <cellStyle name="Normal 15 3 2 3 3" xfId="32481" xr:uid="{92CC5A96-C743-41ED-A19D-965BADABFBCA}"/>
    <cellStyle name="Normal 15 3 2 4" xfId="17771" xr:uid="{56A66F53-C223-4A48-B4B2-4AD19695EDDE}"/>
    <cellStyle name="Normal 15 3 2 4 2" xfId="43079" xr:uid="{3024EC69-51D8-46E5-904A-0AFA8F1C65AD}"/>
    <cellStyle name="Normal 15 3 2 5" xfId="39422" xr:uid="{7B5A2452-F5A2-4CE8-A101-7874A6003EF0}"/>
    <cellStyle name="Normal 15 3 3" xfId="19455" xr:uid="{1FC5AC49-0CF1-4804-A297-7887932141B8}"/>
    <cellStyle name="Normal 15 3 3 2" xfId="16791" xr:uid="{98EC0CB0-A70C-4BA4-AF1E-6900F910692B}"/>
    <cellStyle name="Normal 15 3 3 2 2" xfId="42107" xr:uid="{BEDD15E2-1422-4051-B5AF-7B2C18D03F13}"/>
    <cellStyle name="Normal 15 3 3 3" xfId="44743" xr:uid="{8F814402-9B3A-42F5-83DF-0633C6EB90DF}"/>
    <cellStyle name="Normal 15 3 4" xfId="17524" xr:uid="{383F3ADB-F5D9-43E9-8D80-7E39817E7868}"/>
    <cellStyle name="Normal 15 3 4 2" xfId="16961" xr:uid="{F61F4B76-F709-41AD-9769-B096B7F5C917}"/>
    <cellStyle name="Normal 15 3 4 2 2" xfId="42277" xr:uid="{C93AA7EE-906E-44E1-8ECF-AABE448BEC20}"/>
    <cellStyle name="Normal 15 3 4 3" xfId="42832" xr:uid="{D1A50773-D69D-42F9-BE56-6603EB626A7F}"/>
    <cellStyle name="Normal 15 3 5" xfId="25035" xr:uid="{904BEAED-9996-40B1-B494-033C06758A03}"/>
    <cellStyle name="Normal 15 3 5 2" xfId="50269" xr:uid="{89BF5A3C-913B-4768-BB1C-FF6054185652}"/>
    <cellStyle name="Normal 15 3 6" xfId="42403" xr:uid="{C63228DB-B121-48B5-A497-76834A347E87}"/>
    <cellStyle name="Normal 15 4" xfId="6554" xr:uid="{214CE1E9-46AA-45FE-B07A-D3906A9C10FC}"/>
    <cellStyle name="Normal 15 5" xfId="10764" xr:uid="{25B7245B-65A7-4D9A-84CA-1AF3A92F8A8A}"/>
    <cellStyle name="Normal 15 5 2" xfId="17352" xr:uid="{7B37D2BA-F89E-4685-B0B5-3714C21A1218}"/>
    <cellStyle name="Normal 15 5 2 2" xfId="10467" xr:uid="{FDE06D5C-6560-49BF-90FA-ACBB3ED68A99}"/>
    <cellStyle name="Normal 15 5 2 2 2" xfId="35851" xr:uid="{D3263CCE-F9ED-44B2-96F5-6554710828BD}"/>
    <cellStyle name="Normal 15 5 2 3" xfId="42660" xr:uid="{E3B5DD5B-3B3D-4F8F-A32D-6A4F376F767D}"/>
    <cellStyle name="Normal 15 5 3" xfId="11199" xr:uid="{2D50278A-4767-4198-8FB8-14331CEC1031}"/>
    <cellStyle name="Normal 15 5 3 2" xfId="10637" xr:uid="{38952420-7CE2-4D91-8BD0-E3BE54CA918F}"/>
    <cellStyle name="Normal 15 5 3 2 2" xfId="36021" xr:uid="{576FF532-6129-4EBE-87B9-76023563BCE7}"/>
    <cellStyle name="Normal 15 5 3 3" xfId="36570" xr:uid="{9700C668-8A02-4851-A9EE-A2AD9DE8113C}"/>
    <cellStyle name="Normal 15 5 4" xfId="6084" xr:uid="{16544F10-C4FF-4246-B3AC-2B85BB32045B}"/>
    <cellStyle name="Normal 15 5 4 2" xfId="31507" xr:uid="{0B1EFC3B-95C3-45BF-87BE-35980C220B14}"/>
    <cellStyle name="Normal 15 5 5" xfId="36147" xr:uid="{EB246908-29A0-4878-BF35-B8E17B459D1F}"/>
    <cellStyle name="Normal 15 6" xfId="7760" xr:uid="{53B988D3-0FE1-4B44-BD0C-EA2F0F0AC54C}"/>
    <cellStyle name="Normal 15 6 2" xfId="16362" xr:uid="{69E34360-7E20-48CF-9AE4-83100A9D1CFE}"/>
    <cellStyle name="Normal 15 6 2 2" xfId="15837" xr:uid="{6B99621E-9500-4ADC-967C-912051DDD676}"/>
    <cellStyle name="Normal 15 6 2 2 2" xfId="41164" xr:uid="{C6081C77-74D4-4945-8401-B229E6717E51}"/>
    <cellStyle name="Normal 15 6 2 3" xfId="41678" xr:uid="{3E163E7C-4B1A-4046-9CBB-AC11B797C0FE}"/>
    <cellStyle name="Normal 15 6 3" xfId="23912" xr:uid="{493B0837-7457-4FBC-AAD5-5CD4E575241D}"/>
    <cellStyle name="Normal 15 6 3 2" xfId="14936" xr:uid="{FFF67CE3-80BB-4579-87DE-83E67125ED89}"/>
    <cellStyle name="Normal 15 6 3 2 2" xfId="40275" xr:uid="{45955709-4159-4711-9927-19F6A1EE5857}"/>
    <cellStyle name="Normal 15 6 3 3" xfId="49157" xr:uid="{A0CD220E-6E07-4D21-97A3-9C6C2BF777AC}"/>
    <cellStyle name="Normal 15 6 4" xfId="11446" xr:uid="{6FC3DD05-A34A-4A2E-92E2-635ED49F20E8}"/>
    <cellStyle name="Normal 15 6 4 2" xfId="36817" xr:uid="{1A5DA741-8C22-4AC6-9221-4A046B8FD4A1}"/>
    <cellStyle name="Normal 15 6 5" xfId="33167" xr:uid="{E77A95EB-64DB-4557-999F-A76B1AA26DAC}"/>
    <cellStyle name="Normal 16" xfId="74" xr:uid="{52F9FF5E-3533-4ED6-A805-01E1E4EA4328}"/>
    <cellStyle name="Normal 16 2" xfId="11809" xr:uid="{FE697EDC-1D7E-44E5-8890-85B4616EB35B}"/>
    <cellStyle name="Normal 16 2 2" xfId="6573" xr:uid="{C4C79EA0-9740-4607-B63A-72ADC069ECD9}"/>
    <cellStyle name="Normal 16 2 2 2" xfId="326" xr:uid="{2E5F276D-FD4A-4982-BDBC-005A6BC40072}"/>
    <cellStyle name="Normal 16 2 2 2 2" xfId="13141" xr:uid="{4AD60688-D521-46FB-B642-F49052DF84B0}"/>
    <cellStyle name="Normal 16 2 2 2 2 2" xfId="6257" xr:uid="{8461FBBD-878A-4B5F-BBF9-48A8A8F9F4D9}"/>
    <cellStyle name="Normal 16 2 2 2 2 2 2" xfId="31680" xr:uid="{498231C8-96ED-4F70-8C1C-D34945A8F2C4}"/>
    <cellStyle name="Normal 16 2 2 2 2 3" xfId="38492" xr:uid="{0F1149F3-E264-4A18-822D-DA8271A2798E}"/>
    <cellStyle name="Normal 16 2 2 2 3" xfId="6991" xr:uid="{A7D88377-9026-43BE-8E26-75EB80A6C171}"/>
    <cellStyle name="Normal 16 2 2 2 3 2" xfId="6427" xr:uid="{91F93E00-C4EA-44D9-95C0-6456F80CF4B3}"/>
    <cellStyle name="Normal 16 2 2 2 3 2 2" xfId="31850" xr:uid="{273AEB51-9CC3-426F-A36C-A86AB14F1EDD}"/>
    <cellStyle name="Normal 16 2 2 2 3 3" xfId="32405" xr:uid="{8A8A379D-B815-427B-8DD3-0C42FD950D5C}"/>
    <cellStyle name="Normal 16 2 2 2 4" xfId="18722" xr:uid="{6DBADB86-0885-4B87-AD0B-D9C511DAB452}"/>
    <cellStyle name="Normal 16 2 2 2 4 2" xfId="44022" xr:uid="{5D42A4C3-CF82-44AD-A638-8F39313DE06D}"/>
    <cellStyle name="Normal 16 2 2 2 5" xfId="25812" xr:uid="{19EDDB20-C232-4B17-8E12-11E12822BA9F}"/>
    <cellStyle name="Normal 16 2 2 3" xfId="2519" xr:uid="{693E11BB-178D-45F0-B36B-5C5215359B63}"/>
    <cellStyle name="Normal 16 2 2 3 2" xfId="24779" xr:uid="{FF87363C-C4C6-40E8-B399-49978125925B}"/>
    <cellStyle name="Normal 16 2 2 3 2 2" xfId="24254" xr:uid="{39597F46-8E91-44F1-9C66-6CE709FD27D1}"/>
    <cellStyle name="Normal 16 2 2 3 2 2 2" xfId="49499" xr:uid="{1F76DB75-2E01-42CF-94AA-A4F8C2930D76}"/>
    <cellStyle name="Normal 16 2 2 3 2 3" xfId="50013" xr:uid="{72585717-0CB0-4C4B-AA94-CC5CD116F908}"/>
    <cellStyle name="Normal 16 2 2 3 3" xfId="19703" xr:uid="{4D3E9AE8-C293-4E00-904C-C3591A158C67}"/>
    <cellStyle name="Normal 16 2 2 3 3 2" xfId="22321" xr:uid="{DF69C3A2-CC18-421B-8827-C53A2FD9C303}"/>
    <cellStyle name="Normal 16 2 2 3 3 2 2" xfId="47589" xr:uid="{07D844D5-23FD-4FA9-9975-50610535EF29}"/>
    <cellStyle name="Normal 16 2 2 3 3 3" xfId="44991" xr:uid="{05B3D6D8-5858-4DF4-9217-1DD7A28B2FE8}"/>
    <cellStyle name="Normal 16 2 2 3 4" xfId="7238" xr:uid="{11C774EB-CA35-4AC9-B207-47455094F120}"/>
    <cellStyle name="Normal 16 2 2 3 4 2" xfId="32652" xr:uid="{45758FF0-82E0-4120-B225-D8715D396388}"/>
    <cellStyle name="Normal 16 2 2 3 5" xfId="27972" xr:uid="{15697AAD-EFA5-4C23-8522-81D1702B72B2}"/>
    <cellStyle name="Normal 16 2 2 4" xfId="21488" xr:uid="{7DCA0B91-B73C-4B45-8EE6-40754AC9C27F}"/>
    <cellStyle name="Normal 16 2 2 4 2" xfId="944" xr:uid="{0A9804CD-4F49-4705-83F4-5E4CBAFBC5C4}"/>
    <cellStyle name="Normal 16 2 2 4 2 2" xfId="26428" xr:uid="{AB029858-FBD0-443C-BD74-287CA2F8524A}"/>
    <cellStyle name="Normal 16 2 2 4 3" xfId="46756" xr:uid="{3970F216-C921-436E-90D3-6ADD9DD1FF04}"/>
    <cellStyle name="Normal 16 2 2 5" xfId="10056" xr:uid="{175F875B-0E48-4D23-892B-C1D37D367F43}"/>
    <cellStyle name="Normal 16 2 2 5 2" xfId="21096" xr:uid="{4D71C8FD-A726-4EC6-A8A5-0CDA9E4FBF5E}"/>
    <cellStyle name="Normal 16 2 2 5 2 2" xfId="46375" xr:uid="{5116204A-DFDA-4AC1-AE40-9E5E9EA5E297}"/>
    <cellStyle name="Normal 16 2 2 5 3" xfId="35440" xr:uid="{30B1E94F-4E0C-48FE-B7C7-E653C608E72A}"/>
    <cellStyle name="Normal 16 2 2 6" xfId="3912" xr:uid="{B498DA63-37B6-4526-BCCA-B1F6E482E44B}"/>
    <cellStyle name="Normal 16 2 2 6 2" xfId="29356" xr:uid="{0741273D-8A54-40BF-8D9F-13C7E27C5BA5}"/>
    <cellStyle name="Normal 16 2 2 7" xfId="31987" xr:uid="{58F048D5-34CE-4D24-9AC4-B4ECB00D8C16}"/>
    <cellStyle name="Normal 16 2 3" xfId="12876" xr:uid="{A52EDC29-410A-4741-B13F-46F983C63499}"/>
    <cellStyle name="Normal 16 2 4" xfId="4641" xr:uid="{2D86FD54-4C4E-4778-9746-74833B12CBE0}"/>
    <cellStyle name="Normal 16 2 4 2" xfId="12497" xr:uid="{9B9FE6A8-04F3-4237-BBF7-E6F22F610438}"/>
    <cellStyle name="Normal 16 2 4 2 2" xfId="37860" xr:uid="{798A913C-EB87-4891-8A65-F7E00A96C3EC}"/>
    <cellStyle name="Normal 16 2 4 3" xfId="30072" xr:uid="{69C46759-9EE7-459A-B069-2C81CD07C357}"/>
    <cellStyle name="Normal 16 2 5" xfId="6914" xr:uid="{0E83F403-F1E8-4B9E-88B8-507431D79724}"/>
    <cellStyle name="Normal 16 2 5 2" xfId="9530" xr:uid="{623785F0-109F-4B1F-9F61-B5F59882A7B9}"/>
    <cellStyle name="Normal 16 2 5 2 2" xfId="34923" xr:uid="{72758BCC-DFE5-45B6-B4BA-765FEFB9B1F7}"/>
    <cellStyle name="Normal 16 2 5 3" xfId="32328" xr:uid="{21A766B4-E9A4-4476-96C8-8015F6A1D362}"/>
    <cellStyle name="Normal 16 2 6" xfId="16547" xr:uid="{54925928-2325-40A5-A008-D3D5A8124F86}"/>
    <cellStyle name="Normal 16 2 6 2" xfId="41863" xr:uid="{0BDC7ADB-490F-41B6-9578-E39DFFC009F4}"/>
    <cellStyle name="Normal 16 2 7" xfId="37176" xr:uid="{708D448C-D709-4C45-A30C-1E2C60BEF50B}"/>
    <cellStyle name="Normal 16 3" xfId="12969" xr:uid="{774AB6B7-A4E2-4916-A13C-F54F7905CB79}"/>
    <cellStyle name="Normal 16 4" xfId="19192" xr:uid="{A7DA9F71-93CE-42F4-99BA-635526C76433}"/>
    <cellStyle name="Normal 17" xfId="75" xr:uid="{D41936E9-2FF0-49DB-8DA2-5D36BB108333}"/>
    <cellStyle name="Normal 17 2" xfId="24446" xr:uid="{F7E6294A-7761-4EA3-9D02-911C1B9B04E1}"/>
    <cellStyle name="Normal 17 2 2" xfId="19210" xr:uid="{C4536F5C-7B54-4475-84ED-067DD7980070}"/>
    <cellStyle name="Normal 17 2 2 2" xfId="328" xr:uid="{0157CA2C-8915-49AD-A82B-2B796A6201B6}"/>
    <cellStyle name="Normal 17 2 2 2 2" xfId="500" xr:uid="{EB83266E-5C0F-4153-B2E3-B41E90628258}"/>
    <cellStyle name="Normal 17 2 2 2 2 2" xfId="12571" xr:uid="{47BA0DB1-18D1-4019-A418-17F778F62992}"/>
    <cellStyle name="Normal 17 2 2 2 2 2 2" xfId="37934" xr:uid="{192ACDF8-555E-425E-B1A3-2DBD6F8C5045}"/>
    <cellStyle name="Normal 17 2 2 2 2 3" xfId="25984" xr:uid="{D9521EC4-8D30-4521-B445-D3BAF9801EEA}"/>
    <cellStyle name="Normal 17 2 2 2 3" xfId="19627" xr:uid="{19C409AE-4EE4-47D7-A10F-093686EA2C95}"/>
    <cellStyle name="Normal 17 2 2 2 3 2" xfId="12741" xr:uid="{56A2C69E-67BC-413C-8BD1-AD26E2F7D71B}"/>
    <cellStyle name="Normal 17 2 2 2 3 2 2" xfId="38104" xr:uid="{EFE9AEEB-FCBE-4B3F-A2F6-E8F72D9CCF1B}"/>
    <cellStyle name="Normal 17 2 2 2 3 3" xfId="44915" xr:uid="{3DF516C8-D519-4AD1-A7F0-111612314900}"/>
    <cellStyle name="Normal 17 2 2 2 4" xfId="8189" xr:uid="{2786664F-F5B9-4B94-92DC-DE7654D3F2FA}"/>
    <cellStyle name="Normal 17 2 2 2 4 2" xfId="33596" xr:uid="{1373D25B-C84D-43F3-BDAA-98F29F58B63C}"/>
    <cellStyle name="Normal 17 2 2 2 5" xfId="25813" xr:uid="{BF2C5B13-EC7F-4FD5-8D39-3A57B73CF8D6}"/>
    <cellStyle name="Normal 17 2 2 3" xfId="8832" xr:uid="{C78567EA-DE04-45C1-9BF0-75E716F3BC01}"/>
    <cellStyle name="Normal 17 2 2 3 2" xfId="18466" xr:uid="{1BBCA280-EBA9-42AF-8837-8FCE6A98DCA8}"/>
    <cellStyle name="Normal 17 2 2 3 2 2" xfId="17942" xr:uid="{0ABA5BF7-7356-4D4B-A675-E48D739E537F}"/>
    <cellStyle name="Normal 17 2 2 3 2 2 2" xfId="43250" xr:uid="{7867B673-0535-4A72-9CB5-832048FCCD08}"/>
    <cellStyle name="Normal 17 2 2 3 2 3" xfId="43766" xr:uid="{ABE0E09A-3833-4162-83B5-7E3A8CCF715F}"/>
    <cellStyle name="Normal 17 2 2 3 3" xfId="13389" xr:uid="{E03F3359-C7D0-467D-A865-55A013CB1727}"/>
    <cellStyle name="Normal 17 2 2 3 3 2" xfId="16009" xr:uid="{35F4EDE4-718C-4620-8552-5D67320A5C22}"/>
    <cellStyle name="Normal 17 2 2 3 3 2 2" xfId="41336" xr:uid="{7663DED0-7EB5-4953-8D83-A163536E116E}"/>
    <cellStyle name="Normal 17 2 2 3 3 3" xfId="38740" xr:uid="{7601D399-E7D3-480C-BF04-8B0DB2562F12}"/>
    <cellStyle name="Normal 17 2 2 3 4" xfId="19874" xr:uid="{CF384B77-068C-48BE-8BF1-AFE45075C987}"/>
    <cellStyle name="Normal 17 2 2 3 4 2" xfId="45162" xr:uid="{8DEF1FA8-287C-4F9B-9F41-C3766B55C1E2}"/>
    <cellStyle name="Normal 17 2 2 3 5" xfId="34225" xr:uid="{41138E70-A515-4540-AAD3-8FB870A0F488}"/>
    <cellStyle name="Normal 17 2 2 4" xfId="15176" xr:uid="{0918F387-B458-40E4-BDB9-4B809C2198BD}"/>
    <cellStyle name="Normal 17 2 2 4 2" xfId="1980" xr:uid="{2E89F6D1-B3E2-4900-A710-EF63571CACA2}"/>
    <cellStyle name="Normal 17 2 2 4 2 2" xfId="27451" xr:uid="{FCD1C1C4-34EF-48AC-BE62-4355F1CF098D}"/>
    <cellStyle name="Normal 17 2 2 4 3" xfId="40503" xr:uid="{1D129769-8D72-4F37-9A2A-B83C8BFDCB9E}"/>
    <cellStyle name="Normal 17 2 2 5" xfId="22693" xr:uid="{5C5A6EB7-21CB-4367-8E8A-05DAF43861E7}"/>
    <cellStyle name="Normal 17 2 2 5 2" xfId="14784" xr:uid="{FB3493A2-A233-4AFB-9B65-0FCDA19D1CB1}"/>
    <cellStyle name="Normal 17 2 2 5 2 2" xfId="40123" xr:uid="{23E9F761-EFEB-4E19-8345-CABA5DEC2036}"/>
    <cellStyle name="Normal 17 2 2 5 3" xfId="47948" xr:uid="{F26C04A9-0CF5-473A-A388-F547450E48C7}"/>
    <cellStyle name="Normal 17 2 2 6" xfId="10226" xr:uid="{99F7778F-BDC3-492A-9832-D002DF5E24E7}"/>
    <cellStyle name="Normal 17 2 2 6 2" xfId="35610" xr:uid="{544F8BDB-CFB8-4076-B28E-1C7E476A8A2C}"/>
    <cellStyle name="Normal 17 2 2 7" xfId="44502" xr:uid="{24861D84-881B-4A24-91B5-6A696584ADA6}"/>
    <cellStyle name="Normal 17 2 3" xfId="327" xr:uid="{281BEF01-7F0C-4A86-ADB4-3F67CEFF5DA1}"/>
    <cellStyle name="Normal 17 2 4" xfId="10954" xr:uid="{B162E7CE-C931-440E-85BF-3C2C9577E3C0}"/>
    <cellStyle name="Normal 17 2 4 2" xfId="25134" xr:uid="{7152D686-10D0-4361-A963-9BF326B94536}"/>
    <cellStyle name="Normal 17 2 4 2 2" xfId="50368" xr:uid="{A59581F5-3DAF-4471-A068-F10F0924FBF4}"/>
    <cellStyle name="Normal 17 2 4 3" xfId="36325" xr:uid="{0D43292F-3F40-47E5-B1B3-4059B69DC104}"/>
    <cellStyle name="Normal 17 2 5" xfId="19550" xr:uid="{6688B2A0-A5BD-4B8D-A722-D1636D9F9480}"/>
    <cellStyle name="Normal 17 2 5 2" xfId="22166" xr:uid="{3EEAFEC4-46A5-40F2-B7AE-0B1B307C3750}"/>
    <cellStyle name="Normal 17 2 5 2 2" xfId="47434" xr:uid="{43AD2F23-C1A1-4ADD-8517-090D5038D2E4}"/>
    <cellStyle name="Normal 17 2 5 3" xfId="44838" xr:uid="{C0A4ED1F-49B9-4761-BB68-39DE60528FD6}"/>
    <cellStyle name="Normal 17 2 6" xfId="6013" xr:uid="{79F18007-0B4D-43DC-9F55-800AFBA0394E}"/>
    <cellStyle name="Normal 17 2 6 2" xfId="31436" xr:uid="{83D63D28-7192-46B2-AE35-0ABF397D6B81}"/>
    <cellStyle name="Normal 17 2 7" xfId="49686" xr:uid="{B154C66A-D8BA-4089-B389-900E7B6BDE1C}"/>
    <cellStyle name="Normal 18" xfId="76" xr:uid="{A09F7339-DA7F-4191-BA52-1BB7BE2CFA6C}"/>
    <cellStyle name="Normal 18 10" xfId="5838" xr:uid="{8C6FF665-629D-40DF-9569-7527982D6294}"/>
    <cellStyle name="Normal 18 10 2" xfId="1109" xr:uid="{9CA79D1C-862B-416C-8097-7795DEAFFB4C}"/>
    <cellStyle name="Normal 18 10 2 2" xfId="26593" xr:uid="{18B2317B-2DA4-46FD-B8FC-AE42C1A796B1}"/>
    <cellStyle name="Normal 18 10 3" xfId="31261" xr:uid="{9600CAF0-7CEF-4B1F-8125-1AC661C1AB4F}"/>
    <cellStyle name="Normal 18 11" xfId="2874" xr:uid="{2415A151-1534-4AF6-B639-AE4CAC31C846}"/>
    <cellStyle name="Normal 18 11 2" xfId="28327" xr:uid="{5DFC20E0-A320-46D6-ABCC-2B2B61132C88}"/>
    <cellStyle name="Normal 18 12" xfId="18124" xr:uid="{A165F66A-9987-4C81-8B72-F5D8C2ACD2F0}"/>
    <cellStyle name="Normal 18 12 2" xfId="43432" xr:uid="{5E8E8DF6-B59D-4F1D-8C5F-A0F66D0FA30B}"/>
    <cellStyle name="Normal 18 13" xfId="24441" xr:uid="{4E943A33-ABBE-428C-B385-B4069E1B1D29}"/>
    <cellStyle name="Normal 18 13 2" xfId="49684" xr:uid="{C5B86C73-4CDC-48B1-9D76-A250875BA179}"/>
    <cellStyle name="Normal 18 14" xfId="25529" xr:uid="{6039EFAE-4D34-414A-824A-B53EC3263F0C}"/>
    <cellStyle name="Normal 18 14 2" xfId="50752" xr:uid="{7DA5729F-D3A0-4842-990E-2A38DE48C4B7}"/>
    <cellStyle name="Normal 18 15" xfId="25624" xr:uid="{74F646E4-65D1-43B9-A8F6-95D2A828C05E}"/>
    <cellStyle name="Normal 18 2" xfId="18133" xr:uid="{82A55EF5-E44D-4DC0-AE0B-96A704034FF1}"/>
    <cellStyle name="Normal 18 2 2" xfId="12895" xr:uid="{7CB14EA8-70FF-4CDB-B892-78570BDB733B}"/>
    <cellStyle name="Normal 18 2 2 2" xfId="15089" xr:uid="{1C5A1FA9-04D5-4ABD-AE2B-69AC1E764C29}"/>
    <cellStyle name="Normal 18 2 2 2 2" xfId="15260" xr:uid="{119AFB08-7A1D-47B6-93CE-83ECDA525ECB}"/>
    <cellStyle name="Normal 18 2 2 2 2 2" xfId="13663" xr:uid="{EC17754E-22E6-43FC-8D37-FC642574DB4D}"/>
    <cellStyle name="Normal 18 2 2 2 2 2 2" xfId="39014" xr:uid="{38A15976-D41B-4627-BD8B-35340A881768}"/>
    <cellStyle name="Normal 18 2 2 2 2 3" xfId="40587" xr:uid="{13A37258-7E7D-472D-BBD1-E408FD3E467F}"/>
    <cellStyle name="Normal 18 2 2 2 3" xfId="9107" xr:uid="{30D2BF89-4C3D-480F-9ED4-61426146B140}"/>
    <cellStyle name="Normal 18 2 2 2 3 2" xfId="7513" xr:uid="{541D88FF-1D8B-404E-9F2C-9C9BBA63534A}"/>
    <cellStyle name="Normal 18 2 2 2 3 2 2" xfId="32927" xr:uid="{DFA00E2B-E03D-44E8-BF94-A966B512050A}"/>
    <cellStyle name="Normal 18 2 2 2 3 3" xfId="34500" xr:uid="{C25ADCE8-2722-4D2D-B2D7-02B58C0E4C75}"/>
    <cellStyle name="Normal 18 2 2 2 4" xfId="8202" xr:uid="{ADC201C2-0932-4913-99BB-3E826095AB53}"/>
    <cellStyle name="Normal 18 2 2 2 4 2" xfId="33609" xr:uid="{0ECDF03D-7FDB-4CD5-A812-460712164A5C}"/>
    <cellStyle name="Normal 18 2 2 2 5" xfId="40416" xr:uid="{0AE0555E-4F04-4CDA-BAC1-766D892B2947}"/>
    <cellStyle name="Normal 18 2 2 3" xfId="4643" xr:uid="{E07846C5-FB52-43AF-B76A-35CCB99AF66B}"/>
    <cellStyle name="Normal 18 2 2 3 2" xfId="4084" xr:uid="{16AA6B14-6945-4710-A4E1-BB8FC271A658}"/>
    <cellStyle name="Normal 18 2 2 3 2 2" xfId="29528" xr:uid="{CF54E122-C4F5-482E-BB8F-67E528EAEEC4}"/>
    <cellStyle name="Normal 18 2 2 3 3" xfId="30074" xr:uid="{17E3C1DC-114E-42BF-B22C-CE959CFDEB94}"/>
    <cellStyle name="Normal 18 2 2 4" xfId="16380" xr:uid="{31EDC77F-8610-4657-B522-1F66E798CA62}"/>
    <cellStyle name="Normal 18 2 2 4 2" xfId="3220" xr:uid="{05C69646-B279-47CE-9A42-3308A444A791}"/>
    <cellStyle name="Normal 18 2 2 4 2 2" xfId="28673" xr:uid="{4F14B08D-D87E-4C60-A031-87904DF1A7FF}"/>
    <cellStyle name="Normal 18 2 2 4 3" xfId="41696" xr:uid="{D843ACC6-8B9C-4312-8B61-1D3EF8DA1B90}"/>
    <cellStyle name="Normal 18 2 2 5" xfId="22863" xr:uid="{12D60614-9E30-4C3F-8490-A307DBFC41FF}"/>
    <cellStyle name="Normal 18 2 2 5 2" xfId="48118" xr:uid="{F05B60BC-0707-4C91-A43E-FE7CBDCF8278}"/>
    <cellStyle name="Normal 18 2 2 6" xfId="38251" xr:uid="{BDDE1500-353F-465E-A1DB-873CA5031EE4}"/>
    <cellStyle name="Normal 18 2 3" xfId="3472" xr:uid="{96FEBC23-8835-4760-88B3-FE2A41A48BE0}"/>
    <cellStyle name="Normal 18 2 3 2" xfId="3643" xr:uid="{8CC3DD6C-7E50-4FA7-9985-C71E716351C4}"/>
    <cellStyle name="Normal 18 2 3 2 2" xfId="18895" xr:uid="{676C77F3-B2F1-4CF4-A520-3E93C9D92515}"/>
    <cellStyle name="Normal 18 2 3 2 2 2" xfId="44195" xr:uid="{17F22A34-A0ED-4FDE-A7CF-CDA89A52AEEA}"/>
    <cellStyle name="Normal 18 2 3 2 3" xfId="29087" xr:uid="{A4DD6EC3-909E-4811-83F3-B58329FA8F1E}"/>
    <cellStyle name="Normal 18 2 3 3" xfId="673" xr:uid="{C34F2A8E-6191-45D4-8319-1FE959A3EEE2}"/>
    <cellStyle name="Normal 18 2 3 3 2" xfId="19065" xr:uid="{1F46F21D-C207-4A71-8AF5-D4070B5EF32B}"/>
    <cellStyle name="Normal 18 2 3 3 2 2" xfId="44365" xr:uid="{7E89269D-5317-44C1-8ECC-1B4994DC6A74}"/>
    <cellStyle name="Normal 18 2 3 3 3" xfId="26157" xr:uid="{B4F2AB6A-211D-4C9C-B7CA-AB2B100BF65B}"/>
    <cellStyle name="Normal 18 2 3 4" xfId="14512" xr:uid="{FDAEDCC1-B53F-424E-8C36-EBC4C70D98DB}"/>
    <cellStyle name="Normal 18 2 3 4 2" xfId="39851" xr:uid="{ED7464A9-6583-4B18-B510-078C2FC9E0E5}"/>
    <cellStyle name="Normal 18 2 3 5" xfId="28917" xr:uid="{02D2EA31-F6C8-473E-B9A0-E292A8C688D7}"/>
    <cellStyle name="Normal 18 2 4" xfId="15156" xr:uid="{DC73F537-29AC-42DB-A2B7-9C72FB69FCC3}"/>
    <cellStyle name="Normal 18 2 4 2" xfId="20568" xr:uid="{F2279E4B-1FA0-40C4-837E-DCB392C24375}"/>
    <cellStyle name="Normal 18 2 4 2 2" xfId="20045" xr:uid="{90492B3E-78FF-489F-A6C3-B2CEB0A2FA49}"/>
    <cellStyle name="Normal 18 2 4 2 2 2" xfId="45333" xr:uid="{F19408A0-3908-450E-9338-F0CD81AB9CAD}"/>
    <cellStyle name="Normal 18 2 4 2 3" xfId="45847" xr:uid="{4AF45A6A-7DDC-4758-90E6-B3994312A02C}"/>
    <cellStyle name="Normal 18 2 4 3" xfId="1789" xr:uid="{03A27994-445D-444B-8113-857DCE017115}"/>
    <cellStyle name="Normal 18 2 4 3 2" xfId="11789" xr:uid="{3EB40F0C-48E2-4372-BC72-2026786B9A6D}"/>
    <cellStyle name="Normal 18 2 4 3 2 2" xfId="37160" xr:uid="{EB2414BE-FDE2-4E09-90E4-A68F9F104FDD}"/>
    <cellStyle name="Normal 18 2 4 3 3" xfId="27260" xr:uid="{A9ADCB8D-2E32-4C52-B60D-0609CA5CB173}"/>
    <cellStyle name="Normal 18 2 4 4" xfId="924" xr:uid="{6777466C-FC10-42FD-9723-CCD4222C5596}"/>
    <cellStyle name="Normal 18 2 4 4 2" xfId="26408" xr:uid="{917059D5-8D5F-437F-B63D-D2461EEABB18}"/>
    <cellStyle name="Normal 18 2 4 5" xfId="40483" xr:uid="{B928506B-4437-4FD0-8E41-F9A43C1D7AC3}"/>
    <cellStyle name="Normal 18 2 5" xfId="23591" xr:uid="{03722673-6993-40D0-900E-0550D4605172}"/>
    <cellStyle name="Normal 18 2 5 2" xfId="18821" xr:uid="{49801000-7EED-41FE-83CC-C064D6BA0EB0}"/>
    <cellStyle name="Normal 18 2 5 2 2" xfId="44121" xr:uid="{A08EA683-7090-4C9F-BED6-0AC8BFBD68FA}"/>
    <cellStyle name="Normal 18 2 5 3" xfId="48836" xr:uid="{E06689CE-ABC2-463F-9B81-25F525374007}"/>
    <cellStyle name="Normal 18 2 6" xfId="13236" xr:uid="{33FD6920-9ECD-415B-AFA8-D2382BB96E0D}"/>
    <cellStyle name="Normal 18 2 6 2" xfId="15854" xr:uid="{1A072968-7B09-45BE-AE81-783F64CB8E5E}"/>
    <cellStyle name="Normal 18 2 6 2 2" xfId="41181" xr:uid="{0B96699B-C442-46A6-9351-C36508F45DAB}"/>
    <cellStyle name="Normal 18 2 6 3" xfId="38587" xr:uid="{CC045BC9-FC7B-44E3-9532-AF832C5CE8F0}"/>
    <cellStyle name="Normal 18 2 7" xfId="12327" xr:uid="{F7DE3E81-6FB0-47E5-ACEF-2ED6452CAA58}"/>
    <cellStyle name="Normal 18 2 7 2" xfId="37690" xr:uid="{4C284345-22FA-4A8E-9D98-3B19347EA589}"/>
    <cellStyle name="Normal 18 2 8" xfId="25604" xr:uid="{D810C6F5-31BD-4446-92D2-6F0966560A1D}"/>
    <cellStyle name="Normal 18 2 8 2" xfId="50826" xr:uid="{35831A30-5A4A-4C16-AC40-C948750D7EE6}"/>
    <cellStyle name="Normal 18 2 9" xfId="43438" xr:uid="{CD8B4613-3365-4B90-AFD6-5B539E85D5FB}"/>
    <cellStyle name="Normal 18 3" xfId="16026" xr:uid="{10C4E438-502E-4198-A679-81DA030FCBCF}"/>
    <cellStyle name="Normal 18 3 2" xfId="22423" xr:uid="{B905A494-4A54-4EF1-BB01-7EF616AC0AEE}"/>
    <cellStyle name="Normal 18 3 3" xfId="9786" xr:uid="{C18D4B16-8736-4FE4-A84F-4603EE31553D}"/>
    <cellStyle name="Normal 18 3 3 2" xfId="9957" xr:uid="{279ED347-097A-4946-926B-75283A889DB7}"/>
    <cellStyle name="Normal 18 3 3 2 2" xfId="8362" xr:uid="{DE66E220-C08F-4EF5-AD63-8B753D2A764B}"/>
    <cellStyle name="Normal 18 3 3 2 2 2" xfId="33769" xr:uid="{343D5236-F377-4D26-8A43-DC0A0E8D0003}"/>
    <cellStyle name="Normal 18 3 3 2 3" xfId="35341" xr:uid="{3BB7F94A-B78E-420C-9C01-F6671B5730BF}"/>
    <cellStyle name="Normal 18 3 3 3" xfId="1711" xr:uid="{C05C0E87-871D-4E0D-83AF-2F0D8AA07D38}"/>
    <cellStyle name="Normal 18 3 3 3 2" xfId="8532" xr:uid="{C3D3473B-A3C2-402E-B9FB-F0D1D75624DB}"/>
    <cellStyle name="Normal 18 3 3 3 2 2" xfId="33939" xr:uid="{37814F6B-E830-4CBA-87C9-2FE8C448B9CD}"/>
    <cellStyle name="Normal 18 3 3 3 3" xfId="27182" xr:uid="{C93FF644-C713-4743-BBC8-43A021888177}"/>
    <cellStyle name="Normal 18 3 3 4" xfId="2948" xr:uid="{312B4F71-3A9E-4D86-AAAF-22D947C32FAF}"/>
    <cellStyle name="Normal 18 3 3 4 2" xfId="28401" xr:uid="{756F1BB2-E81E-44C5-97D8-8AD7DACAF7FD}"/>
    <cellStyle name="Normal 18 3 3 5" xfId="35170" xr:uid="{319C9D30-2C07-4BAA-921E-AF7B54066672}"/>
    <cellStyle name="Normal 18 3 4" xfId="4623" xr:uid="{223243CD-8DD3-4CC2-A3EF-DC0DAE34DE48}"/>
    <cellStyle name="Normal 18 3 4 2" xfId="14256" xr:uid="{FB20E214-2C49-4BFC-B5D3-8E89EFCFE802}"/>
    <cellStyle name="Normal 18 3 4 2 2" xfId="13731" xr:uid="{FD663622-0C2E-4357-AB60-86074202A268}"/>
    <cellStyle name="Normal 18 3 4 2 2 2" xfId="39082" xr:uid="{1289CFE5-652C-4E0E-B5D5-F44176C65957}"/>
    <cellStyle name="Normal 18 3 4 2 3" xfId="39595" xr:uid="{321AA407-FFAC-4124-A626-555FAAFBE6F9}"/>
    <cellStyle name="Normal 18 3 4 3" xfId="3893" xr:uid="{A5A317B8-DA11-4FCB-8A69-8B01DD4B40AA}"/>
    <cellStyle name="Normal 18 3 4 3 2" xfId="24426" xr:uid="{13507FAF-CC48-4D6F-B7BF-6710FCBDBA2E}"/>
    <cellStyle name="Normal 18 3 4 3 2 2" xfId="49671" xr:uid="{70F338BA-E3AD-46AE-BC6C-2EB731753EE6}"/>
    <cellStyle name="Normal 18 3 4 3 3" xfId="29337" xr:uid="{2077CC42-752C-4DBB-B029-6D4745C1D4CA}"/>
    <cellStyle name="Normal 18 3 4 4" xfId="925" xr:uid="{A49C5964-B989-40C1-936B-0F142AE128F4}"/>
    <cellStyle name="Normal 18 3 4 4 2" xfId="26409" xr:uid="{8E10DCC3-A588-4E15-BA06-F2CF89B73976}"/>
    <cellStyle name="Normal 18 3 4 5" xfId="30054" xr:uid="{AFE135A2-9D78-4CB3-8B32-4EAE20D73DCB}"/>
    <cellStyle name="Normal 18 4" xfId="13927" xr:uid="{0AD5382A-E9F8-460D-8725-6D2C85AC0F12}"/>
    <cellStyle name="Normal 18 4 2" xfId="4446" xr:uid="{CDEDF61B-E9B1-4185-8834-E8BF1FB88DDC}"/>
    <cellStyle name="Normal 18 4 2 2" xfId="3053" xr:uid="{30413E24-6633-48B1-BFE1-E65C9C02C69A}"/>
    <cellStyle name="Normal 18 4 2 2 2" xfId="28506" xr:uid="{CD1DE2FF-09F3-4FE8-A5B3-BFB546882CFB}"/>
    <cellStyle name="Normal 18 4 2 3" xfId="29889" xr:uid="{99079309-D2F5-4A09-A297-1ABFD49BCCEC}"/>
    <cellStyle name="Normal 18 4 3" xfId="15348" xr:uid="{9C4A32C6-D6B0-4F59-BCBC-0A535C886B78}"/>
    <cellStyle name="Normal 18 4 3 2" xfId="1116" xr:uid="{C15D878D-35C1-4665-9336-10DEA5F9623A}"/>
    <cellStyle name="Normal 18 4 3 2 2" xfId="26600" xr:uid="{EF122543-4C2B-4632-A165-43FF85F21E85}"/>
    <cellStyle name="Normal 18 4 3 3" xfId="40675" xr:uid="{6EB36C9B-FA76-4E6A-A7EB-B8E30E774DD7}"/>
    <cellStyle name="Normal 18 4 4" xfId="21830" xr:uid="{55B7D3C7-43B6-402F-B366-0023AF3B6BC6}"/>
    <cellStyle name="Normal 18 4 4 2" xfId="47098" xr:uid="{DF7B3A4F-FEFA-4359-AD2A-43990B154433}"/>
    <cellStyle name="Normal 18 4 5" xfId="39273" xr:uid="{F76F4837-CF4F-461B-ABF6-9B42BBF1BA9A}"/>
    <cellStyle name="Normal 18 5" xfId="6572" xr:uid="{ACF62ED8-AE39-46EF-AE42-062AC7348171}"/>
    <cellStyle name="Normal 18 5 2" xfId="17084" xr:uid="{4B008B14-D685-401A-8577-DE32D8DD94F4}"/>
    <cellStyle name="Normal 18 5 2 2" xfId="15690" xr:uid="{7E0CD314-9F41-49C8-859D-A9E56BB5EBEF}"/>
    <cellStyle name="Normal 18 5 2 2 2" xfId="41017" xr:uid="{91DC2CCE-85F2-4995-8739-9A6886E47C0F}"/>
    <cellStyle name="Normal 18 5 2 3" xfId="42399" xr:uid="{43F457B8-D228-49EA-81FC-5BE23D121A50}"/>
    <cellStyle name="Normal 18 5 3" xfId="23765" xr:uid="{23A994A3-C9C0-45CD-9A05-116CFED6A5E2}"/>
    <cellStyle name="Normal 18 5 3 2" xfId="10568" xr:uid="{919DFB7D-8344-4A89-A8CD-BC41B91BB6A0}"/>
    <cellStyle name="Normal 18 5 3 2 2" xfId="35952" xr:uid="{0D7F952D-14B4-4BB9-AAF2-254B5C4341CA}"/>
    <cellStyle name="Normal 18 5 3 3" xfId="49010" xr:uid="{54969F22-BDBC-42BC-8DD5-F8127E277690}"/>
    <cellStyle name="Normal 18 5 4" xfId="11298" xr:uid="{1A66A68B-F763-4893-BF7F-94167DB0C092}"/>
    <cellStyle name="Normal 18 5 4 2" xfId="36669" xr:uid="{6149429A-5491-4882-8D90-6B5888DB90DB}"/>
    <cellStyle name="Normal 18 5 5" xfId="31986" xr:uid="{5002D2B7-7C64-4380-AB13-1C39B77A6986}"/>
    <cellStyle name="Normal 18 6" xfId="1368" xr:uid="{CCAFC97E-48FC-4EC2-9F8B-DBF6449C9CC1}"/>
    <cellStyle name="Normal 18 6 2" xfId="1539" xr:uid="{CB83AE16-E2F1-43CA-ACC9-F6A1EEDFC7C1}"/>
    <cellStyle name="Normal 18 6 2 2" xfId="25208" xr:uid="{CB957E4B-6590-4A64-B958-9C3A1C891361}"/>
    <cellStyle name="Normal 18 6 2 2 2" xfId="50442" xr:uid="{753BEAD9-CE23-43D5-8317-43BDE5ECE86B}"/>
    <cellStyle name="Normal 18 6 2 3" xfId="27010" xr:uid="{A0DAD7CC-B70E-47F5-A8CB-D88BD61DAB81}"/>
    <cellStyle name="Normal 18 6 3" xfId="13313" xr:uid="{BABF5844-C1D0-4097-B7ED-6FB5FFED0AB4}"/>
    <cellStyle name="Normal 18 6 3 2" xfId="25378" xr:uid="{1A2A4435-864B-4F33-B63D-25CC8DD311AB}"/>
    <cellStyle name="Normal 18 6 3 2 2" xfId="50612" xr:uid="{9B023F7C-E626-425A-9EA1-E037DD5376CF}"/>
    <cellStyle name="Normal 18 6 3 3" xfId="38664" xr:uid="{CC7CCC65-51B1-4221-96A5-5D241EC6D9C9}"/>
    <cellStyle name="Normal 18 6 4" xfId="20824" xr:uid="{6232FBC4-B6A9-4288-BB7B-AFFA6E07333A}"/>
    <cellStyle name="Normal 18 6 4 2" xfId="46103" xr:uid="{DDFDC46C-2C92-4A9E-A69C-16B283381428}"/>
    <cellStyle name="Normal 18 6 5" xfId="26840" xr:uid="{4CD03505-2C06-4FB4-A421-455BEBD1169C}"/>
    <cellStyle name="Normal 18 7" xfId="6659" xr:uid="{7639098B-F731-46E0-A78D-9168697B5E98}"/>
    <cellStyle name="Normal 18 7 2" xfId="6830" xr:uid="{2CAC6003-1552-4848-AF4D-4F9A1444CD2A}"/>
    <cellStyle name="Normal 18 7 2 2" xfId="13664" xr:uid="{2C2A4AF1-1D69-428C-8FAA-C431673CCFC1}"/>
    <cellStyle name="Normal 18 7 2 2 2" xfId="39015" xr:uid="{A5027A98-D2A2-47D7-B0B4-CAF8C530CE74}"/>
    <cellStyle name="Normal 18 7 2 3" xfId="32244" xr:uid="{D8FE6872-E5C4-48C0-801C-FE30E1160CDE}"/>
    <cellStyle name="Normal 18 7 3" xfId="23846" xr:uid="{DDD873F5-03C4-428A-928C-E0875C55CF70}"/>
    <cellStyle name="Normal 18 7 3 2" xfId="2234" xr:uid="{E221FC16-590B-482A-BFDF-A1EECB41045C}"/>
    <cellStyle name="Normal 18 7 3 2 2" xfId="27705" xr:uid="{DC4DDF00-CE1D-44CC-A5DE-2CDB470D31D0}"/>
    <cellStyle name="Normal 18 7 3 3" xfId="49091" xr:uid="{29ED24F1-E8D9-47E8-BF06-06BC94088553}"/>
    <cellStyle name="Normal 18 7 4" xfId="9277" xr:uid="{AA1FA428-79B2-4FAA-AF41-81F650AAD145}"/>
    <cellStyle name="Normal 18 7 4 2" xfId="34670" xr:uid="{6DC28587-E6FF-49D2-924A-AD8CA12229C4}"/>
    <cellStyle name="Normal 18 7 5" xfId="32073" xr:uid="{22674467-6EEB-44CC-BEAB-9448D5FDAAA4}"/>
    <cellStyle name="Normal 18 8" xfId="21468" xr:uid="{9FC63E4E-0002-4A16-BF20-CF6D308AF5EC}"/>
    <cellStyle name="Normal 18 8 2" xfId="7933" xr:uid="{F85B2E41-34FD-484A-9AB2-ADB462063A56}"/>
    <cellStyle name="Normal 18 8 2 2" xfId="7409" xr:uid="{68D361F5-A496-4810-AEAA-A35A9159C500}"/>
    <cellStyle name="Normal 18 8 2 2 2" xfId="32823" xr:uid="{51D00E8C-3467-4E68-8FAE-C75586B94EC2}"/>
    <cellStyle name="Normal 18 8 2 3" xfId="33340" xr:uid="{AA1CE201-478D-4FE1-A3C3-A4F9236C2780}"/>
    <cellStyle name="Normal 18 8 3" xfId="752" xr:uid="{EAA4AABC-F3F8-49A1-8D6A-40C5465017A4}"/>
    <cellStyle name="Normal 18 8 3 2" xfId="5476" xr:uid="{AA7136AA-B4E7-45C0-BCB2-428407D88340}"/>
    <cellStyle name="Normal 18 8 3 2 2" xfId="30907" xr:uid="{FD24DD9A-71AE-494D-A16D-26BB4B678CBD}"/>
    <cellStyle name="Normal 18 8 3 3" xfId="26236" xr:uid="{32B4AF94-4295-47D5-84E4-90B71A5C7890}"/>
    <cellStyle name="Normal 18 8 4" xfId="13560" xr:uid="{0F961480-FF72-4F28-9CFD-663D3C5F1780}"/>
    <cellStyle name="Normal 18 8 4 2" xfId="38911" xr:uid="{9861C047-DEFF-4E12-8A83-2DDD53C1ABB9}"/>
    <cellStyle name="Normal 18 8 5" xfId="46736" xr:uid="{26FEEE9B-9B18-499B-920C-F1E6A671B22F}"/>
    <cellStyle name="Normal 18 9" xfId="3568" xr:uid="{124574ED-247E-474A-BD35-B521EF6010FE}"/>
    <cellStyle name="Normal 18 9 2" xfId="21995" xr:uid="{CD471785-F566-4B41-8E70-59CC6723E80F}"/>
    <cellStyle name="Normal 18 9 2 2" xfId="47263" xr:uid="{C0110E91-4104-4F4C-8D0F-5E3DC1EDE19E}"/>
    <cellStyle name="Normal 18 9 3" xfId="29012" xr:uid="{A65D35F5-F20F-447F-84B0-F2FC465FD789}"/>
    <cellStyle name="Normal 19" xfId="77" xr:uid="{6F0CAB76-979E-4DA8-B845-E8833BB5BFDA}"/>
    <cellStyle name="Normal 19 2" xfId="7600" xr:uid="{51E6EEF2-9A15-4F98-BD58-BF475D31E3EA}"/>
    <cellStyle name="Normal 19 2 2" xfId="252" xr:uid="{6867AA38-97BC-4268-BD7A-DFCF7781B97C}"/>
    <cellStyle name="Normal 19 2 2 2" xfId="4556" xr:uid="{EC4DA176-5D22-48F8-9B7D-37D38E2BCEC5}"/>
    <cellStyle name="Normal 19 2 2 2 2" xfId="4727" xr:uid="{44889CB3-5C86-44CE-A0CA-D1C7EC4E78BE}"/>
    <cellStyle name="Normal 19 2 2 2 2 2" xfId="1005" xr:uid="{7265F6C5-3759-4A0E-90E2-6770FCBA60B2}"/>
    <cellStyle name="Normal 19 2 2 2 2 2 2" xfId="26489" xr:uid="{6E4AAFF4-BDFE-4A07-AB7C-46F4541CC933}"/>
    <cellStyle name="Normal 19 2 2 2 2 3" xfId="30158" xr:uid="{D95DA057-CDCB-4780-8304-9A7D46EF9CFC}"/>
    <cellStyle name="Normal 19 2 2 2 3" xfId="21743" xr:uid="{C9E660DF-9727-4B9F-A53E-528390583EE5}"/>
    <cellStyle name="Normal 19 2 2 2 3 2" xfId="20149" xr:uid="{369749C1-4006-4CD7-9E8C-E442472DE7AD}"/>
    <cellStyle name="Normal 19 2 2 2 3 2 2" xfId="45437" xr:uid="{B54C6620-15CF-4B13-997C-B319F0101964}"/>
    <cellStyle name="Normal 19 2 2 2 3 3" xfId="47011" xr:uid="{C775CD76-1BE4-410C-8E43-5EBC42A4668B}"/>
    <cellStyle name="Normal 19 2 2 2 4" xfId="20837" xr:uid="{86E597B0-B564-46B4-AC67-D1DD739AB2A1}"/>
    <cellStyle name="Normal 19 2 2 2 4 2" xfId="46116" xr:uid="{CF8CAEEE-5D92-41DD-A6DC-309166576F6D}"/>
    <cellStyle name="Normal 19 2 2 2 5" xfId="29987" xr:uid="{695691A3-5742-4B71-A8BB-02D09E11D035}"/>
    <cellStyle name="Normal 19 2 2 3" xfId="10956" xr:uid="{6CD30506-772F-4EC9-88CB-C310114C3003}"/>
    <cellStyle name="Normal 19 2 2 3 2" xfId="10398" xr:uid="{EEC294EB-B9C8-4412-9833-370B12419F40}"/>
    <cellStyle name="Normal 19 2 2 3 2 2" xfId="35782" xr:uid="{A50F01E0-BA5D-4928-8040-6B3D0BA30D88}"/>
    <cellStyle name="Normal 19 2 2 3 3" xfId="36327" xr:uid="{12C3874D-34D9-44DE-A9B6-F768B1CCF0AF}"/>
    <cellStyle name="Normal 19 2 2 4" xfId="5846" xr:uid="{A3FD9842-FD5D-4D4A-AB20-A972D5216065}"/>
    <cellStyle name="Normal 19 2 2 4 2" xfId="9533" xr:uid="{83320648-AA2B-4F8F-B480-F74E4858D3EE}"/>
    <cellStyle name="Normal 19 2 2 4 2 2" xfId="34926" xr:uid="{BE72BE6B-8A40-4C2D-9309-125F1FDF2E7D}"/>
    <cellStyle name="Normal 19 2 2 4 3" xfId="31269" xr:uid="{A4DE2C97-EDAB-4FD4-BB9C-88955C087045}"/>
    <cellStyle name="Normal 19 2 2 5" xfId="16550" xr:uid="{E23A8143-1C30-4A5B-AE62-07AC6A361663}"/>
    <cellStyle name="Normal 19 2 2 5 2" xfId="41866" xr:uid="{497309CB-AD17-49BD-91B3-AB5060C09053}"/>
    <cellStyle name="Normal 19 2 2 6" xfId="25741" xr:uid="{9465CE5C-A424-4436-B24F-43A2E8EE0EFC}"/>
    <cellStyle name="Normal 19 2 3" xfId="5576" xr:uid="{8CD73E1D-5610-46A7-8F75-046913B8EC84}"/>
    <cellStyle name="Normal 19 2 3 2" xfId="16281" xr:uid="{DA3C48C7-AB39-4BB5-AF50-967100C23627}"/>
    <cellStyle name="Normal 19 2 3 2 2" xfId="14685" xr:uid="{2BC3E5F5-16CF-44F7-BA5F-C021DBEECB0F}"/>
    <cellStyle name="Normal 19 2 3 2 2 2" xfId="40024" xr:uid="{FB98A3BC-59F4-4A5F-ACC6-9A77B88F2DAE}"/>
    <cellStyle name="Normal 19 2 3 2 3" xfId="41597" xr:uid="{E5372BAD-567D-440C-A5C2-D0289782A999}"/>
    <cellStyle name="Normal 19 2 3 3" xfId="10129" xr:uid="{6CE697E6-73C8-49BD-95C9-EA47A9AA596D}"/>
    <cellStyle name="Normal 19 2 3 3 2" xfId="14855" xr:uid="{7EFF607A-A835-4CF8-BEC8-00E16E127559}"/>
    <cellStyle name="Normal 19 2 3 3 2 2" xfId="40194" xr:uid="{F27C2F18-CD04-4D12-BE38-B86D3E0AB120}"/>
    <cellStyle name="Normal 19 2 3 3 3" xfId="35513" xr:uid="{C2C6B532-2B09-461A-99A3-54D3C88696DB}"/>
    <cellStyle name="Normal 19 2 3 4" xfId="21897" xr:uid="{9084F5DC-661E-4C36-AEEF-5FE3F520CA2A}"/>
    <cellStyle name="Normal 19 2 3 4 2" xfId="47165" xr:uid="{1F8EA6E6-4705-4E95-AD53-B61EED9B898D}"/>
    <cellStyle name="Normal 19 2 3 5" xfId="30999" xr:uid="{3F282F5A-D81B-4737-ABCA-4F3AAC3D4E4A}"/>
    <cellStyle name="Normal 19 2 4" xfId="23573" xr:uid="{DD399B95-3323-47B7-BF73-6545B4499CBB}"/>
    <cellStyle name="Normal 19 2 4 2" xfId="9005" xr:uid="{DD81E87F-FB2B-4C48-A1F1-A7656FA3042A}"/>
    <cellStyle name="Normal 19 2 4 2 2" xfId="2131" xr:uid="{6D72C34D-B8A8-497C-B9A2-6B3233C3D7DF}"/>
    <cellStyle name="Normal 19 2 4 2 2 2" xfId="27602" xr:uid="{6836708E-87DF-46DF-A48B-AC71516665B6}"/>
    <cellStyle name="Normal 19 2 4 2 3" xfId="34398" xr:uid="{6F362EF9-D5F8-47FB-94C7-11633121D595}"/>
    <cellStyle name="Normal 19 2 4 3" xfId="22844" xr:uid="{B68B2703-E601-4065-B31C-BA9A63C342F8}"/>
    <cellStyle name="Normal 19 2 4 3 2" xfId="7581" xr:uid="{937E36AF-703A-40B4-9991-125D71CA35C8}"/>
    <cellStyle name="Normal 19 2 4 3 2 2" xfId="32995" xr:uid="{C53C71B0-8F67-4CAC-91BD-C7A3CFB4A132}"/>
    <cellStyle name="Normal 19 2 4 3 3" xfId="48099" xr:uid="{3070E883-B518-4675-BF84-9B79A6541875}"/>
    <cellStyle name="Normal 19 2 4 4" xfId="4065" xr:uid="{92E3A6E5-A26D-4AF0-A8AB-35F75E59CCE2}"/>
    <cellStyle name="Normal 19 2 4 4 2" xfId="29509" xr:uid="{D1B2AEBF-12F6-4FD2-8687-8CFCFF2D50FA}"/>
    <cellStyle name="Normal 19 2 4 5" xfId="48818" xr:uid="{E2651ABE-A14F-41BB-9F54-C5796B1C08CC}"/>
    <cellStyle name="Normal 19 2 5" xfId="17279" xr:uid="{97CD2629-7410-4B2A-B81D-F11CF01E2F96}"/>
    <cellStyle name="Normal 19 2 5 2" xfId="8288" xr:uid="{51FE17B1-3B92-486D-AD33-0FA2E44C7145}"/>
    <cellStyle name="Normal 19 2 5 2 2" xfId="33695" xr:uid="{3A30BF3B-4081-43ED-92D2-C1C5E1F2962A}"/>
    <cellStyle name="Normal 19 2 5 3" xfId="42587" xr:uid="{9B440656-7030-4A5C-9138-0C1817164985}"/>
    <cellStyle name="Normal 19 2 6" xfId="596" xr:uid="{514A0297-BFFD-4945-83DF-4C3D27500A96}"/>
    <cellStyle name="Normal 19 2 6 2" xfId="5321" xr:uid="{73ACE083-2233-476E-B52C-06A74B59A871}"/>
    <cellStyle name="Normal 19 2 6 2 2" xfId="30752" xr:uid="{A09EE947-676A-467C-B2EC-09CB3F0DDA6D}"/>
    <cellStyle name="Normal 19 2 6 3" xfId="26080" xr:uid="{3FB06DE4-E959-42BD-8DB3-3E84E9979B37}"/>
    <cellStyle name="Normal 19 2 7" xfId="24964" xr:uid="{1777E4C2-66B1-4F26-B1B0-BCAEBD17EBED}"/>
    <cellStyle name="Normal 19 2 7 2" xfId="50198" xr:uid="{0F9D6E99-AF5E-4E90-ADA4-8C9721570BA9}"/>
    <cellStyle name="Normal 19 2 8" xfId="33011" xr:uid="{C2BC3AD9-4EE8-402C-B0AB-360720C7260C}"/>
    <cellStyle name="Normal 19 3" xfId="11890" xr:uid="{FAAE7A1E-51C1-4BCF-95D1-E712440C0FFD}"/>
    <cellStyle name="Normal 19 3 2" xfId="17261" xr:uid="{0E421FA7-8CDD-4F74-86BF-380F1E00489A}"/>
    <cellStyle name="Normal 19 3 2 2" xfId="21641" xr:uid="{538C6BA2-8F2D-48A8-9903-9555593A8A4A}"/>
    <cellStyle name="Normal 19 3 2 2 2" xfId="4235" xr:uid="{24B630CC-A17F-498E-880C-35C871C3D921}"/>
    <cellStyle name="Normal 19 3 2 2 2 2" xfId="29679" xr:uid="{6E75D89B-1C47-4BC9-9F21-A831F794990F}"/>
    <cellStyle name="Normal 19 3 2 2 3" xfId="46909" xr:uid="{69D31994-F645-49A3-BD05-9B5DC48C010C}"/>
    <cellStyle name="Normal 19 3 2 3" xfId="16531" xr:uid="{10C54848-37D0-4CD1-8646-F764F206FDEC}"/>
    <cellStyle name="Normal 19 3 2 3 2" xfId="20217" xr:uid="{B983ECAE-E52C-48AB-974B-D5C16746BC39}"/>
    <cellStyle name="Normal 19 3 2 3 2 2" xfId="45505" xr:uid="{622414E4-DE48-420E-BFCF-54DFDE06B999}"/>
    <cellStyle name="Normal 19 3 2 3 3" xfId="41847" xr:uid="{449F692A-8552-44E9-AE89-281ACDB78F23}"/>
    <cellStyle name="Normal 19 3 2 4" xfId="10379" xr:uid="{57BA5D73-EE3A-49C0-B3B5-0C755E4B4892}"/>
    <cellStyle name="Normal 19 3 2 4 2" xfId="35763" xr:uid="{C82DAF38-0DCA-42F8-81C4-B25BC25060A4}"/>
    <cellStyle name="Normal 19 3 2 5" xfId="42569" xr:uid="{6F7E15FC-D4DB-46E7-B539-391FC231772E}"/>
    <cellStyle name="Normal 19 3 3" xfId="5747" xr:uid="{C2332745-6B2E-4AE9-9B32-68F999F24671}"/>
    <cellStyle name="Normal 19 3 3 2" xfId="3121" xr:uid="{E6EE0D45-B967-4D48-BF04-B46C729A0D6C}"/>
    <cellStyle name="Normal 19 3 3 2 2" xfId="28574" xr:uid="{95D31507-D583-41CA-B9D6-7E61A1FF22D8}"/>
    <cellStyle name="Normal 19 3 3 3" xfId="31170" xr:uid="{1C3242CC-000B-4B42-81EE-D36754F9C9DF}"/>
    <cellStyle name="Normal 19 3 4" xfId="22766" xr:uid="{6E45CD83-78AE-4591-9703-58A9F51073B5}"/>
    <cellStyle name="Normal 19 3 4 2" xfId="3291" xr:uid="{B41543D1-79FC-44AD-9CA2-0CC742106680}"/>
    <cellStyle name="Normal 19 3 4 2 2" xfId="28744" xr:uid="{E20FBF3B-4763-4C65-8358-CEFE9FDA620B}"/>
    <cellStyle name="Normal 19 3 4 3" xfId="48021" xr:uid="{09F980F1-DF6C-43B3-8DAC-0A1D0053E911}"/>
    <cellStyle name="Normal 19 3 5" xfId="15585" xr:uid="{68BACB4D-4306-4FC4-8235-91D7D5AC638D}"/>
    <cellStyle name="Normal 19 3 5 2" xfId="40912" xr:uid="{0995CB6C-CDE5-40C6-9E89-3F7E8FA7C435}"/>
    <cellStyle name="Normal 19 3 6" xfId="37253" xr:uid="{C9FDC49D-EA47-4BC2-83CA-D3757F176A17}"/>
    <cellStyle name="Normal 19 4" xfId="24527" xr:uid="{4BFEB836-2588-48D4-8CA9-7A2688D69502}"/>
    <cellStyle name="Normal 19 5" xfId="16110" xr:uid="{1063D2B2-6AE0-4AAB-8AED-8581D5F03C3D}"/>
    <cellStyle name="Normal 19 5 2" xfId="22594" xr:uid="{FD11A2C6-280D-43AA-A064-CEA5A2B05FC2}"/>
    <cellStyle name="Normal 19 5 2 2" xfId="20997" xr:uid="{98CADF52-D881-4195-B9BD-D13E69445C1A}"/>
    <cellStyle name="Normal 19 5 2 2 2" xfId="46276" xr:uid="{46061455-CE62-46EA-B52E-20B1197CBAA2}"/>
    <cellStyle name="Normal 19 5 2 3" xfId="47849" xr:uid="{F6C49DBB-0CC6-4283-8BB4-8864D828CC49}"/>
    <cellStyle name="Normal 19 5 3" xfId="3815" xr:uid="{C0B11DF1-C52F-45FE-86E1-4EDBD8420E19}"/>
    <cellStyle name="Normal 19 5 3 2" xfId="21167" xr:uid="{B9481FCF-003B-488B-9BA5-D0EE2B2296C1}"/>
    <cellStyle name="Normal 19 5 3 2 2" xfId="46446" xr:uid="{A1E1AD49-8E98-4BD0-AE05-D1CCA160841A}"/>
    <cellStyle name="Normal 19 5 3 3" xfId="29259" xr:uid="{5EC21BA4-78BF-4843-8130-D05DA7AE5AAA}"/>
    <cellStyle name="Normal 19 5 4" xfId="9261" xr:uid="{273DD721-D2B6-458A-AC76-DB821E41A7BB}"/>
    <cellStyle name="Normal 19 5 4 2" xfId="34654" xr:uid="{573F0896-A871-4974-B2F2-02CF0FC81179}"/>
    <cellStyle name="Normal 19 5 5" xfId="41427" xr:uid="{7C079CD6-44A9-48B4-BCFC-E2136F7ED560}"/>
    <cellStyle name="Normal 19 6" xfId="10936" xr:uid="{98FEE5E3-3C66-4124-92C9-22BEC30000C4}"/>
    <cellStyle name="Normal 19 6 2" xfId="2692" xr:uid="{651CBD84-C2CE-4998-A0E1-DFAE41FBB3CA}"/>
    <cellStyle name="Normal 19 6 2 2" xfId="1096" xr:uid="{1623137E-683D-4A87-8B36-51E4058BF954}"/>
    <cellStyle name="Normal 19 6 2 2 2" xfId="26580" xr:uid="{461767CC-CAE1-4142-9989-8B8131AC61C7}"/>
    <cellStyle name="Normal 19 6 2 3" xfId="28145" xr:uid="{06EAFBB0-73D6-4BBD-B32E-92E5601145ED}"/>
    <cellStyle name="Normal 19 6 3" xfId="10207" xr:uid="{D832E978-1F54-4D42-B301-B1F23F19971E}"/>
    <cellStyle name="Normal 19 6 3 2" xfId="18114" xr:uid="{829D0356-28A3-479E-8D47-7BF5979D4B83}"/>
    <cellStyle name="Normal 19 6 3 2 2" xfId="43422" xr:uid="{CD0DAAAF-4202-49EC-81FA-94EA8FEFD57B}"/>
    <cellStyle name="Normal 19 6 3 3" xfId="35591" xr:uid="{94DBF9E5-DC86-452A-97BD-0CA5761FD071}"/>
    <cellStyle name="Normal 19 6 4" xfId="1961" xr:uid="{3B30E930-BAAD-4F38-895B-3C1CE059F5FB}"/>
    <cellStyle name="Normal 19 6 4 2" xfId="27432" xr:uid="{5EABC500-DCFD-4A16-8F9F-DDD40995354A}"/>
    <cellStyle name="Normal 19 6 5" xfId="36307" xr:uid="{07EFF191-37EF-4819-93D1-0B117739F6A4}"/>
    <cellStyle name="Normal 2" xfId="78" xr:uid="{F900CD53-1667-4D58-9FDA-F64D138AFAFE}"/>
    <cellStyle name="Normal 2 10" xfId="21315" xr:uid="{D2501FBC-284E-4F2F-80CC-E5E0F4E36015}"/>
    <cellStyle name="Normal 2 11" xfId="15003" xr:uid="{760B91E8-0623-4BBA-BFC8-687A352DEB48}"/>
    <cellStyle name="Normal 2 12" xfId="8679" xr:uid="{15C94F02-9741-4671-B6EE-E65A935DDEA4}"/>
    <cellStyle name="Normal 2 12 2" xfId="18316" xr:uid="{30195976-F5C0-4140-A7A2-01B558849E36}"/>
    <cellStyle name="Normal 2 12 2 2" xfId="10401" xr:uid="{BC1E0745-96C1-4B3D-B221-5EA2D8ECA890}"/>
    <cellStyle name="Normal 2 12 2 2 2" xfId="35785" xr:uid="{10808EC8-76F5-488C-B95D-CEED1710CAC1}"/>
    <cellStyle name="Normal 2 12 2 3" xfId="43616" xr:uid="{B1F905DC-EE87-4638-A953-17D16667AE28}"/>
    <cellStyle name="Normal 2 12 3" xfId="5849" xr:uid="{610C02D8-C5B0-4614-B942-199B5AB1A7BE}"/>
    <cellStyle name="Normal 2 12 3 2" xfId="9536" xr:uid="{2CD40F06-4109-41F0-9570-FD9417FFBC80}"/>
    <cellStyle name="Normal 2 12 3 2 2" xfId="34929" xr:uid="{2A7BD1F7-C7E4-4CFF-92FA-080EA5C6AC5B}"/>
    <cellStyle name="Normal 2 12 3 3" xfId="31272" xr:uid="{DF5DF6A8-7C3C-436A-B4B6-96169AA65E85}"/>
    <cellStyle name="Normal 2 12 4" xfId="6018" xr:uid="{6E2452CD-FFBB-466D-90D6-C3FEDF01CBDA}"/>
    <cellStyle name="Normal 2 12 4 2" xfId="31441" xr:uid="{4288ACAA-4BD5-4442-8F79-B9315A79CDD4}"/>
    <cellStyle name="Normal 2 12 5" xfId="34079" xr:uid="{0ABA09CA-56BE-4B45-B0FA-22DDD2D56796}"/>
    <cellStyle name="Normal 2 13" xfId="18214" xr:uid="{1A2120FC-022D-4BFE-B3BC-FF5C0269233A}"/>
    <cellStyle name="Normal 2 13 2" xfId="12061" xr:uid="{8E1AE413-36D7-4BC9-B79D-135BC365E311}"/>
    <cellStyle name="Normal 2 13 2 2" xfId="9434" xr:uid="{C79D3D99-88FD-4120-8908-A112F6A85863}"/>
    <cellStyle name="Normal 2 13 2 2 2" xfId="34827" xr:uid="{50198DCC-6383-454E-90B4-634E00B7B327}"/>
    <cellStyle name="Normal 2 13 2 3" xfId="37424" xr:uid="{2BB23D83-D2FD-4383-BB65-85523BC2BB69}"/>
    <cellStyle name="Normal 2 13 3" xfId="16453" xr:uid="{38214961-7687-47F8-9180-30F3377196B2}"/>
    <cellStyle name="Normal 2 13 3 2" xfId="9604" xr:uid="{EC0ACDF8-AB88-4B28-8948-B38F52FB9DC6}"/>
    <cellStyle name="Normal 2 13 3 2 2" xfId="34997" xr:uid="{9AE58F7F-F7A0-4C40-B81B-3BCE1D486DE4}"/>
    <cellStyle name="Normal 2 13 3 3" xfId="41769" xr:uid="{C91B7095-DC32-42FB-AA11-D3EB713D68F9}"/>
    <cellStyle name="Normal 2 13 4" xfId="5052" xr:uid="{4FB06306-2336-4D27-8B8A-F413A7A7FFDB}"/>
    <cellStyle name="Normal 2 13 4 2" xfId="30483" xr:uid="{3FFDDAFC-273A-4EDD-AE75-6356F378753D}"/>
    <cellStyle name="Normal 2 13 5" xfId="43515" xr:uid="{09B78992-47ED-4BD0-8040-A6933C4C3082}"/>
    <cellStyle name="Normal 2 14" xfId="6728" xr:uid="{A0868026-AA55-445F-9C89-A8C924AE3A61}"/>
    <cellStyle name="Normal 2 14 2" xfId="15329" xr:uid="{65D954C1-BC3A-4671-A5F4-3DB03FEB3851}"/>
    <cellStyle name="Normal 2 14 2 2" xfId="10549" xr:uid="{6A983025-DAB9-4DAD-B14C-15E784F9D5E7}"/>
    <cellStyle name="Normal 2 14 2 2 2" xfId="35933" xr:uid="{D4A593EA-4260-47B9-8A1B-D0A9FEBE9316}"/>
    <cellStyle name="Normal 2 14 2 3" xfId="40656" xr:uid="{E913B67C-E90C-47EA-A92A-572676FD1EEE}"/>
    <cellStyle name="Normal 2 14 3" xfId="5997" xr:uid="{7403BCB6-7FCF-4E31-ABFE-1E662276CB3C}"/>
    <cellStyle name="Normal 2 14 3 2" xfId="13903" xr:uid="{F44D33CD-441D-4FC6-9068-EA551A6A3E56}"/>
    <cellStyle name="Normal 2 14 3 2 2" xfId="39254" xr:uid="{DD015AD5-D751-4CE9-8144-E2AAC5246D36}"/>
    <cellStyle name="Normal 2 14 3 3" xfId="31420" xr:uid="{F282421E-AA24-4CC1-B58D-D22FC6E3A2F9}"/>
    <cellStyle name="Normal 2 14 4" xfId="23016" xr:uid="{A2A86528-AF77-472B-B606-3C8D546167D7}"/>
    <cellStyle name="Normal 2 14 4 2" xfId="48271" xr:uid="{F6859C18-31FF-405A-A486-5EBA7749A942}"/>
    <cellStyle name="Normal 2 14 5" xfId="32142" xr:uid="{35F30422-D666-46D5-8340-E5BF1D4A4971}"/>
    <cellStyle name="Normal 2 2" xfId="79" xr:uid="{72E4BEB8-9B26-47EE-9F99-0D34AE65F72D}"/>
    <cellStyle name="Normal 2 2 10" xfId="16533" xr:uid="{AD2268DE-A591-4B2F-9A53-36C2480B8A9B}"/>
    <cellStyle name="Normal 2 2 10 2" xfId="41849" xr:uid="{1A289392-6D82-41A5-9247-FE81E06D22DA}"/>
    <cellStyle name="Normal 2 2 11" xfId="7591" xr:uid="{B973D9F6-D2E1-470D-92C3-D4B091E573A8}"/>
    <cellStyle name="Normal 2 2 11 2" xfId="33005" xr:uid="{05056267-C25A-42AF-A196-828938D642B1}"/>
    <cellStyle name="Normal 2 2 12" xfId="5492" xr:uid="{11259F95-77FF-40DC-8680-C831C2A17457}"/>
    <cellStyle name="Normal 2 2 12 2" xfId="30921" xr:uid="{82948A33-3BD4-4784-A2C9-0A97F8EE10D9}"/>
    <cellStyle name="Normal 2 2 13" xfId="25530" xr:uid="{4BD31CBD-6AB2-467E-A490-D24C9CA290D3}"/>
    <cellStyle name="Normal 2 2 13 2" xfId="50753" xr:uid="{77B1911F-776C-4E84-AC0E-1566528CF021}"/>
    <cellStyle name="Normal 2 2 14" xfId="25625" xr:uid="{BDB7F35B-95AB-4EFC-9844-E0F856E30D1A}"/>
    <cellStyle name="Normal 2 2 2" xfId="20235" xr:uid="{296ACEB6-8325-4130-A1B7-4ABD4412416A}"/>
    <cellStyle name="Normal 2 2 2 2" xfId="4470" xr:uid="{05CF44AE-DF12-4BDE-AA7C-7E2C7610108C}"/>
    <cellStyle name="Normal 2 2 2 2 2" xfId="14004" xr:uid="{955B4208-059E-43F5-B9EB-14F4216F21F5}"/>
    <cellStyle name="Normal 2 2 2 2 2 2" xfId="7852" xr:uid="{83A2973B-03E1-4779-92EA-0497F61B46A2}"/>
    <cellStyle name="Normal 2 2 2 2 2 2 2" xfId="5225" xr:uid="{D77F6FBC-3628-4C71-A400-3119A0449932}"/>
    <cellStyle name="Normal 2 2 2 2 2 2 2 2" xfId="30656" xr:uid="{83525B2C-E4F9-4664-AE4F-618C24DC8291}"/>
    <cellStyle name="Normal 2 2 2 2 2 2 3" xfId="33259" xr:uid="{9DD774E7-0422-4499-84A9-32DB61832E6D}"/>
    <cellStyle name="Normal 2 2 2 2 2 3" xfId="24870" xr:uid="{3D081B09-44C2-4461-BCA8-168BB080425A}"/>
    <cellStyle name="Normal 2 2 2 2 2 3 2" xfId="5395" xr:uid="{08EB070C-B8DA-44FC-B82E-30B2F5BC64F8}"/>
    <cellStyle name="Normal 2 2 2 2 2 3 2 2" xfId="30826" xr:uid="{3EE80347-52F4-48EA-A656-9BBC53716052}"/>
    <cellStyle name="Normal 2 2 2 2 2 3 3" xfId="50104" xr:uid="{124C62E9-5562-4F5A-A754-F40FC4F0C537}"/>
    <cellStyle name="Normal 2 2 2 2 2 4" xfId="17690" xr:uid="{B2203CA3-B763-4EE4-9D47-EAF4E91A2338}"/>
    <cellStyle name="Normal 2 2 2 2 2 4 2" xfId="42998" xr:uid="{CA05FBF4-1372-4EE5-A31D-54623D5FB17A}"/>
    <cellStyle name="Normal 2 2 2 2 2 5" xfId="39345" xr:uid="{CE57136C-170B-490D-B300-35005EE9D677}"/>
    <cellStyle name="Normal 2 2 2 2 3" xfId="410" xr:uid="{68184471-E17B-4DFB-BB6C-84D9DED63DB6}"/>
    <cellStyle name="Normal 2 2 2 2 3 2" xfId="23746" xr:uid="{2B044B5F-2ECE-4B31-BC75-CF17444CB800}"/>
    <cellStyle name="Normal 2 2 2 2 3 2 2" xfId="6339" xr:uid="{29EA3892-78F9-408E-BC7A-99A7334D8094}"/>
    <cellStyle name="Normal 2 2 2 2 3 2 2 2" xfId="31762" xr:uid="{2F61862C-2EF7-4C75-80D4-FC84C43361EF}"/>
    <cellStyle name="Normal 2 2 2 2 3 2 3" xfId="48991" xr:uid="{145C1759-C8CD-4A1C-B1C3-26FCD326E4D6}"/>
    <cellStyle name="Normal 2 2 2 2 3 3" xfId="18635" xr:uid="{7E12EB02-CB7F-4A70-BEA6-D9C6BF47A9BE}"/>
    <cellStyle name="Normal 2 2 2 2 3 3 2" xfId="4405" xr:uid="{831BF37E-86E3-4895-AD4C-AAA26375DBA7}"/>
    <cellStyle name="Normal 2 2 2 2 3 3 2 2" xfId="29849" xr:uid="{4804EB16-AD03-47E1-9A2D-EFCAD76DDF6B}"/>
    <cellStyle name="Normal 2 2 2 2 3 3 3" xfId="43935" xr:uid="{38C319C9-B764-4526-9F52-9FF615D3FE8F}"/>
    <cellStyle name="Normal 2 2 2 2 3 4" xfId="12483" xr:uid="{624B87F0-801F-4102-8BAB-1A4BA6C90349}"/>
    <cellStyle name="Normal 2 2 2 2 3 4 2" xfId="37846" xr:uid="{5AA81E52-2AE9-4823-B6FE-CC3FF8614974}"/>
    <cellStyle name="Normal 2 2 2 2 3 5" xfId="25894" xr:uid="{394755BD-4EA6-4D7D-86C2-AC0CEAD15B5A}"/>
    <cellStyle name="Normal 2 2 2 3" xfId="2440" xr:uid="{D05AABA8-4C8F-45B4-A1E2-1FA2E862A2C4}"/>
    <cellStyle name="Normal 2 2 2 3 2" xfId="411" xr:uid="{A102C287-FDB1-4D6A-AD8C-6222381C4EB0}"/>
    <cellStyle name="Normal 2 2 2 3 2 2" xfId="17434" xr:uid="{2B38D748-905C-4F44-9643-2765CD17C4F5}"/>
    <cellStyle name="Normal 2 2 2 3 2 2 2" xfId="12653" xr:uid="{69CA1C54-1343-4740-A004-A04571897AC5}"/>
    <cellStyle name="Normal 2 2 2 3 2 2 2 2" xfId="38016" xr:uid="{82F38364-D040-4535-94AE-8F904BDD8617}"/>
    <cellStyle name="Normal 2 2 2 3 2 2 3" xfId="42742" xr:uid="{808D5AD3-F6F3-4B9F-8C29-85B087569A2D}"/>
    <cellStyle name="Normal 2 2 2 3 2 3" xfId="8102" xr:uid="{658EBBF2-25BE-4E1E-AF9B-6060D1087D9F}"/>
    <cellStyle name="Normal 2 2 2 3 2 3 2" xfId="10719" xr:uid="{49A7B787-2279-4594-9204-77895C48EFEE}"/>
    <cellStyle name="Normal 2 2 2 3 2 3 2 2" xfId="36103" xr:uid="{2BC9A741-77AF-4EDD-873B-4741626D6A43}"/>
    <cellStyle name="Normal 2 2 2 3 2 3 3" xfId="33509" xr:uid="{BE9F674D-68C4-4999-8183-E6B0BE931D2E}"/>
    <cellStyle name="Normal 2 2 2 3 2 4" xfId="25120" xr:uid="{06116F1B-2774-46D0-858D-8C5203F866A6}"/>
    <cellStyle name="Normal 2 2 2 3 2 4 2" xfId="50354" xr:uid="{1048653D-C1E0-46FA-A5C8-94D114D50F3A}"/>
    <cellStyle name="Normal 2 2 2 3 2 5" xfId="25895" xr:uid="{FA9FFA90-2851-4DE2-A6A7-CB27AA7AE8BD}"/>
    <cellStyle name="Normal 2 2 2 3 3" xfId="20487" xr:uid="{1587CEB2-74F6-464B-B8A8-D456C618B8FB}"/>
    <cellStyle name="Normal 2 2 2 3 3 2" xfId="11538" xr:uid="{CFFD63CF-C0F8-4DF7-82BC-F69F74EFFAD1}"/>
    <cellStyle name="Normal 2 2 2 3 3 2 2" xfId="36909" xr:uid="{1ED684C5-FB64-4DD9-A5FE-E2B697D71471}"/>
    <cellStyle name="Normal 2 2 2 3 3 3" xfId="45766" xr:uid="{CA1B3F1D-D450-4791-B6BC-ABEE189844F9}"/>
    <cellStyle name="Normal 2 2 2 3 4" xfId="18557" xr:uid="{B1E5433B-6114-4074-9649-BC63F1B591B3}"/>
    <cellStyle name="Normal 2 2 2 3 4 2" xfId="11708" xr:uid="{62FD6CF9-943D-4E0C-AA9A-99BE484C46C1}"/>
    <cellStyle name="Normal 2 2 2 3 4 2 2" xfId="37079" xr:uid="{E34557FD-440D-4E22-A19D-0F21D9FEE13B}"/>
    <cellStyle name="Normal 2 2 2 3 4 3" xfId="43857" xr:uid="{ACCEC75A-5F96-48DD-B18F-0089CF651380}"/>
    <cellStyle name="Normal 2 2 2 3 5" xfId="7157" xr:uid="{66F3C38F-4A97-4380-8E7A-1F0431686A3A}"/>
    <cellStyle name="Normal 2 2 2 3 5 2" xfId="32571" xr:uid="{A4973275-32E5-41EF-AEE7-4CEDCB08E691}"/>
    <cellStyle name="Normal 2 2 2 3 6" xfId="27895" xr:uid="{45EA15FD-10A0-4701-8591-1EA26B18DB7A}"/>
    <cellStyle name="Normal 2 2 2 4" xfId="8753" xr:uid="{8CE87EB3-36D9-46E1-A255-35E024997A61}"/>
    <cellStyle name="Normal 2 2 2 5" xfId="20316" xr:uid="{2CD07611-4630-4C74-A72E-C6B1D16FE568}"/>
    <cellStyle name="Normal 2 2 2 5 2" xfId="18385" xr:uid="{C7AA19CB-AAB4-422F-85FE-A5B3867D3B3A}"/>
    <cellStyle name="Normal 2 2 2 5 2 2" xfId="15758" xr:uid="{C0B24CE7-96EE-4BE6-B294-278097D1ABB5}"/>
    <cellStyle name="Normal 2 2 2 5 2 2 2" xfId="41085" xr:uid="{5CCAFA7D-70E7-4709-84DC-6F1118209CB3}"/>
    <cellStyle name="Normal 2 2 2 5 2 3" xfId="43685" xr:uid="{C3A66137-E246-4D66-A2D0-05E898E05E80}"/>
    <cellStyle name="Normal 2 2 2 5 3" xfId="12233" xr:uid="{C7B717EC-807B-4227-ADA2-7A0D3E359EC5}"/>
    <cellStyle name="Normal 2 2 2 5 3 2" xfId="15928" xr:uid="{2457C275-8DB3-43F7-9EF2-1477755EF7D9}"/>
    <cellStyle name="Normal 2 2 2 5 3 2 2" xfId="41255" xr:uid="{F3DA0783-0758-48B9-8A64-6E89C3859E6F}"/>
    <cellStyle name="Normal 2 2 2 5 3 3" xfId="37596" xr:uid="{94825669-4BD8-4E6D-88AE-287F58870EBB}"/>
    <cellStyle name="Normal 2 2 2 5 4" xfId="24002" xr:uid="{C61DC624-B900-4355-AE48-CD7BB3FC571B}"/>
    <cellStyle name="Normal 2 2 2 5 4 2" xfId="49247" xr:uid="{F0DB60D7-0515-4F74-B335-58F6DBDAB733}"/>
    <cellStyle name="Normal 2 2 2 5 5" xfId="45597" xr:uid="{5F36A8DD-447A-4ED1-AD29-E23936DB875E}"/>
    <cellStyle name="Normal 2 2 2 6" xfId="13050" xr:uid="{5AB2BA7E-2C2F-4F2E-ADEF-4660B81B1715}"/>
    <cellStyle name="Normal 2 2 2 6 2" xfId="11109" xr:uid="{269C08FA-BC60-4D96-BE2D-CDA2DD67350E}"/>
    <cellStyle name="Normal 2 2 2 6 2 2" xfId="16873" xr:uid="{8E1AA25C-CF0F-44E7-8B58-000552B8DACB}"/>
    <cellStyle name="Normal 2 2 2 6 2 2 2" xfId="42189" xr:uid="{7CAD52C2-95E2-4CF9-AFA1-82D7FA1B2144}"/>
    <cellStyle name="Normal 2 2 2 6 2 3" xfId="36480" xr:uid="{C387477F-4C9B-430F-9FDC-BF118D4AC81F}"/>
    <cellStyle name="Normal 2 2 2 6 3" xfId="24948" xr:uid="{F4507E5C-A1DC-4B79-AA9F-275230900658}"/>
    <cellStyle name="Normal 2 2 2 6 3 2" xfId="2301" xr:uid="{007E1452-A1B9-46A3-8F66-4FA0767C33E3}"/>
    <cellStyle name="Normal 2 2 2 6 3 2 2" xfId="27772" xr:uid="{21B50EBE-FA8C-444C-9254-DCA4E3F685D5}"/>
    <cellStyle name="Normal 2 2 2 6 3 3" xfId="50182" xr:uid="{B64F1777-96E8-473C-9166-A774319DDC41}"/>
    <cellStyle name="Normal 2 2 2 6 4" xfId="6169" xr:uid="{80F52A95-847C-4A2E-A21A-3A75E94B8390}"/>
    <cellStyle name="Normal 2 2 2 6 4 2" xfId="31592" xr:uid="{31CE7BC3-E941-4723-9773-DA058095C802}"/>
    <cellStyle name="Normal 2 2 2 6 5" xfId="38401" xr:uid="{4FF3670A-E9F5-4306-AE3D-A216C0739F86}"/>
    <cellStyle name="Normal 2 2 2 7" xfId="25605" xr:uid="{3022DDA5-314E-4EA4-A687-3267DE366786}"/>
    <cellStyle name="Normal 2 2 2 7 2" xfId="50827" xr:uid="{42C9132A-5309-4BCD-A277-276A797D31F3}"/>
    <cellStyle name="Normal 2 2 3" xfId="19206" xr:uid="{FD3EF84C-F258-46D2-84B7-4B13AA9A56A3}"/>
    <cellStyle name="Normal 2 2 3 2" xfId="10783" xr:uid="{87ED9591-BB0C-4EDC-926A-CB2809095D01}"/>
    <cellStyle name="Normal 2 2 3 2 2" xfId="15077" xr:uid="{9CED3E8C-9630-4BA2-8CA3-086DBEF1F855}"/>
    <cellStyle name="Normal 2 2 3 2 2 2" xfId="2611" xr:uid="{5049C338-5EC7-4072-BFBF-E4EE5A3882B9}"/>
    <cellStyle name="Normal 2 2 3 2 2 2 2" xfId="17863" xr:uid="{0AA5BBA5-B164-445E-96A4-B23A578A6623}"/>
    <cellStyle name="Normal 2 2 3 2 2 2 2 2" xfId="43171" xr:uid="{08EEB809-17B3-4A04-953C-1ED6D1476F72}"/>
    <cellStyle name="Normal 2 2 3 2 2 2 3" xfId="28064" xr:uid="{FAD4CE84-0728-4D5F-A517-32484B93D76A}"/>
    <cellStyle name="Normal 2 2 3 2 2 3" xfId="20659" xr:uid="{A3B32873-6A02-4E25-A2AB-33314DB04950}"/>
    <cellStyle name="Normal 2 2 3 2 2 3 2" xfId="18033" xr:uid="{38A683D0-5782-4529-B301-4213FA82603F}"/>
    <cellStyle name="Normal 2 2 3 2 2 3 2 2" xfId="43341" xr:uid="{048EF537-F599-48B0-BF6F-B16F3D2E3100}"/>
    <cellStyle name="Normal 2 2 3 2 2 3 3" xfId="45938" xr:uid="{0213AC34-05C2-459A-A35B-3DF7F3D0A78F}"/>
    <cellStyle name="Normal 2 2 3 2 2 4" xfId="13479" xr:uid="{8FDDC1E5-B879-4610-96D7-077641C1472D}"/>
    <cellStyle name="Normal 2 2 3 2 2 4 2" xfId="38830" xr:uid="{67159439-34D6-4BE3-A02E-91D0E3DEC234}"/>
    <cellStyle name="Normal 2 2 3 2 2 5" xfId="40405" xr:uid="{31D68C63-4623-4624-8A93-9F8C33084792}"/>
    <cellStyle name="Normal 2 2 3 2 3" xfId="3555" xr:uid="{689DE302-EF6C-4088-9CEC-D84204435336}"/>
    <cellStyle name="Normal 2 2 3 2 3 2" xfId="19537" xr:uid="{D2CCBA41-AB3B-444D-8C46-76D7ECC9F26A}"/>
    <cellStyle name="Normal 2 2 3 2 3 2 2" xfId="18977" xr:uid="{836BFF11-31DA-40C2-90DD-693665FAFD15}"/>
    <cellStyle name="Normal 2 2 3 2 3 2 2 2" xfId="44277" xr:uid="{4318230B-9263-4D2A-A21D-6B6ECD824689}"/>
    <cellStyle name="Normal 2 2 3 2 3 2 3" xfId="44825" xr:uid="{0C408873-02F1-4053-BB94-C11757EA5A70}"/>
    <cellStyle name="Normal 2 2 3 2 3 3" xfId="14425" xr:uid="{8AC02B28-05D5-4ED8-BC5E-3EFBD7F86ECF}"/>
    <cellStyle name="Normal 2 2 3 2 3 3 2" xfId="17043" xr:uid="{5A73B437-AABD-4834-8279-B267B3198693}"/>
    <cellStyle name="Normal 2 2 3 2 3 3 2 2" xfId="42359" xr:uid="{9082020F-4DDE-4D6F-870D-00DB8CF0BDE8}"/>
    <cellStyle name="Normal 2 2 3 2 3 3 3" xfId="39764" xr:uid="{5B7B8B28-98D2-4ABF-B727-D5BE8C852660}"/>
    <cellStyle name="Normal 2 2 3 2 3 4" xfId="8274" xr:uid="{5006B69E-FF15-4FF7-8D49-E30AEF2F4C3F}"/>
    <cellStyle name="Normal 2 2 3 2 3 4 2" xfId="33681" xr:uid="{B916D5DD-F9DB-4369-B7B3-53C41399E3CB}"/>
    <cellStyle name="Normal 2 2 3 2 3 5" xfId="28999" xr:uid="{05AC4E31-EA40-4D7C-9BB5-8362D79DF4A8}"/>
    <cellStyle name="Normal 2 2 3 3" xfId="4544" xr:uid="{68972504-8DC6-4912-9659-444FD01A7411}"/>
    <cellStyle name="Normal 2 2 3 3 2" xfId="9869" xr:uid="{251081C3-E038-404A-B06A-4350005081B3}"/>
    <cellStyle name="Normal 2 2 3 3 2 2" xfId="13223" xr:uid="{39EDE06B-1465-4BB1-8E83-CA78DBBF9AD6}"/>
    <cellStyle name="Normal 2 2 3 3 2 2 2" xfId="8444" xr:uid="{E95D2838-FB1A-4E2B-916E-C33441BC9FA0}"/>
    <cellStyle name="Normal 2 2 3 3 2 2 2 2" xfId="33851" xr:uid="{2B1C76BA-F704-48D7-B282-C377523B8AC8}"/>
    <cellStyle name="Normal 2 2 3 3 2 2 3" xfId="38574" xr:uid="{096A5BA4-6197-46B5-A403-27A3F957ECCD}"/>
    <cellStyle name="Normal 2 2 3 3 2 3" xfId="2861" xr:uid="{97D6B3B2-44BE-4B5B-A119-41BA227CC631}"/>
    <cellStyle name="Normal 2 2 3 3 2 3 2" xfId="6509" xr:uid="{EEE8B2B6-6C50-4BC1-8BF1-3412A7DE2D57}"/>
    <cellStyle name="Normal 2 2 3 3 2 3 2 2" xfId="31932" xr:uid="{88A10D45-D6B7-4C6C-9CE9-E5232E8FBBA6}"/>
    <cellStyle name="Normal 2 2 3 3 2 3 3" xfId="28314" xr:uid="{0B325BEF-B799-42A6-9BA9-A3468087FFE4}"/>
    <cellStyle name="Normal 2 2 3 3 2 4" xfId="20909" xr:uid="{C537A28F-0788-4467-A4A3-0F78F7A31B0E}"/>
    <cellStyle name="Normal 2 2 3 3 2 4 2" xfId="46188" xr:uid="{C8C89238-AC6E-4661-BC8E-64A7F822D213}"/>
    <cellStyle name="Normal 2 2 3 3 2 5" xfId="35253" xr:uid="{12AF5B6B-1E5B-4DC3-9A89-DA44D76CBF63}"/>
    <cellStyle name="Normal 2 2 3 3 3" xfId="8924" xr:uid="{7ABA7832-0134-43E9-B4F2-E47AEBC498C8}"/>
    <cellStyle name="Normal 2 2 3 3 3 2" xfId="7330" xr:uid="{5BC84FD3-785F-4C57-A067-F33F46E80E76}"/>
    <cellStyle name="Normal 2 2 3 3 3 2 2" xfId="32744" xr:uid="{E12E7F6F-BFE7-499B-A325-1FD56CFDF6AC}"/>
    <cellStyle name="Normal 2 2 3 3 3 3" xfId="34317" xr:uid="{59177614-D23E-4327-9593-4BCB3DBCB41F}"/>
    <cellStyle name="Normal 2 2 3 3 4" xfId="14347" xr:uid="{F7C2E6B9-B11D-4FD5-B7A3-DB62CFB8AABD}"/>
    <cellStyle name="Normal 2 2 3 3 4 2" xfId="7500" xr:uid="{3AFB3FE7-24C6-4A07-8473-521EBBFAEA2B}"/>
    <cellStyle name="Normal 2 2 3 3 4 2 2" xfId="32914" xr:uid="{509163CF-C5CB-47F1-B25F-9B4CEFDD1419}"/>
    <cellStyle name="Normal 2 2 3 3 4 3" xfId="39686" xr:uid="{3A46223C-E37F-4B10-8814-753DCC41D15C}"/>
    <cellStyle name="Normal 2 2 3 3 5" xfId="843" xr:uid="{975F363B-D187-44BC-BFF7-DFA8E8BB5086}"/>
    <cellStyle name="Normal 2 2 3 3 5 2" xfId="26327" xr:uid="{3BF7F9B3-5177-49FF-96EB-2E0392C9C076}"/>
    <cellStyle name="Normal 2 2 3 3 6" xfId="29975" xr:uid="{ED0CB7DC-1378-4997-B17F-8A9DF67B904C}"/>
    <cellStyle name="Normal 2 2 3 4" xfId="21389" xr:uid="{7E84BFFE-C58A-4FF1-B1A2-DA8BCA27225A}"/>
    <cellStyle name="Normal 2 2 3 4 2" xfId="14175" xr:uid="{8F80B74A-1C70-4A8E-BC93-10C9EFD0827B}"/>
    <cellStyle name="Normal 2 2 3 4 2 2" xfId="24175" xr:uid="{3F2FE3EF-18A5-45DA-B9A8-7ED1160920F1}"/>
    <cellStyle name="Normal 2 2 3 4 2 2 2" xfId="49420" xr:uid="{33B7802A-843B-4AD0-B3AF-A4EE070CA353}"/>
    <cellStyle name="Normal 2 2 3 4 2 3" xfId="39514" xr:uid="{4B69DB6D-3670-4E49-86C5-6E326A0A9605}"/>
    <cellStyle name="Normal 2 2 3 4 3" xfId="8024" xr:uid="{296350E1-4E83-4299-BD31-DE16C0E8A60F}"/>
    <cellStyle name="Normal 2 2 3 4 3 2" xfId="24345" xr:uid="{429F6682-A373-4DDD-A3F1-458BD730A14A}"/>
    <cellStyle name="Normal 2 2 3 4 3 2 2" xfId="49590" xr:uid="{84C4F66F-0EE0-4703-89ED-F79F089F2B98}"/>
    <cellStyle name="Normal 2 2 3 4 3 3" xfId="33431" xr:uid="{4F3827FD-85BB-4A99-9E5F-1503D105DC08}"/>
    <cellStyle name="Normal 2 2 3 4 4" xfId="19793" xr:uid="{A2D956E4-79DE-4442-B27C-4713A3404F65}"/>
    <cellStyle name="Normal 2 2 3 4 4 2" xfId="45081" xr:uid="{A72B0B2E-16AD-4C4A-BB16-DCA9A236C242}"/>
    <cellStyle name="Normal 2 2 3 4 5" xfId="46658" xr:uid="{F17CCB85-309F-4C21-8376-16F03F4C38CB}"/>
    <cellStyle name="Normal 2 2 3 5" xfId="1451" xr:uid="{E78B5C3E-2B1B-4053-8B98-5A323F438F93}"/>
    <cellStyle name="Normal 2 2 3 5 2" xfId="6901" xr:uid="{06276616-C919-4898-B7C1-33FC961621D1}"/>
    <cellStyle name="Normal 2 2 3 5 2 2" xfId="25290" xr:uid="{E588F6FF-3C7F-4310-9AE7-A68CF60F6774}"/>
    <cellStyle name="Normal 2 2 3 5 2 2 2" xfId="50524" xr:uid="{99E8B92D-6590-4FE2-B14D-663CDB8C34A4}"/>
    <cellStyle name="Normal 2 2 3 5 2 3" xfId="32315" xr:uid="{3CAFBE16-499E-4BE3-AF16-278C1D67EC86}"/>
    <cellStyle name="Normal 2 2 3 5 3" xfId="20737" xr:uid="{994EF220-FB46-443A-BFF6-C46F44344F40}"/>
    <cellStyle name="Normal 2 2 3 5 3 2" xfId="23356" xr:uid="{022114EB-AA30-495C-89AE-96E2E1D13A74}"/>
    <cellStyle name="Normal 2 2 3 5 3 2 2" xfId="48611" xr:uid="{CB78C247-1EAD-48D5-9A5E-9F748D0C0674}"/>
    <cellStyle name="Normal 2 2 3 5 3 3" xfId="46016" xr:uid="{CA89AAB7-AE8A-4BED-B69C-CD185A055A8C}"/>
    <cellStyle name="Normal 2 2 3 5 4" xfId="18807" xr:uid="{40B9A356-359C-49C1-B2F3-FFC2FAF32EBB}"/>
    <cellStyle name="Normal 2 2 3 5 4 2" xfId="44107" xr:uid="{22AF8705-A885-4229-BF6F-7700DDA5A28F}"/>
    <cellStyle name="Normal 2 2 3 5 5" xfId="26922" xr:uid="{43764831-7966-4440-961C-158C2463F807}"/>
    <cellStyle name="Normal 2 2 3 6" xfId="21487" xr:uid="{48F10C54-EB70-4D60-9477-AC3659DE2905}"/>
    <cellStyle name="Normal 2 2 3 6 2" xfId="15662" xr:uid="{A0A88CD9-5242-42D7-8D3F-37C956C997D2}"/>
    <cellStyle name="Normal 2 2 3 6 2 2" xfId="40989" xr:uid="{34F25829-C85B-401B-A543-B1A4A3D72DFA}"/>
    <cellStyle name="Normal 2 2 3 6 3" xfId="46755" xr:uid="{2CE929E5-4247-4087-8AC6-2A0195C44F2D}"/>
    <cellStyle name="Normal 2 2 3 7" xfId="12136" xr:uid="{2DC98537-0482-4170-AF7D-C52E9F5A1ED4}"/>
    <cellStyle name="Normal 2 2 3 7 2" xfId="21095" xr:uid="{E104E4D1-6EB2-4B70-841D-1CD32C138E81}"/>
    <cellStyle name="Normal 2 2 3 7 2 2" xfId="46374" xr:uid="{C468E1C0-7435-4A63-B583-1F83D41E5A13}"/>
    <cellStyle name="Normal 2 2 3 7 3" xfId="37499" xr:uid="{CDFE5779-2E0C-4915-AE48-84F680783DE0}"/>
    <cellStyle name="Normal 2 2 3 8" xfId="10222" xr:uid="{9A1C5AAC-8D71-4D14-BCCC-A9071EFE8287}"/>
    <cellStyle name="Normal 2 2 3 8 2" xfId="35606" xr:uid="{FBF5D3D2-79AA-4F51-BB88-88655C4A3A31}"/>
    <cellStyle name="Normal 2 2 3 9" xfId="44501" xr:uid="{5FA6EA0D-57C9-427A-A15A-92F0E0E94377}"/>
    <cellStyle name="Normal 2 2 4" xfId="23420" xr:uid="{9F9A997B-0B6C-4F8A-804E-FC6716355477}"/>
    <cellStyle name="Normal 2 2 4 2" xfId="10857" xr:uid="{AF0E3625-5852-4BF3-B9A4-64B9AA739649}"/>
    <cellStyle name="Normal 2 2 4 2 2" xfId="21560" xr:uid="{AB35B9F6-6185-4B32-BAE7-1DD0CAB71B9A}"/>
    <cellStyle name="Normal 2 2 4 2 2 2" xfId="19966" xr:uid="{D380218B-3227-44EC-BDC7-45E79698B827}"/>
    <cellStyle name="Normal 2 2 4 2 2 2 2" xfId="45254" xr:uid="{21A4A432-3A83-4D55-9A59-6FA0BFAD154C}"/>
    <cellStyle name="Normal 2 2 4 2 2 3" xfId="46828" xr:uid="{A02435F2-D699-4E55-81A4-125FBA27F582}"/>
    <cellStyle name="Normal 2 2 4 2 3" xfId="2783" xr:uid="{4D06096F-B2BF-46C8-998B-B3AC58309846}"/>
    <cellStyle name="Normal 2 2 4 2 3 2" xfId="20136" xr:uid="{7D93B5A3-57FC-4C2F-8685-2EBDD02AB7BB}"/>
    <cellStyle name="Normal 2 2 4 2 3 2 2" xfId="45424" xr:uid="{D899B1CF-10AB-4E0A-8580-84D71DDFB3BF}"/>
    <cellStyle name="Normal 2 2 4 2 3 3" xfId="28236" xr:uid="{94D945E1-302A-43B7-841A-F2C737225128}"/>
    <cellStyle name="Normal 2 2 4 2 4" xfId="844" xr:uid="{35DC2175-8023-4F51-8900-0E576639D479}"/>
    <cellStyle name="Normal 2 2 4 2 4 2" xfId="26328" xr:uid="{F42396B3-C1EE-4A69-AC77-8BDE807B8B7F}"/>
    <cellStyle name="Normal 2 2 4 2 5" xfId="36229" xr:uid="{52448429-0634-4F96-9BE7-A1D7AEF4D02E}"/>
    <cellStyle name="Normal 2 2 4 3" xfId="22506" xr:uid="{DCB6E2DC-7B0A-4F72-B45E-7DE019E33B1C}"/>
    <cellStyle name="Normal 2 2 4 3 2" xfId="583" xr:uid="{245D578F-8A67-47AF-8BC2-0491FFC2C692}"/>
    <cellStyle name="Normal 2 2 4 3 2 2" xfId="21079" xr:uid="{D747C577-9707-40B1-843A-9674408026D4}"/>
    <cellStyle name="Normal 2 2 4 3 2 2 2" xfId="46358" xr:uid="{36AAD461-21C5-4F7A-832C-20344AB11524}"/>
    <cellStyle name="Normal 2 2 4 3 2 3" xfId="26067" xr:uid="{F48A486E-AE12-489A-AD6F-CA580458E100}"/>
    <cellStyle name="Normal 2 2 4 3 3" xfId="9174" xr:uid="{F1D21641-6CA1-45A3-8137-7D520E7CDFC7}"/>
    <cellStyle name="Normal 2 2 4 3 3 2" xfId="12823" xr:uid="{5CD665E1-F73D-48B6-8FB4-C4B1BA4D450E}"/>
    <cellStyle name="Normal 2 2 4 3 3 2 2" xfId="38186" xr:uid="{2AA43610-8483-4CCB-BB0C-7662D5273ACB}"/>
    <cellStyle name="Normal 2 2 4 3 3 3" xfId="34567" xr:uid="{04FFB2D7-E4F3-4E66-99FB-F96C0661FB91}"/>
    <cellStyle name="Normal 2 2 4 3 4" xfId="14597" xr:uid="{312E6660-2F30-417C-B5CE-1273ACD9B06C}"/>
    <cellStyle name="Normal 2 2 4 3 4 2" xfId="39936" xr:uid="{D2D870DD-BB69-4C99-B5B8-6E5B57420420}"/>
    <cellStyle name="Normal 2 2 4 3 5" xfId="47762" xr:uid="{D4EADF78-7193-4E39-A787-3F6EBF7F1CE2}"/>
    <cellStyle name="Normal 2 2 5" xfId="23494" xr:uid="{B33CA5DB-C972-4BD7-8FF2-FF8749DA33B3}"/>
    <cellStyle name="Normal 2 2 5 2" xfId="16193" xr:uid="{B9D0CCC7-3551-4A94-8B44-7DD1139E4CC9}"/>
    <cellStyle name="Normal 2 2 5 2 2" xfId="1621" xr:uid="{226AC81F-054C-4876-8CFB-64BCFB0F7ED8}"/>
    <cellStyle name="Normal 2 2 5 2 2 2" xfId="14767" xr:uid="{272C8712-22A7-42CF-BCBD-5060F29C8316}"/>
    <cellStyle name="Normal 2 2 5 2 2 2 2" xfId="40106" xr:uid="{C12AEA60-39C6-4E06-8153-C1894CD4738A}"/>
    <cellStyle name="Normal 2 2 5 2 2 3" xfId="27092" xr:uid="{4AEF572A-B25A-4DEA-A896-FF5B62521647}"/>
    <cellStyle name="Normal 2 2 5 2 3" xfId="21810" xr:uid="{1D174641-81A6-4DCA-8147-09EDC9F17CE1}"/>
    <cellStyle name="Normal 2 2 5 2 3 2" xfId="25460" xr:uid="{B0AF5D3F-F547-4B32-812D-D4A24E987785}"/>
    <cellStyle name="Normal 2 2 5 2 3 2 2" xfId="50694" xr:uid="{BB083003-8D84-4016-9F62-F577AC75A13A}"/>
    <cellStyle name="Normal 2 2 5 2 3 3" xfId="47078" xr:uid="{5C13B9E2-58EE-4575-B545-D4625BD26B72}"/>
    <cellStyle name="Normal 2 2 5 2 4" xfId="3033" xr:uid="{1D134F22-3829-4184-82F2-D9DEC89B99BF}"/>
    <cellStyle name="Normal 2 2 5 2 4 2" xfId="28486" xr:uid="{362DF585-2094-4E47-8E72-5460258622B3}"/>
    <cellStyle name="Normal 2 2 5 2 5" xfId="41509" xr:uid="{A155D364-6E12-4A8E-8EB4-A171EA6DFB2C}"/>
    <cellStyle name="Normal 2 2 5 3" xfId="15248" xr:uid="{E36794C6-0A36-4E73-BFC6-C240641DA8D9}"/>
    <cellStyle name="Normal 2 2 5 3 2" xfId="13652" xr:uid="{94FE3E96-1E76-4DD9-860B-02D4EA60419C}"/>
    <cellStyle name="Normal 2 2 5 3 2 2" xfId="39003" xr:uid="{7FD8BEBA-9FB9-4F33-99E5-501A90A83146}"/>
    <cellStyle name="Normal 2 2 5 3 3" xfId="40575" xr:uid="{191ABE3D-7149-486A-A4DD-5681BD3B5D6F}"/>
    <cellStyle name="Normal 2 2 5 4" xfId="9096" xr:uid="{05FD8560-F42C-4303-AAFD-36233ED7EA91}"/>
    <cellStyle name="Normal 2 2 5 4 2" xfId="13822" xr:uid="{538B0BBB-19F7-48B4-A911-A71FE81EFD07}"/>
    <cellStyle name="Normal 2 2 5 4 2 2" xfId="39173" xr:uid="{1F666582-FCC3-4DFE-ACEE-A68653ECF521}"/>
    <cellStyle name="Normal 2 2 5 4 3" xfId="34489" xr:uid="{1BE45735-48C2-4BFB-BA0E-BA511238EC5E}"/>
    <cellStyle name="Normal 2 2 5 5" xfId="1880" xr:uid="{C0CEFEBD-48AE-4469-88F6-8E0823DD7C75}"/>
    <cellStyle name="Normal 2 2 5 5 2" xfId="27351" xr:uid="{CA29D1D0-F181-4B19-BBBD-F2F1FA7FE2AC}"/>
    <cellStyle name="Normal 2 2 5 6" xfId="48740" xr:uid="{0A249C1C-219F-4515-9165-558275F2B85A}"/>
    <cellStyle name="Normal 2 2 6" xfId="7681" xr:uid="{94A0772E-4857-4E21-AF3D-8C28AF507353}"/>
    <cellStyle name="Normal 2 2 6 2" xfId="24698" xr:uid="{D6880DEA-36D1-4CDA-AE9B-D696C445972F}"/>
    <cellStyle name="Normal 2 2 6 2 2" xfId="22070" xr:uid="{C74BA168-0032-4821-B8C2-76307E0B461D}"/>
    <cellStyle name="Normal 2 2 6 2 2 2" xfId="47338" xr:uid="{CF966058-EB42-4C95-ADD1-E6004DF3F16B}"/>
    <cellStyle name="Normal 2 2 6 2 3" xfId="49932" xr:uid="{9EA1CE6F-BEE9-466B-BEC9-5181CF3CF0BD}"/>
    <cellStyle name="Normal 2 2 6 3" xfId="5919" xr:uid="{4E28A689-9C22-4E62-9FBA-EF6AC61C6C96}"/>
    <cellStyle name="Normal 2 2 6 3 2" xfId="22240" xr:uid="{38036EE2-C17E-4F27-B98E-346E15069236}"/>
    <cellStyle name="Normal 2 2 6 3 2 2" xfId="47508" xr:uid="{8A841C94-EBE1-4F52-96FB-853D3752945B}"/>
    <cellStyle name="Normal 2 2 6 3 3" xfId="31342" xr:uid="{F956822D-EDD6-47AB-A6AE-AD3B99B3F719}"/>
    <cellStyle name="Normal 2 2 6 4" xfId="11365" xr:uid="{9D4398AD-121F-49A4-A491-E43E8776D36C}"/>
    <cellStyle name="Normal 2 2 6 4 2" xfId="36736" xr:uid="{988DDE8C-71B1-484C-BCC4-46DD7C953C9F}"/>
    <cellStyle name="Normal 2 2 6 5" xfId="33088" xr:uid="{626B78EF-5607-49B8-B68E-60DDA3D142E7}"/>
    <cellStyle name="Normal 2 2 7" xfId="19364" xr:uid="{7314AEBC-9AE4-43D0-ADC5-7AFFE3237422}"/>
    <cellStyle name="Normal 2 2 7 2" xfId="4796" xr:uid="{5BE1C9AC-F368-44C1-9C94-02572C6A964A}"/>
    <cellStyle name="Normal 2 2 7 2 2" xfId="23186" xr:uid="{D8DB3C93-3DFA-4C85-A566-97433FB4A38F}"/>
    <cellStyle name="Normal 2 2 7 2 2 2" xfId="48441" xr:uid="{CA34443E-C862-4275-AC02-04D86D49A7FC}"/>
    <cellStyle name="Normal 2 2 7 2 3" xfId="30227" xr:uid="{0B5CC0EA-8908-478E-8A6F-CDCAA9B86F80}"/>
    <cellStyle name="Normal 2 2 7 3" xfId="12311" xr:uid="{9CF4555F-D136-491A-B292-D3D24843539A}"/>
    <cellStyle name="Normal 2 2 7 3 2" xfId="1268" xr:uid="{E8B57F33-6D68-4D6D-B134-6B769A304535}"/>
    <cellStyle name="Normal 2 2 7 3 2 2" xfId="26752" xr:uid="{2E469B09-434B-42EC-98B2-843BD1BE4453}"/>
    <cellStyle name="Normal 2 2 7 3 3" xfId="37674" xr:uid="{10F7900C-FE83-492A-8A96-5095D46448AF}"/>
    <cellStyle name="Normal 2 2 7 4" xfId="16703" xr:uid="{17F75190-A4A5-4F5D-A4D8-F829A37005E7}"/>
    <cellStyle name="Normal 2 2 7 4 2" xfId="42019" xr:uid="{BC7166E1-B6A2-4076-92BA-FE8D6CBF4B35}"/>
    <cellStyle name="Normal 2 2 7 5" xfId="44652" xr:uid="{1C9CBBB9-CC44-4AC3-8214-87D17A30701D}"/>
    <cellStyle name="Normal 2 2 8" xfId="4640" xr:uid="{C3592664-A17E-4E21-B28C-1E1AA4C2A9B5}"/>
    <cellStyle name="Normal 2 2 8 2" xfId="12494" xr:uid="{9443E19D-3256-4657-9516-6854575CADCB}"/>
    <cellStyle name="Normal 2 2 8 2 2" xfId="37857" xr:uid="{66F1B9FC-B604-47B2-8D0E-E30BBD36A510}"/>
    <cellStyle name="Normal 2 2 8 3" xfId="30071" xr:uid="{C1C246F5-0C2E-48B6-AFB5-D9DF70030A65}"/>
    <cellStyle name="Normal 2 2 9" xfId="6911" xr:uid="{6207BFD1-76C6-4B9D-9529-1489C558D994}"/>
    <cellStyle name="Normal 2 2 9 2" xfId="9529" xr:uid="{8ABE12D6-E09C-47F2-84A7-FF95B7284515}"/>
    <cellStyle name="Normal 2 2 9 2 2" xfId="34922" xr:uid="{1FBB0114-952C-418C-A8E4-737F95A25867}"/>
    <cellStyle name="Normal 2 2 9 3" xfId="32325" xr:uid="{65E857F7-A5FF-439C-9D13-BB3A235013AC}"/>
    <cellStyle name="Normal 2 3" xfId="13923" xr:uid="{A685F96E-D2E8-431B-8DB1-9194B90902A1}"/>
    <cellStyle name="Normal 2 3 2" xfId="6575" xr:uid="{46F63665-29DB-4EBF-A240-96024B8A3400}"/>
    <cellStyle name="Normal 2 3 2 2" xfId="6649" xr:uid="{383DD9B4-98CD-49FC-AF49-6FAFBF968FD3}"/>
    <cellStyle name="Normal 2 3 2 2 2" xfId="11028" xr:uid="{08D1D8A7-90C7-4FF2-82A2-D867DD7C9E3E}"/>
    <cellStyle name="Normal 2 3 2 2 2 2" xfId="4145" xr:uid="{3001FFE6-DB6A-4E15-B4B1-D6311CAC823E}"/>
    <cellStyle name="Normal 2 3 2 2 2 2 2" xfId="29589" xr:uid="{6B366492-05EE-453A-B051-3671D3BC5A93}"/>
    <cellStyle name="Normal 2 3 2 2 2 3" xfId="36399" xr:uid="{1E9EEDE5-41B8-413C-B8F8-67EF7E22C643}"/>
    <cellStyle name="Normal 2 3 2 2 3" xfId="15420" xr:uid="{2B68F75F-7FCE-4F49-8503-00C1C11D5CB1}"/>
    <cellStyle name="Normal 2 3 2 2 3 2" xfId="4321" xr:uid="{AA5A7AB4-7845-4E15-8CB9-5A0339514D4B}"/>
    <cellStyle name="Normal 2 3 2 2 3 2 2" xfId="29765" xr:uid="{1B741B51-94A0-4C1D-8377-0D7800654199}"/>
    <cellStyle name="Normal 2 3 2 2 3 3" xfId="40747" xr:uid="{D3AE8C2D-3F4E-467E-94AF-6FD004448DF9}"/>
    <cellStyle name="Normal 2 3 2 2 4" xfId="10298" xr:uid="{021CF817-FF8D-4EBC-A5B7-5B580FBD36CE}"/>
    <cellStyle name="Normal 2 3 2 2 4 2" xfId="35682" xr:uid="{A2D84E2A-C02B-448B-B9E2-F74207BAFA12}"/>
    <cellStyle name="Normal 2 3 2 2 5" xfId="32063" xr:uid="{B5EC7287-E239-4C72-B3CD-E8AAC9BC249A}"/>
    <cellStyle name="Normal 2 3 2 3" xfId="11973" xr:uid="{60C744D5-1BEB-4E13-A9CC-335C299FC997}"/>
    <cellStyle name="Normal 2 3 2 3 2" xfId="10039" xr:uid="{0531E84C-8923-43BB-A5CD-1CC5A31B8033}"/>
    <cellStyle name="Normal 2 3 2 3 2 2" xfId="9516" xr:uid="{78960D3C-B881-4153-8DDD-00FD4E79DA99}"/>
    <cellStyle name="Normal 2 3 2 3 2 2 2" xfId="34909" xr:uid="{A5BD6B44-1F40-43E9-A7D0-2A6BB053A1AC}"/>
    <cellStyle name="Normal 2 3 2 3 2 3" xfId="35423" xr:uid="{5B85C3C7-31B0-44EB-8489-76FFFB378E1D}"/>
    <cellStyle name="Normal 2 3 2 3 3" xfId="4965" xr:uid="{4E4B63EE-8586-4DB2-8CD2-F30467CCFA6D}"/>
    <cellStyle name="Normal 2 3 2 3 3 2" xfId="8614" xr:uid="{D3E13BD4-2BAD-4BF6-BDA3-2380DAD61C7D}"/>
    <cellStyle name="Normal 2 3 2 3 3 2 2" xfId="34021" xr:uid="{5B97444C-A295-4D56-A414-C5C8A3580803}"/>
    <cellStyle name="Normal 2 3 2 3 3 3" xfId="30396" xr:uid="{8B3A4980-E89E-45F4-8149-2402197CCB56}"/>
    <cellStyle name="Normal 2 3 2 3 4" xfId="21982" xr:uid="{3F4F3471-BE49-4FFC-80E6-6B856185EE5E}"/>
    <cellStyle name="Normal 2 3 2 3 4 2" xfId="47250" xr:uid="{37B838E0-F06D-41DE-9010-763BD9550997}"/>
    <cellStyle name="Normal 2 3 2 3 5" xfId="37336" xr:uid="{384EA130-2CFE-4FA5-8FB6-D489995A739C}"/>
    <cellStyle name="Normal 2 3 2 4" xfId="20418" xr:uid="{508F3354-70A3-4075-A27F-29F37710B4BC}"/>
    <cellStyle name="Normal 2 3 2 4 2" xfId="16725" xr:uid="{AA20BFF0-528B-4240-B2DB-326227E15F76}"/>
    <cellStyle name="Normal 2 3 2 4 2 2" xfId="42041" xr:uid="{647BD715-BFC0-40C7-8735-B939198AC35D}"/>
    <cellStyle name="Normal 2 3 2 4 3" xfId="45697" xr:uid="{0629FF73-F2F8-4DE0-8A93-FDCF43315F8F}"/>
    <cellStyle name="Normal 2 3 2 5" xfId="24800" xr:uid="{24AF85C8-A00D-45D1-AE9B-375035D110E4}"/>
    <cellStyle name="Normal 2 3 2 5 2" xfId="15860" xr:uid="{D4EE4B69-C36B-444F-8B8B-605350FADF09}"/>
    <cellStyle name="Normal 2 3 2 5 2 2" xfId="41187" xr:uid="{2DCD112E-A3CF-4294-A9CB-FAC8C554C521}"/>
    <cellStyle name="Normal 2 3 2 5 3" xfId="50034" xr:uid="{D4BD804A-C117-4CC6-99B4-33FCC0FC35D2}"/>
    <cellStyle name="Normal 2 3 2 6" xfId="24969" xr:uid="{8BF0307D-9AA8-495B-B6E8-991066BE8848}"/>
    <cellStyle name="Normal 2 3 2 6 2" xfId="50203" xr:uid="{DD98DA60-845A-4D82-929C-70BE3F9C3C57}"/>
    <cellStyle name="Normal 2 3 2 7" xfId="31989" xr:uid="{21208070-DA48-4DAD-B8C5-767E30A7B25C}"/>
    <cellStyle name="Normal 2 3 3" xfId="17108" xr:uid="{94F542E5-8EE9-4A11-B6BB-A9F53FA5A2C1}"/>
    <cellStyle name="Normal 2 3 3 2" xfId="19285" xr:uid="{9FC3E89E-7485-4A38-AD04-EEB779EF6BEF}"/>
    <cellStyle name="Normal 2 3 3 2 2" xfId="23665" xr:uid="{69393FEF-4981-4C9A-A6DF-6AC4EFBDF56E}"/>
    <cellStyle name="Normal 2 3 3 2 2 2" xfId="10459" xr:uid="{548C59D7-C44D-4C4C-A863-D12E55A951E7}"/>
    <cellStyle name="Normal 2 3 3 2 2 2 2" xfId="35843" xr:uid="{90EB8414-C964-4E87-ADC3-0A1CE55C9534}"/>
    <cellStyle name="Normal 2 3 3 2 2 3" xfId="48910" xr:uid="{D411E7A1-A18A-4129-B731-93F304B9BC40}"/>
    <cellStyle name="Normal 2 3 3 2 3" xfId="4887" xr:uid="{97E5B06E-0B20-434C-865E-473B0342C141}"/>
    <cellStyle name="Normal 2 3 3 2 3 2" xfId="10635" xr:uid="{00DA5F54-E4E1-4DCC-A186-5EB26585C6BD}"/>
    <cellStyle name="Normal 2 3 3 2 3 2 2" xfId="36019" xr:uid="{1F3ACC98-9EEF-4ED2-9AC7-FA34815BF2D5}"/>
    <cellStyle name="Normal 2 3 3 2 3 3" xfId="30318" xr:uid="{98453565-C211-4205-8366-966436F30C4F}"/>
    <cellStyle name="Normal 2 3 3 2 4" xfId="22935" xr:uid="{B814733C-B217-4938-9D78-D95F5A095CD4}"/>
    <cellStyle name="Normal 2 3 3 2 4 2" xfId="48190" xr:uid="{D5BAD1BB-B77B-40F6-A7EF-9E510BD3BF28}"/>
    <cellStyle name="Normal 2 3 3 2 5" xfId="44574" xr:uid="{F0BAD465-5EF3-4FB4-B890-FB50F883C9F5}"/>
    <cellStyle name="Normal 2 3 3 3" xfId="24610" xr:uid="{D3718C79-239B-4F08-BA92-9DC5EFC65C3D}"/>
    <cellStyle name="Normal 2 3 3 3 2" xfId="22676" xr:uid="{AEDB1413-4030-40EF-B3E5-35088FE41B23}"/>
    <cellStyle name="Normal 2 3 3 3 2 2" xfId="22152" xr:uid="{3699BB13-66F9-4F2D-B756-C8BBC9F9F53D}"/>
    <cellStyle name="Normal 2 3 3 3 2 2 2" xfId="47420" xr:uid="{5030FC7E-EC72-4FDD-BDE5-EB666E9B101D}"/>
    <cellStyle name="Normal 2 3 3 3 2 3" xfId="47931" xr:uid="{8D99E6EC-43BB-4570-A219-C3B450F956CC}"/>
    <cellStyle name="Normal 2 3 3 3 3" xfId="11278" xr:uid="{E46BE794-F012-4ED1-BD78-0A78CB331EF3}"/>
    <cellStyle name="Normal 2 3 3 3 3 2" xfId="21249" xr:uid="{C9945884-223C-4313-8593-251994C9B7FA}"/>
    <cellStyle name="Normal 2 3 3 3 3 2 2" xfId="46528" xr:uid="{C02B6626-FB65-42BD-8982-CADC0B40301B}"/>
    <cellStyle name="Normal 2 3 3 3 3 3" xfId="36649" xr:uid="{F68E2532-CC38-4F28-B8C7-61215E1315C5}"/>
    <cellStyle name="Normal 2 3 3 3 4" xfId="15670" xr:uid="{43F1F720-E55A-4DCD-8CC3-19F7FABA686C}"/>
    <cellStyle name="Normal 2 3 3 3 4 2" xfId="40997" xr:uid="{5E191E74-5D51-49A0-BEF0-1C292B5C0530}"/>
    <cellStyle name="Normal 2 3 3 3 5" xfId="49844" xr:uid="{47D6CDF2-2C4E-4958-B6A0-0DB6F478E5E0}"/>
    <cellStyle name="Normal 2 3 3 4" xfId="7783" xr:uid="{CEE79DF1-B445-4922-8C86-8E5E265160D4}"/>
    <cellStyle name="Normal 2 3 3 4 2" xfId="23038" xr:uid="{57BEC48A-C174-4971-B577-ABE74E936463}"/>
    <cellStyle name="Normal 2 3 3 4 2 2" xfId="48293" xr:uid="{9BCB09F2-17A0-4F0A-95C1-F3F367DC78B1}"/>
    <cellStyle name="Normal 2 3 3 4 3" xfId="33190" xr:uid="{4D04984D-8EA8-4254-BCCA-AEAE700F6678}"/>
    <cellStyle name="Normal 2 3 3 5" xfId="12163" xr:uid="{BCBBC9DC-9F62-41A5-A86B-8F3F3025AFB1}"/>
    <cellStyle name="Normal 2 3 3 5 2" xfId="22172" xr:uid="{A6E4888D-1632-4EE1-98DF-C26C395F41E0}"/>
    <cellStyle name="Normal 2 3 3 5 2 2" xfId="47440" xr:uid="{FD426634-0D31-472E-BD71-E7949C380346}"/>
    <cellStyle name="Normal 2 3 3 5 3" xfId="37526" xr:uid="{AFB309B4-EA34-4186-AB54-3FAC93F5FBB0}"/>
    <cellStyle name="Normal 2 3 3 6" xfId="12332" xr:uid="{4776E9C1-76AF-44CD-8AF4-BD6F02917C40}"/>
    <cellStyle name="Normal 2 3 3 6 2" xfId="37695" xr:uid="{14B97D82-672B-4C98-9762-7F8E8C8ACE0B}"/>
    <cellStyle name="Normal 2 3 3 7" xfId="42418" xr:uid="{0D17CB7E-3FB9-4300-BF15-BE2E4620E74A}"/>
    <cellStyle name="Normal 2 3 4" xfId="12971" xr:uid="{BA24A0F2-8CBC-48DC-81FF-09CCD2B0A168}"/>
    <cellStyle name="Normal 2 3 5" xfId="17182" xr:uid="{54738617-98FD-4EDE-B181-0FD49A286E30}"/>
    <cellStyle name="Normal 2 3 5 2" xfId="4715" xr:uid="{0FE7C5F5-7573-4065-B52E-D44C775CF8B0}"/>
    <cellStyle name="Normal 2 3 5 2 2" xfId="2041" xr:uid="{E9AE2C51-AA93-4DCA-9ACB-4E66F71CD995}"/>
    <cellStyle name="Normal 2 3 5 2 2 2" xfId="27512" xr:uid="{CB7DDC86-7B2C-4573-8FA4-3EDD0D9C4FBB}"/>
    <cellStyle name="Normal 2 3 5 2 3" xfId="30146" xr:uid="{78D57356-6D65-4828-BA4B-D8B044BA19D3}"/>
    <cellStyle name="Normal 2 3 5 3" xfId="21732" xr:uid="{17E54094-E629-4C02-9DF3-592EABE17771}"/>
    <cellStyle name="Normal 2 3 5 3 2" xfId="2217" xr:uid="{8F19B952-8203-443C-82F4-C462C445E5A1}"/>
    <cellStyle name="Normal 2 3 5 3 2 2" xfId="27688" xr:uid="{BAB5E92C-7CC4-4C18-BA8B-DE4EB09BF5A1}"/>
    <cellStyle name="Normal 2 3 5 3 3" xfId="47000" xr:uid="{FA2ED35F-95C1-4D58-9E91-DB4A02933A7A}"/>
    <cellStyle name="Normal 2 3 5 4" xfId="3984" xr:uid="{AC19F68A-B962-4867-A568-B22DE0CF5FEB}"/>
    <cellStyle name="Normal 2 3 5 4 2" xfId="29428" xr:uid="{A00B71CA-D07D-4247-933E-5FC4A2F91295}"/>
    <cellStyle name="Normal 2 3 5 5" xfId="42490" xr:uid="{DDD89E9B-629C-47DE-A1D0-AEA52B3D2F12}"/>
    <cellStyle name="Normal 2 3 6" xfId="5659" xr:uid="{21A359DD-DD56-4CC2-B95C-66B3B244522F}"/>
    <cellStyle name="Normal 2 3 6 2" xfId="3725" xr:uid="{270890C8-67A9-4B9E-B439-BBEDD4878893}"/>
    <cellStyle name="Normal 2 3 6 2 2" xfId="3203" xr:uid="{1CAE6588-57BE-4F72-82AC-F7C39DB03A4D}"/>
    <cellStyle name="Normal 2 3 6 2 2 2" xfId="28656" xr:uid="{665FA69B-389E-45AD-BB6F-34E614C7635C}"/>
    <cellStyle name="Normal 2 3 6 2 3" xfId="29169" xr:uid="{49EBBFD7-2C76-4A76-B0F1-D49E97F56A76}"/>
    <cellStyle name="Normal 2 3 6 3" xfId="15498" xr:uid="{45A13668-E623-41B6-B74F-E721F135674E}"/>
    <cellStyle name="Normal 2 3 6 3 2" xfId="19147" xr:uid="{27B7B417-4461-485D-B677-6F3A4DE493BE}"/>
    <cellStyle name="Normal 2 3 6 3 2 2" xfId="44447" xr:uid="{491F6894-AEF7-4D3A-8F19-5AB1CD259D64}"/>
    <cellStyle name="Normal 2 3 6 3 3" xfId="40825" xr:uid="{12354C13-C22A-46CA-93F6-51FF1DB7841B}"/>
    <cellStyle name="Normal 2 3 6 4" xfId="9346" xr:uid="{BD962DC6-D763-408D-89B8-A87493F1686A}"/>
    <cellStyle name="Normal 2 3 6 4 2" xfId="34739" xr:uid="{A8A14485-9404-4E31-BCBD-E810516E617E}"/>
    <cellStyle name="Normal 2 3 6 5" xfId="31082" xr:uid="{ADB0331D-683D-4339-95E9-F4ABC0B2982B}"/>
    <cellStyle name="Normal 2 4" xfId="19212" xr:uid="{81798F8E-4D65-4A44-A2A7-6F4CE895F4CC}"/>
    <cellStyle name="Normal 2 4 2" xfId="1369" xr:uid="{AC33DA53-DCB1-468F-8918-13D9D04270A2}"/>
    <cellStyle name="Normal 2 4 2 2" xfId="7764" xr:uid="{6230EFC3-D121-498A-897C-4F697FBC874A}"/>
    <cellStyle name="Normal 2 4 2 2 2" xfId="5829" xr:uid="{8642AEB3-7372-41E5-86B3-4E055CD8872A}"/>
    <cellStyle name="Normal 2 4 2 2 2 2" xfId="5307" xr:uid="{521927C1-5B04-4328-BE68-84A483A77D73}"/>
    <cellStyle name="Normal 2 4 2 2 2 2 2" xfId="30738" xr:uid="{A5702CA7-231F-4957-993F-8CEE81B87AD1}"/>
    <cellStyle name="Normal 2 4 2 2 2 3" xfId="31252" xr:uid="{C6EF9ED5-949B-4DB2-AB5E-681D698A783D}"/>
    <cellStyle name="Normal 2 4 2 2 3" xfId="17603" xr:uid="{8E961C7A-4C09-4A18-BAE8-A02468C9B8D5}"/>
    <cellStyle name="Normal 2 4 2 2 3 2" xfId="3373" xr:uid="{A254A385-9200-4728-AF2F-6BE7EFC01B2C}"/>
    <cellStyle name="Normal 2 4 2 2 3 2 2" xfId="28826" xr:uid="{6F0E3459-F185-453C-870B-FD5F6058242E}"/>
    <cellStyle name="Normal 2 4 2 2 3 3" xfId="42911" xr:uid="{F33D70C4-7661-4C4D-A559-14537A1313FB}"/>
    <cellStyle name="Normal 2 4 2 2 4" xfId="11450" xr:uid="{8B441DEC-A97E-422B-8E92-6AADC69A3733}"/>
    <cellStyle name="Normal 2 4 2 2 4 2" xfId="36821" xr:uid="{0339FF29-FA19-41D6-B950-337B742BCE91}"/>
    <cellStyle name="Normal 2 4 2 2 5" xfId="33171" xr:uid="{30B945EF-5C93-4227-8C77-A0A582765757}"/>
    <cellStyle name="Normal 2 4 2 3" xfId="6820" xr:uid="{8BA54B39-703D-4D13-B196-B8C5969FB9DB}"/>
    <cellStyle name="Normal 2 4 2 3 2" xfId="16783" xr:uid="{863B8112-1F51-4318-99A2-3C3F85967CBC}"/>
    <cellStyle name="Normal 2 4 2 3 2 2" xfId="42099" xr:uid="{8760F5B8-91A0-4070-83EE-A4E9D9B108BE}"/>
    <cellStyle name="Normal 2 4 2 3 3" xfId="32234" xr:uid="{99B1F089-3BC1-4857-8FD6-42ED79DF665A}"/>
    <cellStyle name="Normal 2 4 2 4" xfId="23837" xr:uid="{99C79883-F838-4923-A144-14C2D4A27001}"/>
    <cellStyle name="Normal 2 4 2 4 2" xfId="16959" xr:uid="{E77CF63D-E87D-4A91-96E7-3BB733B09878}"/>
    <cellStyle name="Normal 2 4 2 4 2 2" xfId="42275" xr:uid="{A92BEA22-87F6-4A36-A111-006F02D79854}"/>
    <cellStyle name="Normal 2 4 2 4 3" xfId="49082" xr:uid="{54BE6A4D-7A8A-425C-909B-5FF3CF2D8218}"/>
    <cellStyle name="Normal 2 4 2 5" xfId="6088" xr:uid="{A3D5979B-34FF-4EF3-ACF3-7606FB524361}"/>
    <cellStyle name="Normal 2 4 2 5 2" xfId="31511" xr:uid="{7853CF3C-D385-4DF7-909A-A594FE3C2A42}"/>
    <cellStyle name="Normal 2 4 2 6" xfId="26841" xr:uid="{29B1B819-99F0-44DD-8063-FECF53657572}"/>
    <cellStyle name="Normal 2 4 3" xfId="3473" xr:uid="{5236F0A4-61B3-4A6B-AD72-BD45C09606B8}"/>
    <cellStyle name="Normal 2 4 3 2" xfId="20399" xr:uid="{5C2161F8-49BD-4C93-8B50-4B9CEF30D3E3}"/>
    <cellStyle name="Normal 2 4 3 2 2" xfId="12143" xr:uid="{325DADA6-ECA1-4AFE-943F-48F02899EF08}"/>
    <cellStyle name="Normal 2 4 3 2 2 2" xfId="11620" xr:uid="{6CE84B2F-CEBF-461C-9229-890E410EC3CE}"/>
    <cellStyle name="Normal 2 4 3 2 2 2 2" xfId="36991" xr:uid="{8D89BE57-0C98-484D-88B1-AC425BD8A3AA}"/>
    <cellStyle name="Normal 2 4 3 2 2 3" xfId="37506" xr:uid="{D47827A5-C490-46CE-B665-D9EDD17D55EA}"/>
    <cellStyle name="Normal 2 4 3 2 3" xfId="7070" xr:uid="{F633906D-CC66-4A07-B814-4BE1E6F199A2}"/>
    <cellStyle name="Normal 2 4 3 2 3 2" xfId="9686" xr:uid="{346DF467-2CE8-4032-8D3A-60EC21D4A3D1}"/>
    <cellStyle name="Normal 2 4 3 2 3 2 2" xfId="35079" xr:uid="{74430053-D194-4E73-8036-D1D04498A995}"/>
    <cellStyle name="Normal 2 4 3 2 3 3" xfId="32484" xr:uid="{90DAFFDE-7CC9-4030-98C8-8006745E7736}"/>
    <cellStyle name="Normal 2 4 3 2 4" xfId="24087" xr:uid="{C4F9ED7E-CD29-419A-BABE-29EC809EB4EC}"/>
    <cellStyle name="Normal 2 4 3 2 4 2" xfId="49332" xr:uid="{98EF40EC-C809-4C42-8978-98E12D9BCB50}"/>
    <cellStyle name="Normal 2 4 3 2 5" xfId="45678" xr:uid="{E21CA356-F8FE-47F4-B0E5-6B7635668774}"/>
    <cellStyle name="Normal 2 4 3 3" xfId="19456" xr:uid="{4AB68D3E-1EC7-46E0-92D2-31751415A51B}"/>
    <cellStyle name="Normal 2 4 3 3 2" xfId="6249" xr:uid="{692CEEF9-81EF-41FA-9C2B-4393D44AA1F6}"/>
    <cellStyle name="Normal 2 4 3 3 2 2" xfId="31672" xr:uid="{50412F77-F0B2-4C78-81CC-1597CC74D7D1}"/>
    <cellStyle name="Normal 2 4 3 3 3" xfId="44744" xr:uid="{1FFE3894-A1F9-4CEF-B30C-5484C7C58A74}"/>
    <cellStyle name="Normal 2 4 3 4" xfId="17525" xr:uid="{D3D0DED3-E32F-4B7B-92D8-C4DD470AEECD}"/>
    <cellStyle name="Normal 2 4 3 4 2" xfId="6425" xr:uid="{3DF96B25-9BBF-4D01-A4C1-AC8EE243BB9A}"/>
    <cellStyle name="Normal 2 4 3 4 2 2" xfId="31848" xr:uid="{88BA5041-C68F-4009-AACF-DBC08FCFA304}"/>
    <cellStyle name="Normal 2 4 3 4 3" xfId="42833" xr:uid="{14299494-6BEE-4535-BA59-D775B37AD26B}"/>
    <cellStyle name="Normal 2 4 3 5" xfId="12402" xr:uid="{2C3D2A6C-3555-49CC-8F52-312BB53BFF33}"/>
    <cellStyle name="Normal 2 4 3 5 2" xfId="37765" xr:uid="{ED65F7DE-0971-46A6-96CC-21A0CA8E4F47}"/>
    <cellStyle name="Normal 2 4 3 6" xfId="28918" xr:uid="{58D7DC76-DB08-48E8-BAE5-2C2E47A0E4B1}"/>
    <cellStyle name="Normal 2 4 4" xfId="329" xr:uid="{0FC34A35-8725-4085-AC4A-49B0996C0566}"/>
    <cellStyle name="Normal 2 4 4 2" xfId="17353" xr:uid="{6B54EBB9-2E38-4401-9B40-862A1B02FF29}"/>
    <cellStyle name="Normal 2 4 4 2 2" xfId="23096" xr:uid="{7107FF12-EF9A-4BE9-B256-3963B760B97C}"/>
    <cellStyle name="Normal 2 4 4 2 2 2" xfId="48351" xr:uid="{12942F12-D209-48FF-8078-243EFDF247E1}"/>
    <cellStyle name="Normal 2 4 4 2 3" xfId="42661" xr:uid="{3D21838D-8473-453C-943A-1F1D81AC85B8}"/>
    <cellStyle name="Normal 2 4 4 3" xfId="11200" xr:uid="{031AC630-4234-40DC-B32D-303DAA84CA5B}"/>
    <cellStyle name="Normal 2 4 4 3 2" xfId="23272" xr:uid="{1E457979-4728-4A5E-91B3-A11067FB6BC2}"/>
    <cellStyle name="Normal 2 4 4 3 2 2" xfId="48527" xr:uid="{7E1AE11C-1DFE-4721-9DFD-D6FD94D47E98}"/>
    <cellStyle name="Normal 2 4 4 3 3" xfId="36571" xr:uid="{080E493E-4E86-4CD6-9B50-C621A69C9619}"/>
    <cellStyle name="Normal 2 4 4 4" xfId="16622" xr:uid="{AC6BBA00-EF4F-4CAE-B623-D239733A25EB}"/>
    <cellStyle name="Normal 2 4 4 4 2" xfId="41938" xr:uid="{8590B8F4-C867-4636-9680-E691E4AF81C0}"/>
    <cellStyle name="Normal 2 4 4 5" xfId="25814" xr:uid="{9C67C3A5-5B8F-47CB-9F5A-05D7F9754C3B}"/>
    <cellStyle name="Normal 2 4 5" xfId="18297" xr:uid="{E708BB3B-147B-441B-85E5-30324E118B78}"/>
    <cellStyle name="Normal 2 4 5 2" xfId="16363" xr:uid="{3195333F-957E-405D-876B-A85ECFFC8C67}"/>
    <cellStyle name="Normal 2 4 5 2 2" xfId="15840" xr:uid="{872D879D-FFB6-4EDD-9AB1-B6AD9C9175F7}"/>
    <cellStyle name="Normal 2 4 5 2 2 2" xfId="41167" xr:uid="{80C8F357-ABDF-4074-9DC2-048AFEB71B16}"/>
    <cellStyle name="Normal 2 4 5 2 3" xfId="41679" xr:uid="{38D8BA9C-7E10-48A2-A019-311C6F2296B0}"/>
    <cellStyle name="Normal 2 4 5 3" xfId="23915" xr:uid="{0B7FA543-69F5-4011-BACB-E0C0D4A220AB}"/>
    <cellStyle name="Normal 2 4 5 3 2" xfId="14937" xr:uid="{DED0CA62-9AF3-48F6-A35C-E9128AA1706D}"/>
    <cellStyle name="Normal 2 4 5 3 2 2" xfId="40276" xr:uid="{656F51E0-AC06-4E95-A5C9-9ACBBCFBA762}"/>
    <cellStyle name="Normal 2 4 5 3 3" xfId="49160" xr:uid="{296FC5ED-98B4-44B9-A1CA-8786530E03C8}"/>
    <cellStyle name="Normal 2 4 5 4" xfId="5137" xr:uid="{18705D20-51D7-41AA-85C6-218F340D0369}"/>
    <cellStyle name="Normal 2 4 5 4 2" xfId="30568" xr:uid="{1D9F6E84-16CA-41D1-8490-D708FAB73E29}"/>
    <cellStyle name="Normal 2 4 5 5" xfId="43597" xr:uid="{183FAA43-57E3-4E58-B1BD-72BB5FCA3F2A}"/>
    <cellStyle name="Normal 2 5" xfId="12897" xr:uid="{19762ACE-664F-4040-8C11-73DE9108F98A}"/>
    <cellStyle name="Normal 2 5 2" xfId="22424" xr:uid="{D223E319-EAA4-440B-83CE-1903F90C7A12}"/>
    <cellStyle name="Normal 2 5 2 2" xfId="2523" xr:uid="{26E2625B-5AAD-45C5-8170-18A51D6E29C4}"/>
    <cellStyle name="Normal 2 5 2 2 2" xfId="18467" xr:uid="{C0239BBA-F0A9-4E5F-A780-2C3E137A5A3F}"/>
    <cellStyle name="Normal 2 5 2 2 2 2" xfId="17945" xr:uid="{90A203C6-EBE8-48BD-B562-D695DC9D8E8A}"/>
    <cellStyle name="Normal 2 5 2 2 2 2 2" xfId="43253" xr:uid="{4A01A092-BC75-48D6-BFC9-0D267C9C5CA3}"/>
    <cellStyle name="Normal 2 5 2 2 2 3" xfId="43767" xr:uid="{30F30358-9FE6-45D0-BF5D-1C3507D0D5C7}"/>
    <cellStyle name="Normal 2 5 2 2 3" xfId="13392" xr:uid="{C77A03B9-7CAD-4D84-9DD5-C8B9E72D3244}"/>
    <cellStyle name="Normal 2 5 2 2 3 2" xfId="16010" xr:uid="{96ABB57D-2FE5-4103-950D-653C13B0D2E9}"/>
    <cellStyle name="Normal 2 5 2 2 3 2 2" xfId="41337" xr:uid="{0637C2AE-26CC-448D-8716-B7BB74A8D8BC}"/>
    <cellStyle name="Normal 2 5 2 2 3 3" xfId="38743" xr:uid="{05987704-09E6-42B9-BD9D-E5C0EF09D5B1}"/>
    <cellStyle name="Normal 2 5 2 2 4" xfId="7242" xr:uid="{8EC7DF0D-E9D8-40BB-97F9-15E67087A2A9}"/>
    <cellStyle name="Normal 2 5 2 2 4 2" xfId="32656" xr:uid="{C7B76466-A861-4434-A5C8-28801DE8EC25}"/>
    <cellStyle name="Normal 2 5 2 2 5" xfId="27976" xr:uid="{F8B8E451-5FBB-467E-AA0A-2A4D048A0783}"/>
    <cellStyle name="Normal 2 5 2 3" xfId="1537" xr:uid="{B5D69E27-3433-4773-86AB-52FF00CB8DA1}"/>
    <cellStyle name="Normal 2 5 2 3 2" xfId="25200" xr:uid="{BB3DEB49-193E-4BA6-BF58-98F29AF53209}"/>
    <cellStyle name="Normal 2 5 2 3 2 2" xfId="50434" xr:uid="{5988BF95-EDFC-44E7-A110-75916BDCB07B}"/>
    <cellStyle name="Normal 2 5 2 3 3" xfId="27008" xr:uid="{3E333A41-6828-41BB-BA0A-D902580FC492}"/>
    <cellStyle name="Normal 2 5 2 4" xfId="19628" xr:uid="{FA91F062-C68B-4000-A2A4-0BB951FD3331}"/>
    <cellStyle name="Normal 2 5 2 4 2" xfId="25376" xr:uid="{AAFEEB45-C2A1-42AD-A3CA-480DF2D00214}"/>
    <cellStyle name="Normal 2 5 2 4 2 2" xfId="50610" xr:uid="{00659C96-F391-4963-A119-C2E7DE612180}"/>
    <cellStyle name="Normal 2 5 2 4 3" xfId="44916" xr:uid="{07FA8B47-46F5-4FF9-9CDA-E25A6D0AA56B}"/>
    <cellStyle name="Normal 2 5 2 5" xfId="18726" xr:uid="{CF24347A-F94D-4EB2-B0E3-4F00290F46AB}"/>
    <cellStyle name="Normal 2 5 2 5 2" xfId="44026" xr:uid="{58A8B634-FF3A-4B60-A2F0-926254B62FF3}"/>
    <cellStyle name="Normal 2 5 2 6" xfId="47680" xr:uid="{2F0CC93C-04C2-4565-A5ED-422CB1C68AAC}"/>
    <cellStyle name="Normal 2 5 3" xfId="16111" xr:uid="{2FC32C89-F9A8-4997-8708-FB802BDEBCEB}"/>
    <cellStyle name="Normal 2 5 3 2" xfId="8836" xr:uid="{A7061F82-E64F-4189-AB9C-1A0375CEA657}"/>
    <cellStyle name="Normal 2 5 3 2 2" xfId="7934" xr:uid="{9E187E6D-A058-4C09-BE68-8582032BE6A4}"/>
    <cellStyle name="Normal 2 5 3 2 2 2" xfId="7412" xr:uid="{6AF66A4E-8844-4B1F-870D-4C934D4B1274}"/>
    <cellStyle name="Normal 2 5 3 2 2 2 2" xfId="32826" xr:uid="{92B96FEC-04DB-4F2D-800C-D685E2CA0C46}"/>
    <cellStyle name="Normal 2 5 3 2 2 3" xfId="33341" xr:uid="{E3277268-A53D-413B-8EEB-A8D9FA3D0834}"/>
    <cellStyle name="Normal 2 5 3 2 3" xfId="753" xr:uid="{F62BA518-15F6-4101-AD81-43D55D3DFE1D}"/>
    <cellStyle name="Normal 2 5 3 2 3 2" xfId="5477" xr:uid="{19AB4BD7-EF37-4032-9B7A-0E8F92B62AAC}"/>
    <cellStyle name="Normal 2 5 3 2 3 2 2" xfId="30908" xr:uid="{593A8A0E-9C04-4802-A569-CF2CC3BECC69}"/>
    <cellStyle name="Normal 2 5 3 2 3 3" xfId="26237" xr:uid="{1DDD290D-677A-499A-A510-4DA7E4844D85}"/>
    <cellStyle name="Normal 2 5 3 2 4" xfId="19878" xr:uid="{7485306A-9B3A-45D8-9034-5AD61B0A67EA}"/>
    <cellStyle name="Normal 2 5 3 2 4 2" xfId="45166" xr:uid="{A6D1AE37-43D7-478F-93D3-9F20BFABAAE7}"/>
    <cellStyle name="Normal 2 5 3 2 5" xfId="34229" xr:uid="{95F110B1-EDA7-4066-A1D1-9C5FAB6A332A}"/>
    <cellStyle name="Normal 2 5 3 3" xfId="3641" xr:uid="{F25074B6-E8B4-42CC-8071-AFC3FE97DE89}"/>
    <cellStyle name="Normal 2 5 3 3 2" xfId="18887" xr:uid="{3873352D-8328-4953-9A3B-BB78D1CE0C2A}"/>
    <cellStyle name="Normal 2 5 3 3 2 2" xfId="44187" xr:uid="{0DA6C960-5F81-473D-B364-0C7944C51D1C}"/>
    <cellStyle name="Normal 2 5 3 3 3" xfId="29085" xr:uid="{258A8F06-B436-4B29-891D-0F2E494B6416}"/>
    <cellStyle name="Normal 2 5 3 4" xfId="13314" xr:uid="{4E82226F-A03D-4583-B4A0-15A1B8220F58}"/>
    <cellStyle name="Normal 2 5 3 4 2" xfId="19063" xr:uid="{C1E6BE41-357E-4CE1-9023-FFF83B01885C}"/>
    <cellStyle name="Normal 2 5 3 4 2 2" xfId="44363" xr:uid="{8EDFF371-5376-45B9-9EE8-1F8B3ECD93AF}"/>
    <cellStyle name="Normal 2 5 3 4 3" xfId="38665" xr:uid="{B4DED820-9F1B-43FB-8442-50F8B2914A76}"/>
    <cellStyle name="Normal 2 5 3 5" xfId="8193" xr:uid="{B5F8BBE7-1719-4CCB-9450-D4A63EEC4E3D}"/>
    <cellStyle name="Normal 2 5 3 5 2" xfId="33600" xr:uid="{2F5BA102-BB78-4773-8EE2-59FF0C3A8983}"/>
    <cellStyle name="Normal 2 5 3 6" xfId="41428" xr:uid="{C6A46E55-47BA-439E-BFF3-5A360F28FFB2}"/>
    <cellStyle name="Normal 2 5 4" xfId="9787" xr:uid="{BA98B1AD-96BC-41F4-94BB-937212203A9C}"/>
    <cellStyle name="Normal 2 5 4 2" xfId="13142" xr:uid="{1B206AD2-4323-4734-BB06-7E188844F050}"/>
    <cellStyle name="Normal 2 5 4 2 2" xfId="12563" xr:uid="{A88B7BA3-71C5-4E82-9558-F5DDD6C82C07}"/>
    <cellStyle name="Normal 2 5 4 2 2 2" xfId="37926" xr:uid="{53D28494-12B9-48F0-95D5-A44490399D0E}"/>
    <cellStyle name="Normal 2 5 4 2 3" xfId="38493" xr:uid="{802965D2-C348-4DEA-AA18-C4628CC5C06A}"/>
    <cellStyle name="Normal 2 5 4 3" xfId="6992" xr:uid="{50A5E872-3F1B-4B98-86C2-D7DF5DCEA6AC}"/>
    <cellStyle name="Normal 2 5 4 3 2" xfId="12739" xr:uid="{90D118F6-7003-42E2-B101-08C7AC62B210}"/>
    <cellStyle name="Normal 2 5 4 3 2 2" xfId="38102" xr:uid="{0EBE7A75-B850-4033-9554-99C991E26208}"/>
    <cellStyle name="Normal 2 5 4 3 3" xfId="32406" xr:uid="{63110AB0-88C3-498A-B1F2-08F35029369F}"/>
    <cellStyle name="Normal 2 5 4 4" xfId="25039" xr:uid="{585E6507-CC96-43BF-BB53-DBCE8C86B8AF}"/>
    <cellStyle name="Normal 2 5 4 4 2" xfId="50273" xr:uid="{C62F6B46-D5D9-4666-A0BF-B2CBF5FB815F}"/>
    <cellStyle name="Normal 2 5 4 5" xfId="35171" xr:uid="{81491957-BA33-49E7-9BDB-77E05C3CC6BA}"/>
    <cellStyle name="Normal 2 5 5" xfId="14087" xr:uid="{BE53F3C4-B839-41E2-9310-CB778D995494}"/>
    <cellStyle name="Normal 2 5 5 2" xfId="24780" xr:uid="{EA7FF570-DDD3-4013-9902-60D6AD58EBF3}"/>
    <cellStyle name="Normal 2 5 5 2 2" xfId="24257" xr:uid="{1E92AEAD-E0CF-4972-B91B-18444E9CC4C4}"/>
    <cellStyle name="Normal 2 5 5 2 2 2" xfId="49502" xr:uid="{9B93D8CB-05C9-4E22-8464-EB7488C6F0F2}"/>
    <cellStyle name="Normal 2 5 5 2 3" xfId="50014" xr:uid="{CB7C522C-876B-400A-8D95-372B7CFDD216}"/>
    <cellStyle name="Normal 2 5 5 3" xfId="19706" xr:uid="{AC5A1FB4-25A2-4772-A365-5FEC1D8E73DD}"/>
    <cellStyle name="Normal 2 5 5 3 2" xfId="22322" xr:uid="{865AFA85-301A-4CDE-B6AF-AF22D40D24B3}"/>
    <cellStyle name="Normal 2 5 5 3 2 2" xfId="47590" xr:uid="{FBA577F9-6F2D-477C-89F0-793DAA26FBB3}"/>
    <cellStyle name="Normal 2 5 5 3 3" xfId="44994" xr:uid="{B83C7E58-1C61-442A-AD41-C6F3D0B3ADBD}"/>
    <cellStyle name="Normal 2 5 5 4" xfId="17775" xr:uid="{9BAD8BCA-FBC6-4965-8A1E-0F9CB1CA3E3C}"/>
    <cellStyle name="Normal 2 5 5 4 2" xfId="43083" xr:uid="{0340C184-2B8E-4E71-B1DE-6D54CD67F18B}"/>
    <cellStyle name="Normal 2 5 5 5" xfId="39426" xr:uid="{71BBA6C6-418A-4D88-9C42-BB2A4FAD869A}"/>
    <cellStyle name="Normal 2 6" xfId="256" xr:uid="{EF0EEA74-6F1B-4ADE-91F1-ECE35C689078}"/>
    <cellStyle name="Normal 2 6 2" xfId="5577" xr:uid="{DA57198A-1178-4423-AD5C-08ACE4B017D3}"/>
    <cellStyle name="Normal 2 6 2 2" xfId="9955" xr:uid="{344C64F5-C42F-44AE-8240-EFED184CCB4A}"/>
    <cellStyle name="Normal 2 6 2 2 2" xfId="8354" xr:uid="{C7443B61-C8B9-4F44-A9A2-A4060009BD99}"/>
    <cellStyle name="Normal 2 6 2 2 2 2" xfId="33761" xr:uid="{A0A51A87-1D1D-4DCA-8041-F170B5FCC406}"/>
    <cellStyle name="Normal 2 6 2 2 3" xfId="35339" xr:uid="{8296FFFD-3098-47A7-8B68-F52ABCA4908D}"/>
    <cellStyle name="Normal 2 6 2 3" xfId="1709" xr:uid="{DF5BAADA-C574-44C4-8993-F70ABA32A08C}"/>
    <cellStyle name="Normal 2 6 2 3 2" xfId="8530" xr:uid="{66329F9D-A22F-4F8A-90E2-A36250555AC6}"/>
    <cellStyle name="Normal 2 6 2 3 2 2" xfId="33937" xr:uid="{21795AC1-9E13-4EB0-A24C-904C8611E130}"/>
    <cellStyle name="Normal 2 6 2 3 3" xfId="27180" xr:uid="{E1FC23DE-E8F0-4AEA-B692-FACC2F5D0FCD}"/>
    <cellStyle name="Normal 2 6 2 4" xfId="20828" xr:uid="{B359B087-AE82-45BE-B7BD-8A515FFA1E48}"/>
    <cellStyle name="Normal 2 6 2 4 2" xfId="46107" xr:uid="{26C04CE0-1D23-4727-AD54-2F176E4C8324}"/>
    <cellStyle name="Normal 2 6 2 5" xfId="31000" xr:uid="{48338632-3D7A-4C9C-A77E-A521D1F0BCB9}"/>
    <cellStyle name="Normal 2 6 3" xfId="21472" xr:uid="{59C13F39-4592-458E-9428-0F8D93E26198}"/>
    <cellStyle name="Normal 2 6 3 2" xfId="20569" xr:uid="{E54A4A9B-684B-4610-8CA8-52D5AE3AE88D}"/>
    <cellStyle name="Normal 2 6 3 2 2" xfId="20048" xr:uid="{504293BE-42FD-495B-86F1-5B3968713349}"/>
    <cellStyle name="Normal 2 6 3 2 2 2" xfId="45336" xr:uid="{B32590F3-4A78-4568-8916-61A7DBB787FB}"/>
    <cellStyle name="Normal 2 6 3 2 3" xfId="45848" xr:uid="{99C8E4EE-7602-4525-A045-2CB0FAC11C24}"/>
    <cellStyle name="Normal 2 6 3 3" xfId="1790" xr:uid="{5ADF6F96-6A04-4F7A-98A6-613F87B5C477}"/>
    <cellStyle name="Normal 2 6 3 3 2" xfId="11790" xr:uid="{C678E693-FB89-4443-87D3-027B405903F4}"/>
    <cellStyle name="Normal 2 6 3 3 2 2" xfId="37161" xr:uid="{9B71CA53-9929-4EA8-AE23-B4948846A319}"/>
    <cellStyle name="Normal 2 6 3 3 3" xfId="27261" xr:uid="{D2A5F882-10F0-45AE-BEAD-D12200780156}"/>
    <cellStyle name="Normal 2 6 3 4" xfId="13564" xr:uid="{15448441-7D50-4002-8396-E2CCF3054D63}"/>
    <cellStyle name="Normal 2 6 3 4 2" xfId="38915" xr:uid="{B765EC09-AE77-4736-9745-E65E411D4650}"/>
    <cellStyle name="Normal 2 6 3 5" xfId="46740" xr:uid="{88352398-8C02-41DF-96E8-D282401BE963}"/>
    <cellStyle name="Normal 2 7" xfId="257" xr:uid="{146F6136-24E2-4609-8FA0-4638EDD4BBE0}"/>
    <cellStyle name="Normal 2 7 2" xfId="11891" xr:uid="{51A6AE54-1FD6-41FD-9B73-2EED37C9BBE2}"/>
    <cellStyle name="Normal 2 7 2 2" xfId="22592" xr:uid="{8215DD29-F81A-47D0-BD07-7DFE71E274A6}"/>
    <cellStyle name="Normal 2 7 2 2 2" xfId="20989" xr:uid="{DB94A27D-9DEB-4FB3-BFB3-D0405F3EF863}"/>
    <cellStyle name="Normal 2 7 2 2 2 2" xfId="46268" xr:uid="{85467DF6-3B94-4663-9122-7225BA474EC3}"/>
    <cellStyle name="Normal 2 7 2 2 3" xfId="47847" xr:uid="{603BBBD8-AECC-4FAA-8AFE-8E53324A31F2}"/>
    <cellStyle name="Normal 2 7 2 3" xfId="3813" xr:uid="{003CC734-EFF0-4AB4-B943-66452A78FBF5}"/>
    <cellStyle name="Normal 2 7 2 3 2" xfId="21165" xr:uid="{235A4A04-F210-40FC-A523-08E5417D4EA5}"/>
    <cellStyle name="Normal 2 7 2 3 2 2" xfId="46444" xr:uid="{5DB91F5F-32A2-48D5-A9FA-EA0FD58FA039}"/>
    <cellStyle name="Normal 2 7 2 3 3" xfId="29257" xr:uid="{3003891C-4C0E-4F26-B70F-3F5566E3FDFA}"/>
    <cellStyle name="Normal 2 7 2 4" xfId="14516" xr:uid="{6C18E955-8D4A-49F4-BD2E-AAAC3B4A800A}"/>
    <cellStyle name="Normal 2 7 2 4 2" xfId="39855" xr:uid="{E887ED00-F462-4C29-B226-5AA4F15EBC6B}"/>
    <cellStyle name="Normal 2 7 2 5" xfId="37254" xr:uid="{DCA27BBD-640E-4EE4-9D68-4E7656504966}"/>
    <cellStyle name="Normal 2 7 3" xfId="15160" xr:uid="{00EEC0F8-019A-44B8-807D-5A0A95E60FCF}"/>
    <cellStyle name="Normal 2 7 3 2" xfId="14257" xr:uid="{AD9B4D88-1191-40FC-AA16-628498C5F1D8}"/>
    <cellStyle name="Normal 2 7 3 2 2" xfId="13734" xr:uid="{5E3233F4-AE6A-4C35-A771-8E6CB0B4852C}"/>
    <cellStyle name="Normal 2 7 3 2 2 2" xfId="39085" xr:uid="{12BDC2CF-12F1-4923-BAB4-BC1EFF426704}"/>
    <cellStyle name="Normal 2 7 3 2 3" xfId="39596" xr:uid="{91066574-5D25-4C85-964D-CD62E80FCA0A}"/>
    <cellStyle name="Normal 2 7 3 3" xfId="3894" xr:uid="{45764585-5033-47D0-93E4-CA50EBE64EDF}"/>
    <cellStyle name="Normal 2 7 3 3 2" xfId="24427" xr:uid="{2BC3EB91-226E-457F-BDA5-040F057C67CC}"/>
    <cellStyle name="Normal 2 7 3 3 2 2" xfId="49672" xr:uid="{5A702CA2-1B6D-4C1C-BAF1-B458943D82EF}"/>
    <cellStyle name="Normal 2 7 3 3 3" xfId="29338" xr:uid="{9A3688F6-1352-4D35-9210-051403DABB7D}"/>
    <cellStyle name="Normal 2 7 3 4" xfId="926" xr:uid="{2882CC76-7919-4D60-B1F3-4DCC51C8812A}"/>
    <cellStyle name="Normal 2 7 3 4 2" xfId="26410" xr:uid="{CFD4B9A8-800B-445E-80AE-9EC8AAE2B8A1}"/>
    <cellStyle name="Normal 2 7 3 5" xfId="40487" xr:uid="{74D33A69-EA02-4D02-9A22-029800053DF4}"/>
    <cellStyle name="Normal 2 8" xfId="1298" xr:uid="{ECB4AFEE-66F5-409A-AD65-B502CD0C6158}"/>
    <cellStyle name="Normal 2 8 2" xfId="24528" xr:uid="{07698F94-A59C-43A8-AB8C-EE80D13D8A55}"/>
    <cellStyle name="Normal 2 9" xfId="3402" xr:uid="{8D59D477-14BA-478D-AD34-463A537FA3E3}"/>
    <cellStyle name="Normal 20" xfId="80" xr:uid="{72CCBF43-89B6-455E-A296-A5CBF76A558A}"/>
    <cellStyle name="Normal 20 10" xfId="18130" xr:uid="{F1592C11-84E5-45E7-9964-0154D06FAA15}"/>
    <cellStyle name="Normal 20 10 2" xfId="43437" xr:uid="{154B7521-CE2F-4F0F-B730-28E7FDB4626C}"/>
    <cellStyle name="Normal 20 2" xfId="2359" xr:uid="{A903555A-31CC-4763-A8B6-9FD1D93EFFE5}"/>
    <cellStyle name="Normal 20 2 2" xfId="1293" xr:uid="{11D923C9-3765-40CB-AD87-9E3BE5E8EA1B}"/>
    <cellStyle name="Normal 20 2 2 2" xfId="10869" xr:uid="{9010DA58-A89C-466B-9744-3CEEDD036D76}"/>
    <cellStyle name="Normal 20 2 2 2 2" xfId="11040" xr:uid="{F97BAB5C-9E0A-4795-9E4A-CC96FB0BF79C}"/>
    <cellStyle name="Normal 20 2 2 2 2 2" xfId="3112" xr:uid="{6F31A4D7-C78F-4A9A-AD6C-107E79F0D1D6}"/>
    <cellStyle name="Normal 20 2 2 2 2 2 2" xfId="28565" xr:uid="{088A1AFA-C713-465B-97B7-8C76066749D8}"/>
    <cellStyle name="Normal 20 2 2 2 2 3" xfId="36411" xr:uid="{8EF03786-5DB7-412B-95C7-EC5A19424173}"/>
    <cellStyle name="Normal 20 2 2 2 3" xfId="15431" xr:uid="{E1665D6F-F641-4819-89C5-660FFB9D3C55}"/>
    <cellStyle name="Normal 20 2 2 2 3 2" xfId="13835" xr:uid="{FF7DCCDB-E2E8-41BE-A6AB-C1BD878C747B}"/>
    <cellStyle name="Normal 20 2 2 2 3 2 2" xfId="39186" xr:uid="{71C371A7-6BC7-4C59-986B-41491D9CC1A7}"/>
    <cellStyle name="Normal 20 2 2 2 3 3" xfId="40758" xr:uid="{590FF822-9366-4ECD-9D01-E4ABDBB85DD0}"/>
    <cellStyle name="Normal 20 2 2 2 4" xfId="14525" xr:uid="{561945B2-22D9-4F9A-B2D1-39A8C929DCEA}"/>
    <cellStyle name="Normal 20 2 2 2 4 2" xfId="39864" xr:uid="{18BE9AEB-4AD6-488E-82C8-51F99DB80132}"/>
    <cellStyle name="Normal 20 2 2 2 5" xfId="36240" xr:uid="{C7444735-D79C-44DA-B471-0E903EE33258}"/>
    <cellStyle name="Normal 20 2 2 3" xfId="23593" xr:uid="{63C5432B-B99C-4BBA-89B8-79F7048B33C0}"/>
    <cellStyle name="Normal 20 2 2 3 2" xfId="23035" xr:uid="{4B5245E0-497D-45C0-B3BE-531BE97D8E04}"/>
    <cellStyle name="Normal 20 2 2 3 2 2" xfId="48290" xr:uid="{C009D762-5705-476F-A043-850E1ADB7212}"/>
    <cellStyle name="Normal 20 2 2 3 3" xfId="48838" xr:uid="{C7AF1D73-5166-49AA-961F-A658DB40F66A}"/>
    <cellStyle name="Normal 20 2 2 4" xfId="12160" xr:uid="{64FCA9AF-E0F0-455C-A597-0349AE1344F7}"/>
    <cellStyle name="Normal 20 2 2 4 2" xfId="22169" xr:uid="{A2460D5F-A038-49A7-898C-2D161948DB24}"/>
    <cellStyle name="Normal 20 2 2 4 2 2" xfId="47437" xr:uid="{B717D7A8-E450-4ECE-B652-25D66142975F}"/>
    <cellStyle name="Normal 20 2 2 4 3" xfId="37523" xr:uid="{B3DB5A3D-66DB-40C1-93A5-E6E8E21A0C21}"/>
    <cellStyle name="Normal 20 2 2 5" xfId="6016" xr:uid="{F01B5569-0F43-4E62-BDA6-07420616201F}"/>
    <cellStyle name="Normal 20 2 2 5 2" xfId="31439" xr:uid="{75601DF2-F289-4C50-B390-388D80E288C5}"/>
    <cellStyle name="Normal 20 2 2 6" xfId="26770" xr:uid="{1F2C4F11-FF6B-4350-BC9C-8C147316FF47}"/>
    <cellStyle name="Normal 20 2 3" xfId="7682" xr:uid="{CC04F247-08F9-427D-8738-9010EA82E227}"/>
    <cellStyle name="Normal 20 2 3 2" xfId="5745" xr:uid="{C9ADAFE1-A1BD-4864-8A12-79754FFC6C31}"/>
    <cellStyle name="Normal 20 2 3 2 2" xfId="3113" xr:uid="{BDF69550-CBD9-4625-A08A-97487725E1F4}"/>
    <cellStyle name="Normal 20 2 3 2 2 2" xfId="28566" xr:uid="{DD9FF3D6-482B-4580-8025-27F0279202D2}"/>
    <cellStyle name="Normal 20 2 3 2 3" xfId="31168" xr:uid="{C5581F4F-A73B-474B-B4BE-6E155F0BA19C}"/>
    <cellStyle name="Normal 20 2 3 3" xfId="22764" xr:uid="{9F283ADD-2F26-4605-B20B-B836C9887718}"/>
    <cellStyle name="Normal 20 2 3 3 2" xfId="3289" xr:uid="{B2A1C0B9-F171-4FB7-BFFA-00AD92A41B58}"/>
    <cellStyle name="Normal 20 2 3 3 2 2" xfId="28742" xr:uid="{C88D531B-53B4-466C-90D9-3BA893F7EFA3}"/>
    <cellStyle name="Normal 20 2 3 3 3" xfId="48019" xr:uid="{67D6252B-4264-4FED-8A10-CB2D7106FE21}"/>
    <cellStyle name="Normal 20 2 3 4" xfId="9265" xr:uid="{837B056E-90F2-4942-A60D-718727C25D07}"/>
    <cellStyle name="Normal 20 2 3 4 2" xfId="34658" xr:uid="{20F3267B-9C26-4A0F-8CFD-66E4EAD79174}"/>
    <cellStyle name="Normal 20 2 3 5" xfId="33089" xr:uid="{A4D27FD3-E96E-4263-8535-01DDF47C8420}"/>
    <cellStyle name="Normal 20 2 4" xfId="10940" xr:uid="{07D5AA94-A839-4EBA-9DAE-E0968E5373B1}"/>
    <cellStyle name="Normal 20 2 4 2" xfId="9006" xr:uid="{8E0D6EB8-CCDA-4F0C-B87E-FFB09051807F}"/>
    <cellStyle name="Normal 20 2 4 2 2" xfId="2132" xr:uid="{A69C3598-BF96-4924-81CE-6B71EDC085B7}"/>
    <cellStyle name="Normal 20 2 4 2 2 2" xfId="27603" xr:uid="{97A3EEFF-C8F8-46DE-9946-229AD3CD8317}"/>
    <cellStyle name="Normal 20 2 4 2 3" xfId="34399" xr:uid="{D37BAB03-8ADA-4DE8-AB0C-C8363C8D71DE}"/>
    <cellStyle name="Normal 20 2 4 3" xfId="22845" xr:uid="{A0CC8237-DBD7-4303-A62D-1EEEAA760379}"/>
    <cellStyle name="Normal 20 2 4 3 2" xfId="7582" xr:uid="{C789CDB5-4E1A-49EA-8C9A-4E8F77B456B5}"/>
    <cellStyle name="Normal 20 2 4 3 2 2" xfId="32996" xr:uid="{1BB09AA2-AE07-49D8-BA75-6AE1F8223D51}"/>
    <cellStyle name="Normal 20 2 4 3 3" xfId="48100" xr:uid="{CBBD02DB-D2CC-41BC-B399-7A3BA50C582D}"/>
    <cellStyle name="Normal 20 2 4 4" xfId="4066" xr:uid="{330A0417-766E-4972-853D-FDDFB75E786A}"/>
    <cellStyle name="Normal 20 2 4 4 2" xfId="29510" xr:uid="{A091A60E-BEA7-4EE7-820C-A4EA58AAC91F}"/>
    <cellStyle name="Normal 20 2 4 5" xfId="36311" xr:uid="{54E6B53D-59D7-4F74-BAB5-AFBDBA46A19E}"/>
    <cellStyle name="Normal 20 2 5" xfId="6746" xr:uid="{63E28BC0-561A-4253-8790-E5A43A46A47D}"/>
    <cellStyle name="Normal 20 2 5 2" xfId="20923" xr:uid="{31D59C83-EB19-488A-A873-463C3988951F}"/>
    <cellStyle name="Normal 20 2 5 2 2" xfId="46202" xr:uid="{40F4D136-C687-4A0D-A799-FD0F241182CA}"/>
    <cellStyle name="Normal 20 2 5 3" xfId="32160" xr:uid="{65D809E8-C308-4628-914E-592E8EE8A17F}"/>
    <cellStyle name="Normal 20 2 6" xfId="1634" xr:uid="{EDE72E28-0C0D-42B5-A31C-F6389E818AE4}"/>
    <cellStyle name="Normal 20 2 6 2" xfId="11634" xr:uid="{5AADB9F6-0D83-452B-A72B-831EF8652C9D}"/>
    <cellStyle name="Normal 20 2 6 2 2" xfId="37005" xr:uid="{C65BD3DA-0799-4082-BB4A-5419F760A5D4}"/>
    <cellStyle name="Normal 20 2 6 3" xfId="27105" xr:uid="{4A4A1B3C-E481-418D-A0C5-C0747A5D6501}"/>
    <cellStyle name="Normal 20 2 7" xfId="18651" xr:uid="{2240923B-D98B-41A1-A1A7-A1CCB07CC0C4}"/>
    <cellStyle name="Normal 20 2 7 2" xfId="43951" xr:uid="{FFA029E7-E2A5-453A-BB76-4B4B1823DCC9}"/>
    <cellStyle name="Normal 20 2 8" xfId="27825" xr:uid="{A85B2E43-028B-416C-8182-06D865E29059}"/>
    <cellStyle name="Normal 20 3" xfId="250" xr:uid="{ECBA0B53-E09B-449C-B0C9-98D2D4C72735}"/>
    <cellStyle name="Normal 20 3 2" xfId="20317" xr:uid="{5F480ADF-FF4A-4B60-B2D3-06470AC14AD3}"/>
    <cellStyle name="Normal 20 3 2 2" xfId="12059" xr:uid="{02DE965D-C42D-46BE-9F4D-D44E40D38662}"/>
    <cellStyle name="Normal 20 3 2 2 2" xfId="9426" xr:uid="{3EA348ED-9FC4-42FE-9B28-A25333D9DFDD}"/>
    <cellStyle name="Normal 20 3 2 2 2 2" xfId="34819" xr:uid="{4A822513-9337-4715-B1AC-AFC3E0D4B531}"/>
    <cellStyle name="Normal 20 3 2 2 3" xfId="37422" xr:uid="{986271ED-C0B5-460B-BD94-F110741A087D}"/>
    <cellStyle name="Normal 20 3 2 3" xfId="16451" xr:uid="{F31F6E9D-8E02-4607-A8B3-4D7E1666860B}"/>
    <cellStyle name="Normal 20 3 2 3 2" xfId="9602" xr:uid="{C54941C4-F201-47CC-A722-F99CDDF1CFC2}"/>
    <cellStyle name="Normal 20 3 2 3 2 2" xfId="34995" xr:uid="{E77F9149-16C4-4112-884B-AC0BF1986D35}"/>
    <cellStyle name="Normal 20 3 2 3 3" xfId="41767" xr:uid="{33FC1D89-9FAF-41A9-8E43-5EE61DD7AFCD}"/>
    <cellStyle name="Normal 20 3 2 4" xfId="21901" xr:uid="{F76AA12D-D246-4CD7-A69F-F165BEBB69E2}"/>
    <cellStyle name="Normal 20 3 2 4 2" xfId="47169" xr:uid="{C87FEDA9-BBD5-4F23-8872-F4EEB10CD98A}"/>
    <cellStyle name="Normal 20 3 2 5" xfId="45598" xr:uid="{040D2B49-CBC9-45C5-8BAF-1DAA1AA597E7}"/>
    <cellStyle name="Normal 20 3 3" xfId="23577" xr:uid="{126FD39D-2D6C-46C7-A7F7-6A93DA6A6B5D}"/>
    <cellStyle name="Normal 20 3 3 2" xfId="21642" xr:uid="{98C9D7F1-0871-4D78-87E5-F29590043133}"/>
    <cellStyle name="Normal 20 3 3 2 2" xfId="4236" xr:uid="{4BDB043B-65C1-47DC-80F7-2993EBA23816}"/>
    <cellStyle name="Normal 20 3 3 2 2 2" xfId="29680" xr:uid="{8CC5B5FD-B539-49C5-85D7-1503F6859231}"/>
    <cellStyle name="Normal 20 3 3 2 3" xfId="46910" xr:uid="{7C486FD6-D339-4B8A-9874-F3D2BD8CE653}"/>
    <cellStyle name="Normal 20 3 3 3" xfId="16532" xr:uid="{B1A3371E-270E-43CE-B5BE-5B0BAE5FA3A8}"/>
    <cellStyle name="Normal 20 3 3 3 2" xfId="20218" xr:uid="{C10BCBF2-6D3C-484F-AD34-4EB15F132C26}"/>
    <cellStyle name="Normal 20 3 3 3 2 2" xfId="45506" xr:uid="{091E1BB5-ED4C-42B8-B6F3-4D8EBD6F3952}"/>
    <cellStyle name="Normal 20 3 3 3 3" xfId="41848" xr:uid="{1E6E8408-F694-4DF9-A1E2-28037B702889}"/>
    <cellStyle name="Normal 20 3 3 4" xfId="10380" xr:uid="{AF251B66-660B-4734-BC9F-4E7CB37F2C19}"/>
    <cellStyle name="Normal 20 3 3 4 2" xfId="35764" xr:uid="{2776BB54-E5A8-47A2-923E-41EF6F18F61D}"/>
    <cellStyle name="Normal 20 3 3 5" xfId="48822" xr:uid="{42B4C983-AD62-4C3E-A251-51DFFE812302}"/>
    <cellStyle name="Normal 20 3 4" xfId="4642" xr:uid="{99235184-D6DD-4BD6-813F-1892E7ABDE95}"/>
    <cellStyle name="Normal 20 3 4 2" xfId="11442" xr:uid="{8BBA7628-3331-4D70-BBD2-1822A7CC161C}"/>
    <cellStyle name="Normal 20 3 4 2 2" xfId="36813" xr:uid="{A6A1FEF7-E467-4C9A-9858-6526535701C3}"/>
    <cellStyle name="Normal 20 3 4 3" xfId="30073" xr:uid="{F25B947F-D2CD-4957-B194-14768B1F4586}"/>
    <cellStyle name="Normal 20 3 5" xfId="18460" xr:uid="{4779E42B-4B37-455E-9853-DDB683E2DBA0}"/>
    <cellStyle name="Normal 20 3 5 2" xfId="3219" xr:uid="{79705B2F-1337-45A9-A8B2-3670BA6F7809}"/>
    <cellStyle name="Normal 20 3 5 2 2" xfId="28672" xr:uid="{C362EE88-9D83-4203-9F06-8379D211CE58}"/>
    <cellStyle name="Normal 20 3 5 3" xfId="43760" xr:uid="{105BF655-F6DF-406D-8118-24B4595D2F47}"/>
    <cellStyle name="Normal 20 3 6" xfId="16546" xr:uid="{A0DF974E-7885-4BBF-94E0-0E5446ECD18E}"/>
    <cellStyle name="Normal 20 3 6 2" xfId="41862" xr:uid="{F3090B47-9936-4E25-94E4-97081B471195}"/>
    <cellStyle name="Normal 20 3 7" xfId="25739" xr:uid="{BEA21E02-3A55-4187-91D2-654A933CA3BB}"/>
    <cellStyle name="Normal 20 4" xfId="2363" xr:uid="{8178A673-5A31-4BDE-952A-A27827FBA6E8}"/>
    <cellStyle name="Normal 20 5" xfId="18215" xr:uid="{12CCF7E6-6A84-4E58-9543-5E7EED2151FC}"/>
    <cellStyle name="Normal 20 5 2" xfId="16279" xr:uid="{82F7921F-C1FD-4796-B70D-08633FF2F657}"/>
    <cellStyle name="Normal 20 5 2 2" xfId="14677" xr:uid="{413B5F76-6893-448E-8AD4-4AA36FC5D491}"/>
    <cellStyle name="Normal 20 5 2 2 2" xfId="40016" xr:uid="{006047B5-ACC4-471C-8A2E-18200971E92F}"/>
    <cellStyle name="Normal 20 5 2 3" xfId="41595" xr:uid="{943582FC-D03D-4EC4-9FE6-470BAD04F873}"/>
    <cellStyle name="Normal 20 5 3" xfId="10127" xr:uid="{CBE035C6-B570-4EBD-AD26-5CD48BD2CE1F}"/>
    <cellStyle name="Normal 20 5 3 2" xfId="14853" xr:uid="{2180FCC9-1C35-4167-AE27-AED1D007E8C5}"/>
    <cellStyle name="Normal 20 5 3 2 2" xfId="40192" xr:uid="{8CF60B72-7ADD-4FF9-9174-3F27D3F81DE5}"/>
    <cellStyle name="Normal 20 5 3 3" xfId="35511" xr:uid="{976E1044-262C-4660-A4CC-E4ECB7068C0C}"/>
    <cellStyle name="Normal 20 5 4" xfId="2952" xr:uid="{DA41FBE6-AE17-45EA-8D5A-03CDD75214B4}"/>
    <cellStyle name="Normal 20 5 4 2" xfId="28405" xr:uid="{ACF48A72-E794-405E-B989-76291F411CC5}"/>
    <cellStyle name="Normal 20 5 5" xfId="43516" xr:uid="{06E6F975-2F64-4889-8C71-12A98726A477}"/>
    <cellStyle name="Normal 20 6" xfId="4627" xr:uid="{4A6047B1-D310-446B-8F54-F5F310BB6916}"/>
    <cellStyle name="Normal 20 6 2" xfId="2693" xr:uid="{2E7043F7-CE62-4B71-9829-099C261AD753}"/>
    <cellStyle name="Normal 20 6 2 2" xfId="1097" xr:uid="{D862975C-3FAF-4588-9B27-8BDD90E2021E}"/>
    <cellStyle name="Normal 20 6 2 2 2" xfId="26581" xr:uid="{60F5A231-8AC4-499A-933E-32F487668174}"/>
    <cellStyle name="Normal 20 6 2 3" xfId="28146" xr:uid="{2DD5A3DD-BDD8-4AB9-B81D-71BC14466743}"/>
    <cellStyle name="Normal 20 6 3" xfId="10208" xr:uid="{CC1CF8E6-159C-4F97-B37C-A9D9466E9C10}"/>
    <cellStyle name="Normal 20 6 3 2" xfId="18115" xr:uid="{ED4B89BE-CB61-43D0-A9E6-44C188F65D3F}"/>
    <cellStyle name="Normal 20 6 3 2 2" xfId="43423" xr:uid="{9EE2D6E2-39CF-4635-AC46-10C3EB00E668}"/>
    <cellStyle name="Normal 20 6 3 3" xfId="35592" xr:uid="{53226DC2-2ABA-4F98-A92D-44E0158F45E6}"/>
    <cellStyle name="Normal 20 6 4" xfId="1962" xr:uid="{DAFE0AF2-1CD6-4E1D-9305-188BE663021C}"/>
    <cellStyle name="Normal 20 6 4 2" xfId="27433" xr:uid="{596C99A3-CA8D-4A78-B738-7D07B297B8BF}"/>
    <cellStyle name="Normal 20 6 5" xfId="30058" xr:uid="{BDE520A1-4E1C-4E66-9202-0AC7267AB313}"/>
    <cellStyle name="Normal 20 7" xfId="23590" xr:uid="{BD11E6F9-1773-4A2F-B3DD-C06039C66455}"/>
    <cellStyle name="Normal 20 7 2" xfId="18818" xr:uid="{070B2C81-FF4C-45F1-B340-0FAA9453B7E3}"/>
    <cellStyle name="Normal 20 7 2 2" xfId="44118" xr:uid="{1FB582DB-CC61-463E-A6F0-79030F260BB6}"/>
    <cellStyle name="Normal 20 7 3" xfId="48835" xr:uid="{9C7031BC-914C-41BE-B992-99A2C627873A}"/>
    <cellStyle name="Normal 20 8" xfId="13233" xr:uid="{25DE368E-FF10-4D4A-A89B-843E7E0AD76B}"/>
    <cellStyle name="Normal 20 8 2" xfId="15853" xr:uid="{CA843A8D-36D9-4CBE-AF30-D583C30017B8}"/>
    <cellStyle name="Normal 20 8 2 2" xfId="41180" xr:uid="{63AD6F9B-8B68-4D6B-84F6-45D4ECFCD64A}"/>
    <cellStyle name="Normal 20 8 3" xfId="38584" xr:uid="{B32DE685-DBFF-4DF3-8BB1-202EDA2AA8EF}"/>
    <cellStyle name="Normal 20 9" xfId="12313" xr:uid="{86283B41-CC08-4964-BF66-D9785AF8A113}"/>
    <cellStyle name="Normal 20 9 2" xfId="37676" xr:uid="{188A04BB-1D77-4065-9B8D-D38A503E59F9}"/>
    <cellStyle name="Normal 21" xfId="81" xr:uid="{7D96A3C3-C03B-4A0A-95E1-686F5D648EC4}"/>
    <cellStyle name="Normal 21 2" xfId="8672" xr:uid="{24B92DF5-D54B-4ADE-B33B-B71E447FC615}"/>
    <cellStyle name="Normal 21 2 2" xfId="3397" xr:uid="{305DECCF-475F-48ED-B88C-8F4EFEC15D7E}"/>
    <cellStyle name="Normal 21 2 2 2" xfId="8754" xr:uid="{BBEB7541-6427-4CEA-9A51-E7F5C5189FBC}"/>
    <cellStyle name="Normal 21 2 2 2 2" xfId="24696" xr:uid="{23E94194-783F-4498-BC3B-4592C7C9310D}"/>
    <cellStyle name="Normal 21 2 2 2 2 2" xfId="22062" xr:uid="{F2985837-5C56-44EC-9AA2-FEF1897DE3E8}"/>
    <cellStyle name="Normal 21 2 2 2 2 2 2" xfId="47330" xr:uid="{8C227E63-BE82-4470-B48B-44360D972EBB}"/>
    <cellStyle name="Normal 21 2 2 2 2 3" xfId="49930" xr:uid="{7EC4AF3E-E2BC-49C6-93E6-12C6E0F58F27}"/>
    <cellStyle name="Normal 21 2 2 2 3" xfId="5917" xr:uid="{5EFA7292-D6D1-4D20-BE49-AFDACB167D5E}"/>
    <cellStyle name="Normal 21 2 2 2 3 2" xfId="22238" xr:uid="{D0F9ECE7-EAE5-4DE7-A779-6DE519B54550}"/>
    <cellStyle name="Normal 21 2 2 2 3 2 2" xfId="47506" xr:uid="{3FF9A90E-11B3-42AF-BF45-61E1991EB2E9}"/>
    <cellStyle name="Normal 21 2 2 2 3 3" xfId="31340" xr:uid="{19030562-F632-4329-9669-3E52FA1F29C4}"/>
    <cellStyle name="Normal 21 2 2 2 4" xfId="15589" xr:uid="{DCB54FB5-238F-4F3C-90B1-7E1B25983CB3}"/>
    <cellStyle name="Normal 21 2 2 2 4 2" xfId="40916" xr:uid="{7DDF2DC2-76C2-4E66-A0E7-CE6A2A57B370}"/>
    <cellStyle name="Normal 21 2 2 2 5" xfId="34148" xr:uid="{AD4C86E5-2FCA-4999-9BEB-AD719469165B}"/>
    <cellStyle name="Normal 21 2 2 3" xfId="17265" xr:uid="{1B0F8D78-B566-4116-94E2-ECD6613C3013}"/>
    <cellStyle name="Normal 21 2 2 3 2" xfId="15330" xr:uid="{2AF53403-A19C-4356-A72A-5877B998DD54}"/>
    <cellStyle name="Normal 21 2 2 3 2 2" xfId="10550" xr:uid="{BEAF01B3-FBC2-427A-9744-AB24E355693F}"/>
    <cellStyle name="Normal 21 2 2 3 2 2 2" xfId="35934" xr:uid="{C4D8C078-B740-4864-BEE1-63185D71ADF6}"/>
    <cellStyle name="Normal 21 2 2 3 2 3" xfId="40657" xr:uid="{843E4DB7-0B1B-49FC-9CC3-F7770E7ED0C9}"/>
    <cellStyle name="Normal 21 2 2 3 3" xfId="5998" xr:uid="{362A8AAE-BFBC-46C0-AE7A-A4C8F5A6B110}"/>
    <cellStyle name="Normal 21 2 2 3 3 2" xfId="13904" xr:uid="{DF60F6B2-5168-49C8-B976-AFA0B469A4FB}"/>
    <cellStyle name="Normal 21 2 2 3 3 2 2" xfId="39255" xr:uid="{52628C25-02A7-4EBF-9441-8131AFCC5DEE}"/>
    <cellStyle name="Normal 21 2 2 3 3 3" xfId="31421" xr:uid="{B98116E6-F220-49F5-9EB9-9FAED0B8D59F}"/>
    <cellStyle name="Normal 21 2 2 3 4" xfId="23017" xr:uid="{52EEE1F6-65E7-4DCF-AC5A-09441A737903}"/>
    <cellStyle name="Normal 21 2 2 3 4 2" xfId="48272" xr:uid="{DDDAB919-0C40-484C-B73C-7C0FBCFA16BF}"/>
    <cellStyle name="Normal 21 2 2 3 5" xfId="42573" xr:uid="{4054F728-FBA0-4D8D-89A8-5CB3B66AADA8}"/>
    <cellStyle name="Normal 21 2 2 4" xfId="17281" xr:uid="{017E77E2-FDB9-4158-A3F7-BDD8AE5236AC}"/>
    <cellStyle name="Normal 21 2 2 4 2" xfId="16722" xr:uid="{EB337E4C-13EC-4717-9C0B-43E697C6B3F9}"/>
    <cellStyle name="Normal 21 2 2 4 2 2" xfId="42038" xr:uid="{2EF71E72-42F1-4F2C-83DB-1B41EBAA7A43}"/>
    <cellStyle name="Normal 21 2 2 4 3" xfId="42589" xr:uid="{646DAA60-9B13-4B13-93F3-F6BACCE296E7}"/>
    <cellStyle name="Normal 21 2 2 5" xfId="24797" xr:uid="{2B619A97-D46D-490B-BA64-C490F42D8C8F}"/>
    <cellStyle name="Normal 21 2 2 5 2" xfId="15857" xr:uid="{89D5BC5C-6803-47EB-8F89-715A2BCFA279}"/>
    <cellStyle name="Normal 21 2 2 5 2 2" xfId="41184" xr:uid="{EE31F5DE-5BA3-40DC-9487-E5080EE608CB}"/>
    <cellStyle name="Normal 21 2 2 5 3" xfId="50031" xr:uid="{53458E8B-9A90-4542-8590-1A2B794EB452}"/>
    <cellStyle name="Normal 21 2 2 6" xfId="12330" xr:uid="{FCAEC144-2049-458B-B017-CD9371EE7005}"/>
    <cellStyle name="Normal 21 2 2 6 2" xfId="37693" xr:uid="{1CA91593-3454-4155-8FEA-51C86348FEF0}"/>
    <cellStyle name="Normal 21 2 2 7" xfId="28844" xr:uid="{EE211A24-8CEE-473B-B47E-521B2926A18F}"/>
    <cellStyle name="Normal 21 2 3" xfId="2441" xr:uid="{7C6D64B5-DFD1-44A4-BAD9-319E06C98EC4}"/>
    <cellStyle name="Normal 21 2 4" xfId="19382" xr:uid="{693762A6-BA22-42A2-B532-F324259C4A51}"/>
    <cellStyle name="Normal 21 2 4 2" xfId="14611" xr:uid="{8D93153A-5E30-4443-B539-C510A4B6D0FC}"/>
    <cellStyle name="Normal 21 2 4 2 2" xfId="39950" xr:uid="{05E2C986-2B99-41D2-81E9-7A8428FC176E}"/>
    <cellStyle name="Normal 21 2 4 3" xfId="44670" xr:uid="{E1B0B45F-AC95-495E-BF49-BE4A06E0379B}"/>
    <cellStyle name="Normal 21 2 5" xfId="3738" xr:uid="{6339BD9C-6755-460A-BBED-2C2D7684A29E}"/>
    <cellStyle name="Normal 21 2 5 2" xfId="24271" xr:uid="{6E38BA0F-DA19-4F51-A79C-6E34505B22A2}"/>
    <cellStyle name="Normal 21 2 5 2 2" xfId="49516" xr:uid="{2F2B4469-292F-414B-A88D-085CFE245D1E}"/>
    <cellStyle name="Normal 21 2 5 3" xfId="29182" xr:uid="{E65CF0C9-59F9-4866-B28F-AD81A607DC88}"/>
    <cellStyle name="Normal 21 2 6" xfId="8118" xr:uid="{4EFD7A92-2DC2-4D16-AEBA-E8E136D9DAD7}"/>
    <cellStyle name="Normal 21 2 6 2" xfId="33525" xr:uid="{2C97656A-9E48-4611-9954-DD2575AED3BA}"/>
    <cellStyle name="Normal 21 2 7" xfId="34074" xr:uid="{D2E03D02-C0AB-4ACF-BB06-718CCD7D3FB1}"/>
    <cellStyle name="Normal 21 3" xfId="8676" xr:uid="{269513DC-73F2-44A7-BCF1-65F10C64F8F6}"/>
    <cellStyle name="Normal 21 3 2" xfId="21390" xr:uid="{13BF703B-FA44-4187-AA95-50341514D277}"/>
    <cellStyle name="Normal 21 4" xfId="15078" xr:uid="{3F29B51E-E7E8-4A93-A354-6FFB2A4F24E7}"/>
    <cellStyle name="Normal 21 5" xfId="14005" xr:uid="{269F9601-E4D0-483C-B6D5-5432ABD6D7F8}"/>
    <cellStyle name="Normal 21 6" xfId="13920" xr:uid="{83E1FD3B-04C3-4A52-9857-BCF4F9073354}"/>
    <cellStyle name="Normal 22" xfId="82" xr:uid="{0D64D0FD-B26C-401E-80B6-E9305F7FDB31}"/>
    <cellStyle name="Normal 22 2" xfId="21308" xr:uid="{415506DF-0E4F-44B1-8334-978D6B63557E}"/>
    <cellStyle name="Normal 22 3" xfId="10858" xr:uid="{C007FC53-E7F4-4A7E-A407-18D60A8EB8DB}"/>
    <cellStyle name="Normal 22 4" xfId="4545" xr:uid="{D62CCD79-E1C7-4012-890D-DB3A86A92341}"/>
    <cellStyle name="Normal 22 4 2" xfId="18383" xr:uid="{5CE210A9-AA48-4414-9C41-76E0CA692C18}"/>
    <cellStyle name="Normal 22 4 2 2" xfId="15750" xr:uid="{0D121B8A-5276-4C0F-B176-A69B4D0F872C}"/>
    <cellStyle name="Normal 22 4 2 2 2" xfId="41077" xr:uid="{DE382EB4-5722-4B53-AEAB-F0A3DE18B7D0}"/>
    <cellStyle name="Normal 22 4 2 3" xfId="43683" xr:uid="{331872AE-38F8-47CE-8C54-A6CCDE48503E}"/>
    <cellStyle name="Normal 22 4 3" xfId="12231" xr:uid="{F0F53FBE-CF05-4642-BBE5-0A4060C75B1E}"/>
    <cellStyle name="Normal 22 4 3 2" xfId="15926" xr:uid="{0352A9BC-93BA-4102-A84A-3F0030B6816F}"/>
    <cellStyle name="Normal 22 4 3 2 2" xfId="41253" xr:uid="{7227DA72-E410-405A-A40D-C90269F1D5D1}"/>
    <cellStyle name="Normal 22 4 3 3" xfId="37594" xr:uid="{AE5812B9-FB06-4EF1-BF83-A134085448A2}"/>
    <cellStyle name="Normal 22 4 4" xfId="5056" xr:uid="{F0E74650-9DCB-4A20-B17C-C8ACCCCA9C4A}"/>
    <cellStyle name="Normal 22 4 4 2" xfId="30487" xr:uid="{6B47CC4E-8029-4540-9A18-B60E168CE3A2}"/>
    <cellStyle name="Normal 22 4 5" xfId="29976" xr:uid="{B151B100-20EF-4892-AD33-2E32B80D5117}"/>
    <cellStyle name="Normal 22 5" xfId="6732" xr:uid="{8E72EB70-F727-4E6C-98B5-28C49A095610}"/>
    <cellStyle name="Normal 22 5 2" xfId="4797" xr:uid="{0C180545-A10E-421B-A0AF-C284E7925CB0}"/>
    <cellStyle name="Normal 22 5 2 2" xfId="23187" xr:uid="{1C885CD1-3C8C-4BEC-9EA0-CAD67AB93A7C}"/>
    <cellStyle name="Normal 22 5 2 2 2" xfId="48442" xr:uid="{13653DFC-3CE7-42F8-907D-CD16887450C3}"/>
    <cellStyle name="Normal 22 5 2 3" xfId="30228" xr:uid="{69A32534-0983-4104-932E-0EE432C14A82}"/>
    <cellStyle name="Normal 22 5 3" xfId="12312" xr:uid="{8BC73397-A9D9-48EF-889C-838BD542F74F}"/>
    <cellStyle name="Normal 22 5 3 2" xfId="2299" xr:uid="{762F896C-EC18-49C3-898C-46D7F49F202E}"/>
    <cellStyle name="Normal 22 5 3 2 2" xfId="27770" xr:uid="{FBD6B310-32F1-4BD0-810E-F8573D6D9EB4}"/>
    <cellStyle name="Normal 22 5 3 3" xfId="37675" xr:uid="{E72F1A43-E1D0-4C0A-97D5-2A12690E50B9}"/>
    <cellStyle name="Normal 22 5 4" xfId="16704" xr:uid="{DDBF9DAA-A5D0-4211-88D4-62DCAA9A202E}"/>
    <cellStyle name="Normal 22 5 4 2" xfId="42020" xr:uid="{ABB2F317-AEE2-4D2D-9F95-CC783798817C}"/>
    <cellStyle name="Normal 22 5 5" xfId="32146" xr:uid="{D1821674-078B-4379-B4EA-C59AE225261D}"/>
    <cellStyle name="Normal 22 6" xfId="2356" xr:uid="{451EE31E-6934-43AA-8524-694903B9EA36}"/>
    <cellStyle name="Normal 23" xfId="83" xr:uid="{4CEB77E8-427B-4D02-995F-0D08DD1220D1}"/>
    <cellStyle name="Normal 23 2" xfId="14996" xr:uid="{BAC6BC28-BCD5-41E0-B773-07677B83DCC9}"/>
    <cellStyle name="Normal 23 3" xfId="11808" xr:uid="{FDDBDABC-A938-43EA-A997-0C127AEC136E}"/>
    <cellStyle name="Normal 24" xfId="84" xr:uid="{F1F2F290-11E3-4DD5-B162-1C116135E4E7}"/>
    <cellStyle name="Normal 24 2" xfId="4463" xr:uid="{D5511AE0-2893-4DE5-9E5A-040D72883755}"/>
    <cellStyle name="Normal 24 3" xfId="5494" xr:uid="{B3737825-4973-4E47-B232-67B014E94655}"/>
    <cellStyle name="Normal 25" xfId="85" xr:uid="{9FC84098-01A6-455F-BA58-812F9F21B172}"/>
    <cellStyle name="Normal 26" xfId="86" xr:uid="{4950FF38-1A8D-45A9-A950-A6E8F436057F}"/>
    <cellStyle name="Normal 27" xfId="87" xr:uid="{2CD88648-3FB9-46A2-83B4-9AFFF00AE3AD}"/>
    <cellStyle name="Normal 28" xfId="119" xr:uid="{0860CAEC-AC1B-428E-821A-A3D58BFE3043}"/>
    <cellStyle name="Normal 28 2" xfId="6568" xr:uid="{F80E5724-0E13-4E50-A08F-22FA8068D81A}"/>
    <cellStyle name="Normal 29" xfId="124" xr:uid="{8CE3B655-1C0C-452A-8C0D-5DEF4C51FE73}"/>
    <cellStyle name="Normal 29 2" xfId="19205" xr:uid="{5D6591C2-1B37-49FA-8AB5-8D8951773641}"/>
    <cellStyle name="Normal 3" xfId="88" xr:uid="{6CDD4BB9-4049-4AFC-A124-DAA9D442796D}"/>
    <cellStyle name="Normal 3 2" xfId="12890" xr:uid="{4C8E49E0-52DB-4A5D-9D07-9AB5AB195258}"/>
    <cellStyle name="Normal 3 2 10" xfId="20753" xr:uid="{4282A344-25BB-48CD-BF4D-46EA200475B8}"/>
    <cellStyle name="Normal 3 2 10 2" xfId="46032" xr:uid="{29B281EB-E1EC-487F-A512-7F2392B12865}"/>
    <cellStyle name="Normal 3 2 11" xfId="38248" xr:uid="{41F359D8-AB05-458D-B1B6-6681C83290DC}"/>
    <cellStyle name="Normal 3 2 2" xfId="9711" xr:uid="{C1B32D9D-7B27-486A-9E65-6D1796C33DD2}"/>
    <cellStyle name="Normal 3 2 2 2" xfId="16040" xr:uid="{B7EABB5B-BC87-42C7-8DE0-E68C60AE5A8F}"/>
    <cellStyle name="Normal 3 2 2 2 2" xfId="6650" xr:uid="{8C7AA9A1-496D-45DD-863E-6153E52CB615}"/>
    <cellStyle name="Normal 3 2 2 2 2 2" xfId="14173" xr:uid="{5C01BD15-7905-4CF7-975B-3AC7C876CBFE}"/>
    <cellStyle name="Normal 3 2 2 2 2 2 2" xfId="24167" xr:uid="{3FC2E65D-E928-44F9-AA73-2A5E4B24DFE0}"/>
    <cellStyle name="Normal 3 2 2 2 2 2 2 2" xfId="49412" xr:uid="{8D61B0F4-C3DD-4225-B41D-342A18C08D6E}"/>
    <cellStyle name="Normal 3 2 2 2 2 2 3" xfId="39512" xr:uid="{469E0F24-2F7C-44E6-993D-FCC2CEA0F9D8}"/>
    <cellStyle name="Normal 3 2 2 2 2 3" xfId="8022" xr:uid="{17035C2C-2B40-4C39-8173-D1E574DD36AF}"/>
    <cellStyle name="Normal 3 2 2 2 2 3 2" xfId="24343" xr:uid="{E1BDDF28-4433-465C-9C7C-B86A129D3077}"/>
    <cellStyle name="Normal 3 2 2 2 2 3 2 2" xfId="49588" xr:uid="{27A41EEE-C164-4C29-B0B2-946ED3CCDC82}"/>
    <cellStyle name="Normal 3 2 2 2 2 3 3" xfId="33429" xr:uid="{1D8C6DA3-185C-4213-AEF4-4F150EB6673B}"/>
    <cellStyle name="Normal 3 2 2 2 2 4" xfId="17694" xr:uid="{9EC39397-897C-49FC-8249-E20D2EEBBDBF}"/>
    <cellStyle name="Normal 3 2 2 2 2 4 2" xfId="43002" xr:uid="{4672B7BB-0293-4A46-BAF6-EC5220040025}"/>
    <cellStyle name="Normal 3 2 2 2 2 5" xfId="32064" xr:uid="{041DA2A7-65AC-4824-99F1-C8DE03926D75}"/>
    <cellStyle name="Normal 3 2 2 2 3" xfId="412" xr:uid="{A8CBD874-238E-47E8-957F-518A6126FE39}"/>
    <cellStyle name="Normal 3 2 2 2 3 2" xfId="17435" xr:uid="{6EA401A8-401F-4D28-ACC8-AADC0E8E3602}"/>
    <cellStyle name="Normal 3 2 2 2 3 2 2" xfId="12654" xr:uid="{6566452E-26E7-4FFC-B2B4-4F87D3F8381D}"/>
    <cellStyle name="Normal 3 2 2 2 3 2 2 2" xfId="38017" xr:uid="{D0D92D44-8A49-4954-AFB2-1327A546D69D}"/>
    <cellStyle name="Normal 3 2 2 2 3 2 3" xfId="42743" xr:uid="{7C2DD173-4073-4CC9-871A-15DB0E929A86}"/>
    <cellStyle name="Normal 3 2 2 2 3 3" xfId="8103" xr:uid="{E7A4385F-29BD-4F51-B2F0-490A7E1C003C}"/>
    <cellStyle name="Normal 3 2 2 2 3 3 2" xfId="23354" xr:uid="{958A4603-6657-43C5-8821-B8E424802FBD}"/>
    <cellStyle name="Normal 3 2 2 2 3 3 2 2" xfId="48609" xr:uid="{1E27BD84-C685-4A43-814F-5EED6CD9C17C}"/>
    <cellStyle name="Normal 3 2 2 2 3 3 3" xfId="33510" xr:uid="{EDBD4CD8-5CF2-49F6-84CE-9EC6B7C76B88}"/>
    <cellStyle name="Normal 3 2 2 2 3 4" xfId="25121" xr:uid="{3D3358D2-6E9A-4FDD-A5C3-2ACB019CF49E}"/>
    <cellStyle name="Normal 3 2 2 2 3 4 2" xfId="50355" xr:uid="{91DF4029-F9BF-42EE-A87B-DCFEAB2640E4}"/>
    <cellStyle name="Normal 3 2 2 2 3 5" xfId="25896" xr:uid="{00C7B061-D5A2-4256-9059-00B82F56B029}"/>
    <cellStyle name="Normal 3 2 2 3" xfId="19286" xr:uid="{6AE5DEAF-1EEC-4A5F-BF7E-EE85B2B8870A}"/>
    <cellStyle name="Normal 3 2 2 3 2" xfId="1452" xr:uid="{57A05469-3BEE-45A7-A152-93E42938929C}"/>
    <cellStyle name="Normal 3 2 2 3 2 2" xfId="6902" xr:uid="{88B964B6-9EB2-41A0-B244-3F329F016798}"/>
    <cellStyle name="Normal 3 2 2 3 2 2 2" xfId="25291" xr:uid="{F4577F77-5954-4A28-B3AE-BF9A34576581}"/>
    <cellStyle name="Normal 3 2 2 3 2 2 2 2" xfId="50525" xr:uid="{62C7D82E-1673-48BF-8111-7A9C9AAF3325}"/>
    <cellStyle name="Normal 3 2 2 3 2 2 3" xfId="32316" xr:uid="{D2460D16-FCFA-4F93-BE55-1197C03D9E05}"/>
    <cellStyle name="Normal 3 2 2 3 2 3" xfId="20738" xr:uid="{D1DA14D6-1E4C-4877-8806-A96FB7AC6CAF}"/>
    <cellStyle name="Normal 3 2 2 3 2 3 2" xfId="17041" xr:uid="{C171D037-C551-4A93-9FB5-C836CD3945DD}"/>
    <cellStyle name="Normal 3 2 2 3 2 3 2 2" xfId="42357" xr:uid="{88C15A96-40B0-42E0-8E82-37839CD9201B}"/>
    <cellStyle name="Normal 3 2 2 3 2 3 3" xfId="46017" xr:uid="{4A18903F-1155-494B-8CC2-B86B5B4AB03E}"/>
    <cellStyle name="Normal 3 2 2 3 2 4" xfId="18808" xr:uid="{F9C28D30-0970-45EA-8D1A-A4BDC300B3D9}"/>
    <cellStyle name="Normal 3 2 2 3 2 4 2" xfId="44108" xr:uid="{5634D1FA-EF02-47CC-9640-667DE281BA6B}"/>
    <cellStyle name="Normal 3 2 2 3 2 5" xfId="26923" xr:uid="{65E9708F-4527-45A0-9BBD-C654EE655CEA}"/>
    <cellStyle name="Normal 3 2 2 3 3" xfId="2609" xr:uid="{918BB1D2-974D-465F-84EC-4916D73F48C7}"/>
    <cellStyle name="Normal 3 2 2 3 3 2" xfId="17855" xr:uid="{88AE57CD-E002-47A8-9FB4-ABC45FF3CBE4}"/>
    <cellStyle name="Normal 3 2 2 3 3 2 2" xfId="43163" xr:uid="{2DDACED2-584A-41BD-B0FB-1A97C15D2DD5}"/>
    <cellStyle name="Normal 3 2 2 3 3 3" xfId="28062" xr:uid="{1312567A-0760-475B-B86A-B609FDCB2330}"/>
    <cellStyle name="Normal 3 2 2 3 4" xfId="20657" xr:uid="{D24AE36F-0F65-4AFB-B811-EB433F2CFD91}"/>
    <cellStyle name="Normal 3 2 2 3 4 2" xfId="18031" xr:uid="{98E0C288-3CAC-4950-AE6B-8EF7897BA7D4}"/>
    <cellStyle name="Normal 3 2 2 3 4 2 2" xfId="43339" xr:uid="{2878FD94-DDFA-4D24-972C-5A85A9697D45}"/>
    <cellStyle name="Normal 3 2 2 3 4 3" xfId="45936" xr:uid="{4AAD58D0-CE7C-43AA-B479-8A3885C39175}"/>
    <cellStyle name="Normal 3 2 2 3 5" xfId="7161" xr:uid="{400FAF82-D372-4D41-813D-C96CEAB7F42C}"/>
    <cellStyle name="Normal 3 2 2 3 5 2" xfId="32575" xr:uid="{A312A7AF-F425-46E5-9DAC-95831EE3346C}"/>
    <cellStyle name="Normal 3 2 2 3 6" xfId="44575" xr:uid="{D3A56715-2D43-45F3-BB68-74B04ADF73C2}"/>
    <cellStyle name="Normal 3 2 2 4" xfId="17183" xr:uid="{AB88BB33-454B-47A3-AE47-4A4789EAB6C3}"/>
    <cellStyle name="Normal 3 2 2 4 2" xfId="20485" xr:uid="{5B8514E1-B718-44F7-B3B8-64C2DBDB880B}"/>
    <cellStyle name="Normal 3 2 2 4 2 2" xfId="11530" xr:uid="{A38DF711-8718-4B32-8DED-F8EF09EA299D}"/>
    <cellStyle name="Normal 3 2 2 4 2 2 2" xfId="36901" xr:uid="{F298718B-7BA5-4F1D-981E-37C84F4C0B5C}"/>
    <cellStyle name="Normal 3 2 2 4 2 3" xfId="45764" xr:uid="{B9CF5847-2BAC-42C1-8926-88F42F3C50DD}"/>
    <cellStyle name="Normal 3 2 2 4 3" xfId="18555" xr:uid="{7A24D61D-5C0F-4A46-B44C-3AE128C73326}"/>
    <cellStyle name="Normal 3 2 2 4 3 2" xfId="11706" xr:uid="{6E36D990-6DA5-4678-BE0B-0824DB395FC4}"/>
    <cellStyle name="Normal 3 2 2 4 3 2 2" xfId="37077" xr:uid="{223BD236-7AA4-4B3B-93B0-D838435B6677}"/>
    <cellStyle name="Normal 3 2 2 4 3 3" xfId="43855" xr:uid="{14DE0A34-1070-42C9-B283-9C9D64A27C06}"/>
    <cellStyle name="Normal 3 2 2 4 4" xfId="24006" xr:uid="{F24DEAFC-B0DE-49EB-BED5-48D325B9C54A}"/>
    <cellStyle name="Normal 3 2 2 4 4 2" xfId="49251" xr:uid="{A8288FC6-B3AD-434F-8D20-06BB2F5FE532}"/>
    <cellStyle name="Normal 3 2 2 4 5" xfId="42491" xr:uid="{532F2BA9-3E94-45F6-82F8-B30271880C4D}"/>
    <cellStyle name="Normal 3 2 2 5" xfId="13054" xr:uid="{CB1F2470-0D11-484B-9CA9-D6019ACDA2E4}"/>
    <cellStyle name="Normal 3 2 2 5 2" xfId="23747" xr:uid="{840C41E8-7C9B-4704-BF1F-6D4DF0D688C1}"/>
    <cellStyle name="Normal 3 2 2 5 2 2" xfId="6340" xr:uid="{2C99A026-359A-4FBF-BEFB-979FD577A77F}"/>
    <cellStyle name="Normal 3 2 2 5 2 2 2" xfId="31763" xr:uid="{C09E2DCA-D381-4A60-A26C-384451B9A62B}"/>
    <cellStyle name="Normal 3 2 2 5 2 3" xfId="48992" xr:uid="{7A126750-14AA-49B9-8753-CA10ABEFFC73}"/>
    <cellStyle name="Normal 3 2 2 5 3" xfId="18636" xr:uid="{14B84C65-9494-47D5-BAE0-539BD51ECC3C}"/>
    <cellStyle name="Normal 3 2 2 5 3 2" xfId="10717" xr:uid="{F894FE90-D029-4697-824F-EDF8CAD2FBC6}"/>
    <cellStyle name="Normal 3 2 2 5 3 2 2" xfId="36101" xr:uid="{A1C84D8A-B4DF-4E47-9487-9007515AEAC4}"/>
    <cellStyle name="Normal 3 2 2 5 3 3" xfId="43936" xr:uid="{9BEE0680-32F4-479C-9A40-7FFB5775F485}"/>
    <cellStyle name="Normal 3 2 2 5 4" xfId="12484" xr:uid="{2C306C75-2165-4D16-B912-9676D9A4ECEB}"/>
    <cellStyle name="Normal 3 2 2 5 4 2" xfId="37847" xr:uid="{1025E48B-E912-4D21-9D6F-EE9004AE8E10}"/>
    <cellStyle name="Normal 3 2 2 5 5" xfId="38405" xr:uid="{01908E46-B84C-47FC-8B09-AF6330AAD9BD}"/>
    <cellStyle name="Normal 3 2 2 6" xfId="6748" xr:uid="{2B1F9CB5-24BD-4E08-9600-B6207731E159}"/>
    <cellStyle name="Normal 3 2 2 6 2" xfId="6188" xr:uid="{2D1C1175-BE87-4DBC-82A9-613649C0D029}"/>
    <cellStyle name="Normal 3 2 2 6 2 2" xfId="31611" xr:uid="{1C90A55C-A383-42ED-A77B-9603B057B81A}"/>
    <cellStyle name="Normal 3 2 2 6 3" xfId="32162" xr:uid="{CA5290DB-42C3-40B8-AD25-3ED102659735}"/>
    <cellStyle name="Normal 3 2 2 7" xfId="18484" xr:uid="{3A999920-111B-48BA-8A0A-ADDF240F84EC}"/>
    <cellStyle name="Normal 3 2 2 7 2" xfId="5324" xr:uid="{FD006718-3C29-4E12-BBE2-DD15EA7C2EA4}"/>
    <cellStyle name="Normal 3 2 2 7 2 2" xfId="30755" xr:uid="{B5FE1431-7CD4-4175-B112-1D4B59C41D85}"/>
    <cellStyle name="Normal 3 2 2 7 3" xfId="43784" xr:uid="{4FB1A7B7-B55B-4322-BD10-E372CC6A6E37}"/>
    <cellStyle name="Normal 3 2 2 8" xfId="24967" xr:uid="{25125D50-9099-4C09-BDD2-1E9A6D3C82C3}"/>
    <cellStyle name="Normal 3 2 2 8 2" xfId="50201" xr:uid="{21D660C7-C617-4EBE-9EC8-213B8E7D7830}"/>
    <cellStyle name="Normal 3 2 2 9" xfId="35097" xr:uid="{46BDAB5A-D551-4F84-BC98-C1BC4DDE7021}"/>
    <cellStyle name="Normal 3 2 3" xfId="5506" xr:uid="{3D057544-550E-4AE5-8E41-C1F5A2E3400B}"/>
    <cellStyle name="Normal 3 2 3 2" xfId="1367" xr:uid="{EDAEDC0C-55BF-47A8-A89B-409698016348}"/>
    <cellStyle name="Normal 3 2 3 2 2" xfId="9870" xr:uid="{98A164BC-E23C-4C79-8194-5D03D202BA7E}"/>
    <cellStyle name="Normal 3 2 3 2 2 2" xfId="13224" xr:uid="{F19EE4E9-B645-407B-B217-280EC1413AEF}"/>
    <cellStyle name="Normal 3 2 3 2 2 2 2" xfId="8445" xr:uid="{249E2FB0-E110-4937-8D8C-11D01FB840FC}"/>
    <cellStyle name="Normal 3 2 3 2 2 2 2 2" xfId="33852" xr:uid="{9886D5E8-726F-4D51-A559-69295851DF4D}"/>
    <cellStyle name="Normal 3 2 3 2 2 2 3" xfId="38575" xr:uid="{BF3B2DE0-469C-4974-8AAB-B13F66722794}"/>
    <cellStyle name="Normal 3 2 3 2 2 3" xfId="2862" xr:uid="{D957BFA2-9FEC-462A-BE1F-89D739CF4727}"/>
    <cellStyle name="Normal 3 2 3 2 2 3 2" xfId="12821" xr:uid="{C97846BE-CDA7-46C8-9CD9-4DD0FDF1D76F}"/>
    <cellStyle name="Normal 3 2 3 2 2 3 2 2" xfId="38184" xr:uid="{44A1EF2C-5D04-4758-B430-4ADEA2638621}"/>
    <cellStyle name="Normal 3 2 3 2 2 3 3" xfId="28315" xr:uid="{CA30D819-4F68-4E5B-A6E2-B72A0F2B3D71}"/>
    <cellStyle name="Normal 3 2 3 2 2 4" xfId="20910" xr:uid="{5D65F7E0-15A1-4A5C-8FCD-0988DBEDE1A4}"/>
    <cellStyle name="Normal 3 2 3 2 2 4 2" xfId="46189" xr:uid="{2C90B1E9-189E-448D-8702-FB1EBCE023BA}"/>
    <cellStyle name="Normal 3 2 3 2 2 5" xfId="35254" xr:uid="{AA878C74-73AA-4DE2-9083-00649173BD19}"/>
    <cellStyle name="Normal 3 2 3 2 3" xfId="21558" xr:uid="{F46A126D-1BC7-411A-ADC6-3EF37C0890BE}"/>
    <cellStyle name="Normal 3 2 3 2 3 2" xfId="19958" xr:uid="{BC9A5042-532B-43F0-97C8-9A4F8C31DA87}"/>
    <cellStyle name="Normal 3 2 3 2 3 2 2" xfId="45246" xr:uid="{30F99BAE-97E4-47E6-A3E8-44C09F628BF5}"/>
    <cellStyle name="Normal 3 2 3 2 3 3" xfId="46826" xr:uid="{4A08C5D2-2C08-4966-A446-5B1737BE3B2B}"/>
    <cellStyle name="Normal 3 2 3 2 4" xfId="2781" xr:uid="{5D6F9538-8760-4374-B7F4-BBAD968D8A21}"/>
    <cellStyle name="Normal 3 2 3 2 4 2" xfId="20134" xr:uid="{77EF412F-81BB-4608-9BE3-B656EA85C435}"/>
    <cellStyle name="Normal 3 2 3 2 4 2 2" xfId="45422" xr:uid="{817D0BC1-4DC5-49B9-BF3F-CFE6B33B6A50}"/>
    <cellStyle name="Normal 3 2 3 2 4 3" xfId="28234" xr:uid="{20407A73-D838-4A21-851B-B09722D0E5DC}"/>
    <cellStyle name="Normal 3 2 3 2 5" xfId="13483" xr:uid="{2F2EAE6C-26CA-44D8-90F4-20B449A4FB92}"/>
    <cellStyle name="Normal 3 2 3 2 5 2" xfId="38834" xr:uid="{CA97079B-E470-45F6-8F11-A19BDA82D40F}"/>
    <cellStyle name="Normal 3 2 3 2 6" xfId="26839" xr:uid="{705D1FB6-6C9C-4891-8FA3-9AD6C7D28A1B}"/>
    <cellStyle name="Normal 3 2 3 3" xfId="3471" xr:uid="{FA5C0A9E-EC0C-48EB-9B67-798823938BCB}"/>
    <cellStyle name="Normal 3 2 3 3 2" xfId="22507" xr:uid="{58595FB9-7A99-43B8-A107-7F25FB94FFDB}"/>
    <cellStyle name="Normal 3 2 3 3 2 2" xfId="1619" xr:uid="{A0F985B9-0BB8-4207-95B9-8D46F4482349}"/>
    <cellStyle name="Normal 3 2 3 3 2 2 2" xfId="21080" xr:uid="{FE1ECA77-9F8B-46AD-AB79-FB065CED2EBB}"/>
    <cellStyle name="Normal 3 2 3 3 2 2 2 2" xfId="46359" xr:uid="{BC2F2A56-5C6F-4464-9A8E-E960BCB0F019}"/>
    <cellStyle name="Normal 3 2 3 3 2 2 3" xfId="27090" xr:uid="{D9718E5B-AA7E-42D6-83AA-359D7C838361}"/>
    <cellStyle name="Normal 3 2 3 3 2 3" xfId="9175" xr:uid="{A04CD842-141A-4943-B3FB-DB4836711C94}"/>
    <cellStyle name="Normal 3 2 3 3 2 3 2" xfId="25458" xr:uid="{7E3D8F9B-B7F2-4E24-B502-B519F6E44532}"/>
    <cellStyle name="Normal 3 2 3 3 2 3 2 2" xfId="50692" xr:uid="{12DC40B3-F036-4261-85C7-0E59EBA248CF}"/>
    <cellStyle name="Normal 3 2 3 3 2 3 3" xfId="34568" xr:uid="{62D85745-280B-4AA8-AB46-DC00EA981D4E}"/>
    <cellStyle name="Normal 3 2 3 3 2 4" xfId="14598" xr:uid="{38D68A37-203D-4540-8696-16B176927F40}"/>
    <cellStyle name="Normal 3 2 3 3 2 4 2" xfId="39937" xr:uid="{D6C61E8A-DB1C-461C-9AE5-5A31E5A497D8}"/>
    <cellStyle name="Normal 3 2 3 3 2 5" xfId="47763" xr:uid="{34B6BD63-C43C-48A2-BE81-4D40AAFCE81B}"/>
    <cellStyle name="Normal 3 2 3 3 3" xfId="15246" xr:uid="{93E753DA-305D-4305-A004-0B1CC5DE4510}"/>
    <cellStyle name="Normal 3 2 3 3 3 2" xfId="1015" xr:uid="{46D8FD15-ABC7-4014-8CB8-ACD69905EBC1}"/>
    <cellStyle name="Normal 3 2 3 3 3 2 2" xfId="26499" xr:uid="{3E3951C5-8A80-42E6-9CE8-9A8D398B1176}"/>
    <cellStyle name="Normal 3 2 3 3 3 3" xfId="40573" xr:uid="{88232F61-32DD-4542-8A21-002D6BDC54C6}"/>
    <cellStyle name="Normal 3 2 3 3 4" xfId="9094" xr:uid="{586CBFC1-C280-43DE-9623-24022C3278E5}"/>
    <cellStyle name="Normal 3 2 3 3 4 2" xfId="13820" xr:uid="{2D47DD3D-5519-4954-9FA9-B192E100B9E4}"/>
    <cellStyle name="Normal 3 2 3 3 4 2 2" xfId="39171" xr:uid="{B33A0F3C-8E67-43E7-AF69-142DB43B1B66}"/>
    <cellStyle name="Normal 3 2 3 3 4 3" xfId="34487" xr:uid="{65365D18-C868-4FDE-8F1D-FF3773DB2974}"/>
    <cellStyle name="Normal 3 2 3 3 5" xfId="845" xr:uid="{B5FE63EF-A200-4232-A947-2D42EEF65E57}"/>
    <cellStyle name="Normal 3 2 3 3 5 2" xfId="26329" xr:uid="{F2348DAB-34E4-4566-9359-53134EEF6478}"/>
    <cellStyle name="Normal 3 2 3 3 6" xfId="28916" xr:uid="{B37096FE-9B15-4F56-B029-F2C18B0F19AD}"/>
    <cellStyle name="Normal 3 2 3 4" xfId="12972" xr:uid="{D381A902-4601-42BB-A36A-ACDB4FBB5B63}"/>
    <cellStyle name="Normal 3 2 3 4 2" xfId="8922" xr:uid="{3BB80536-AAC7-4138-985B-142617CC9E92}"/>
    <cellStyle name="Normal 3 2 3 4 2 2" xfId="7322" xr:uid="{1544BF7C-994B-4899-8D3D-D5C024B0F680}"/>
    <cellStyle name="Normal 3 2 3 4 2 2 2" xfId="32736" xr:uid="{6CD82059-274F-4383-A098-CA83F455BD86}"/>
    <cellStyle name="Normal 3 2 3 4 2 3" xfId="34315" xr:uid="{FEB94C9B-7577-40C8-9C83-ABF85ABF62E9}"/>
    <cellStyle name="Normal 3 2 3 4 3" xfId="14345" xr:uid="{5C87DBFC-3131-40EE-BCBE-8F3FF7C59F69}"/>
    <cellStyle name="Normal 3 2 3 4 3 2" xfId="7498" xr:uid="{F7AED85C-ADD7-4C2F-8968-055479D9ED5D}"/>
    <cellStyle name="Normal 3 2 3 4 3 2 2" xfId="32912" xr:uid="{5A384A07-8FFD-42ED-94DF-A2DD76D67AEB}"/>
    <cellStyle name="Normal 3 2 3 4 3 3" xfId="39684" xr:uid="{46FB19C4-2E41-4545-98B7-42E86FDD4D6B}"/>
    <cellStyle name="Normal 3 2 3 4 4" xfId="19797" xr:uid="{596F03F5-2832-4DDA-B38E-3CC5553D5F28}"/>
    <cellStyle name="Normal 3 2 3 4 4 2" xfId="45085" xr:uid="{65EEDFBB-9670-4852-AE03-9668BC9481CE}"/>
    <cellStyle name="Normal 3 2 3 4 5" xfId="38323" xr:uid="{8F18E061-A12B-41A7-B92F-06FAC965F041}"/>
    <cellStyle name="Normal 3 2 3 5" xfId="3556" xr:uid="{87A3D621-5A33-4FD8-8591-98B86E3B8F21}"/>
    <cellStyle name="Normal 3 2 3 5 2" xfId="19538" xr:uid="{84B2581D-FB32-42AC-8A58-BB6D74708C5A}"/>
    <cellStyle name="Normal 3 2 3 5 2 2" xfId="18978" xr:uid="{15D6F196-B28B-4D97-BEB6-C65FDCAC6257}"/>
    <cellStyle name="Normal 3 2 3 5 2 2 2" xfId="44278" xr:uid="{A01B4B03-A56B-43AF-802B-CEDA47CA7778}"/>
    <cellStyle name="Normal 3 2 3 5 2 3" xfId="44826" xr:uid="{11D04CFA-8901-4290-B5A0-0398838C2D10}"/>
    <cellStyle name="Normal 3 2 3 5 3" xfId="14426" xr:uid="{FC2C55D3-F738-409B-8807-AE391535C03C}"/>
    <cellStyle name="Normal 3 2 3 5 3 2" xfId="6507" xr:uid="{35AAD820-CB70-4FB0-B425-5C117795D253}"/>
    <cellStyle name="Normal 3 2 3 5 3 2 2" xfId="31930" xr:uid="{889CDD4D-FCC2-4EA3-A0B7-A4A4C95334AD}"/>
    <cellStyle name="Normal 3 2 3 5 3 3" xfId="39765" xr:uid="{F20D53F5-55CB-4A86-A12D-EFD251FCD86F}"/>
    <cellStyle name="Normal 3 2 3 5 4" xfId="8275" xr:uid="{CF92CE6C-6A14-457B-BDA4-0DD41470D208}"/>
    <cellStyle name="Normal 3 2 3 5 4 2" xfId="33682" xr:uid="{01A4B4BA-6A3E-4A59-BAFD-9CF354DF871D}"/>
    <cellStyle name="Normal 3 2 3 5 5" xfId="29000" xr:uid="{974BC17E-969D-4C52-A25A-9ED30ECD5B8C}"/>
    <cellStyle name="Normal 3 2 4" xfId="11820" xr:uid="{E7F5FEE3-B57C-4131-92BB-D5F7DCA3461C}"/>
    <cellStyle name="Normal 3 2 4 2" xfId="9785" xr:uid="{645A55C0-68D0-4286-82D7-0876784417E7}"/>
    <cellStyle name="Normal 3 2 4 2 2" xfId="4713" xr:uid="{76FA16C6-1254-432C-A7EA-AC109D6E594E}"/>
    <cellStyle name="Normal 3 2 4 2 2 2" xfId="1016" xr:uid="{A8BF3742-0B80-4BF6-A968-244618D56EBA}"/>
    <cellStyle name="Normal 3 2 4 2 2 2 2" xfId="26500" xr:uid="{AF4D6625-2A6D-4C2E-AEBB-7A4E66FD5847}"/>
    <cellStyle name="Normal 3 2 4 2 2 3" xfId="30144" xr:uid="{CF5DACC3-0441-49C9-8B2F-AB8DA79CAEBA}"/>
    <cellStyle name="Normal 3 2 4 2 3" xfId="21730" xr:uid="{9E10E6B7-6FEF-4D5A-A7C0-606CBB217D82}"/>
    <cellStyle name="Normal 3 2 4 2 3 2" xfId="1186" xr:uid="{7FA9A241-B04A-47A6-ABDA-703B7DBC16B2}"/>
    <cellStyle name="Normal 3 2 4 2 3 2 2" xfId="26670" xr:uid="{38C34FB9-CBFC-499C-BD9C-B22245D31288}"/>
    <cellStyle name="Normal 3 2 4 2 3 3" xfId="46998" xr:uid="{DF5F1ADB-CC91-431E-AE3A-B813AA1788C4}"/>
    <cellStyle name="Normal 3 2 4 2 4" xfId="1881" xr:uid="{EA536B37-0BD5-4B3F-9568-89B274D8D14F}"/>
    <cellStyle name="Normal 3 2 4 2 4 2" xfId="27352" xr:uid="{28EA55B4-34D2-48C5-A1AD-8DCE6A0ED0DC}"/>
    <cellStyle name="Normal 3 2 4 2 5" xfId="35169" xr:uid="{198FF042-ECD9-494D-9800-1178D9D2548A}"/>
    <cellStyle name="Normal 3 2 4 3" xfId="16194" xr:uid="{8C9288B8-8F08-48B5-B88F-8F2948A2B0FE}"/>
    <cellStyle name="Normal 3 2 4 3 2" xfId="3723" xr:uid="{C8CCC688-C82A-4122-B6A3-8002A9F91C73}"/>
    <cellStyle name="Normal 3 2 4 3 2 2" xfId="14768" xr:uid="{7E9046FD-8E88-4FC3-8F88-4B1B88E54F5A}"/>
    <cellStyle name="Normal 3 2 4 3 2 2 2" xfId="40107" xr:uid="{440AA0F7-8569-4482-9E7E-1182A32C49BA}"/>
    <cellStyle name="Normal 3 2 4 3 2 3" xfId="29167" xr:uid="{C4658C95-A5E1-4E3D-9AC3-51A92406DD9E}"/>
    <cellStyle name="Normal 3 2 4 3 3" xfId="21811" xr:uid="{1495549E-A282-4BD3-A847-61B2D29D629A}"/>
    <cellStyle name="Normal 3 2 4 3 3 2" xfId="19145" xr:uid="{0C1BB81C-8E7C-40EE-9F05-21B34C5461AF}"/>
    <cellStyle name="Normal 3 2 4 3 3 2 2" xfId="44445" xr:uid="{AC92CDBA-639C-414C-88A6-307DD4B97563}"/>
    <cellStyle name="Normal 3 2 4 3 3 3" xfId="47079" xr:uid="{177EE18A-C429-4B0C-8B3D-5E493F6B0A3B}"/>
    <cellStyle name="Normal 3 2 4 3 4" xfId="3034" xr:uid="{D5E3C65C-22DD-47A9-A64B-5A48B89376B1}"/>
    <cellStyle name="Normal 3 2 4 3 4 2" xfId="28487" xr:uid="{BE4F037B-2232-4C56-83AC-0BE23DD76496}"/>
    <cellStyle name="Normal 3 2 4 3 5" xfId="41510" xr:uid="{A8B9DD71-ADD8-40E5-BA09-415421A26A92}"/>
    <cellStyle name="Normal 3 2 5" xfId="22353" xr:uid="{05FB1220-EADA-4C9D-B855-DE0A2F7864A9}"/>
    <cellStyle name="Normal 3 2 5 2" xfId="22422" xr:uid="{8E4098B8-8FF1-4012-A9B0-43AB6BE0163F}"/>
    <cellStyle name="Normal 3 2 5 2 2" xfId="11026" xr:uid="{55B63B13-6C09-4437-8EA0-5CAAB6715E7D}"/>
    <cellStyle name="Normal 3 2 5 2 2 2" xfId="2051" xr:uid="{9D7FE064-4340-467A-A5EF-63B4FF419DC7}"/>
    <cellStyle name="Normal 3 2 5 2 2 2 2" xfId="27522" xr:uid="{2E1D9CEA-1E84-4DE0-B125-AF270E30D23A}"/>
    <cellStyle name="Normal 3 2 5 2 2 3" xfId="36397" xr:uid="{B65C9030-442F-43C8-A19A-47E8C6124BB4}"/>
    <cellStyle name="Normal 3 2 5 2 3" xfId="15418" xr:uid="{DD7A35B7-3AF0-4979-BABE-FC0556B27787}"/>
    <cellStyle name="Normal 3 2 5 2 3 2" xfId="1187" xr:uid="{F1B4095C-8A5B-4152-B14F-9EE568B979B3}"/>
    <cellStyle name="Normal 3 2 5 2 3 2 2" xfId="26671" xr:uid="{2BD044BC-5C5F-49CB-BA29-D8A2056CA3B1}"/>
    <cellStyle name="Normal 3 2 5 2 3 3" xfId="40745" xr:uid="{4361D0FE-3FBA-40AE-B358-E2FAFCCA9597}"/>
    <cellStyle name="Normal 3 2 5 2 4" xfId="3985" xr:uid="{1388F621-B875-4A7D-A5FA-E3DE8D1075C9}"/>
    <cellStyle name="Normal 3 2 5 2 4 2" xfId="29429" xr:uid="{A97D6A0B-39DC-4F18-BE89-89EF6FBCCB78}"/>
    <cellStyle name="Normal 3 2 5 2 5" xfId="47679" xr:uid="{25882992-F68F-4434-9210-620DE55350C3}"/>
    <cellStyle name="Normal 3 2 5 3" xfId="5660" xr:uid="{8E0610C5-B65B-4085-9235-A40269239947}"/>
    <cellStyle name="Normal 3 2 5 3 2" xfId="10037" xr:uid="{D47B785D-F675-4246-88BE-FEE407411B88}"/>
    <cellStyle name="Normal 3 2 5 3 2 2" xfId="3204" xr:uid="{35828FEF-8777-41BA-870A-A9A9C5F2892C}"/>
    <cellStyle name="Normal 3 2 5 3 2 2 2" xfId="28657" xr:uid="{0A06DBF7-855E-4BBC-9CCA-278C9CDEA81B}"/>
    <cellStyle name="Normal 3 2 5 3 2 3" xfId="35421" xr:uid="{510AB045-7B96-4AB6-8839-993842B9D89D}"/>
    <cellStyle name="Normal 3 2 5 3 3" xfId="15499" xr:uid="{3BB6FE29-6349-424A-AEEB-3F915FBEECE9}"/>
    <cellStyle name="Normal 3 2 5 3 3 2" xfId="8612" xr:uid="{0FA36BEB-4A70-4081-86BC-E5522D1C6759}"/>
    <cellStyle name="Normal 3 2 5 3 3 2 2" xfId="34019" xr:uid="{39D8CE7F-56EA-4BFF-BA08-0C1D6D8FF16C}"/>
    <cellStyle name="Normal 3 2 5 3 3 3" xfId="40826" xr:uid="{12532A70-B16B-4A6D-9923-4D33FA34652A}"/>
    <cellStyle name="Normal 3 2 5 3 4" xfId="9347" xr:uid="{5D583BA8-0D5B-4828-9F97-F349537543B7}"/>
    <cellStyle name="Normal 3 2 5 3 4 2" xfId="34740" xr:uid="{E598413C-C7F4-4BCA-86C1-96BFEC6C2C88}"/>
    <cellStyle name="Normal 3 2 5 3 5" xfId="31083" xr:uid="{A8FE09C0-4A6D-47F2-95C1-B72B869E569E}"/>
    <cellStyle name="Normal 3 2 6" xfId="23495" xr:uid="{34B45456-604A-4949-B48E-BE5ED8789D1B}"/>
    <cellStyle name="Normal 3 2 6 2" xfId="7850" xr:uid="{922B6ADA-E617-4D8D-A2E6-8BE3E172AF73}"/>
    <cellStyle name="Normal 3 2 6 2 2" xfId="5217" xr:uid="{E30224C8-C2EF-414C-9ACA-4CAA4CF805D9}"/>
    <cellStyle name="Normal 3 2 6 2 2 2" xfId="30648" xr:uid="{BEE6EA8E-0D5A-40A6-9EE3-D2D6A588A9B5}"/>
    <cellStyle name="Normal 3 2 6 2 3" xfId="33257" xr:uid="{1B08D1B6-5566-4E21-8CF8-5C5A39EE2A7D}"/>
    <cellStyle name="Normal 3 2 6 3" xfId="24868" xr:uid="{8F370054-8FD3-4194-AA7D-2C8371031065}"/>
    <cellStyle name="Normal 3 2 6 3 2" xfId="5393" xr:uid="{8A7D2F18-96E7-4345-80D7-A44F6E4C2565}"/>
    <cellStyle name="Normal 3 2 6 3 2 2" xfId="30824" xr:uid="{F57398CD-A61E-46CD-AD41-0AB3312B0935}"/>
    <cellStyle name="Normal 3 2 6 3 3" xfId="50102" xr:uid="{D97C7DE9-30AE-4300-85ED-26511865F093}"/>
    <cellStyle name="Normal 3 2 6 4" xfId="11369" xr:uid="{5A106635-4DEE-4BF9-B0D4-B41DCAE5B6A2}"/>
    <cellStyle name="Normal 3 2 6 4 2" xfId="36740" xr:uid="{0037B4C3-6DD3-4E21-8D6F-465EA3146A61}"/>
    <cellStyle name="Normal 3 2 6 5" xfId="48741" xr:uid="{96393F14-7097-4AED-B7EB-2D3FD4933416}"/>
    <cellStyle name="Normal 3 2 7" xfId="19368" xr:uid="{8F9AFFF7-7CA6-49DB-A4BB-82E3E0B38E03}"/>
    <cellStyle name="Normal 3 2 7 2" xfId="11110" xr:uid="{7A1370F9-0E42-40CA-AA46-D290ECB79818}"/>
    <cellStyle name="Normal 3 2 7 2 2" xfId="16874" xr:uid="{15905A51-2120-44DA-93B6-AD280D8E8139}"/>
    <cellStyle name="Normal 3 2 7 2 2 2" xfId="42190" xr:uid="{8FF15325-250C-4296-B5C9-310C4638824E}"/>
    <cellStyle name="Normal 3 2 7 2 3" xfId="36481" xr:uid="{52E4C900-9B8E-441B-A201-C28BE2BE1853}"/>
    <cellStyle name="Normal 3 2 7 3" xfId="24949" xr:uid="{DAB5B2D7-AB9D-4E7C-A854-089D427943AF}"/>
    <cellStyle name="Normal 3 2 7 3 2" xfId="4403" xr:uid="{78E7E731-EA10-47C3-8EFD-933FFEFDDFD0}"/>
    <cellStyle name="Normal 3 2 7 3 2 2" xfId="29847" xr:uid="{011FB832-303E-4ABF-84AA-F1EAA63F407F}"/>
    <cellStyle name="Normal 3 2 7 3 3" xfId="50183" xr:uid="{D7E0A202-2E01-4399-BE5C-901A2499ABF6}"/>
    <cellStyle name="Normal 3 2 7 4" xfId="6170" xr:uid="{097B4790-28E5-4317-A78B-28FD679FB2AB}"/>
    <cellStyle name="Normal 3 2 7 4 2" xfId="31593" xr:uid="{AFE19270-392A-4819-82B6-F26D037C7EA8}"/>
    <cellStyle name="Normal 3 2 7 5" xfId="44656" xr:uid="{7001F9E6-B20A-45A5-8CC8-E2F7B5EA9DA9}"/>
    <cellStyle name="Normal 3 2 8" xfId="13068" xr:uid="{7AA436DA-E3D1-4D39-90A8-3C4FAB900B7F}"/>
    <cellStyle name="Normal 3 2 8 2" xfId="3047" xr:uid="{AE5BA6FC-DBE1-42D7-96A1-CBEA22B310F5}"/>
    <cellStyle name="Normal 3 2 8 2 2" xfId="28500" xr:uid="{3FD9433A-1FC2-473A-84EB-DCF37800C5FB}"/>
    <cellStyle name="Normal 3 2 8 3" xfId="38419" xr:uid="{5830F2E3-BDA4-4C23-B480-94C0AAC65907}"/>
    <cellStyle name="Normal 3 2 9" xfId="10052" xr:uid="{209339DE-2A61-4B9A-960B-40E4868DC094}"/>
    <cellStyle name="Normal 3 2 9 2" xfId="17959" xr:uid="{EAE90B1F-5706-4F54-8EDB-13AD26841F77}"/>
    <cellStyle name="Normal 3 2 9 2 2" xfId="43267" xr:uid="{38072A9A-143F-4304-BB0E-C1791C745596}"/>
    <cellStyle name="Normal 3 2 9 3" xfId="35436" xr:uid="{8934D063-5C77-4A0F-81BB-3AB6F0178CB5}"/>
    <cellStyle name="Normal 3 3" xfId="24457" xr:uid="{3D20C83D-56E8-4FB3-B2DE-DAEAAA7C89C8}"/>
    <cellStyle name="Normal 3 3 2" xfId="5575" xr:uid="{DAF574AA-EEEE-493B-ACB3-756A159C8657}"/>
    <cellStyle name="Normal 3 3 2 2" xfId="24611" xr:uid="{58B19AB2-F3F2-48A8-8A2A-A7A9699878FF}"/>
    <cellStyle name="Normal 3 3 2 2 2" xfId="16361" xr:uid="{6E4C898A-B0AD-4940-9F02-D2D4075445B4}"/>
    <cellStyle name="Normal 3 3 2 2 2 2" xfId="22153" xr:uid="{EC9B1571-55EA-403F-AC31-4A0178683C35}"/>
    <cellStyle name="Normal 3 3 2 2 2 2 2" xfId="47421" xr:uid="{E838568B-21BF-4C60-9720-32705E599310}"/>
    <cellStyle name="Normal 3 3 2 2 2 3" xfId="41677" xr:uid="{3C60BB81-42E4-421C-9988-F06C4105FA03}"/>
    <cellStyle name="Normal 3 3 2 2 3" xfId="11279" xr:uid="{91BDB470-E1BB-4337-9C5B-6DCA0A3026D4}"/>
    <cellStyle name="Normal 3 3 2 2 3 2" xfId="14935" xr:uid="{0FFEBF5A-D2E9-4D81-AF47-7908BA236E11}"/>
    <cellStyle name="Normal 3 3 2 2 3 2 2" xfId="40274" xr:uid="{516EBCB1-0AB1-43CD-81EB-D3D1231DC4F7}"/>
    <cellStyle name="Normal 3 3 2 2 3 3" xfId="36650" xr:uid="{EAAB072C-C7D1-44FC-90BD-C8B113E93D02}"/>
    <cellStyle name="Normal 3 3 2 2 4" xfId="15671" xr:uid="{5442758E-BC5C-480D-8C81-EB91606487A4}"/>
    <cellStyle name="Normal 3 3 2 2 4 2" xfId="40998" xr:uid="{6809CEF1-A7DF-46C6-9027-B195025B5052}"/>
    <cellStyle name="Normal 3 3 2 2 5" xfId="49845" xr:uid="{80C7A281-FE9D-4621-A4E5-425E4986CEBD}"/>
    <cellStyle name="Normal 3 3 2 3" xfId="17351" xr:uid="{37B14A92-2AB3-494F-8DD6-250C4E9F56A4}"/>
    <cellStyle name="Normal 3 3 2 3 2" xfId="10469" xr:uid="{C0D3DD3A-C779-44E1-8DDB-D6B1D32DC890}"/>
    <cellStyle name="Normal 3 3 2 3 2 2" xfId="35853" xr:uid="{4EEF54C6-DE80-476A-82A7-4582AA7A3B5B}"/>
    <cellStyle name="Normal 3 3 2 3 3" xfId="42659" xr:uid="{F88B6C8F-9B7F-44B0-80CB-6F5445C158B1}"/>
    <cellStyle name="Normal 3 3 2 4" xfId="11198" xr:uid="{D31B9F3A-AA38-4329-979B-4AF71B4B10F2}"/>
    <cellStyle name="Normal 3 3 2 4 2" xfId="4325" xr:uid="{24558BE6-560E-4349-B221-D405C36EE1F0}"/>
    <cellStyle name="Normal 3 3 2 4 2 2" xfId="29769" xr:uid="{AFB54861-D5B0-46E0-A034-03E646C5A2D7}"/>
    <cellStyle name="Normal 3 3 2 4 3" xfId="36569" xr:uid="{1B4447CA-D81A-4376-9B71-915C56D718E4}"/>
    <cellStyle name="Normal 3 3 2 5" xfId="22936" xr:uid="{BA02C4BD-5B79-4A82-B35F-1FA9D77F054B}"/>
    <cellStyle name="Normal 3 3 2 5 2" xfId="48191" xr:uid="{3EAC82D3-3F55-4B02-A050-6391A28F5FB8}"/>
    <cellStyle name="Normal 3 3 2 6" xfId="30998" xr:uid="{BD154EE5-7B42-4F8F-8B02-F383F33F1062}"/>
    <cellStyle name="Normal 3 3 3" xfId="11889" xr:uid="{0A0DA7F2-BC7B-42D6-82A7-95E5FC7861E2}"/>
    <cellStyle name="Normal 3 3 3 2" xfId="18298" xr:uid="{65506DC1-AD81-453F-8EA7-E6056C3AF44E}"/>
    <cellStyle name="Normal 3 3 3 2 2" xfId="5827" xr:uid="{203FCEDA-8272-4F3B-82F0-43B3CC36F6A1}"/>
    <cellStyle name="Normal 3 3 3 2 2 2" xfId="15841" xr:uid="{7D2BD3BF-4F6F-4D06-96F9-7868B93BFA83}"/>
    <cellStyle name="Normal 3 3 3 2 2 2 2" xfId="41168" xr:uid="{DA0AE143-4D8B-4284-AF3F-78BEB13FCEF5}"/>
    <cellStyle name="Normal 3 3 3 2 2 3" xfId="31250" xr:uid="{2E15DA83-CF4F-4E26-B95C-B8EE6896A24D}"/>
    <cellStyle name="Normal 3 3 3 2 3" xfId="23916" xr:uid="{D662FEED-C898-4445-AE69-320CFE0E7755}"/>
    <cellStyle name="Normal 3 3 3 2 3 2" xfId="3371" xr:uid="{81E395A2-9301-4895-990F-3DC27A5A9561}"/>
    <cellStyle name="Normal 3 3 3 2 3 2 2" xfId="28824" xr:uid="{3E8601EB-234D-4184-BAC3-D16A20EA6E6A}"/>
    <cellStyle name="Normal 3 3 3 2 3 3" xfId="49161" xr:uid="{F8CB3693-927D-4539-9120-EBB9ACD325E5}"/>
    <cellStyle name="Normal 3 3 3 2 4" xfId="5138" xr:uid="{26588988-BB06-4A0B-A3B6-8F11BB243878}"/>
    <cellStyle name="Normal 3 3 3 2 4 2" xfId="30569" xr:uid="{BA6F7BED-6B46-4FC7-BB9E-303EA846F14F}"/>
    <cellStyle name="Normal 3 3 3 2 5" xfId="43598" xr:uid="{C01552E5-025C-4581-898C-E8AD35C525B6}"/>
    <cellStyle name="Normal 3 3 3 3" xfId="6818" xr:uid="{554EDD2F-7236-4CCA-8817-26F50A3588E6}"/>
    <cellStyle name="Normal 3 3 3 3 2" xfId="23106" xr:uid="{EC10DD1D-E433-43D3-BD14-FB368A9BBCA3}"/>
    <cellStyle name="Normal 3 3 3 3 2 2" xfId="48361" xr:uid="{0D554532-94F1-4F73-ADD4-EBECF404CBF1}"/>
    <cellStyle name="Normal 3 3 3 3 3" xfId="32232" xr:uid="{FA0A9333-9597-4DDC-9146-D7ED6790BE20}"/>
    <cellStyle name="Normal 3 3 3 4" xfId="23835" xr:uid="{9855F464-FE6A-4D75-BCB4-0EA42603B575}"/>
    <cellStyle name="Normal 3 3 3 4 2" xfId="10639" xr:uid="{2C0CE49E-10F9-4C31-BDC3-326753404015}"/>
    <cellStyle name="Normal 3 3 3 4 2 2" xfId="36023" xr:uid="{5D84FDD9-7195-432D-9BEC-45192C823878}"/>
    <cellStyle name="Normal 3 3 3 4 3" xfId="49080" xr:uid="{406ADE0A-D21C-4429-93D0-2E5D3C31F8EA}"/>
    <cellStyle name="Normal 3 3 3 5" xfId="16623" xr:uid="{C79186ED-0FC9-4F51-876D-7EFE1C202BD8}"/>
    <cellStyle name="Normal 3 3 3 5 2" xfId="41939" xr:uid="{C0E41097-7B35-4FE5-8658-7C057DD52655}"/>
    <cellStyle name="Normal 3 3 3 6" xfId="37252" xr:uid="{F8AE3DC3-9A34-4BD1-801C-88327616B369}"/>
    <cellStyle name="Normal 3 3 4" xfId="16109" xr:uid="{4D867D37-AAF1-4CFE-9647-8FB97B2B79A8}"/>
    <cellStyle name="Normal 3 3 4 2" xfId="23663" xr:uid="{E9795FA3-37DE-4302-96B9-2641B12A6295}"/>
    <cellStyle name="Normal 3 3 4 2 2" xfId="4155" xr:uid="{3CCA5F7A-F85D-4F66-8366-7A374483FDF1}"/>
    <cellStyle name="Normal 3 3 4 2 2 2" xfId="29599" xr:uid="{1C4D29B7-8316-4D93-A432-B2A7A627711A}"/>
    <cellStyle name="Normal 3 3 4 2 3" xfId="48908" xr:uid="{D761D6CF-35EB-44CB-919F-0158F0C558FD}"/>
    <cellStyle name="Normal 3 3 4 3" xfId="4885" xr:uid="{59745735-9143-444A-AFA9-0C3F49695D90}"/>
    <cellStyle name="Normal 3 3 4 3 2" xfId="2221" xr:uid="{7517A55F-EDA1-4FFE-8D31-9BD7B0034E14}"/>
    <cellStyle name="Normal 3 3 4 3 2 2" xfId="27692" xr:uid="{4F9771B4-DAF6-4E44-9560-58BFBFE4AFD5}"/>
    <cellStyle name="Normal 3 3 4 3 3" xfId="30316" xr:uid="{9512436E-1C76-4466-95E9-E1CABB827F12}"/>
    <cellStyle name="Normal 3 3 4 4" xfId="10299" xr:uid="{EFBA8B9C-8795-48AB-B36D-E9C42BD676F0}"/>
    <cellStyle name="Normal 3 3 4 4 2" xfId="35683" xr:uid="{7FFB7A85-556B-4102-8686-CC2572CAC242}"/>
    <cellStyle name="Normal 3 3 4 5" xfId="41426" xr:uid="{F60A285F-3A1E-4F17-9E2C-0D8AC439D99F}"/>
    <cellStyle name="Normal 3 3 5" xfId="11974" xr:uid="{F1AD47BD-5149-4D89-AA35-0ADF792E3266}"/>
    <cellStyle name="Normal 3 3 5 2" xfId="22674" xr:uid="{B248BB74-7643-40B0-808E-C946FB4024BF}"/>
    <cellStyle name="Normal 3 3 5 2 2" xfId="9517" xr:uid="{8F334E13-F7DE-4C54-AE22-66801C648E6A}"/>
    <cellStyle name="Normal 3 3 5 2 2 2" xfId="34910" xr:uid="{ED5131D7-5924-49C1-9190-3D939DD2D6F9}"/>
    <cellStyle name="Normal 3 3 5 2 3" xfId="47929" xr:uid="{CCB45AC2-19F7-4188-9CA3-FF35FEFFB3BC}"/>
    <cellStyle name="Normal 3 3 5 3" xfId="4966" xr:uid="{C69A75A3-9FB8-4F9A-90A5-C728255503F8}"/>
    <cellStyle name="Normal 3 3 5 3 2" xfId="21247" xr:uid="{FFDECF0F-CE11-4593-A89C-973618D7BA11}"/>
    <cellStyle name="Normal 3 3 5 3 2 2" xfId="46526" xr:uid="{B29AC748-8B81-4542-8AF0-3F7FE1090B8A}"/>
    <cellStyle name="Normal 3 3 5 3 3" xfId="30397" xr:uid="{262E1D5B-9A40-467B-A79F-D40114486157}"/>
    <cellStyle name="Normal 3 3 5 4" xfId="21983" xr:uid="{76DE0C22-1017-4022-830F-EF80C01E3A39}"/>
    <cellStyle name="Normal 3 3 5 4 2" xfId="47251" xr:uid="{3DB1CFF5-1BAC-4374-964B-C8D90CD595F0}"/>
    <cellStyle name="Normal 3 3 5 5" xfId="37337" xr:uid="{2173B1D7-CF1C-485F-89FF-0C3358F2EDDA}"/>
    <cellStyle name="Normal 3 4" xfId="18144" xr:uid="{21B3E09F-407B-4F02-AD2C-1A0CACB37FE4}"/>
    <cellStyle name="Normal 3 4 2" xfId="18213" xr:uid="{39ACFD94-E1A9-40B0-9590-183209422B41}"/>
    <cellStyle name="Normal 3 4 2 2" xfId="20400" xr:uid="{1573B09A-18F6-40F2-8CCA-C30687B74594}"/>
    <cellStyle name="Normal 3 4 2 2 2" xfId="24778" xr:uid="{EBFE57B3-3821-4414-9623-9AFE761C7C53}"/>
    <cellStyle name="Normal 3 4 2 2 2 2" xfId="11621" xr:uid="{0F091873-7F0B-4020-A1D7-C26E639F8BB8}"/>
    <cellStyle name="Normal 3 4 2 2 2 2 2" xfId="36992" xr:uid="{7A3244ED-6DEB-4FC4-BC5E-BA7D13CC7836}"/>
    <cellStyle name="Normal 3 4 2 2 2 3" xfId="50012" xr:uid="{A3F3B0E8-6615-4CD0-9C90-2225DC1F34FD}"/>
    <cellStyle name="Normal 3 4 2 2 3" xfId="7071" xr:uid="{392256BE-7BBF-4F38-9D49-6E787AC8AA8D}"/>
    <cellStyle name="Normal 3 4 2 2 3 2" xfId="22320" xr:uid="{53B21701-A718-47C4-9B8D-40E0A41D7D6F}"/>
    <cellStyle name="Normal 3 4 2 2 3 2 2" xfId="47588" xr:uid="{65406B52-0303-4497-96A3-AA7F2F4D76A0}"/>
    <cellStyle name="Normal 3 4 2 2 3 3" xfId="32485" xr:uid="{5F852045-1D39-4AE7-8CBA-8310CB828D6F}"/>
    <cellStyle name="Normal 3 4 2 2 4" xfId="24088" xr:uid="{C982D9B9-96C4-4AA5-8F85-5718B83D55BC}"/>
    <cellStyle name="Normal 3 4 2 2 4 2" xfId="49333" xr:uid="{71566577-9D00-4DF6-A9A0-9B0F1FC8C760}"/>
    <cellStyle name="Normal 3 4 2 2 5" xfId="45679" xr:uid="{0EFB3768-B222-44BC-934E-2FFD401CFED0}"/>
    <cellStyle name="Normal 3 4 2 3" xfId="13140" xr:uid="{5BB30CCE-9B2D-43ED-ACFF-43CE94D70FC4}"/>
    <cellStyle name="Normal 3 4 2 3 2" xfId="6259" xr:uid="{2241C135-FDF8-4005-9CDA-6E818D287540}"/>
    <cellStyle name="Normal 3 4 2 3 2 2" xfId="31682" xr:uid="{E8F627E4-BCB5-45A1-9C1F-6845D1F83423}"/>
    <cellStyle name="Normal 3 4 2 3 3" xfId="38491" xr:uid="{61F64B2A-A4D4-4267-841D-FE557BF54A3E}"/>
    <cellStyle name="Normal 3 4 2 4" xfId="6990" xr:uid="{53B6C9A3-4C94-4997-9A02-1CA77ABAA799}"/>
    <cellStyle name="Normal 3 4 2 4 2" xfId="16963" xr:uid="{0551A7E0-AAAF-4A59-B30C-60B7C2AC1172}"/>
    <cellStyle name="Normal 3 4 2 4 2 2" xfId="42279" xr:uid="{C2968F66-78EE-4156-9487-D4D5320D253F}"/>
    <cellStyle name="Normal 3 4 2 4 3" xfId="32404" xr:uid="{8AE60451-FBFD-46F6-8E3C-1A76002DB070}"/>
    <cellStyle name="Normal 3 4 2 5" xfId="12403" xr:uid="{2B0691C0-B3D6-4B35-B47A-B0A9165804C0}"/>
    <cellStyle name="Normal 3 4 2 5 2" xfId="37766" xr:uid="{0B24D499-4E24-4393-8989-DA110E7095FD}"/>
    <cellStyle name="Normal 3 4 2 6" xfId="43514" xr:uid="{E530A0FA-D15B-4B38-BEEB-58ABD56B4BB1}"/>
    <cellStyle name="Normal 3 4 3" xfId="7680" xr:uid="{418175FD-CE3E-417C-9159-F2A218E1678D}"/>
    <cellStyle name="Normal 3 4 3 2" xfId="14088" xr:uid="{29F1AF46-3A08-492A-90E9-B111D85D8DD3}"/>
    <cellStyle name="Normal 3 4 3 2 2" xfId="18465" xr:uid="{69A54413-0A72-427D-81C7-5483A9A22BF8}"/>
    <cellStyle name="Normal 3 4 3 2 2 2" xfId="24258" xr:uid="{AE4804F3-6FC1-4410-9D71-85C80087359E}"/>
    <cellStyle name="Normal 3 4 3 2 2 2 2" xfId="49503" xr:uid="{9F2AA9B6-0B53-4D65-8452-113457F5F2DA}"/>
    <cellStyle name="Normal 3 4 3 2 2 3" xfId="43765" xr:uid="{F832F2BC-37CF-4E30-B02E-E8D1BA6E4270}"/>
    <cellStyle name="Normal 3 4 3 2 3" xfId="19707" xr:uid="{7D0D259B-9FBA-4903-869B-76C739AC0D2D}"/>
    <cellStyle name="Normal 3 4 3 2 3 2" xfId="16008" xr:uid="{AC237748-1C22-4921-88E2-596269C163C3}"/>
    <cellStyle name="Normal 3 4 3 2 3 2 2" xfId="41335" xr:uid="{04090AC6-6D05-4DE3-A4C6-0B723FE18860}"/>
    <cellStyle name="Normal 3 4 3 2 3 3" xfId="44995" xr:uid="{6BE72FF6-A40A-4DE4-972D-4188EBBD10B9}"/>
    <cellStyle name="Normal 3 4 3 2 4" xfId="17776" xr:uid="{42131152-D06D-4939-B449-C490472E9A37}"/>
    <cellStyle name="Normal 3 4 3 2 4 2" xfId="43084" xr:uid="{2FC13B76-5E6E-4C53-8A2A-CA9995E6A3AA}"/>
    <cellStyle name="Normal 3 4 3 2 5" xfId="39427" xr:uid="{99EBE109-9238-43FD-BFBE-4F2DED6E888E}"/>
    <cellStyle name="Normal 3 4 3 3" xfId="501" xr:uid="{2246619B-C7C2-4AC4-AD15-CFB354974E5D}"/>
    <cellStyle name="Normal 3 4 3 3 2" xfId="12573" xr:uid="{09357E93-3E69-4B66-9963-9D0B5E33F719}"/>
    <cellStyle name="Normal 3 4 3 3 2 2" xfId="37936" xr:uid="{77ED546C-07D8-4B40-8194-3DFB4D811C37}"/>
    <cellStyle name="Normal 3 4 3 3 3" xfId="25985" xr:uid="{71E020C1-E082-4A99-AB05-74DFCD21420A}"/>
    <cellStyle name="Normal 3 4 3 4" xfId="19626" xr:uid="{A250A1B2-BB0A-4DD7-9899-650CA432AF48}"/>
    <cellStyle name="Normal 3 4 3 4 2" xfId="6429" xr:uid="{43576FF0-8A61-4938-A8B7-35528BB9721D}"/>
    <cellStyle name="Normal 3 4 3 4 2 2" xfId="31852" xr:uid="{975ADAEA-D543-4891-854E-3A624A6A2F01}"/>
    <cellStyle name="Normal 3 4 3 4 3" xfId="44914" xr:uid="{2716EF42-0761-41EB-98FF-FBD17CCCA809}"/>
    <cellStyle name="Normal 3 4 3 5" xfId="25040" xr:uid="{0520958B-3577-4323-838F-74689C5DA3DF}"/>
    <cellStyle name="Normal 3 4 3 5 2" xfId="50274" xr:uid="{D511BB89-AD7E-4760-A1BA-6245DCC7F21D}"/>
    <cellStyle name="Normal 3 4 3 6" xfId="33087" xr:uid="{42D3213A-9A9A-4795-AA09-953FF225ABDE}"/>
    <cellStyle name="Normal 3 4 4" xfId="24526" xr:uid="{1BE26429-1E9B-47E3-9EFD-A4633C762080}"/>
    <cellStyle name="Normal 3 4 4 2" xfId="19454" xr:uid="{13918B2C-E464-4F30-83F8-0A2EC81FF5A8}"/>
    <cellStyle name="Normal 3 4 4 2 2" xfId="16793" xr:uid="{AF377EC6-DE15-4CC1-A65E-C8952AC0A86D}"/>
    <cellStyle name="Normal 3 4 4 2 2 2" xfId="42109" xr:uid="{F416A0BD-FC26-4086-9F19-2335BFCE071C}"/>
    <cellStyle name="Normal 3 4 4 2 3" xfId="44742" xr:uid="{14479F3A-2B6C-428E-BC43-0CE5F03CCD5B}"/>
    <cellStyle name="Normal 3 4 4 3" xfId="17523" xr:uid="{49DAE460-1410-4294-AA3F-D810E162C583}"/>
    <cellStyle name="Normal 3 4 4 3 2" xfId="23276" xr:uid="{CE2C11E0-8002-4980-8E89-635193389C73}"/>
    <cellStyle name="Normal 3 4 4 3 2 2" xfId="48531" xr:uid="{03D484CD-9D0E-4531-936B-557DC3416145}"/>
    <cellStyle name="Normal 3 4 4 3 3" xfId="42831" xr:uid="{D2E36154-C9BD-41E8-AC71-E2D17D67F465}"/>
    <cellStyle name="Normal 3 4 4 4" xfId="6089" xr:uid="{318D7AB8-95C5-49D2-BE2C-20E467B7CFE1}"/>
    <cellStyle name="Normal 3 4 4 4 2" xfId="31512" xr:uid="{8283779D-B780-46D3-B49D-7624331FE348}"/>
    <cellStyle name="Normal 3 4 4 5" xfId="49762" xr:uid="{24DF467C-4491-45B3-AC5A-1CF197EC7453}"/>
    <cellStyle name="Normal 3 4 5" xfId="7765" xr:uid="{7D5B3F96-883D-43BC-BD90-29A551176819}"/>
    <cellStyle name="Normal 3 4 5 2" xfId="12141" xr:uid="{49D3F39B-498A-46DA-8760-96AC8F68AC2A}"/>
    <cellStyle name="Normal 3 4 5 2 2" xfId="5308" xr:uid="{B3B77C60-46F6-4417-A1C9-0B4747F84C8F}"/>
    <cellStyle name="Normal 3 4 5 2 2 2" xfId="30739" xr:uid="{0EB8C63B-2946-4D48-96AB-1D3FBBECAEE9}"/>
    <cellStyle name="Normal 3 4 5 2 3" xfId="37504" xr:uid="{2438A3EB-5CAB-4F52-8794-7E0D93AC1789}"/>
    <cellStyle name="Normal 3 4 5 3" xfId="17604" xr:uid="{B271ADBA-A7F8-481B-A645-55ACADD2D72F}"/>
    <cellStyle name="Normal 3 4 5 3 2" xfId="9684" xr:uid="{E95CB125-C60F-41EB-BA1C-07B9786F0D41}"/>
    <cellStyle name="Normal 3 4 5 3 2 2" xfId="35077" xr:uid="{974DE3CB-FFAC-4003-A5AA-BEB486EFF995}"/>
    <cellStyle name="Normal 3 4 5 3 3" xfId="42912" xr:uid="{9189558E-C430-4C0E-BBF9-2E32EA355D07}"/>
    <cellStyle name="Normal 3 4 5 4" xfId="11451" xr:uid="{A1273570-C531-41AA-ADFD-03949B4B9AAD}"/>
    <cellStyle name="Normal 3 4 5 4 2" xfId="36822" xr:uid="{12B20988-6055-44F7-8AB2-B5AE7D0DC092}"/>
    <cellStyle name="Normal 3 4 5 5" xfId="33172" xr:uid="{686A5FB8-192A-47DD-A93E-FD2D60A5BAD2}"/>
    <cellStyle name="Normal 3 5" xfId="7611" xr:uid="{1F504F73-2877-4291-93FA-E92C2EB74039}"/>
    <cellStyle name="Normal 3 5 2" xfId="14003" xr:uid="{298D8ED0-BCF1-4A23-BCAE-E08434CB669D}"/>
    <cellStyle name="Normal 3 5 2 2" xfId="8837" xr:uid="{59A8FBC4-CA3D-4801-915D-DBD284064798}"/>
    <cellStyle name="Normal 3 5 2 2 2" xfId="20567" xr:uid="{2AF0E2F9-E5C8-4E90-90C0-C4BF5D4F2C48}"/>
    <cellStyle name="Normal 3 5 2 2 2 2" xfId="7413" xr:uid="{44BA61FD-CA70-4AFA-A4A9-A8F56B8C594F}"/>
    <cellStyle name="Normal 3 5 2 2 2 2 2" xfId="32827" xr:uid="{05E25F34-6EFD-42A8-B1F6-897616356D0E}"/>
    <cellStyle name="Normal 3 5 2 2 2 3" xfId="45846" xr:uid="{EF3F83E1-7B68-431B-A186-8E5199863F92}"/>
    <cellStyle name="Normal 3 5 2 2 3" xfId="733" xr:uid="{45151C6B-EF0A-4B13-B4F7-969C2336DDE0}"/>
    <cellStyle name="Normal 3 5 2 2 3 2" xfId="11788" xr:uid="{E8063577-950D-4E17-A4C6-3ECA171E6EA8}"/>
    <cellStyle name="Normal 3 5 2 2 3 2 2" xfId="37159" xr:uid="{5112B5B1-16CD-4152-A198-A88DC81271FF}"/>
    <cellStyle name="Normal 3 5 2 2 3 3" xfId="26217" xr:uid="{FFB719B4-4036-4112-B3A2-DB17C8B6CE30}"/>
    <cellStyle name="Normal 3 5 2 2 4" xfId="19879" xr:uid="{C402835D-ECA3-4C67-9C86-0EF03C28D6A8}"/>
    <cellStyle name="Normal 3 5 2 2 4 2" xfId="45167" xr:uid="{E57A131D-FF1A-41FD-B841-DA352F365DCE}"/>
    <cellStyle name="Normal 3 5 2 2 5" xfId="34230" xr:uid="{42DB563F-2429-4176-BCDA-3D1869EFC90A}"/>
    <cellStyle name="Normal 3 5 2 3" xfId="3644" xr:uid="{88026649-8DCA-43E0-8D4E-08B3366A7CE6}"/>
    <cellStyle name="Normal 3 5 2 3 2" xfId="18897" xr:uid="{E3A3F086-B5A1-4B42-987B-D859CA584892}"/>
    <cellStyle name="Normal 3 5 2 3 2 2" xfId="44197" xr:uid="{353C7274-47C8-46A7-8E19-C9A830E4AC1C}"/>
    <cellStyle name="Normal 3 5 2 3 3" xfId="29088" xr:uid="{411FC604-9984-4B9A-B371-948A2CEA2122}"/>
    <cellStyle name="Normal 3 5 2 4" xfId="674" xr:uid="{9E27B5D1-AFDA-489C-A79D-758BC6F7A107}"/>
    <cellStyle name="Normal 3 5 2 4 2" xfId="25380" xr:uid="{23BD3C25-E085-40A6-9028-43541908F670}"/>
    <cellStyle name="Normal 3 5 2 4 2 2" xfId="50614" xr:uid="{1599635D-DF17-4027-BCCD-F6724292B60B}"/>
    <cellStyle name="Normal 3 5 2 4 3" xfId="26158" xr:uid="{2E54377C-5357-45A0-AA2F-E09D47680242}"/>
    <cellStyle name="Normal 3 5 2 5" xfId="8194" xr:uid="{663F4561-A464-42A5-811C-C514CF85A960}"/>
    <cellStyle name="Normal 3 5 2 5 2" xfId="33601" xr:uid="{C8102572-AAA6-4E9B-A261-310CB9770536}"/>
    <cellStyle name="Normal 3 5 2 6" xfId="39344" xr:uid="{E7BC9D27-B3F4-4884-8E3E-516C9157C8A6}"/>
    <cellStyle name="Normal 3 5 3" xfId="2439" xr:uid="{074243AB-85A1-49EF-97C4-B8441A7ACB5B}"/>
    <cellStyle name="Normal 3 5 3 2" xfId="21473" xr:uid="{D5E968B2-9036-43E0-99ED-E869AFAB5338}"/>
    <cellStyle name="Normal 3 5 3 2 2" xfId="14255" xr:uid="{DEF15E3D-AD2F-4E4A-86FD-9A524B3F7E27}"/>
    <cellStyle name="Normal 3 5 3 2 2 2" xfId="20049" xr:uid="{66158CA5-D321-4040-9F24-2CAAE1734F91}"/>
    <cellStyle name="Normal 3 5 3 2 2 2 2" xfId="45337" xr:uid="{810FC7C3-7E65-41B4-B6D3-9AC20F18B10A}"/>
    <cellStyle name="Normal 3 5 3 2 2 3" xfId="39594" xr:uid="{F332ADF5-4826-4368-95DE-8B7CA6B54B83}"/>
    <cellStyle name="Normal 3 5 3 2 3" xfId="2842" xr:uid="{EF88C9F0-FFF9-4DC4-A364-BD33C4AD7D56}"/>
    <cellStyle name="Normal 3 5 3 2 3 2" xfId="24425" xr:uid="{E1B412CE-E043-4CF4-932D-E6C9A2B49F8E}"/>
    <cellStyle name="Normal 3 5 3 2 3 2 2" xfId="49670" xr:uid="{7FFCEEB7-90C0-4399-BD50-EF2ECE7CD180}"/>
    <cellStyle name="Normal 3 5 3 2 3 3" xfId="28295" xr:uid="{2A6BDB17-5632-4F5F-85EF-521B9573FBAA}"/>
    <cellStyle name="Normal 3 5 3 2 4" xfId="13565" xr:uid="{2DB1F901-98F5-466A-AA66-EAA029D34013}"/>
    <cellStyle name="Normal 3 5 3 2 4 2" xfId="38916" xr:uid="{7A832ACD-2768-4379-97A1-21D0FBAC08E9}"/>
    <cellStyle name="Normal 3 5 3 2 5" xfId="46741" xr:uid="{B6F9925A-35E2-4561-9EA0-55BDDD90C5DA}"/>
    <cellStyle name="Normal 3 5 3 3" xfId="9958" xr:uid="{0B90EE8E-743E-4C50-BD4B-EA0E3039EF69}"/>
    <cellStyle name="Normal 3 5 3 3 2" xfId="8364" xr:uid="{91BE6102-D51E-430E-BE11-FED5700BD30C}"/>
    <cellStyle name="Normal 3 5 3 3 2 2" xfId="33771" xr:uid="{6AF042FA-6768-4C0E-B6C0-7991F371C2DC}"/>
    <cellStyle name="Normal 3 5 3 3 3" xfId="35342" xr:uid="{8DBAA307-8C93-40C9-A2F0-0EF5B043EF2B}"/>
    <cellStyle name="Normal 3 5 3 4" xfId="675" xr:uid="{73F49C23-9896-43C6-8116-FD7769919E92}"/>
    <cellStyle name="Normal 3 5 3 4 2" xfId="19067" xr:uid="{4D2975DD-6FB6-440A-BBC8-45DBAF42F953}"/>
    <cellStyle name="Normal 3 5 3 4 2 2" xfId="44367" xr:uid="{4E4AC1A5-101C-490B-A25B-FD5015507690}"/>
    <cellStyle name="Normal 3 5 3 4 3" xfId="26159" xr:uid="{06BA4E4E-D2FC-4B8C-8F58-F96B572F9135}"/>
    <cellStyle name="Normal 3 5 3 5" xfId="20829" xr:uid="{532CEF42-6278-4E82-AC43-E0259A37BE39}"/>
    <cellStyle name="Normal 3 5 3 5 2" xfId="46108" xr:uid="{2178E36F-27E4-4E82-A4E6-BD732457B81F}"/>
    <cellStyle name="Normal 3 5 3 6" xfId="27894" xr:uid="{1F071217-9F5E-4BFB-9A32-BA085B0E6772}"/>
    <cellStyle name="Normal 3 5 4" xfId="20315" xr:uid="{B35EA504-72CF-46D5-95C9-75D9171BE8E1}"/>
    <cellStyle name="Normal 3 5 4 2" xfId="1540" xr:uid="{3CBF52E4-30C3-4156-B2D8-98247741D8ED}"/>
    <cellStyle name="Normal 3 5 4 2 2" xfId="25210" xr:uid="{869E8DB5-B12C-431D-9E0F-28142B809733}"/>
    <cellStyle name="Normal 3 5 4 2 2 2" xfId="50444" xr:uid="{4904346C-C6E2-486A-9E1C-EB14C05305C8}"/>
    <cellStyle name="Normal 3 5 4 2 3" xfId="27011" xr:uid="{962B48E6-C58D-4027-8829-1BA95AC764B5}"/>
    <cellStyle name="Normal 3 5 4 3" xfId="13312" xr:uid="{0FB00115-6115-4862-A740-25AC49023177}"/>
    <cellStyle name="Normal 3 5 4 3 2" xfId="12743" xr:uid="{B66E7BDF-8FAA-43A7-B500-2B8D71AAD79B}"/>
    <cellStyle name="Normal 3 5 4 3 2 2" xfId="38106" xr:uid="{CAFEA377-9C0D-4A76-9E3E-70FF11DCE9FD}"/>
    <cellStyle name="Normal 3 5 4 3 3" xfId="38663" xr:uid="{C222F6A7-27F3-4DBA-AED6-13BF262E35CF}"/>
    <cellStyle name="Normal 3 5 4 4" xfId="18727" xr:uid="{FB27EC0C-0586-4728-B5D6-0B061998CCE7}"/>
    <cellStyle name="Normal 3 5 4 4 2" xfId="44027" xr:uid="{E92AEC2E-AF6F-4D76-ACAE-145EC7F12EB3}"/>
    <cellStyle name="Normal 3 5 4 5" xfId="45596" xr:uid="{62FF8D79-F501-46BE-BA73-D8C05C1C0E77}"/>
    <cellStyle name="Normal 3 5 5" xfId="2524" xr:uid="{442724D4-82F0-4BDA-9956-29456451658E}"/>
    <cellStyle name="Normal 3 5 5 2" xfId="7932" xr:uid="{0B7CB2E2-8C46-477B-8367-5CE33078C1CB}"/>
    <cellStyle name="Normal 3 5 5 2 2" xfId="17946" xr:uid="{5780D215-29C2-483E-ABAC-DFA6CF3F97F1}"/>
    <cellStyle name="Normal 3 5 5 2 2 2" xfId="43254" xr:uid="{583016DB-685C-46AA-9E00-DE6BCB9591BA}"/>
    <cellStyle name="Normal 3 5 5 2 3" xfId="33339" xr:uid="{9BAA9261-8E84-4C69-905A-F430790A09E0}"/>
    <cellStyle name="Normal 3 5 5 3" xfId="13393" xr:uid="{460E97AF-8A57-49C8-AE78-AF92C9B6DE4B}"/>
    <cellStyle name="Normal 3 5 5 3 2" xfId="5475" xr:uid="{5CB736BA-99F9-40EE-8835-A93A84C170BB}"/>
    <cellStyle name="Normal 3 5 5 3 2 2" xfId="30906" xr:uid="{DF011A60-A9C6-4BAE-8EF4-E14385327FA6}"/>
    <cellStyle name="Normal 3 5 5 3 3" xfId="38744" xr:uid="{BA2CAB0C-F75E-41E7-BA1C-A3463151F4D8}"/>
    <cellStyle name="Normal 3 5 5 4" xfId="7243" xr:uid="{33D50B4C-06EE-43F9-B3A1-0C65C307DD17}"/>
    <cellStyle name="Normal 3 5 5 4 2" xfId="32657" xr:uid="{6AD61FCF-F64C-4C8D-BAF0-17410F72DA09}"/>
    <cellStyle name="Normal 3 5 5 5" xfId="27977" xr:uid="{1B9C5BD8-8FFD-4248-BB47-7E8A639FE11E}"/>
    <cellStyle name="Normal 3 6" xfId="20246" xr:uid="{63528047-25BB-4CDF-9D0C-410382D7B526}"/>
    <cellStyle name="Normal 3 6 2" xfId="21388" xr:uid="{A089CBE1-C17D-4F89-8C4F-C55D3A74E738}"/>
    <cellStyle name="Normal 3 6 2 2" xfId="4628" xr:uid="{1AAFAAC9-4517-4B3F-B0B2-9F34D35E26B0}"/>
    <cellStyle name="Normal 3 6 2 2 2" xfId="9004" xr:uid="{193903CB-7B37-41D6-9B51-D0B625B02A89}"/>
    <cellStyle name="Normal 3 6 2 2 2 2" xfId="1098" xr:uid="{4561F885-7E12-4873-BBCF-64B1C654BE39}"/>
    <cellStyle name="Normal 3 6 2 2 2 2 2" xfId="26582" xr:uid="{E392FD2F-C07B-4450-BD95-2220243A0B99}"/>
    <cellStyle name="Normal 3 6 2 2 2 3" xfId="34397" xr:uid="{E738B932-80BB-4085-8279-FC3CC821735F}"/>
    <cellStyle name="Normal 3 6 2 2 3" xfId="21791" xr:uid="{B41DD5E0-F59A-4426-A061-81FD29A35B3A}"/>
    <cellStyle name="Normal 3 6 2 2 3 2" xfId="7580" xr:uid="{0C9BB840-6CE9-4BAB-80FA-840DDB7ECA0A}"/>
    <cellStyle name="Normal 3 6 2 2 3 2 2" xfId="32994" xr:uid="{E87DFCFD-AF91-4E71-AD9E-4E2FDA3D10C1}"/>
    <cellStyle name="Normal 3 6 2 2 3 3" xfId="47059" xr:uid="{ED6F9342-FEB9-43DE-970B-FC219CA12F0B}"/>
    <cellStyle name="Normal 3 6 2 2 4" xfId="4064" xr:uid="{AF5F3C92-ABD2-4B86-85AC-343A93D97975}"/>
    <cellStyle name="Normal 3 6 2 2 4 2" xfId="29508" xr:uid="{F469AC2C-849C-44FB-B0A2-3C285076FECD}"/>
    <cellStyle name="Normal 3 6 2 2 5" xfId="30059" xr:uid="{2F47EA73-4A5B-4F43-9272-642F0CD89706}"/>
    <cellStyle name="Normal 3 6 2 3" xfId="16282" xr:uid="{90B8C6DE-C6BE-427E-BDBB-3BDF661BBED6}"/>
    <cellStyle name="Normal 3 6 2 3 2" xfId="14687" xr:uid="{A5025B05-A90D-4BFA-8D6A-78A9AD8E5341}"/>
    <cellStyle name="Normal 3 6 2 3 2 2" xfId="40026" xr:uid="{9A57FBDA-C5EE-4E32-93D5-9C0FA2EF149E}"/>
    <cellStyle name="Normal 3 6 2 3 3" xfId="41598" xr:uid="{7FBE94CC-DD7A-4225-B306-640E535127E5}"/>
    <cellStyle name="Normal 3 6 2 4" xfId="3817" xr:uid="{FF7184BE-7B09-457E-AD79-1798BE8A28FE}"/>
    <cellStyle name="Normal 3 6 2 4 2" xfId="21169" xr:uid="{F9856716-1A8C-45D7-8E66-2AE64D3BA693}"/>
    <cellStyle name="Normal 3 6 2 4 2 2" xfId="46448" xr:uid="{FFD9EEF3-17BA-4758-A805-9256FA4F7E5F}"/>
    <cellStyle name="Normal 3 6 2 4 3" xfId="29261" xr:uid="{90B6F81B-CDDF-45F6-B6B9-D9D34AB815F3}"/>
    <cellStyle name="Normal 3 6 2 5" xfId="2953" xr:uid="{516B33D2-BD2F-49EC-A27A-18BE33AF04FB}"/>
    <cellStyle name="Normal 3 6 2 5 2" xfId="28406" xr:uid="{EAB74472-7528-49E4-B8FB-3F5CAC6A68C6}"/>
    <cellStyle name="Normal 3 6 2 6" xfId="46657" xr:uid="{BD634A84-FBD9-435F-885D-371BBC197F4B}"/>
    <cellStyle name="Normal 3 6 3" xfId="8752" xr:uid="{6C73991F-04E8-4F11-B486-CE53EF26F46C}"/>
    <cellStyle name="Normal 3 6 3 2" xfId="22595" xr:uid="{5CB5CC17-8B71-495A-B5E3-4C48907DA9FB}"/>
    <cellStyle name="Normal 3 6 3 2 2" xfId="20999" xr:uid="{08E3D6D3-A23B-425E-9830-2D341F90ADAA}"/>
    <cellStyle name="Normal 3 6 3 2 2 2" xfId="46278" xr:uid="{CC35198E-F0F9-4A5B-908B-D40431F6B74B}"/>
    <cellStyle name="Normal 3 6 3 2 3" xfId="47850" xr:uid="{CB5A2B91-0390-4203-BA3F-8DB0D0201E49}"/>
    <cellStyle name="Normal 3 6 3 3" xfId="1713" xr:uid="{80E97ADE-6942-42DE-879F-41C314E06931}"/>
    <cellStyle name="Normal 3 6 3 3 2" xfId="8534" xr:uid="{D4C9FA62-29CF-4CCE-9FB4-86A9FF4541FA}"/>
    <cellStyle name="Normal 3 6 3 3 2 2" xfId="33941" xr:uid="{72EBE2DC-80B6-4EAC-9674-092628FFE2E7}"/>
    <cellStyle name="Normal 3 6 3 3 3" xfId="27184" xr:uid="{589F2D6A-DB78-4BCC-B90C-13AB6AAFD1D4}"/>
    <cellStyle name="Normal 3 6 3 4" xfId="14517" xr:uid="{40BBA279-D986-43BB-84E3-2D5B52E947E3}"/>
    <cellStyle name="Normal 3 6 3 4 2" xfId="39856" xr:uid="{E6ECABA4-A319-42EC-97CB-3D5E1F807F42}"/>
    <cellStyle name="Normal 3 6 3 5" xfId="34147" xr:uid="{011BC07C-09CF-48AA-AC75-ACAF9A51A0AF}"/>
    <cellStyle name="Normal 3 6 4" xfId="15161" xr:uid="{EB24BB90-44DD-4666-8168-164EEB52EDFF}"/>
    <cellStyle name="Normal 3 6 4 2" xfId="2691" xr:uid="{E76F71E6-4C1F-4F16-A3C6-77FB2C8297E8}"/>
    <cellStyle name="Normal 3 6 4 2 2" xfId="13735" xr:uid="{F3009968-2F63-4C46-AA65-0C20DEC97908}"/>
    <cellStyle name="Normal 3 6 4 2 2 2" xfId="39086" xr:uid="{A49EC651-D2AD-430E-8A12-9EAACAA50251}"/>
    <cellStyle name="Normal 3 6 4 2 3" xfId="28144" xr:uid="{ACC7A601-DD4F-48BA-B97A-58F59D972447}"/>
    <cellStyle name="Normal 3 6 4 3" xfId="9155" xr:uid="{2DBAC35E-5344-4ED0-9915-BED7CE397C68}"/>
    <cellStyle name="Normal 3 6 4 3 2" xfId="18113" xr:uid="{60CABA59-18A2-47E1-A592-AC434E56A7CA}"/>
    <cellStyle name="Normal 3 6 4 3 2 2" xfId="43421" xr:uid="{603CD82F-6CC2-4992-9CF3-5811B9C7F450}"/>
    <cellStyle name="Normal 3 6 4 3 3" xfId="34548" xr:uid="{ED9B0074-B13D-43F8-8B57-BEEA6BA8520D}"/>
    <cellStyle name="Normal 3 6 4 4" xfId="1960" xr:uid="{937C426D-871E-4D49-A8AC-74ED31504199}"/>
    <cellStyle name="Normal 3 6 4 4 2" xfId="27431" xr:uid="{D6D05BC0-37AE-43B2-A616-794D79747856}"/>
    <cellStyle name="Normal 3 6 4 5" xfId="40488" xr:uid="{C4745CD1-5A50-467D-8B68-C74AE50BBBC0}"/>
    <cellStyle name="Normal 3 7" xfId="13934" xr:uid="{BC2A0091-BBB7-44C2-AA0A-A45BDF36DA81}"/>
    <cellStyle name="Normal 3 7 2" xfId="15076" xr:uid="{5094346E-7546-4021-ACFC-C179B90C8F50}"/>
    <cellStyle name="Normal 3 8" xfId="2370" xr:uid="{5BB3F9DA-FB81-411E-8B63-433AE5A1C028}"/>
    <cellStyle name="Normal 3 9" xfId="9716" xr:uid="{48A3F8D0-010F-4E3E-816C-D590A351E631}"/>
    <cellStyle name="Normal 30" xfId="132" xr:uid="{FA8E278A-3AE6-4792-BADD-19C6929EA70B}"/>
    <cellStyle name="Normal 30 2" xfId="1285" xr:uid="{F1025559-B8C0-427D-B909-7A5ECB2C72AF}"/>
    <cellStyle name="Normal 30 3" xfId="25532" xr:uid="{3DF34710-410F-4C4A-8098-52F8D01B6034}"/>
    <cellStyle name="Normal 30 3 2" xfId="50755" xr:uid="{FF503BDE-FE08-49B6-9986-9612623F11A6}"/>
    <cellStyle name="Normal 30 4" xfId="25627" xr:uid="{1F33646D-756D-48E8-AC39-C108E486E6A8}"/>
    <cellStyle name="Normal 31" xfId="135" xr:uid="{5C3BD010-78D8-47B1-9F25-A44883BED609}"/>
    <cellStyle name="Normal 31 2" xfId="3389" xr:uid="{D09E9BC0-F93E-4270-8F67-0ABFE50D2957}"/>
    <cellStyle name="Normal 31 3" xfId="25535" xr:uid="{5627B1C9-4905-4484-83C9-F8EA1F929108}"/>
    <cellStyle name="Normal 31 3 2" xfId="50758" xr:uid="{5FE8833A-E639-4291-9544-BD7E099DB7BC}"/>
    <cellStyle name="Normal 31 4" xfId="25630" xr:uid="{00C47731-902F-47BC-A20E-C94F660AA8BB}"/>
    <cellStyle name="Normal 32" xfId="134" xr:uid="{7F7C1E49-8C58-4E8B-B031-EB85CCBE9D9C}"/>
    <cellStyle name="Normal 32 2" xfId="9703" xr:uid="{A36F8D9F-A46B-4287-9E88-2B82637EB99C}"/>
    <cellStyle name="Normal 32 3" xfId="25534" xr:uid="{0E85DB2E-8559-4AF1-993A-F614F6C950CF}"/>
    <cellStyle name="Normal 32 3 2" xfId="50757" xr:uid="{6BB83605-6545-4A0F-A146-82F638E3B46B}"/>
    <cellStyle name="Normal 32 4" xfId="25629" xr:uid="{2E02399A-E3C0-42F5-A10D-46E862B2097F}"/>
    <cellStyle name="Normal 33" xfId="151" xr:uid="{304113E5-D223-47E7-AAD4-81687971DDB8}"/>
    <cellStyle name="Normal 33 2" xfId="22340" xr:uid="{C43681E7-83D2-4F98-9D05-0A5C069D6262}"/>
    <cellStyle name="Normal 33 3" xfId="25551" xr:uid="{BC83A6C0-D203-49DA-A453-980644D05D70}"/>
    <cellStyle name="Normal 33 3 2" xfId="50774" xr:uid="{F6CC5924-FB6C-45B5-AA65-0C41C3B8C179}"/>
    <cellStyle name="Normal 33 4" xfId="25646" xr:uid="{89CE8CD2-D698-4D37-8011-6B5984A78FB4}"/>
    <cellStyle name="Normal 34" xfId="133" xr:uid="{660E3560-5DC0-4F42-8F21-73EF1A2EEA9E}"/>
    <cellStyle name="Normal 34 2" xfId="16027" xr:uid="{0BF8C355-5E9B-459C-B384-28EA5937DABA}"/>
    <cellStyle name="Normal 34 3" xfId="25533" xr:uid="{E9D813A7-A8FA-4980-B482-27D05157D851}"/>
    <cellStyle name="Normal 34 3 2" xfId="50756" xr:uid="{D804923D-32AF-4ED5-BBF7-04CC1E9203D3}"/>
    <cellStyle name="Normal 34 4" xfId="25628" xr:uid="{7F8B2601-36D2-48F4-AC59-9CA397F86DB0}"/>
    <cellStyle name="Normal 35" xfId="147" xr:uid="{95A3F46B-91D9-4BB1-AA73-037A7DB33872}"/>
    <cellStyle name="Normal 35 2" xfId="5493" xr:uid="{8DF63B16-F772-4088-A619-A9C4C861EA19}"/>
    <cellStyle name="Normal 35 3" xfId="25547" xr:uid="{CB60E8F0-EFDA-40FA-B69B-2A1C9C8AC826}"/>
    <cellStyle name="Normal 35 3 2" xfId="50770" xr:uid="{25D73BEF-E19B-4B67-97E9-EB1417D843EE}"/>
    <cellStyle name="Normal 35 4" xfId="25642" xr:uid="{08D8837B-6363-4C9A-8DB6-3579C0FAA0B3}"/>
    <cellStyle name="Normal 36" xfId="157" xr:uid="{63295597-D2B7-4130-BD8A-8C91A0FAAAF8}"/>
    <cellStyle name="Normal 36 2" xfId="11807" xr:uid="{A36C51AE-D36D-44C3-A43B-DB6EA3681E25}"/>
    <cellStyle name="Normal 36 3" xfId="25557" xr:uid="{CA0B1A0B-6EC0-4845-B52F-DBD469986551}"/>
    <cellStyle name="Normal 36 3 2" xfId="50780" xr:uid="{430BB2C8-2376-456D-A68C-D3238524CD96}"/>
    <cellStyle name="Normal 36 4" xfId="25652" xr:uid="{F78043C3-9854-422D-848C-F3A57A9B8E14}"/>
    <cellStyle name="Normal 37" xfId="163" xr:uid="{5964CC31-8CDF-4B1F-B7DB-18A8FC1B6F00}"/>
    <cellStyle name="Normal 37 2" xfId="24444" xr:uid="{756C042F-0E7B-4F0E-BC83-7D19D4C32F2F}"/>
    <cellStyle name="Normal 37 3" xfId="25563" xr:uid="{C708C31F-D58C-40C4-937D-134130C73CA3}"/>
    <cellStyle name="Normal 37 3 2" xfId="50786" xr:uid="{FD698521-84AE-4490-8238-FDA5EDC29B78}"/>
    <cellStyle name="Normal 37 4" xfId="25658" xr:uid="{1B9C0D80-AFE6-4009-B364-841786851123}"/>
    <cellStyle name="Normal 38" xfId="160" xr:uid="{EC5792F5-9E10-4DD2-901E-48DA3D56BD3C}"/>
    <cellStyle name="Normal 38 2" xfId="18131" xr:uid="{7ABC95C3-6DB7-4EAE-86CB-90F1BDB0F08B}"/>
    <cellStyle name="Normal 38 3" xfId="25560" xr:uid="{47BC82F8-D17D-4E3B-AB5A-6D54A7B040CA}"/>
    <cellStyle name="Normal 38 3 2" xfId="50783" xr:uid="{5EB94EAA-5C44-4542-BFA9-EABAFD995BDB}"/>
    <cellStyle name="Normal 38 4" xfId="25655" xr:uid="{3DECBDD3-78C8-4380-B480-3E14CB3F9C1E}"/>
    <cellStyle name="Normal 39" xfId="162" xr:uid="{D0F3A7C7-CD04-48E7-BA0C-28E5EFEF9988}"/>
    <cellStyle name="Normal 39 2" xfId="7598" xr:uid="{1EC08C90-6AFB-405E-8C42-D7C58973A76C}"/>
    <cellStyle name="Normal 39 3" xfId="25562" xr:uid="{15937380-87A4-4A4A-8595-0A0442899F6E}"/>
    <cellStyle name="Normal 39 3 2" xfId="50785" xr:uid="{E5A9056D-3D73-4151-BD30-36FFBA0F4133}"/>
    <cellStyle name="Normal 39 4" xfId="25657" xr:uid="{E48E5B2F-77AA-47D6-AD93-830F1223BC0A}"/>
    <cellStyle name="Normal 4" xfId="89" xr:uid="{B0210CFD-8869-4713-BD13-2508B3FF5113}"/>
    <cellStyle name="Normal 4 10" xfId="10941" xr:uid="{63051EE5-582D-4A24-A5F2-F721845B9F10}"/>
    <cellStyle name="Normal 4 10 2" xfId="21640" xr:uid="{2685281F-C948-4F19-B4D6-03F913F21C51}"/>
    <cellStyle name="Normal 4 10 2 2" xfId="1077" xr:uid="{0851AB71-8DFC-4607-8315-85C9D2224F43}"/>
    <cellStyle name="Normal 4 10 2 2 2" xfId="26561" xr:uid="{367CC1FC-3441-4D39-B77D-8CD345E95C5A}"/>
    <cellStyle name="Normal 4 10 2 3" xfId="46908" xr:uid="{9C091A13-BE4F-4847-BCAF-557E0DCF4C30}"/>
    <cellStyle name="Normal 4 10 3" xfId="15479" xr:uid="{D6DD5DB5-AFDF-4D34-9830-6D0025B84E5A}"/>
    <cellStyle name="Normal 4 10 3 2" xfId="20216" xr:uid="{3A0FA0D1-B9C4-4982-AF34-F9DC95895466}"/>
    <cellStyle name="Normal 4 10 3 2 2" xfId="45504" xr:uid="{C91C6043-8E0C-4C6D-93D3-D7918454B665}"/>
    <cellStyle name="Normal 4 10 3 3" xfId="40806" xr:uid="{061C6C1D-654C-4553-AED6-002BD2BA7258}"/>
    <cellStyle name="Normal 4 10 4" xfId="10378" xr:uid="{7968B5A9-75FA-4008-A84E-8E3C499070A4}"/>
    <cellStyle name="Normal 4 10 4 2" xfId="35762" xr:uid="{0A1FB665-D6EF-4A6D-927C-24CEE97C3141}"/>
    <cellStyle name="Normal 4 10 5" xfId="36312" xr:uid="{A78137A0-617B-457B-BB8F-89CCA889A09B}"/>
    <cellStyle name="Normal 4 2" xfId="20233" xr:uid="{06ABBAE6-267B-42A9-A1EA-FE46266D1986}"/>
    <cellStyle name="Normal 4 2 10" xfId="22689" xr:uid="{4FDBE8EA-007E-43BC-B1EF-9C5457F9C2E4}"/>
    <cellStyle name="Normal 4 2 10 2" xfId="7426" xr:uid="{F14F5E3C-C157-4B19-B5D6-B1BA31745A3C}"/>
    <cellStyle name="Normal 4 2 10 2 2" xfId="32840" xr:uid="{9466A5F8-8D41-43F8-BD9D-BA72E912462F}"/>
    <cellStyle name="Normal 4 2 10 3" xfId="47944" xr:uid="{E694CB1B-5DE5-454B-B88D-889498933935}"/>
    <cellStyle name="Normal 4 2 11" xfId="14441" xr:uid="{26FF964C-651B-49A0-8728-71E9F3CF2B07}"/>
    <cellStyle name="Normal 4 2 11 2" xfId="39780" xr:uid="{4BA21F48-8ED1-4179-BA26-9A1CF361C76A}"/>
    <cellStyle name="Normal 4 2 12" xfId="45520" xr:uid="{9B14CA7D-1FEC-4F6C-A244-86BDD8CD34C9}"/>
    <cellStyle name="Normal 4 2 2" xfId="22348" xr:uid="{AF2F0698-8FFF-4FB1-AD3E-8CBC9136C7E0}"/>
    <cellStyle name="Normal 4 2 2 10" xfId="47607" xr:uid="{36F28072-5AA8-428E-B45D-5C088AEF3839}"/>
    <cellStyle name="Normal 4 2 2 2" xfId="17181" xr:uid="{D59411B8-FF0F-4379-83BA-D40DD5B866C1}"/>
    <cellStyle name="Normal 4 2 2 2 2" xfId="6733" xr:uid="{F1A5A9CB-5C45-4364-BAD0-D55C9A420453}"/>
    <cellStyle name="Normal 4 2 2 2 2 2" xfId="11108" xr:uid="{C8B34548-FF1E-4A4D-AACF-0C5B0E3E4327}"/>
    <cellStyle name="Normal 4 2 2 2 2 2 2" xfId="22133" xr:uid="{BAC0BFD4-63EE-42AA-BFDA-4BDE667ECB29}"/>
    <cellStyle name="Normal 4 2 2 2 2 2 2 2" xfId="47401" xr:uid="{E53D59F1-A5B7-4BFB-88DB-3524F6CB51FD}"/>
    <cellStyle name="Normal 4 2 2 2 2 2 3" xfId="36479" xr:uid="{616408EE-6842-467C-85E9-96E58ABBF520}"/>
    <cellStyle name="Normal 4 2 2 2 2 3" xfId="23896" xr:uid="{60D12D5A-9D53-426A-B90C-5EA7AD7DB479}"/>
    <cellStyle name="Normal 4 2 2 2 2 3 2" xfId="1270" xr:uid="{B82F8A58-F535-48C2-AB87-187C289FFC9E}"/>
    <cellStyle name="Normal 4 2 2 2 2 3 2 2" xfId="26754" xr:uid="{AF84BCEF-1D0E-4FD8-8619-13175D7E4ADB}"/>
    <cellStyle name="Normal 4 2 2 2 2 3 3" xfId="49141" xr:uid="{BC120DE1-ECAA-42ED-A03F-43008A397135}"/>
    <cellStyle name="Normal 4 2 2 2 2 4" xfId="6168" xr:uid="{84B73168-329F-4D35-8412-E13E3D7810FB}"/>
    <cellStyle name="Normal 4 2 2 2 2 4 2" xfId="31591" xr:uid="{FF9A4D0D-015E-4330-A7ED-0566332ACE64}"/>
    <cellStyle name="Normal 4 2 2 2 2 5" xfId="32147" xr:uid="{92CC7F09-D119-4949-9015-3EE4C425F034}"/>
    <cellStyle name="Normal 4 2 2 2 3" xfId="18386" xr:uid="{F1B3CC3B-7910-480C-B01F-C7A56D88A451}"/>
    <cellStyle name="Normal 4 2 2 2 3 2" xfId="15760" xr:uid="{4494ECDD-60A5-4F9C-B81D-89DACF2D1FF9}"/>
    <cellStyle name="Normal 4 2 2 2 3 2 2" xfId="41087" xr:uid="{CFA3EBE8-5833-4E05-BF53-E45B2E2CCE81}"/>
    <cellStyle name="Normal 4 2 2 2 3 3" xfId="43686" xr:uid="{29B31505-60C0-423E-BF8C-1AACB2E763B6}"/>
    <cellStyle name="Normal 4 2 2 2 4" xfId="5921" xr:uid="{7E98E8A6-497A-4CC0-BCB1-4CF7B4096DA9}"/>
    <cellStyle name="Normal 4 2 2 2 4 2" xfId="22242" xr:uid="{F76B4638-4447-4121-BCB4-A8A73F372180}"/>
    <cellStyle name="Normal 4 2 2 2 4 2 2" xfId="47510" xr:uid="{00C227DA-E2B2-42CC-86FB-C1DBC16260D6}"/>
    <cellStyle name="Normal 4 2 2 2 4 3" xfId="31344" xr:uid="{4CA0999C-F838-4A88-A494-A7B3FB2FC95A}"/>
    <cellStyle name="Normal 4 2 2 2 5" xfId="5057" xr:uid="{70A61F66-8146-4F3E-ACAB-8F5A494EB7B2}"/>
    <cellStyle name="Normal 4 2 2 2 5 2" xfId="30488" xr:uid="{28120AAE-E921-4E9A-85B1-BA79E205EBC7}"/>
    <cellStyle name="Normal 4 2 2 2 6" xfId="42489" xr:uid="{C77D4D42-0F08-4F18-8BDE-CE5819C28424}"/>
    <cellStyle name="Normal 4 2 2 3" xfId="6648" xr:uid="{F524F15D-D5BB-4C27-B61F-3072AC487576}"/>
    <cellStyle name="Normal 4 2 2 3 2" xfId="19369" xr:uid="{AFAC0C5E-244C-4630-87E8-2A6DFB724EAB}"/>
    <cellStyle name="Normal 4 2 2 3 2 2" xfId="23745" xr:uid="{D783E3A3-A19C-404F-A819-DDA62C91A695}"/>
    <cellStyle name="Normal 4 2 2 3 2 2 2" xfId="15821" xr:uid="{52A17FDA-E41E-4A58-B304-D8860CE819BF}"/>
    <cellStyle name="Normal 4 2 2 3 2 2 2 2" xfId="41148" xr:uid="{BA12B14E-0FC6-4887-93B4-1D22CE2772F3}"/>
    <cellStyle name="Normal 4 2 2 3 2 2 3" xfId="48990" xr:uid="{E3DA22A4-D1D0-41FE-B281-5C887A22938B}"/>
    <cellStyle name="Normal 4 2 2 3 2 3" xfId="17584" xr:uid="{A84CA490-467B-40FF-A70C-CA7D36FCC3C5}"/>
    <cellStyle name="Normal 4 2 2 3 2 3 2" xfId="2303" xr:uid="{CEECCE66-48A8-42D4-8DF8-4DFC500FC052}"/>
    <cellStyle name="Normal 4 2 2 3 2 3 2 2" xfId="27774" xr:uid="{C9D116F2-0BDF-4FBD-A130-247A05EFB5A2}"/>
    <cellStyle name="Normal 4 2 2 3 2 3 3" xfId="42892" xr:uid="{EBA6071B-6782-4700-B55A-3F66B6A194B6}"/>
    <cellStyle name="Normal 4 2 2 3 2 4" xfId="12482" xr:uid="{98A6C686-C9CA-4F68-851B-E970676C74AB}"/>
    <cellStyle name="Normal 4 2 2 3 2 4 2" xfId="37845" xr:uid="{9F0B2AD6-ABA6-4ABD-BD0D-254622CFA1DA}"/>
    <cellStyle name="Normal 4 2 2 3 2 5" xfId="44657" xr:uid="{7103EFEC-9408-4D9A-9566-F992CB9346F1}"/>
    <cellStyle name="Normal 4 2 2 3 3" xfId="7853" xr:uid="{03716FCF-98AC-44D5-ADAF-9AA86DF74948}"/>
    <cellStyle name="Normal 4 2 2 3 3 2" xfId="5227" xr:uid="{04E20005-2F57-4573-B8C2-0F85F56F8AE0}"/>
    <cellStyle name="Normal 4 2 2 3 3 2 2" xfId="30658" xr:uid="{481F15A8-E809-4799-A4C0-1128A4A9B9AB}"/>
    <cellStyle name="Normal 4 2 2 3 3 3" xfId="33260" xr:uid="{DFFFE14A-0D08-4205-95AB-776FF7ED0745}"/>
    <cellStyle name="Normal 4 2 2 3 4" xfId="12235" xr:uid="{B90811AD-035F-4D30-9CC2-A940E6850CA5}"/>
    <cellStyle name="Normal 4 2 2 3 4 2" xfId="15930" xr:uid="{33E56C41-64E9-47F7-B8A2-654BD8004818}"/>
    <cellStyle name="Normal 4 2 2 3 4 2 2" xfId="41257" xr:uid="{8761AB62-9BE5-43AF-87FD-090975FD8542}"/>
    <cellStyle name="Normal 4 2 2 3 4 3" xfId="37598" xr:uid="{2DAAFC03-2B94-4B31-B5AC-13FF359AA7E1}"/>
    <cellStyle name="Normal 4 2 2 3 5" xfId="11370" xr:uid="{E0606322-9B3F-4FA9-B284-37D6E8C12BCC}"/>
    <cellStyle name="Normal 4 2 2 3 5 2" xfId="36741" xr:uid="{E1B4D967-245D-498D-8FD5-75C425E47B9E}"/>
    <cellStyle name="Normal 4 2 2 3 6" xfId="32062" xr:uid="{D54994EC-1808-4D59-B79C-08958F2833AF}"/>
    <cellStyle name="Normal 4 2 2 4" xfId="23493" xr:uid="{D00FDC3E-9D63-47A1-8354-F0F90DB15288}"/>
    <cellStyle name="Normal 4 2 2 4 2" xfId="24699" xr:uid="{03022737-DB5A-4C07-983A-B1FC0D5F3498}"/>
    <cellStyle name="Normal 4 2 2 4 2 2" xfId="22072" xr:uid="{9E67D271-E8DE-41B0-8A40-0495AD761F06}"/>
    <cellStyle name="Normal 4 2 2 4 2 2 2" xfId="47340" xr:uid="{771AD897-9B2A-4247-8A12-6ABE4E201E45}"/>
    <cellStyle name="Normal 4 2 2 4 2 3" xfId="49933" xr:uid="{7A0BA458-B80F-43DA-A700-465E344A21F6}"/>
    <cellStyle name="Normal 4 2 2 4 3" xfId="16455" xr:uid="{DD58CF0A-F0BD-4F59-A0B7-031143868D1F}"/>
    <cellStyle name="Normal 4 2 2 4 3 2" xfId="9606" xr:uid="{98142B43-C96C-40CA-AD8F-B2245AB1F458}"/>
    <cellStyle name="Normal 4 2 2 4 3 2 2" xfId="34999" xr:uid="{667C23FE-CCDF-4AFE-9CA6-2B2F29FFFF96}"/>
    <cellStyle name="Normal 4 2 2 4 3 3" xfId="41771" xr:uid="{D33AB0E5-56CE-4A97-A56F-B7B1497B4100}"/>
    <cellStyle name="Normal 4 2 2 4 4" xfId="15590" xr:uid="{EC6A9C94-500A-442F-9143-D644F0151DE4}"/>
    <cellStyle name="Normal 4 2 2 4 4 2" xfId="40917" xr:uid="{ECF77FA8-8FF1-4619-96F6-07EB47B6C996}"/>
    <cellStyle name="Normal 4 2 2 4 5" xfId="48739" xr:uid="{0FD7C65C-EEF0-4BB4-9BFC-F6B8466B60B9}"/>
    <cellStyle name="Normal 4 2 2 5" xfId="23506" xr:uid="{F1DD7C2F-4901-4716-8F12-A378E30DFB58}"/>
    <cellStyle name="Normal 4 2 2 5 2" xfId="23677" xr:uid="{D3FE6EF4-33F5-4550-84CE-0403B3859F02}"/>
    <cellStyle name="Normal 4 2 2 5 2 2" xfId="9425" xr:uid="{9A289E39-3E09-4D63-AE69-5D1429AD1894}"/>
    <cellStyle name="Normal 4 2 2 5 2 2 2" xfId="34818" xr:uid="{C76E64EB-4589-49C9-A27C-72A3EBE64979}"/>
    <cellStyle name="Normal 4 2 2 5 2 3" xfId="48922" xr:uid="{056B3973-9D6D-4D4C-812A-66E422276F3D}"/>
    <cellStyle name="Normal 4 2 2 5 3" xfId="4898" xr:uid="{C4456941-183E-4A21-99A4-40C801763FF8}"/>
    <cellStyle name="Normal 4 2 2 5 3 2" xfId="2230" xr:uid="{85852D0D-FCB3-46BC-B973-B70A7F75AAEC}"/>
    <cellStyle name="Normal 4 2 2 5 3 2 2" xfId="27701" xr:uid="{0F402213-0EF7-49B9-8861-736014B1FB13}"/>
    <cellStyle name="Normal 4 2 2 5 3 3" xfId="30329" xr:uid="{7DA3649F-3A89-49A5-A698-6F79DD751828}"/>
    <cellStyle name="Normal 4 2 2 5 4" xfId="2961" xr:uid="{F95071AE-0EBD-4955-9D09-B982AAD21BBB}"/>
    <cellStyle name="Normal 4 2 2 5 4 2" xfId="28414" xr:uid="{9541BBE1-91EC-4BF5-8A58-BC88DC2AFD85}"/>
    <cellStyle name="Normal 4 2 2 5 5" xfId="48751" xr:uid="{0BA44E28-AD3D-4548-81D8-0B7A750B1846}"/>
    <cellStyle name="Normal 4 2 2 6" xfId="17266" xr:uid="{5ABC9B01-152B-4BA7-8469-0C156D47D3F7}"/>
    <cellStyle name="Normal 4 2 2 6 2" xfId="4795" xr:uid="{D39C5EDA-F762-4E83-9F68-AC772468B9E2}"/>
    <cellStyle name="Normal 4 2 2 6 2 2" xfId="9497" xr:uid="{11484031-073B-4EAD-A3DA-216F0199800A}"/>
    <cellStyle name="Normal 4 2 2 6 2 2 2" xfId="34890" xr:uid="{4E4C44C1-0E31-466B-99DE-14804561F229}"/>
    <cellStyle name="Normal 4 2 2 6 2 3" xfId="30226" xr:uid="{71569852-CE40-4611-B4BA-0079B4D7FB5F}"/>
    <cellStyle name="Normal 4 2 2 6 3" xfId="11259" xr:uid="{977A6573-AB1D-4CC8-BCB1-E3636A5FEBB6}"/>
    <cellStyle name="Normal 4 2 2 6 3 2" xfId="1269" xr:uid="{A2353E61-6F62-4CF6-AB20-46F8F5BBFC21}"/>
    <cellStyle name="Normal 4 2 2 6 3 2 2" xfId="26753" xr:uid="{9969EA41-2DF8-4B28-BA47-E23754934044}"/>
    <cellStyle name="Normal 4 2 2 6 3 3" xfId="36630" xr:uid="{D6230BD2-ED77-4F66-91AE-5A9FF6CA9475}"/>
    <cellStyle name="Normal 4 2 2 6 4" xfId="16702" xr:uid="{A737087F-8A32-4AD3-B807-24C08CCDE954}"/>
    <cellStyle name="Normal 4 2 2 6 4 2" xfId="42018" xr:uid="{62BCBCC6-BDDF-4100-85F0-38A91C74CB83}"/>
    <cellStyle name="Normal 4 2 2 6 5" xfId="42574" xr:uid="{88108C7E-FE8E-48EC-96FB-7F02BB02923D}"/>
    <cellStyle name="Normal 4 2 2 7" xfId="19384" xr:uid="{369A74F9-DF79-4D1D-8987-B64E97BAEDA0}"/>
    <cellStyle name="Normal 4 2 2 7 2" xfId="12502" xr:uid="{29F81024-9A40-45A2-9EAE-DFE5D6E16A67}"/>
    <cellStyle name="Normal 4 2 2 7 2 2" xfId="37865" xr:uid="{C47645E1-98E6-41CC-B060-F73479CE00E0}"/>
    <cellStyle name="Normal 4 2 2 7 3" xfId="44672" xr:uid="{8DECD491-46D0-4B5B-A4FA-EC66C3425212}"/>
    <cellStyle name="Normal 4 2 2 8" xfId="7951" xr:uid="{5C8FB5BF-A219-4C52-B8BE-4430FA649AC6}"/>
    <cellStyle name="Normal 4 2 2 8 2" xfId="11637" xr:uid="{ED2BD457-78D2-46AC-9020-B3A4C7D28BFD}"/>
    <cellStyle name="Normal 4 2 2 8 2 2" xfId="37008" xr:uid="{FDBE5040-DDF1-459D-B07A-B9E592E0F7EA}"/>
    <cellStyle name="Normal 4 2 2 8 3" xfId="33358" xr:uid="{4227A555-36D6-419F-972D-15A8D9C8A71E}"/>
    <cellStyle name="Normal 4 2 2 9" xfId="18654" xr:uid="{196EE35F-275E-4706-8D29-98C830D1D57F}"/>
    <cellStyle name="Normal 4 2 2 9 2" xfId="43954" xr:uid="{1041FB87-62D4-496B-A443-5D3F6B967AA3}"/>
    <cellStyle name="Normal 4 2 3" xfId="19284" xr:uid="{68993B07-632B-4152-A9F6-48D3CB508854}"/>
    <cellStyle name="Normal 4 2 3 2" xfId="12970" xr:uid="{28F733A8-6C94-4911-8E45-131D3F9564AA}"/>
    <cellStyle name="Normal 4 2 3 2 2" xfId="1450" xr:uid="{1A6D5FFB-1A2B-4D3B-B6CC-4AC440032B61}"/>
    <cellStyle name="Normal 4 2 3 2 2 2" xfId="6900" xr:uid="{149BA0C5-B92B-464C-92F6-E3A77A6EB696}"/>
    <cellStyle name="Normal 4 2 3 2 2 2 2" xfId="11601" xr:uid="{F0E5966D-C262-4339-BFFC-34021D95E633}"/>
    <cellStyle name="Normal 4 2 3 2 2 2 2 2" xfId="36972" xr:uid="{293A50E3-7CE3-4DB4-9563-480992D0E5D6}"/>
    <cellStyle name="Normal 4 2 3 2 2 2 3" xfId="32314" xr:uid="{33E7D075-52BE-406E-A40F-C34DA8D3D26C}"/>
    <cellStyle name="Normal 4 2 3 2 2 3" xfId="19687" xr:uid="{EBE19C28-07B7-4432-90F7-14C27DFE1CC2}"/>
    <cellStyle name="Normal 4 2 3 2 2 3 2" xfId="10721" xr:uid="{47C940B1-5A20-4BD4-8825-B96C1053E5B4}"/>
    <cellStyle name="Normal 4 2 3 2 2 3 2 2" xfId="36105" xr:uid="{B9D990AD-44FD-4C60-9F0B-4D69C3973D23}"/>
    <cellStyle name="Normal 4 2 3 2 2 3 3" xfId="44975" xr:uid="{F581A7BA-C985-4218-A7DA-0101AA97E1B5}"/>
    <cellStyle name="Normal 4 2 3 2 2 4" xfId="18806" xr:uid="{C7864C1E-5096-4762-86BA-49D9B235AFC5}"/>
    <cellStyle name="Normal 4 2 3 2 2 4 2" xfId="44106" xr:uid="{7AA66645-3C29-42BB-A44E-0D7FF5738376}"/>
    <cellStyle name="Normal 4 2 3 2 2 5" xfId="26921" xr:uid="{B13F7770-4088-44F9-9529-B3F6D41652BB}"/>
    <cellStyle name="Normal 4 2 3 2 3" xfId="14176" xr:uid="{CEE29810-F8F5-43F0-AA9E-0B21B3AE7EFF}"/>
    <cellStyle name="Normal 4 2 3 2 3 2" xfId="24177" xr:uid="{4FF09A01-12C1-4E92-99A0-22677734F762}"/>
    <cellStyle name="Normal 4 2 3 2 3 2 2" xfId="49422" xr:uid="{DDD5E1FF-8870-4236-8209-22D0AFCF7385}"/>
    <cellStyle name="Normal 4 2 3 2 3 3" xfId="39515" xr:uid="{986136C1-41CD-428D-9410-95D74020CEA8}"/>
    <cellStyle name="Normal 4 2 3 2 4" xfId="18559" xr:uid="{BC8BD2A5-8CAE-4BA5-908E-AE94B1314964}"/>
    <cellStyle name="Normal 4 2 3 2 4 2" xfId="11710" xr:uid="{0DBB3835-8C2D-432C-AF64-58E02D40368C}"/>
    <cellStyle name="Normal 4 2 3 2 4 2 2" xfId="37081" xr:uid="{D2963813-4C24-4A1E-98F6-417CCDA20750}"/>
    <cellStyle name="Normal 4 2 3 2 4 3" xfId="43859" xr:uid="{B75167A7-B6FB-47DB-9DC5-338D226B3A45}"/>
    <cellStyle name="Normal 4 2 3 2 5" xfId="17695" xr:uid="{7C126D91-C362-4C81-96A3-251CCC25A7F7}"/>
    <cellStyle name="Normal 4 2 3 2 5 2" xfId="43003" xr:uid="{CF174D41-BFDE-47E6-A4E5-C5A920CC52BD}"/>
    <cellStyle name="Normal 4 2 3 2 6" xfId="38322" xr:uid="{4F620544-3F57-4BFB-BAFA-ED6190C45AC0}"/>
    <cellStyle name="Normal 4 2 3 3" xfId="330" xr:uid="{E8B25F81-6FCF-4A30-8687-1E8EA3ADA45F}"/>
    <cellStyle name="Normal 4 2 3 3 2" xfId="3554" xr:uid="{7BEF42EA-B166-4B41-B284-DC3FED125E12}"/>
    <cellStyle name="Normal 4 2 3 3 2 2" xfId="19536" xr:uid="{88DF610C-3C39-44C7-A7F6-87F6F750E458}"/>
    <cellStyle name="Normal 4 2 3 3 2 2 2" xfId="24238" xr:uid="{AFC27DB9-95E3-4841-8EDB-279729F1E664}"/>
    <cellStyle name="Normal 4 2 3 3 2 2 2 2" xfId="49483" xr:uid="{529776A7-EB0F-475B-8EC8-3A7835DED5DC}"/>
    <cellStyle name="Normal 4 2 3 3 2 2 3" xfId="44824" xr:uid="{702F6ED9-7B7E-472B-BCDD-797FB9EE426A}"/>
    <cellStyle name="Normal 4 2 3 3 2 3" xfId="13373" xr:uid="{97F3DE03-D1B5-4334-ADF8-0923AFB5256B}"/>
    <cellStyle name="Normal 4 2 3 3 2 3 2" xfId="23358" xr:uid="{987093A8-EB8F-42C0-BF71-5064F759159F}"/>
    <cellStyle name="Normal 4 2 3 3 2 3 2 2" xfId="48613" xr:uid="{7ADDF512-A738-4885-9D33-5E6D0964F6B4}"/>
    <cellStyle name="Normal 4 2 3 3 2 3 3" xfId="38724" xr:uid="{ACBCA1A5-C544-4F38-8D29-2CFDB21CD9AF}"/>
    <cellStyle name="Normal 4 2 3 3 2 4" xfId="8273" xr:uid="{C59B99E3-CAEF-456D-B167-65A2EE7DE301}"/>
    <cellStyle name="Normal 4 2 3 3 2 4 2" xfId="33680" xr:uid="{AAC6F737-3C3D-4AAF-BF9A-3752A6CC411F}"/>
    <cellStyle name="Normal 4 2 3 3 2 5" xfId="28998" xr:uid="{2770CAE6-B3DB-4087-B281-E7DC8F9C3D68}"/>
    <cellStyle name="Normal 4 2 3 3 3" xfId="2612" xr:uid="{CDBC9100-E5B6-43A9-8559-1451942472A5}"/>
    <cellStyle name="Normal 4 2 3 3 3 2" xfId="17865" xr:uid="{35229092-F8D8-4960-BDD9-123A18DDD56E}"/>
    <cellStyle name="Normal 4 2 3 3 3 2 2" xfId="43173" xr:uid="{034FB0FB-58F5-43B7-96D1-8CD4D472BC5D}"/>
    <cellStyle name="Normal 4 2 3 3 3 3" xfId="28065" xr:uid="{F0E32109-4AD4-4E91-BDF4-A808863846EA}"/>
    <cellStyle name="Normal 4 2 3 3 4" xfId="8026" xr:uid="{3D7611F9-3261-41F4-B33F-99575B5EE09A}"/>
    <cellStyle name="Normal 4 2 3 3 4 2" xfId="24347" xr:uid="{7BB3E898-9FB8-4509-965F-CE4D786E34F0}"/>
    <cellStyle name="Normal 4 2 3 3 4 2 2" xfId="49592" xr:uid="{A6433922-2717-43E4-90B7-EF9CCE65C247}"/>
    <cellStyle name="Normal 4 2 3 3 4 3" xfId="33433" xr:uid="{F506B4F6-14CA-46AA-ABB6-A1EC7BB65729}"/>
    <cellStyle name="Normal 4 2 3 3 5" xfId="7162" xr:uid="{66734870-0CB0-48D9-B8B6-471B740DBE59}"/>
    <cellStyle name="Normal 4 2 3 3 5 2" xfId="32576" xr:uid="{91E27066-159B-42EE-8338-96395B2B5958}"/>
    <cellStyle name="Normal 4 2 3 3 6" xfId="25815" xr:uid="{8433422A-735B-40F5-94AF-D0A75B4AF848}"/>
    <cellStyle name="Normal 4 2 3 4" xfId="13055" xr:uid="{B2A0B58A-72E6-4240-A3C8-2F7FA8C90DC1}"/>
    <cellStyle name="Normal 4 2 3 4 2" xfId="17433" xr:uid="{BDA46C27-2934-498C-8B6F-7BCF0AF8CC05}"/>
    <cellStyle name="Normal 4 2 3 4 2 2" xfId="5288" xr:uid="{46EB9F6C-0C4F-4FCF-910F-721F23D94049}"/>
    <cellStyle name="Normal 4 2 3 4 2 2 2" xfId="30719" xr:uid="{28C001A7-4653-44C7-85AA-CF417949FFB8}"/>
    <cellStyle name="Normal 4 2 3 4 2 3" xfId="42741" xr:uid="{B60F134B-BBF3-44E6-AAD5-C05EC0E0F120}"/>
    <cellStyle name="Normal 4 2 3 4 3" xfId="7051" xr:uid="{1DC7625E-1AC7-4672-BE72-399AA2731C80}"/>
    <cellStyle name="Normal 4 2 3 4 3 2" xfId="4407" xr:uid="{A2B8A914-DF8D-47F7-A376-BC26AF1C7B24}"/>
    <cellStyle name="Normal 4 2 3 4 3 2 2" xfId="29851" xr:uid="{30B84837-821C-48D3-895E-988AB07F1E31}"/>
    <cellStyle name="Normal 4 2 3 4 3 3" xfId="32465" xr:uid="{FE6E360C-2DEA-4B08-BDEB-C08892D47582}"/>
    <cellStyle name="Normal 4 2 3 4 4" xfId="25119" xr:uid="{A8EF9201-7191-4273-84CD-B80E1EA990E2}"/>
    <cellStyle name="Normal 4 2 3 4 4 2" xfId="50353" xr:uid="{7B575A4C-39EF-4E1A-B478-C1C65C3A73F4}"/>
    <cellStyle name="Normal 4 2 3 4 5" xfId="38406" xr:uid="{114579DA-CE62-4977-A0E9-4C208AD68D08}"/>
    <cellStyle name="Normal 4 2 3 5" xfId="20488" xr:uid="{210F587E-B90D-4211-A2FA-BA148B8F16F3}"/>
    <cellStyle name="Normal 4 2 3 5 2" xfId="11540" xr:uid="{57E00BE1-4410-42AC-B719-4E5050AA9EB3}"/>
    <cellStyle name="Normal 4 2 3 5 2 2" xfId="36911" xr:uid="{B9360715-F16C-457A-8C81-C2971E82BDDB}"/>
    <cellStyle name="Normal 4 2 3 5 3" xfId="45767" xr:uid="{95110877-86F1-4BC6-9D88-ADCB9EB87AEA}"/>
    <cellStyle name="Normal 4 2 3 6" xfId="24872" xr:uid="{21D07969-5AAC-41B4-8BCB-B276688E8031}"/>
    <cellStyle name="Normal 4 2 3 6 2" xfId="5397" xr:uid="{9CFC0698-8CD4-402A-A6FF-88EE04F0BADC}"/>
    <cellStyle name="Normal 4 2 3 6 2 2" xfId="30828" xr:uid="{910D9ACE-1ED0-43CF-85EF-B22E7F89BA05}"/>
    <cellStyle name="Normal 4 2 3 6 3" xfId="50106" xr:uid="{293D19C6-8EB8-4723-8F91-6F1CC47C693B}"/>
    <cellStyle name="Normal 4 2 3 7" xfId="24007" xr:uid="{8CA855F2-50E2-4EAC-B232-B8CDDEFA93F7}"/>
    <cellStyle name="Normal 4 2 3 7 2" xfId="49252" xr:uid="{E054B595-F8C8-4FAD-8F02-4AB4CDD24850}"/>
    <cellStyle name="Normal 4 2 3 8" xfId="44573" xr:uid="{B8E1684D-BA8A-4DEE-90EA-34E72FA0186D}"/>
    <cellStyle name="Normal 4 2 4" xfId="331" xr:uid="{52919CDB-9B34-4CEC-9365-2A5062D01279}"/>
    <cellStyle name="Normal 4 2 4 2" xfId="9868" xr:uid="{6FA00491-1B1B-495C-B5B6-F57B25B97525}"/>
    <cellStyle name="Normal 4 2 4 2 2" xfId="13222" xr:uid="{D4577AAF-7B97-4496-A9A2-7DBA80963FC5}"/>
    <cellStyle name="Normal 4 2 4 2 2 2" xfId="17926" xr:uid="{C22EC3B1-E1DD-44D1-A32B-9BF8416953B0}"/>
    <cellStyle name="Normal 4 2 4 2 2 2 2" xfId="43234" xr:uid="{F421A6E8-A859-4E8E-9D73-BAAF5FD9C4BC}"/>
    <cellStyle name="Normal 4 2 4 2 2 3" xfId="38573" xr:uid="{41872796-B0B2-4C5D-9BEF-F108784F70C2}"/>
    <cellStyle name="Normal 4 2 4 2 3" xfId="1770" xr:uid="{A87B2043-68EB-4CB8-A020-6DB5C96862AA}"/>
    <cellStyle name="Normal 4 2 4 2 3 2" xfId="17045" xr:uid="{1BED83AA-8A90-4A2E-B439-9421D80E375B}"/>
    <cellStyle name="Normal 4 2 4 2 3 2 2" xfId="42361" xr:uid="{F497493B-7C3F-4A6F-8ADD-F8646FBBB50E}"/>
    <cellStyle name="Normal 4 2 4 2 3 3" xfId="27241" xr:uid="{55C6E814-D866-40AD-97D6-B63A24EB4B1D}"/>
    <cellStyle name="Normal 4 2 4 2 4" xfId="20908" xr:uid="{353677F2-A375-448F-B8E1-4176DC951DA6}"/>
    <cellStyle name="Normal 4 2 4 2 4 2" xfId="46187" xr:uid="{3F2278C3-3E84-46BD-B8B2-3C8BA4D3CB0D}"/>
    <cellStyle name="Normal 4 2 4 2 5" xfId="35252" xr:uid="{E9471025-D2BB-4799-AE72-DFABC11396F2}"/>
    <cellStyle name="Normal 4 2 4 3" xfId="8925" xr:uid="{11F80917-3B65-427E-A598-B5B7CA3D279D}"/>
    <cellStyle name="Normal 4 2 4 3 2" xfId="7332" xr:uid="{A095A6E2-9753-4A97-9DD1-319ED2D52B4D}"/>
    <cellStyle name="Normal 4 2 4 3 2 2" xfId="32746" xr:uid="{97F7C4C6-E09F-4D06-B7D0-4497FBB46833}"/>
    <cellStyle name="Normal 4 2 4 3 3" xfId="34318" xr:uid="{4EB9B894-FEF5-4D2E-8A82-1B89E60AF56A}"/>
    <cellStyle name="Normal 4 2 4 4" xfId="20661" xr:uid="{2BD0A13B-2304-4E59-B269-7A7BDE545597}"/>
    <cellStyle name="Normal 4 2 4 4 2" xfId="18035" xr:uid="{13A01099-4EAC-4555-8DED-EC278E25021D}"/>
    <cellStyle name="Normal 4 2 4 4 2 2" xfId="43343" xr:uid="{4F06F94B-33C9-4F60-A4DF-3037288A75E2}"/>
    <cellStyle name="Normal 4 2 4 4 3" xfId="45940" xr:uid="{F3173DCD-4108-4C49-ADB9-6D5F5CBAF0E5}"/>
    <cellStyle name="Normal 4 2 4 5" xfId="19798" xr:uid="{83E4CC73-1101-4311-BC9A-50F2DF0520F1}"/>
    <cellStyle name="Normal 4 2 4 5 2" xfId="45086" xr:uid="{62F25C17-339D-41EA-8CC5-1CA656411F75}"/>
    <cellStyle name="Normal 4 2 4 6" xfId="25816" xr:uid="{FCBB8470-A6DD-4926-8ED7-D52D35B421FD}"/>
    <cellStyle name="Normal 4 2 5" xfId="1371" xr:uid="{10100F39-3704-46F3-8EE5-736BABCC6DD1}"/>
    <cellStyle name="Normal 4 2 5 2" xfId="22505" xr:uid="{90E8A9F0-D3CD-4332-90F0-65D333FD594E}"/>
    <cellStyle name="Normal 4 2 5 2 2" xfId="584" xr:uid="{9638240A-FFEA-4248-AA5C-F29565990D16}"/>
    <cellStyle name="Normal 4 2 5 2 2 2" xfId="7393" xr:uid="{D3BE54E3-A316-4C69-B180-5FCE8186AFAF}"/>
    <cellStyle name="Normal 4 2 5 2 2 2 2" xfId="32807" xr:uid="{0EC350D8-DB03-431F-AD4F-5AA849346CB5}"/>
    <cellStyle name="Normal 4 2 5 2 2 3" xfId="26068" xr:uid="{C0D3D73F-5306-4C95-A85E-0262925DDC00}"/>
    <cellStyle name="Normal 4 2 5 2 3" xfId="3874" xr:uid="{12D41514-9586-4F9F-BE6B-47F12CDF98D2}"/>
    <cellStyle name="Normal 4 2 5 2 3 2" xfId="6511" xr:uid="{01948295-B82D-4445-90AD-59933169C651}"/>
    <cellStyle name="Normal 4 2 5 2 3 2 2" xfId="31934" xr:uid="{D6C92944-8BA8-4E21-8364-5F00E94BDEFF}"/>
    <cellStyle name="Normal 4 2 5 2 3 3" xfId="29318" xr:uid="{843CE524-9095-41D3-BCD8-F1D67C2DE5FE}"/>
    <cellStyle name="Normal 4 2 5 2 4" xfId="14596" xr:uid="{0EB26C4A-820B-423B-9D53-E0832FA252FE}"/>
    <cellStyle name="Normal 4 2 5 2 4 2" xfId="39935" xr:uid="{DA3D612A-8A45-4420-BE63-D31E23C166C5}"/>
    <cellStyle name="Normal 4 2 5 2 5" xfId="47761" xr:uid="{58E623CD-1D16-4C67-8944-37A1C17A4DDF}"/>
    <cellStyle name="Normal 4 2 5 3" xfId="21561" xr:uid="{8D91F213-0F32-4257-9869-1EC9CDA0E3C0}"/>
    <cellStyle name="Normal 4 2 5 3 2" xfId="19968" xr:uid="{D6FE87CA-7BF6-4DEC-B034-6A3AF00B44A4}"/>
    <cellStyle name="Normal 4 2 5 3 2 2" xfId="45256" xr:uid="{B59C15A0-300C-4278-924D-6D3327D33B63}"/>
    <cellStyle name="Normal 4 2 5 3 3" xfId="46829" xr:uid="{56A93F30-73B7-4334-ABFE-426CD01C0E5A}"/>
    <cellStyle name="Normal 4 2 5 4" xfId="14349" xr:uid="{961AE690-00BB-4185-8D7D-B0D3E4721062}"/>
    <cellStyle name="Normal 4 2 5 4 2" xfId="7502" xr:uid="{6B333680-38C9-40F8-B024-5546267F8ABD}"/>
    <cellStyle name="Normal 4 2 5 4 2 2" xfId="32916" xr:uid="{EE63BE9A-BE67-4213-9AA3-BF0D905D67AE}"/>
    <cellStyle name="Normal 4 2 5 4 3" xfId="39688" xr:uid="{F549D505-3BBB-49CE-91FD-DE252B6A48EC}"/>
    <cellStyle name="Normal 4 2 5 5" xfId="13484" xr:uid="{3F9B0ABF-9342-40CF-B840-B75E9AB4A713}"/>
    <cellStyle name="Normal 4 2 5 5 2" xfId="38835" xr:uid="{1D0BADFB-B421-400F-B503-869E6E505F6E}"/>
    <cellStyle name="Normal 4 2 5 6" xfId="26843" xr:uid="{3B1E89AA-CC17-4564-9FF1-7C5D89A8DCCF}"/>
    <cellStyle name="Normal 4 2 6" xfId="3475" xr:uid="{576E2BEF-36DD-4D3C-BEC8-7A382DAA2DBC}"/>
    <cellStyle name="Normal 4 2 6 2" xfId="16192" xr:uid="{043599C6-2FC3-4A4C-8D74-6378266FBB81}"/>
    <cellStyle name="Normal 4 2 6 2 2" xfId="1622" xr:uid="{32C911BF-092F-4405-AB90-9B246ED5D226}"/>
    <cellStyle name="Normal 4 2 6 2 2 2" xfId="20029" xr:uid="{E486EA56-AF56-4FA9-8DB6-72C6BDE39E10}"/>
    <cellStyle name="Normal 4 2 6 2 2 2 2" xfId="45317" xr:uid="{435CEAF3-BA3D-44B5-A2A5-53AA8F6D7FC3}"/>
    <cellStyle name="Normal 4 2 6 2 2 3" xfId="27093" xr:uid="{926091DA-7039-4D1A-9CAD-C4A2AC2E59D2}"/>
    <cellStyle name="Normal 4 2 6 2 3" xfId="10188" xr:uid="{94DC8232-9D4E-4ACE-B67D-95F6A51C5CC3}"/>
    <cellStyle name="Normal 4 2 6 2 3 2" xfId="12825" xr:uid="{BF1C3205-9376-40AF-850B-C6806D745301}"/>
    <cellStyle name="Normal 4 2 6 2 3 2 2" xfId="38188" xr:uid="{EFEA7323-DAF5-41C3-9B92-1D599CAA3461}"/>
    <cellStyle name="Normal 4 2 6 2 3 3" xfId="35572" xr:uid="{3852ACC1-C745-4700-8069-258B9E3BE867}"/>
    <cellStyle name="Normal 4 2 6 2 4" xfId="3032" xr:uid="{E51FFC64-621F-4DCC-ABDC-C72F32EC619A}"/>
    <cellStyle name="Normal 4 2 6 2 4 2" xfId="28485" xr:uid="{35FB8210-75B0-4127-B365-2B2164B97994}"/>
    <cellStyle name="Normal 4 2 6 2 5" xfId="41508" xr:uid="{6FE95147-BE7A-4C30-8220-CA90AC141CD1}"/>
    <cellStyle name="Normal 4 2 6 3" xfId="15249" xr:uid="{051DE241-4F87-48CA-81EA-EB8EB251CD07}"/>
    <cellStyle name="Normal 4 2 6 3 2" xfId="13654" xr:uid="{B4D7F7E6-DCC3-4501-AD7F-7CF1D1FA66FA}"/>
    <cellStyle name="Normal 4 2 6 3 2 2" xfId="39005" xr:uid="{98A7C3F5-28E1-481B-AF6D-316FC780ADDC}"/>
    <cellStyle name="Normal 4 2 6 3 3" xfId="40576" xr:uid="{4624E054-55D0-49CE-B6BD-57F34A889E49}"/>
    <cellStyle name="Normal 4 2 6 4" xfId="2785" xr:uid="{8BDE6A13-1DFB-4DBE-A987-F61AB53266E2}"/>
    <cellStyle name="Normal 4 2 6 4 2" xfId="20138" xr:uid="{B9BBAC98-D7AA-4644-A22C-F91666E3243E}"/>
    <cellStyle name="Normal 4 2 6 4 2 2" xfId="45426" xr:uid="{C8B717DC-2744-48E2-8CDE-47C94C0E412A}"/>
    <cellStyle name="Normal 4 2 6 4 3" xfId="28238" xr:uid="{FF2C7319-5A4C-4036-8B81-2EC507938607}"/>
    <cellStyle name="Normal 4 2 6 5" xfId="1879" xr:uid="{33F538A9-4DE0-4500-A978-C70104ABED38}"/>
    <cellStyle name="Normal 4 2 6 5 2" xfId="27350" xr:uid="{B266410B-55D4-460C-9A0B-C02B5868ACAA}"/>
    <cellStyle name="Normal 4 2 6 6" xfId="28920" xr:uid="{BBEA1BD3-EE21-4F47-82D9-2C4ADCB5B75A}"/>
    <cellStyle name="Normal 4 2 7" xfId="10856" xr:uid="{A2A05353-FA02-4B63-818B-86F14481B595}"/>
    <cellStyle name="Normal 4 2 7 2" xfId="12062" xr:uid="{56C173BA-5AC8-4B4D-94D4-8B19A956AEF1}"/>
    <cellStyle name="Normal 4 2 7 2 2" xfId="9436" xr:uid="{773777C0-50F0-4BCC-9824-F0FC7B57205E}"/>
    <cellStyle name="Normal 4 2 7 2 2 2" xfId="34829" xr:uid="{50A13488-054D-4AB7-89D4-0BE3F7534358}"/>
    <cellStyle name="Normal 4 2 7 2 3" xfId="37425" xr:uid="{FA60958A-B17F-41AA-A8A6-936D7A1DBE02}"/>
    <cellStyle name="Normal 4 2 7 3" xfId="22768" xr:uid="{C41A41D6-BE44-489C-90A7-DB1FBE0AF2B3}"/>
    <cellStyle name="Normal 4 2 7 3 2" xfId="3293" xr:uid="{C470B84A-462D-406B-B900-36BC08417B9B}"/>
    <cellStyle name="Normal 4 2 7 3 2 2" xfId="28746" xr:uid="{D21668E9-CFBB-4175-82A0-2E5FE4F14FE8}"/>
    <cellStyle name="Normal 4 2 7 3 3" xfId="48023" xr:uid="{1C6B2081-DB2C-4861-8D22-85C10DD87A06}"/>
    <cellStyle name="Normal 4 2 7 4" xfId="21902" xr:uid="{A9556F40-8E9B-4F71-B552-DC207CDC5F96}"/>
    <cellStyle name="Normal 4 2 7 4 2" xfId="47170" xr:uid="{74DB6B2B-B83F-403F-B235-E63BFEEE8F25}"/>
    <cellStyle name="Normal 4 2 7 5" xfId="36228" xr:uid="{55D35296-6D45-4E3C-9670-19EB664BB205}"/>
    <cellStyle name="Normal 4 2 8" xfId="23578" xr:uid="{D270B7CF-0D77-4EB8-8B4F-5692E54AE1CC}"/>
    <cellStyle name="Normal 4 2 8 2" xfId="15328" xr:uid="{783AC88E-68E1-4557-892B-2C543D8B2528}"/>
    <cellStyle name="Normal 4 2 8 2 2" xfId="3184" xr:uid="{291FC5FB-340B-43F9-BBDF-5FAB3631B691}"/>
    <cellStyle name="Normal 4 2 8 2 2 2" xfId="28637" xr:uid="{627785BD-661B-48F6-ADF9-A553B8BBD3CE}"/>
    <cellStyle name="Normal 4 2 8 2 3" xfId="40655" xr:uid="{66C2E845-023E-4CA9-A516-572905113BBA}"/>
    <cellStyle name="Normal 4 2 8 3" xfId="4946" xr:uid="{63DF8F08-3B31-4479-9EDC-0A5AD082189E}"/>
    <cellStyle name="Normal 4 2 8 3 2" xfId="13902" xr:uid="{205BC213-BA84-45C5-9F6D-59F576A16D9A}"/>
    <cellStyle name="Normal 4 2 8 3 2 2" xfId="39253" xr:uid="{5C22A1C5-B42C-4C0C-8554-54B3C12B7AD2}"/>
    <cellStyle name="Normal 4 2 8 3 3" xfId="30377" xr:uid="{2F7EC6BF-9718-42BA-8656-57DA1B1FD337}"/>
    <cellStyle name="Normal 4 2 8 4" xfId="23015" xr:uid="{0628C8A0-3E4A-4219-ABF2-F21991BA0C66}"/>
    <cellStyle name="Normal 4 2 8 4 2" xfId="48270" xr:uid="{E73CCF4E-4528-4014-B8D2-F71811C9FE46}"/>
    <cellStyle name="Normal 4 2 8 5" xfId="48823" xr:uid="{3DE9EBA6-BADE-443B-A48E-278AC15D821A}"/>
    <cellStyle name="Normal 4 2 9" xfId="1463" xr:uid="{D3BB8060-3EC7-447A-938D-203AF1994C22}"/>
    <cellStyle name="Normal 4 2 9 2" xfId="9360" xr:uid="{75F62734-3090-4D92-BB77-4B84FDA4B603}"/>
    <cellStyle name="Normal 4 2 9 2 2" xfId="34753" xr:uid="{C26A0F05-12C5-4879-8FB8-7F6BD1D022C2}"/>
    <cellStyle name="Normal 4 2 9 3" xfId="26934" xr:uid="{7ACB4943-526F-436A-8D8B-953CD59CD54B}"/>
    <cellStyle name="Normal 4 3" xfId="9789" xr:uid="{1D7282C6-CCDC-4614-B9B1-3D7906BB2402}"/>
    <cellStyle name="Normal 4 3 2" xfId="22426" xr:uid="{E0091B10-8C95-4CB1-82F6-B6350258CC8D}"/>
    <cellStyle name="Normal 4 3 2 2" xfId="11972" xr:uid="{3AC26073-22DE-451E-BFFB-DA9355A85610}"/>
    <cellStyle name="Normal 4 3 2 2 2" xfId="10040" xr:uid="{8718E0B0-4126-4BA4-8DEE-9F2FFD11D28F}"/>
    <cellStyle name="Normal 4 3 2 2 2 2" xfId="2088" xr:uid="{5C1101F7-810A-4F8D-AAEC-722638F36414}"/>
    <cellStyle name="Normal 4 3 2 2 2 2 2" xfId="27559" xr:uid="{7A097621-02EF-47BB-9D03-04E693087545}"/>
    <cellStyle name="Normal 4 3 2 2 2 3" xfId="35424" xr:uid="{9DB9017A-92EA-4F46-9D26-46635477EE98}"/>
    <cellStyle name="Normal 4 3 2 2 3" xfId="16512" xr:uid="{4A8B9806-04F2-4948-AA59-70A5DF9A5A6F}"/>
    <cellStyle name="Normal 4 3 2 2 3 2" xfId="19149" xr:uid="{F669FCBD-57A0-4B81-958A-A90F7BB2CF1A}"/>
    <cellStyle name="Normal 4 3 2 2 3 2 2" xfId="44449" xr:uid="{A281B87D-C0FD-4837-88B9-70CC83B4E81C}"/>
    <cellStyle name="Normal 4 3 2 2 3 3" xfId="41828" xr:uid="{343C3BB6-42C9-41B2-A13E-97041AB7B7BA}"/>
    <cellStyle name="Normal 4 3 2 2 4" xfId="21981" xr:uid="{DCCE3DAE-B1A9-48C8-98AB-52CAD08D69E2}"/>
    <cellStyle name="Normal 4 3 2 2 4 2" xfId="47249" xr:uid="{4B36B224-0C10-4E46-B44E-BFB061624113}"/>
    <cellStyle name="Normal 4 3 2 2 5" xfId="37335" xr:uid="{38F19030-B195-47BA-8773-0386EF2990FF}"/>
    <cellStyle name="Normal 4 3 2 3" xfId="11029" xr:uid="{104C5952-C540-4C2C-A21E-5E6DBA95EEAA}"/>
    <cellStyle name="Normal 4 3 2 3 2" xfId="2052" xr:uid="{CDC3D630-63B3-4698-82CB-20588E00E029}"/>
    <cellStyle name="Normal 4 3 2 3 2 2" xfId="27523" xr:uid="{F06CB586-B4D2-4DBC-A706-65214325D376}"/>
    <cellStyle name="Normal 4 3 2 3 3" xfId="36400" xr:uid="{471278BE-5F4F-4C27-BAE5-D5F488C6C10F}"/>
    <cellStyle name="Normal 4 3 2 4" xfId="21734" xr:uid="{1C826969-F13E-45B9-ACEA-04A50764230A}"/>
    <cellStyle name="Normal 4 3 2 4 2" xfId="1188" xr:uid="{CC5AE530-7CF9-40D6-8561-E5A624A86A2C}"/>
    <cellStyle name="Normal 4 3 2 4 2 2" xfId="26672" xr:uid="{B1582BB4-1E66-455B-8E0C-BFBD3953455A}"/>
    <cellStyle name="Normal 4 3 2 4 3" xfId="47002" xr:uid="{602D8D63-2707-44B2-9078-BEB0B2944F84}"/>
    <cellStyle name="Normal 4 3 2 5" xfId="10297" xr:uid="{BB0B993B-F7F0-4D0E-A95D-F3758994CF18}"/>
    <cellStyle name="Normal 4 3 2 5 2" xfId="35681" xr:uid="{940F6374-657E-4AE1-9D0E-15F9E5F6EC59}"/>
    <cellStyle name="Normal 4 3 2 6" xfId="47682" xr:uid="{A6FD1386-2A31-4C25-8CAC-11021AD328CC}"/>
    <cellStyle name="Normal 4 3 3" xfId="16113" xr:uid="{4FB9DAE3-1071-4A8B-8E48-41342A77D9D7}"/>
    <cellStyle name="Normal 4 3 3 2" xfId="24609" xr:uid="{08289D4B-EED7-40C5-B42F-9FB32F82F9EB}"/>
    <cellStyle name="Normal 4 3 3 2 2" xfId="22677" xr:uid="{A3CE8474-0588-4CC2-9582-BFADA335E221}"/>
    <cellStyle name="Normal 4 3 3 2 2 2" xfId="4192" xr:uid="{57E16405-0F1B-490F-9BEB-7A7C8713EDBA}"/>
    <cellStyle name="Normal 4 3 3 2 2 2 2" xfId="29636" xr:uid="{DE7CF4A7-764E-4E2C-A1AB-88B04985830B}"/>
    <cellStyle name="Normal 4 3 3 2 2 3" xfId="47932" xr:uid="{2FD00C16-E884-49D7-BC77-4BCFA539F55F}"/>
    <cellStyle name="Normal 4 3 3 2 3" xfId="5978" xr:uid="{54CFB454-F1EE-4F59-9B92-0CDFCD99BF04}"/>
    <cellStyle name="Normal 4 3 3 2 3 2" xfId="8616" xr:uid="{E566E157-16B5-4803-BD50-B59DBBD5FA29}"/>
    <cellStyle name="Normal 4 3 3 2 3 2 2" xfId="34023" xr:uid="{01363748-7783-478F-ADCE-DAC1D02AF42A}"/>
    <cellStyle name="Normal 4 3 3 2 3 3" xfId="31401" xr:uid="{41AA880E-A4BD-4F4C-B32A-510E0B6AEC19}"/>
    <cellStyle name="Normal 4 3 3 2 4" xfId="15669" xr:uid="{14ED3DAA-FC18-4CE4-BB25-98DC7707AC48}"/>
    <cellStyle name="Normal 4 3 3 2 4 2" xfId="40996" xr:uid="{1ABAB6BC-E088-4F57-99F4-0E39C820DCDC}"/>
    <cellStyle name="Normal 4 3 3 2 5" xfId="49843" xr:uid="{8E9FE7C9-9A90-4EF1-8393-8AA32D7BA8BD}"/>
    <cellStyle name="Normal 4 3 3 3" xfId="23666" xr:uid="{75100D57-574C-4F85-89E5-B3430F43A358}"/>
    <cellStyle name="Normal 4 3 3 3 2" xfId="4156" xr:uid="{F3DF22C8-39FB-432A-83A6-104E78615674}"/>
    <cellStyle name="Normal 4 3 3 3 2 2" xfId="29600" xr:uid="{81126266-6E3C-4D57-A2A3-CDFA8388B0DE}"/>
    <cellStyle name="Normal 4 3 3 3 3" xfId="48911" xr:uid="{843D3B47-F88F-4615-AC55-AB23D522B16F}"/>
    <cellStyle name="Normal 4 3 3 4" xfId="15422" xr:uid="{C02482FC-B12F-4675-926A-6AB962544133}"/>
    <cellStyle name="Normal 4 3 3 4 2" xfId="2222" xr:uid="{4BAE314A-0752-4A60-9CDC-5CD2B16ECE10}"/>
    <cellStyle name="Normal 4 3 3 4 2 2" xfId="27693" xr:uid="{CB9F58A3-B37A-4141-B39B-B411766D3D94}"/>
    <cellStyle name="Normal 4 3 3 4 3" xfId="40749" xr:uid="{45DECC21-B11C-4532-88C0-8B72AAF27F50}"/>
    <cellStyle name="Normal 4 3 3 5" xfId="22934" xr:uid="{B8D3F6BC-3271-4103-A369-D84B62648A33}"/>
    <cellStyle name="Normal 4 3 3 5 2" xfId="48189" xr:uid="{1759FA62-0368-4D59-A0E0-709669FDE10E}"/>
    <cellStyle name="Normal 4 3 3 6" xfId="41430" xr:uid="{01515162-1DFB-411A-A1C1-71200BE7EE35}"/>
    <cellStyle name="Normal 4 3 4" xfId="5658" xr:uid="{B85D15CC-FC69-4C8C-B116-3AF0C0CE7434}"/>
    <cellStyle name="Normal 4 3 4 2" xfId="3726" xr:uid="{6A8D017C-F84C-4AFE-A31B-EF36DC884497}"/>
    <cellStyle name="Normal 4 3 4 2 2" xfId="13715" xr:uid="{0190D7AC-FAB7-45DF-B0F5-67D52C3937E2}"/>
    <cellStyle name="Normal 4 3 4 2 2 2" xfId="39066" xr:uid="{2C4B530C-B77D-4FF2-86C8-7DD1ACB556A0}"/>
    <cellStyle name="Normal 4 3 4 2 3" xfId="29170" xr:uid="{6663715B-1F30-4EE1-A046-8C39D8148B76}"/>
    <cellStyle name="Normal 4 3 4 3" xfId="22825" xr:uid="{E8028653-2345-467E-9049-F9CFEB953FB8}"/>
    <cellStyle name="Normal 4 3 4 3 2" xfId="25462" xr:uid="{327050D2-5947-4790-8261-9C8BA413DBDA}"/>
    <cellStyle name="Normal 4 3 4 3 2 2" xfId="50696" xr:uid="{2A7FD209-E113-46E0-9C00-D9B511DCD999}"/>
    <cellStyle name="Normal 4 3 4 3 3" xfId="48080" xr:uid="{D9CCDFE9-02AA-4031-A15A-F3C1CF0F09A0}"/>
    <cellStyle name="Normal 4 3 4 4" xfId="9345" xr:uid="{82EF88A1-BFB8-42DF-B655-3D60C42FB1A4}"/>
    <cellStyle name="Normal 4 3 4 4 2" xfId="34738" xr:uid="{8340731D-DDF2-4FB2-B6D0-16ADC3AE20A3}"/>
    <cellStyle name="Normal 4 3 4 5" xfId="31081" xr:uid="{A7854B7C-5979-4EEF-A0BB-4C68FD957F23}"/>
    <cellStyle name="Normal 4 3 5" xfId="4716" xr:uid="{652B5377-4E5A-4147-85BA-840880AF2852}"/>
    <cellStyle name="Normal 4 3 5 2" xfId="1017" xr:uid="{133182C5-4E62-4F37-845E-F48870A9D281}"/>
    <cellStyle name="Normal 4 3 5 2 2" xfId="26501" xr:uid="{D281D678-03ED-4FE6-AA4D-66F32FA3C58D}"/>
    <cellStyle name="Normal 4 3 5 3" xfId="30147" xr:uid="{767AF1E7-2713-4A1E-A5AE-A50FC4F8F046}"/>
    <cellStyle name="Normal 4 3 6" xfId="9098" xr:uid="{CB3FC3B1-51F4-44F3-A6F7-837DB789660D}"/>
    <cellStyle name="Normal 4 3 6 2" xfId="13824" xr:uid="{328A69EF-4FCB-4902-B23C-ED8DFE8D5713}"/>
    <cellStyle name="Normal 4 3 6 2 2" xfId="39175" xr:uid="{BD618E52-AAFA-4AC0-9ACE-9D615FC16849}"/>
    <cellStyle name="Normal 4 3 6 3" xfId="34491" xr:uid="{507D88B0-1A17-4DB8-BEB7-1619465B94CA}"/>
    <cellStyle name="Normal 4 3 7" xfId="3983" xr:uid="{1BFFA269-A762-4E12-ADD2-E48D7B1F4213}"/>
    <cellStyle name="Normal 4 3 7 2" xfId="29427" xr:uid="{E3557B75-0BA5-4899-8395-32D71165D8F0}"/>
    <cellStyle name="Normal 4 3 8" xfId="35173" xr:uid="{79255E23-F20C-4335-8904-4C3D87B1385E}"/>
    <cellStyle name="Normal 4 4" xfId="5579" xr:uid="{8C7D79AA-D51C-434B-85CA-D437C40E2BFC}"/>
    <cellStyle name="Normal 4 4 2" xfId="11893" xr:uid="{0440F09B-99E6-4421-B9E0-A847B0230C2A}"/>
    <cellStyle name="Normal 4 4 2 2" xfId="7763" xr:uid="{FFE46F6B-9B95-49F0-8065-B93BEFF5CC84}"/>
    <cellStyle name="Normal 4 4 2 2 2" xfId="5830" xr:uid="{123AC5DE-8F1C-4E5A-B6F0-5917D7B5FCB6}"/>
    <cellStyle name="Normal 4 4 2 2 2 2" xfId="23143" xr:uid="{DEAFEDF8-B9A1-497E-A90B-72770A765DFA}"/>
    <cellStyle name="Normal 4 4 2 2 2 2 2" xfId="48398" xr:uid="{94581805-C113-4265-9321-F93CE7B21D16}"/>
    <cellStyle name="Normal 4 4 2 2 2 3" xfId="31253" xr:uid="{5A806D73-B903-430D-8C3C-260CCF8A86EE}"/>
    <cellStyle name="Normal 4 4 2 2 3" xfId="24929" xr:uid="{2CCE8B43-B7FC-4CCD-AA7D-AAC7947C3D26}"/>
    <cellStyle name="Normal 4 4 2 2 3 2" xfId="14939" xr:uid="{2FD9140F-FA9A-470E-8018-8D397D8B6E93}"/>
    <cellStyle name="Normal 4 4 2 2 3 2 2" xfId="40278" xr:uid="{B9E3C6E6-9967-4AC4-83D7-E2AEECD4C3DF}"/>
    <cellStyle name="Normal 4 4 2 2 3 3" xfId="50163" xr:uid="{40698CF6-1FCB-4574-8166-230A4965FB67}"/>
    <cellStyle name="Normal 4 4 2 2 4" xfId="11449" xr:uid="{DFD68BEA-B42E-49D0-AE24-6F92C4163B9B}"/>
    <cellStyle name="Normal 4 4 2 2 4 2" xfId="36820" xr:uid="{6020152C-1C34-49C2-8080-A670DA239DF6}"/>
    <cellStyle name="Normal 4 4 2 2 5" xfId="33170" xr:uid="{9C2CD8F1-AC8E-43FF-BFDB-5C362CBDB4D6}"/>
    <cellStyle name="Normal 4 4 2 3" xfId="6821" xr:uid="{D49D0DCA-35C9-499B-BD07-F00AED217EBA}"/>
    <cellStyle name="Normal 4 4 2 3 2" xfId="23107" xr:uid="{95C5B545-CD10-4C82-98F5-9E54F3B91D44}"/>
    <cellStyle name="Normal 4 4 2 3 2 2" xfId="48362" xr:uid="{CDAC6561-DB01-4318-BD33-70D9FC2DD514}"/>
    <cellStyle name="Normal 4 4 2 3 3" xfId="32235" xr:uid="{8D4D0EDB-AAF5-404A-A531-549FA4CE47CD}"/>
    <cellStyle name="Normal 4 4 2 4" xfId="11202" xr:uid="{731CD6B6-D793-4681-934A-0D4BE440EC51}"/>
    <cellStyle name="Normal 4 4 2 4 2" xfId="10640" xr:uid="{23F5B1E6-906A-4B87-998C-3FE1881B2881}"/>
    <cellStyle name="Normal 4 4 2 4 2 2" xfId="36024" xr:uid="{9C055898-5B1F-4836-9DB2-C7666BEFF5B6}"/>
    <cellStyle name="Normal 4 4 2 4 3" xfId="36573" xr:uid="{3F1173CB-043D-47B0-8757-D11D291C7896}"/>
    <cellStyle name="Normal 4 4 2 5" xfId="6087" xr:uid="{1B78758A-F982-4722-B459-4E2507FBA26C}"/>
    <cellStyle name="Normal 4 4 2 5 2" xfId="31510" xr:uid="{16C92CA8-A57C-492B-9268-16517494D037}"/>
    <cellStyle name="Normal 4 4 2 6" xfId="37256" xr:uid="{05834DED-FF60-45E9-9FBA-416CE2246214}"/>
    <cellStyle name="Normal 4 4 3" xfId="24530" xr:uid="{11D2C92E-A072-4CD8-BFDB-1839655ACABB}"/>
    <cellStyle name="Normal 4 4 3 2" xfId="20398" xr:uid="{64C97A75-36B3-476E-906E-6D327AC9D600}"/>
    <cellStyle name="Normal 4 4 3 2 2" xfId="12144" xr:uid="{21114457-4B2C-4574-AA66-8A77FF8EB42C}"/>
    <cellStyle name="Normal 4 4 3 2 2 2" xfId="16830" xr:uid="{F8B9E353-8A9A-43B7-9907-72F2D7B26CA1}"/>
    <cellStyle name="Normal 4 4 3 2 2 2 2" xfId="42146" xr:uid="{DC7A643A-E7BC-423A-98D5-D61260A8E129}"/>
    <cellStyle name="Normal 4 4 3 2 2 3" xfId="37507" xr:uid="{9971953B-14D1-4705-B634-A702ADC304F0}"/>
    <cellStyle name="Normal 4 4 3 2 3" xfId="18616" xr:uid="{D671D732-E0AB-4B87-9877-6002AC73C5E7}"/>
    <cellStyle name="Normal 4 4 3 2 3 2" xfId="3375" xr:uid="{E6D5BB66-3906-4196-ABC1-2EFB8572F3B1}"/>
    <cellStyle name="Normal 4 4 3 2 3 2 2" xfId="28828" xr:uid="{4AAC58E5-1B33-4593-99B3-A6F39C2ACA10}"/>
    <cellStyle name="Normal 4 4 3 2 3 3" xfId="43916" xr:uid="{2FBD5012-705E-44B4-BEB4-027CB9BCE098}"/>
    <cellStyle name="Normal 4 4 3 2 4" xfId="24086" xr:uid="{BEF66FA2-291D-43A5-ACF7-6D280487BC6E}"/>
    <cellStyle name="Normal 4 4 3 2 4 2" xfId="49331" xr:uid="{AEE2C0F8-9681-4F85-AFBE-8475E82EF6C3}"/>
    <cellStyle name="Normal 4 4 3 2 5" xfId="45677" xr:uid="{2E700B6D-B1F7-4A92-A2A1-A838AF572363}"/>
    <cellStyle name="Normal 4 4 3 3" xfId="19457" xr:uid="{2E57F085-3985-46F3-909E-48C1E4041D9F}"/>
    <cellStyle name="Normal 4 4 3 3 2" xfId="16794" xr:uid="{D461797C-01BC-4655-9E19-AA48284F660F}"/>
    <cellStyle name="Normal 4 4 3 3 2 2" xfId="42110" xr:uid="{867C0C22-8597-4DE2-9D5C-7089AB3139B2}"/>
    <cellStyle name="Normal 4 4 3 3 3" xfId="44745" xr:uid="{7A656B6C-172E-4DB5-9E68-82D60C40A907}"/>
    <cellStyle name="Normal 4 4 3 4" xfId="23839" xr:uid="{43C7CD04-72A1-4967-8B9F-821ED562AD7F}"/>
    <cellStyle name="Normal 4 4 3 4 2" xfId="23277" xr:uid="{D06E83F9-CA63-4336-AF9E-48A18E3B8160}"/>
    <cellStyle name="Normal 4 4 3 4 2 2" xfId="48532" xr:uid="{47F49FF0-1573-4735-99CF-CE9F6D9BBC7C}"/>
    <cellStyle name="Normal 4 4 3 4 3" xfId="49084" xr:uid="{1A7AE343-B3AE-4DEC-9E11-B60A6E3D50D6}"/>
    <cellStyle name="Normal 4 4 3 5" xfId="12401" xr:uid="{3425F5B9-AD8E-4D7D-BA77-DE52035D8857}"/>
    <cellStyle name="Normal 4 4 3 5 2" xfId="37764" xr:uid="{77B19069-BE78-4C81-BFB7-B55C0DBAEE5C}"/>
    <cellStyle name="Normal 4 4 3 6" xfId="49764" xr:uid="{B3B588E1-3FE2-42EA-BB72-7F9DDF55C900}"/>
    <cellStyle name="Normal 4 4 4" xfId="18296" xr:uid="{A2DBD04C-5969-408F-B424-7156E7BCC7F5}"/>
    <cellStyle name="Normal 4 4 4 2" xfId="16364" xr:uid="{B8186A68-047C-4456-8FFE-9F4BBF967796}"/>
    <cellStyle name="Normal 4 4 4 2 2" xfId="10506" xr:uid="{A45F33C3-64F4-468C-9C47-0D9870FDE42E}"/>
    <cellStyle name="Normal 4 4 4 2 2 2" xfId="35890" xr:uid="{BBA307B3-160E-4808-9BCD-1AB85D234310}"/>
    <cellStyle name="Normal 4 4 4 2 3" xfId="41680" xr:uid="{D9F220D4-BCBA-41DB-AB24-C2A55D88D6C8}"/>
    <cellStyle name="Normal 4 4 4 3" xfId="12292" xr:uid="{925AAE15-D050-4650-A97D-4347EE792F1C}"/>
    <cellStyle name="Normal 4 4 4 3 2" xfId="21251" xr:uid="{387F9F5D-0AC7-4839-AFDC-1C45911D2340}"/>
    <cellStyle name="Normal 4 4 4 3 2 2" xfId="46530" xr:uid="{1DF7B3D1-3734-41AE-A478-D79FB10773AF}"/>
    <cellStyle name="Normal 4 4 4 3 3" xfId="37655" xr:uid="{4B09D553-657D-41F6-A043-64F095E9E1A9}"/>
    <cellStyle name="Normal 4 4 4 4" xfId="5136" xr:uid="{1BDCE7B2-2DF1-41F7-80A9-A8C7E4DE55B4}"/>
    <cellStyle name="Normal 4 4 4 4 2" xfId="30567" xr:uid="{25AD40F6-3AA7-4391-A3B2-3B178494C969}"/>
    <cellStyle name="Normal 4 4 4 5" xfId="43596" xr:uid="{A41A408F-2BF6-466A-AAD2-732A4AF92B6C}"/>
    <cellStyle name="Normal 4 4 5" xfId="17354" xr:uid="{E1C895B6-84A7-4C8D-B4BF-95FC8504A750}"/>
    <cellStyle name="Normal 4 4 5 2" xfId="10470" xr:uid="{C153A5B9-5EAE-4EFD-90A4-B021E4E3BF7C}"/>
    <cellStyle name="Normal 4 4 5 2 2" xfId="35854" xr:uid="{8791030C-BC38-4FF9-BEEB-0EDE1CE08DFF}"/>
    <cellStyle name="Normal 4 4 5 3" xfId="42662" xr:uid="{0965B24B-CB65-4A53-AA18-27C4BCFEC163}"/>
    <cellStyle name="Normal 4 4 6" xfId="4889" xr:uid="{0D592015-D2E9-4CC6-8F5F-BAD6FE11C28B}"/>
    <cellStyle name="Normal 4 4 6 2" xfId="4326" xr:uid="{137F6A5D-D3AB-478A-B713-6023CE98D46E}"/>
    <cellStyle name="Normal 4 4 6 2 2" xfId="29770" xr:uid="{5A226595-E8AE-4578-8296-8A21DE9FF195}"/>
    <cellStyle name="Normal 4 4 6 3" xfId="30320" xr:uid="{BDBA52B6-D6A5-49B2-AA65-E57D56586C99}"/>
    <cellStyle name="Normal 4 4 7" xfId="16621" xr:uid="{EF882E7F-D5C5-4B10-AB41-AABE7A9E564F}"/>
    <cellStyle name="Normal 4 4 7 2" xfId="41937" xr:uid="{3B6D4811-B1C5-44AB-B63A-437A579F4C51}"/>
    <cellStyle name="Normal 4 4 8" xfId="31002" xr:uid="{CEC3DEC8-1F33-4D52-916F-F70408C7817D}"/>
    <cellStyle name="Normal 4 5" xfId="18217" xr:uid="{E5DC4F55-3A8C-4F10-8D43-10014B83B2D3}"/>
    <cellStyle name="Normal 4 5 2" xfId="7684" xr:uid="{C3F1BC4C-3111-409D-B623-8FBDE9CDEA62}"/>
    <cellStyle name="Normal 4 5 2 2" xfId="2522" xr:uid="{E030896D-1DDD-49CC-BDA6-B9B4C2984EFB}"/>
    <cellStyle name="Normal 4 5 2 2 2" xfId="18468" xr:uid="{224B319E-6E4A-486B-91DB-F4CBFC66036D}"/>
    <cellStyle name="Normal 4 5 2 2 2 2" xfId="12610" xr:uid="{2F827BF6-1556-42FB-A9BF-79C0280F4AEE}"/>
    <cellStyle name="Normal 4 5 2 2 2 2 2" xfId="37973" xr:uid="{B4FB2660-042E-4D47-9521-CD74493E1C4F}"/>
    <cellStyle name="Normal 4 5 2 2 2 3" xfId="43768" xr:uid="{395A79A9-BA3D-4B7D-8B53-F4513B9807DE}"/>
    <cellStyle name="Normal 4 5 2 2 3" xfId="20718" xr:uid="{C5950A45-6E16-44FC-8BA6-5069B5B265B6}"/>
    <cellStyle name="Normal 4 5 2 2 3 2" xfId="22324" xr:uid="{F524EA11-641C-4596-8109-AC2D066C1028}"/>
    <cellStyle name="Normal 4 5 2 2 3 2 2" xfId="47592" xr:uid="{8D3706DA-E898-484C-BEC1-149B3A107285}"/>
    <cellStyle name="Normal 4 5 2 2 3 3" xfId="45997" xr:uid="{0DFF255B-0441-4F9F-9CC2-0B4CED378541}"/>
    <cellStyle name="Normal 4 5 2 2 4" xfId="7241" xr:uid="{BD2BCE04-64C5-4A8E-8A11-23198A491399}"/>
    <cellStyle name="Normal 4 5 2 2 4 2" xfId="32655" xr:uid="{F65C9060-DE8D-4B09-A8FE-0EF45C7EB3D2}"/>
    <cellStyle name="Normal 4 5 2 2 5" xfId="27975" xr:uid="{19D35A24-5583-438A-954C-4C6210BC5CE0}"/>
    <cellStyle name="Normal 4 5 2 3" xfId="502" xr:uid="{7BBDE44D-FF00-4DE9-83E7-BAF45009D50F}"/>
    <cellStyle name="Normal 4 5 2 3 2" xfId="12574" xr:uid="{DB48F3EB-58C5-475C-965A-C887FCCC7015}"/>
    <cellStyle name="Normal 4 5 2 3 2 2" xfId="37937" xr:uid="{9FEE2192-6417-4455-8CF4-DFD068544945}"/>
    <cellStyle name="Normal 4 5 2 3 3" xfId="25986" xr:uid="{E155B6C2-A26D-422B-AE29-7FE1F02AF648}"/>
    <cellStyle name="Normal 4 5 2 4" xfId="6994" xr:uid="{B72D4DAA-B850-4100-BD6F-B53BB09AB1F3}"/>
    <cellStyle name="Normal 4 5 2 4 2" xfId="6430" xr:uid="{29AC6E92-198E-46C9-AF03-C029F3B57446}"/>
    <cellStyle name="Normal 4 5 2 4 2 2" xfId="31853" xr:uid="{FACEDA37-1D45-4BF3-8B55-6A23E641C8FB}"/>
    <cellStyle name="Normal 4 5 2 4 3" xfId="32408" xr:uid="{6CC3FE00-8BB8-4064-9004-A1B2DEFC9D25}"/>
    <cellStyle name="Normal 4 5 2 5" xfId="18725" xr:uid="{C1E44F71-B34F-44CB-BA38-4D31EE1E928C}"/>
    <cellStyle name="Normal 4 5 2 5 2" xfId="44025" xr:uid="{33F87D97-3014-4937-990D-4DBBBE96A5D0}"/>
    <cellStyle name="Normal 4 5 2 6" xfId="33091" xr:uid="{4BC72B37-5E60-4A16-86C3-BEF07DBC54A9}"/>
    <cellStyle name="Normal 4 5 3" xfId="20319" xr:uid="{28BD9DBF-FEE3-4A46-B3B3-35DBF2070FAA}"/>
    <cellStyle name="Normal 4 5 3 2" xfId="8835" xr:uid="{E41AE198-1A0D-4797-9323-EA8EB167F6EB}"/>
    <cellStyle name="Normal 4 5 3 2 2" xfId="7935" xr:uid="{39327570-086D-478F-901F-D42D9D818F8E}"/>
    <cellStyle name="Normal 4 5 3 2 2 2" xfId="25247" xr:uid="{69EB391E-63A9-4D7D-B6C7-7AD0CEB2CF67}"/>
    <cellStyle name="Normal 4 5 3 2 2 2 2" xfId="50481" xr:uid="{D776DB18-7216-460B-80A1-FC84E19BE401}"/>
    <cellStyle name="Normal 4 5 3 2 2 3" xfId="33342" xr:uid="{7F45CD9A-6BFC-4A8C-B910-01BB5CE7533D}"/>
    <cellStyle name="Normal 4 5 3 2 3" xfId="14406" xr:uid="{3A3AC0DA-C99F-4A58-A0DD-E39DA93FA3E2}"/>
    <cellStyle name="Normal 4 5 3 2 3 2" xfId="16012" xr:uid="{D1B53EA4-2DFC-4F5F-94B1-BE60576CD585}"/>
    <cellStyle name="Normal 4 5 3 2 3 2 2" xfId="41339" xr:uid="{B0AEF301-784F-45EA-8A57-816E90227C28}"/>
    <cellStyle name="Normal 4 5 3 2 3 3" xfId="39745" xr:uid="{B3A0C215-D12D-4E65-9FFB-DAD6CC456B48}"/>
    <cellStyle name="Normal 4 5 3 2 4" xfId="19877" xr:uid="{5C95A092-FDE3-4A39-A5B2-BBDC51ECD4A7}"/>
    <cellStyle name="Normal 4 5 3 2 4 2" xfId="45165" xr:uid="{C0D7063B-CF70-4D0B-8325-9FEAB590D16F}"/>
    <cellStyle name="Normal 4 5 3 2 5" xfId="34228" xr:uid="{64B4F2DC-95D7-42EB-AD5F-D5FDC4B00F32}"/>
    <cellStyle name="Normal 4 5 3 3" xfId="1541" xr:uid="{99D2D308-D63F-49B3-9B15-86E6DF476280}"/>
    <cellStyle name="Normal 4 5 3 3 2" xfId="25211" xr:uid="{BE3E1948-8C41-4A78-9E15-28209D97D8B9}"/>
    <cellStyle name="Normal 4 5 3 3 2 2" xfId="50445" xr:uid="{E1EF845D-E205-4925-863F-0943838F7F18}"/>
    <cellStyle name="Normal 4 5 3 3 3" xfId="27012" xr:uid="{7B5598B9-74CE-47BC-9082-795B1193F6B5}"/>
    <cellStyle name="Normal 4 5 3 4" xfId="19630" xr:uid="{ACAF59B3-1174-4954-9E56-486F82396568}"/>
    <cellStyle name="Normal 4 5 3 4 2" xfId="12744" xr:uid="{44698D03-CEF4-4483-BAD9-EE321596BEEF}"/>
    <cellStyle name="Normal 4 5 3 4 2 2" xfId="38107" xr:uid="{69DDC905-72BE-48B1-8DFF-88BE611B6237}"/>
    <cellStyle name="Normal 4 5 3 4 3" xfId="44918" xr:uid="{27AE35C1-7FF6-421E-B90C-64E5E46E394C}"/>
    <cellStyle name="Normal 4 5 3 5" xfId="8192" xr:uid="{89F17659-522C-4DA1-A4A4-18F16E77E2A4}"/>
    <cellStyle name="Normal 4 5 3 5 2" xfId="33599" xr:uid="{A70504FD-89AE-4D8F-B96A-70FCD4507395}"/>
    <cellStyle name="Normal 4 5 3 6" xfId="45599" xr:uid="{163BE7A9-95BC-4644-960E-E0D8CD2517FA}"/>
    <cellStyle name="Normal 4 5 4" xfId="14086" xr:uid="{28667721-8C14-4986-B13E-B8FD5F3F09F3}"/>
    <cellStyle name="Normal 4 5 4 2" xfId="24781" xr:uid="{4A4AC0DE-989D-424C-A15F-0F63BB483C34}"/>
    <cellStyle name="Normal 4 5 4 2 2" xfId="6296" xr:uid="{52F03800-18B9-4648-B2B1-E64D5DD4E5A5}"/>
    <cellStyle name="Normal 4 5 4 2 2 2" xfId="31719" xr:uid="{24795374-DE2B-408F-89B0-3E4C68B844B8}"/>
    <cellStyle name="Normal 4 5 4 2 3" xfId="50015" xr:uid="{BFD7FC0A-E605-4375-A577-7B48FBD454F3}"/>
    <cellStyle name="Normal 4 5 4 3" xfId="8083" xr:uid="{324885B0-244C-4C37-B96E-30D0FC4ECDDD}"/>
    <cellStyle name="Normal 4 5 4 3 2" xfId="9688" xr:uid="{41CE5236-F676-4973-94B7-D0B0B16FE6C7}"/>
    <cellStyle name="Normal 4 5 4 3 2 2" xfId="35081" xr:uid="{FB2DBD44-C7E3-4D6C-8A9A-1AF9490E24D2}"/>
    <cellStyle name="Normal 4 5 4 3 3" xfId="33490" xr:uid="{F62E77A8-3B61-45EA-B1DD-C6D57F5A2B73}"/>
    <cellStyle name="Normal 4 5 4 4" xfId="17774" xr:uid="{2C981034-235E-46E2-A7B4-D7FFE9B13D7C}"/>
    <cellStyle name="Normal 4 5 4 4 2" xfId="43082" xr:uid="{F59BE72E-1090-4B4C-A3EC-78BA563A915A}"/>
    <cellStyle name="Normal 4 5 4 5" xfId="39425" xr:uid="{F98AED8D-ADD6-4F95-9121-F557CB7A6F43}"/>
    <cellStyle name="Normal 4 5 5" xfId="13143" xr:uid="{ECAA4A8F-2C9D-4CB7-9094-D60D12A58A74}"/>
    <cellStyle name="Normal 4 5 5 2" xfId="6260" xr:uid="{4F55A620-0FB3-44F3-9969-AE6BD524B659}"/>
    <cellStyle name="Normal 4 5 5 2 2" xfId="31683" xr:uid="{C21D83D9-3B17-4C35-8C5C-96377F060D0C}"/>
    <cellStyle name="Normal 4 5 5 3" xfId="38494" xr:uid="{76FA7C97-BCF7-44E7-8E69-F49FCA29C62B}"/>
    <cellStyle name="Normal 4 5 6" xfId="17527" xr:uid="{F2EDFFD6-5E02-413B-91C3-46B92031F5CD}"/>
    <cellStyle name="Normal 4 5 6 2" xfId="16964" xr:uid="{D816DA5B-3852-446C-9186-A8E0262FA5C5}"/>
    <cellStyle name="Normal 4 5 6 2 2" xfId="42280" xr:uid="{7CF3CEB8-214A-4C62-A995-B4795049E6C7}"/>
    <cellStyle name="Normal 4 5 6 3" xfId="42835" xr:uid="{396AC31E-031E-47FB-9F07-EE3968CA2CC1}"/>
    <cellStyle name="Normal 4 5 7" xfId="25038" xr:uid="{D10460D6-B4F7-4D1B-A4AD-9D22ED53C6CA}"/>
    <cellStyle name="Normal 4 5 7 2" xfId="50272" xr:uid="{FBAB01AA-FDB8-4418-B9BC-36EF8FD8D882}"/>
    <cellStyle name="Normal 4 5 8" xfId="43518" xr:uid="{4D0FD13A-E110-4A34-8C47-BE8CB31C4DFC}"/>
    <cellStyle name="Normal 4 6" xfId="14007" xr:uid="{4F44377F-6A3E-440A-B5A4-EAB47F1F3915}"/>
    <cellStyle name="Normal 4 6 2" xfId="21471" xr:uid="{E992FDAF-5379-46C0-A465-8FCA3AA6328F}"/>
    <cellStyle name="Normal 4 6 2 2" xfId="20570" xr:uid="{3697B78C-8D45-45D1-A34C-99909D0F8363}"/>
    <cellStyle name="Normal 4 6 2 2 2" xfId="18934" xr:uid="{4861E273-AB9F-4C9F-8FFC-4C7CB3E37578}"/>
    <cellStyle name="Normal 4 6 2 2 2 2" xfId="44234" xr:uid="{2BA1E2D8-07CD-4C73-BCCE-C8B187B25888}"/>
    <cellStyle name="Normal 4 6 2 2 3" xfId="45849" xr:uid="{E4A55DDF-42F9-4DF3-9D63-18A68E2EBEDA}"/>
    <cellStyle name="Normal 4 6 2 3" xfId="754" xr:uid="{497BE3C5-0C64-4607-BD9B-D4E08CEF6A2A}"/>
    <cellStyle name="Normal 4 6 2 3 2" xfId="5479" xr:uid="{37D035E1-FCA5-4A62-B9CF-AF05227D543F}"/>
    <cellStyle name="Normal 4 6 2 3 2 2" xfId="30910" xr:uid="{0E544663-AC15-4528-A445-2752DF832A5A}"/>
    <cellStyle name="Normal 4 6 2 3 3" xfId="26238" xr:uid="{CF73315A-84E1-4529-AD36-3C77DD280C89}"/>
    <cellStyle name="Normal 4 6 2 4" xfId="13563" xr:uid="{EEF0A0EF-BCEA-414E-B0A9-F22D9B1F541C}"/>
    <cellStyle name="Normal 4 6 2 4 2" xfId="38914" xr:uid="{D555FC1F-2244-49A6-AC77-44E5E7F01DCD}"/>
    <cellStyle name="Normal 4 6 2 5" xfId="46739" xr:uid="{2E5F9D4C-973D-483B-812D-CDF58E773B11}"/>
    <cellStyle name="Normal 4 6 3" xfId="3645" xr:uid="{01925B10-3E5B-4510-83D0-CE35C2C6867D}"/>
    <cellStyle name="Normal 4 6 3 2" xfId="18898" xr:uid="{19D9DB49-0116-4DF7-9E64-05112E63BDE7}"/>
    <cellStyle name="Normal 4 6 3 2 2" xfId="44198" xr:uid="{09BE6306-7251-4E55-9A8F-62CB6F7DFC95}"/>
    <cellStyle name="Normal 4 6 3 3" xfId="29089" xr:uid="{D064A12E-17E7-48C9-A0DF-F6B73FB27A2C}"/>
    <cellStyle name="Normal 4 6 4" xfId="13316" xr:uid="{B9E57D29-99C5-41B8-B8CE-F2802CD98AFC}"/>
    <cellStyle name="Normal 4 6 4 2" xfId="25381" xr:uid="{39DA37D6-E29F-40FF-A80F-6FC812C798CE}"/>
    <cellStyle name="Normal 4 6 4 2 2" xfId="50615" xr:uid="{22BE69F6-296D-447C-8109-17DC8480D6B3}"/>
    <cellStyle name="Normal 4 6 4 3" xfId="38667" xr:uid="{A19C2D8B-2594-4233-8C36-4AB0C9D7120C}"/>
    <cellStyle name="Normal 4 6 5" xfId="20827" xr:uid="{E592F8C6-62BC-4030-9171-CB0CAC34DB73}"/>
    <cellStyle name="Normal 4 6 5 2" xfId="46106" xr:uid="{04AFB9A6-A63E-4AB2-9DF8-23AC33517820}"/>
    <cellStyle name="Normal 4 6 6" xfId="39347" xr:uid="{1845E947-6D97-4C1E-8D11-16C2EFF490D6}"/>
    <cellStyle name="Normal 4 7" xfId="2443" xr:uid="{EE6D3F1C-CF3C-4544-B9FB-1FDDF269105C}"/>
    <cellStyle name="Normal 4 7 2" xfId="15159" xr:uid="{3A02981B-7CB5-4F80-A4CA-E996FC77B74D}"/>
    <cellStyle name="Normal 4 7 2 2" xfId="14258" xr:uid="{A95EA496-9B12-4C68-A5F1-61B29B9EA4E1}"/>
    <cellStyle name="Normal 4 7 2 2 2" xfId="8401" xr:uid="{E49CF1D9-92D0-46CA-8695-8CAC9C43C78F}"/>
    <cellStyle name="Normal 4 7 2 2 2 2" xfId="33808" xr:uid="{E1CA0D9F-3CFC-4234-841D-DC1DC10EA648}"/>
    <cellStyle name="Normal 4 7 2 2 3" xfId="39597" xr:uid="{319C7C08-79FD-4D97-B24D-4A47CA0DD45B}"/>
    <cellStyle name="Normal 4 7 2 3" xfId="7072" xr:uid="{C6CBF89E-49C8-4801-8136-81F613354F98}"/>
    <cellStyle name="Normal 4 7 2 3 2" xfId="11792" xr:uid="{DF01B31E-A81F-4864-9156-BB8340CDFF76}"/>
    <cellStyle name="Normal 4 7 2 3 2 2" xfId="37163" xr:uid="{79CC0566-1465-49A4-9BAB-2F2700707AE9}"/>
    <cellStyle name="Normal 4 7 2 3 3" xfId="32486" xr:uid="{F7B01B5B-1AA7-4039-81EE-5C1C060C3D7D}"/>
    <cellStyle name="Normal 4 7 2 4" xfId="927" xr:uid="{ED844F57-D789-4565-A282-5EBCF6F80D6D}"/>
    <cellStyle name="Normal 4 7 2 4 2" xfId="26411" xr:uid="{998753D1-94E0-4D7C-9616-841381159505}"/>
    <cellStyle name="Normal 4 7 2 5" xfId="40486" xr:uid="{AD89DDC5-DC2D-4651-BB03-971E965DBB91}"/>
    <cellStyle name="Normal 4 7 3" xfId="9959" xr:uid="{5083186A-49B6-4E74-B673-EA65F3EC8BBB}"/>
    <cellStyle name="Normal 4 7 3 2" xfId="8365" xr:uid="{E22AA391-8C10-40EE-A15B-451139075309}"/>
    <cellStyle name="Normal 4 7 3 2 2" xfId="33772" xr:uid="{3DD6CD76-561E-4396-AEB0-FCD715D40DED}"/>
    <cellStyle name="Normal 4 7 3 3" xfId="35343" xr:uid="{5162FDD8-FB85-4060-8A94-26BAF8FDFF09}"/>
    <cellStyle name="Normal 4 7 4" xfId="676" xr:uid="{6F0B0DB4-DC60-45D7-9410-1103D5F25894}"/>
    <cellStyle name="Normal 4 7 4 2" xfId="19068" xr:uid="{380CF355-9010-40F8-A93B-0E764EAB2A49}"/>
    <cellStyle name="Normal 4 7 4 2 2" xfId="44368" xr:uid="{5C1E66BB-3C2C-4B01-98B5-1A09ADD9FD88}"/>
    <cellStyle name="Normal 4 7 4 3" xfId="26160" xr:uid="{CE12F3B0-6619-4829-AC3F-CAD4DF385F9A}"/>
    <cellStyle name="Normal 4 7 5" xfId="14515" xr:uid="{1D63CF04-D74B-4101-8271-3366092A283D}"/>
    <cellStyle name="Normal 4 7 5 2" xfId="39854" xr:uid="{C0F55105-3562-4EEF-A506-26FBBE0FACC1}"/>
    <cellStyle name="Normal 4 7 6" xfId="27897" xr:uid="{2609CE8C-3E72-4E11-BDCC-4AEA1D36CA2D}"/>
    <cellStyle name="Normal 4 8" xfId="8756" xr:uid="{1D66AB30-4D37-49BD-BA48-B1FA5EE87EB3}"/>
    <cellStyle name="Normal 4 9" xfId="4543" xr:uid="{E98B2C2C-8B0F-4CD4-A9A7-49395080AF13}"/>
    <cellStyle name="Normal 4 9 2" xfId="5748" xr:uid="{87B5F850-2E2D-40AB-84B7-25937E6BC2D3}"/>
    <cellStyle name="Normal 4 9 2 2" xfId="3123" xr:uid="{4AD8E0FA-5AE7-45FC-A550-DEBD9CA4252E}"/>
    <cellStyle name="Normal 4 9 2 2 2" xfId="28576" xr:uid="{BFE8DBCD-3A00-471C-915B-6F2F88F31B97}"/>
    <cellStyle name="Normal 4 9 2 3" xfId="31171" xr:uid="{EACC9870-3335-470E-92B5-C27C833B5F03}"/>
    <cellStyle name="Normal 4 9 3" xfId="10131" xr:uid="{69DBB548-86A5-4590-BFA1-699FE0D0BDCC}"/>
    <cellStyle name="Normal 4 9 3 2" xfId="14857" xr:uid="{82203FDC-BDED-4E89-9521-7BF8FEF8EAE9}"/>
    <cellStyle name="Normal 4 9 3 2 2" xfId="40196" xr:uid="{C42EB681-BEBF-45E8-B2E1-9FE79DB24E77}"/>
    <cellStyle name="Normal 4 9 3 3" xfId="35515" xr:uid="{8810716B-8A5B-4305-B343-C708C1508A58}"/>
    <cellStyle name="Normal 4 9 4" xfId="9266" xr:uid="{09C4EC4C-04E1-4E46-A0A3-FE5BF42A39E2}"/>
    <cellStyle name="Normal 4 9 4 2" xfId="34659" xr:uid="{38305AD5-1693-402B-B025-9B22F1F629CA}"/>
    <cellStyle name="Normal 4 9 5" xfId="29974" xr:uid="{249282F8-8B80-4C46-8FE9-BC4A09BDE1B8}"/>
    <cellStyle name="Normal 40" xfId="175" xr:uid="{D3C8DB5C-3CEC-427F-89CC-685B911FF127}"/>
    <cellStyle name="Normal 40 2" xfId="13921" xr:uid="{B43B3D26-6A20-4DF5-BADF-51B7B5BE3D31}"/>
    <cellStyle name="Normal 40 3" xfId="25575" xr:uid="{2B2DE97A-86DE-4DAB-A74A-A83DFA2A8559}"/>
    <cellStyle name="Normal 40 3 2" xfId="50798" xr:uid="{44B07968-B325-45A8-B1A6-EEDAAA2C1AC9}"/>
    <cellStyle name="Normal 40 4" xfId="25670" xr:uid="{D737B3B7-CA12-4E83-8161-A2694C2B6472}"/>
    <cellStyle name="Normal 41" xfId="158" xr:uid="{AF5593F5-1B24-48A3-81AD-661200E6C524}"/>
    <cellStyle name="Normal 41 2" xfId="2357" xr:uid="{994BC3BD-5FDA-4602-8DF5-E43D66B76DF9}"/>
    <cellStyle name="Normal 41 3" xfId="25558" xr:uid="{DD1BE05C-077F-49BD-9BC3-B9C290368151}"/>
    <cellStyle name="Normal 41 3 2" xfId="50781" xr:uid="{1727FEDA-7614-405A-98A7-AB8309593AC8}"/>
    <cellStyle name="Normal 41 4" xfId="25653" xr:uid="{182A6D03-1A86-47BB-8FCC-FA88AAA93A1B}"/>
    <cellStyle name="Normal 42" xfId="161" xr:uid="{3208E409-ED35-4D26-86E9-F17A69CB57A9}"/>
    <cellStyle name="Normal 42 2" xfId="8670" xr:uid="{510DBB1D-1688-41D3-B678-7FF9A58B5C11}"/>
    <cellStyle name="Normal 42 3" xfId="25561" xr:uid="{5CC07672-2A07-4E77-A8FA-6EC49DE147C7}"/>
    <cellStyle name="Normal 42 3 2" xfId="50784" xr:uid="{0460E9F6-E998-4ACF-9060-D22C87437A1F}"/>
    <cellStyle name="Normal 42 4" xfId="25656" xr:uid="{30916984-6B4B-4536-9AD4-23DB7B909D01}"/>
    <cellStyle name="Normal 43" xfId="179" xr:uid="{45F8909D-D009-409F-AD13-2BFFBB29D8DD}"/>
    <cellStyle name="Normal 43 2" xfId="21306" xr:uid="{D3E45DB6-A1CF-4DC7-80EF-6B3D44CC29A8}"/>
    <cellStyle name="Normal 43 3" xfId="25579" xr:uid="{70B89CF5-D9AF-4AAF-9959-0AB243D3CBCB}"/>
    <cellStyle name="Normal 43 3 2" xfId="50802" xr:uid="{64FD9C32-7949-4B9C-9D73-6023E6005786}"/>
    <cellStyle name="Normal 43 4" xfId="25674" xr:uid="{38B06810-DC0D-4C63-BEE3-C2DCCEBD0395}"/>
    <cellStyle name="Normal 44" xfId="159" xr:uid="{23C28C40-60F1-4CFC-AD03-B47B23E7AD99}"/>
    <cellStyle name="Normal 44 2" xfId="14994" xr:uid="{932CCF88-24C4-4FF9-920C-5201732EAD67}"/>
    <cellStyle name="Normal 44 3" xfId="25559" xr:uid="{86DB731A-C857-409D-8B97-2976B59A2896}"/>
    <cellStyle name="Normal 44 3 2" xfId="50782" xr:uid="{E0E01116-EF70-46EC-8B9A-4D18EB4E0B06}"/>
    <cellStyle name="Normal 44 4" xfId="25654" xr:uid="{7A623AA6-C243-4188-BC74-83E6B41F335D}"/>
    <cellStyle name="Normal 45" xfId="4461" xr:uid="{71756A9C-8ACE-4C4D-A1A2-7D4E8B9FFB28}"/>
    <cellStyle name="Normal 46" xfId="10775" xr:uid="{A3FD2A8E-A612-4C04-A8DB-418375C07554}"/>
    <cellStyle name="Normal 47" xfId="23412" xr:uid="{DA30C85F-5AA9-40C8-806F-85BC9A41F6BC}"/>
    <cellStyle name="Normal 48" xfId="17100" xr:uid="{28C098D7-B240-4A30-A042-0B839BDBBBCE}"/>
    <cellStyle name="Normal 49" xfId="6566" xr:uid="{26ED92E5-15BE-410D-BE1A-42BFA39CB4E8}"/>
    <cellStyle name="Normal 5" xfId="90" xr:uid="{0ECA5717-E0D1-4F68-BDE8-A5F66C9160D0}"/>
    <cellStyle name="Normal 5 10" xfId="4626" xr:uid="{961206B6-927D-46C4-BAF5-09D7479F0E78}"/>
    <cellStyle name="Normal 5 10 2" xfId="2694" xr:uid="{CFD6E93A-9BB0-40BE-9898-3BACE8593EC7}"/>
    <cellStyle name="Normal 5 10 2 2" xfId="21036" xr:uid="{DE203F5D-E471-42E8-82A8-31735762A008}"/>
    <cellStyle name="Normal 5 10 2 2 2" xfId="46315" xr:uid="{32C03987-FC73-44DB-A153-F5D17D800BC9}"/>
    <cellStyle name="Normal 5 10 2 3" xfId="28147" xr:uid="{211B7663-80A3-4D66-8AE5-E62DBDD9E9B9}"/>
    <cellStyle name="Normal 5 10 3" xfId="19708" xr:uid="{54F6AB70-E07E-4DF4-9691-09080C25BA4F}"/>
    <cellStyle name="Normal 5 10 3 2" xfId="24429" xr:uid="{F06886C6-534D-4120-91CA-76D3AC795AF4}"/>
    <cellStyle name="Normal 5 10 3 2 2" xfId="49674" xr:uid="{3C72F491-2669-4C73-90E1-8E1A5EC1116B}"/>
    <cellStyle name="Normal 5 10 3 3" xfId="44996" xr:uid="{C88DF061-661B-4D8F-A991-9CAA8DE55B44}"/>
    <cellStyle name="Normal 5 10 4" xfId="928" xr:uid="{CFE0C43B-B183-4A75-8A34-AF36D1B1ACAA}"/>
    <cellStyle name="Normal 5 10 4 2" xfId="26412" xr:uid="{0A380F02-26B8-459E-B2C1-BD91190E7F09}"/>
    <cellStyle name="Normal 5 10 5" xfId="30057" xr:uid="{CEF5D573-9209-48F9-9025-F9AED4EAEDCF}"/>
    <cellStyle name="Normal 5 2" xfId="19203" xr:uid="{DE35B9E7-3529-453D-B726-D039756009EA}"/>
    <cellStyle name="Normal 5 2 10" xfId="2877" xr:uid="{CB5274A3-00FA-4576-B987-3692C42AB706}"/>
    <cellStyle name="Normal 5 2 10 2" xfId="28330" xr:uid="{25D82F12-30F9-4BB2-A66E-F1349381BDBD}"/>
    <cellStyle name="Normal 5 2 11" xfId="44499" xr:uid="{2607BD26-0883-4899-957B-B3ACD5207349}"/>
    <cellStyle name="Normal 5 2 2" xfId="16035" xr:uid="{6D1537CE-25C1-4166-8AE9-30131AA7E5CB}"/>
    <cellStyle name="Normal 5 2 2 2" xfId="10860" xr:uid="{0C16DD32-BFC4-4406-A26A-89757550604D}"/>
    <cellStyle name="Normal 5 2 2 2 2" xfId="17264" xr:uid="{9DFC8B76-1543-4B52-B799-C2C5AC16BD21}"/>
    <cellStyle name="Normal 5 2 2 2 2 2" xfId="15331" xr:uid="{061EC08F-EEBC-436C-9700-D0BEC58E827F}"/>
    <cellStyle name="Normal 5 2 2 2 2 2 2" xfId="8628" xr:uid="{54D5E549-8106-410D-9B31-D5D6DD8BF1A2}"/>
    <cellStyle name="Normal 5 2 2 2 2 2 2 2" xfId="34034" xr:uid="{06379EF3-87DB-489C-976B-8E4EFB2B8967}"/>
    <cellStyle name="Normal 5 2 2 2 2 2 3" xfId="40658" xr:uid="{3A607421-5EB1-43EF-BD76-7D2D8306258A}"/>
    <cellStyle name="Normal 5 2 2 2 2 3" xfId="756" xr:uid="{FB96C0CB-85E2-47A5-BCB0-3F27321E5160}"/>
    <cellStyle name="Normal 5 2 2 2 2 3 2" xfId="20220" xr:uid="{F6312066-1C4A-4873-BAF6-0B8AB5030C79}"/>
    <cellStyle name="Normal 5 2 2 2 2 3 2 2" xfId="45508" xr:uid="{F8B1367D-3C6B-42C8-8BC1-73DDB60D9279}"/>
    <cellStyle name="Normal 5 2 2 2 2 3 3" xfId="26240" xr:uid="{E35875E9-90B5-41A6-9063-3D5AF27D64D0}"/>
    <cellStyle name="Normal 5 2 2 2 2 4" xfId="10382" xr:uid="{57AE8DB2-7A5D-4BA7-9C3E-616723006196}"/>
    <cellStyle name="Normal 5 2 2 2 2 4 2" xfId="35766" xr:uid="{CAA85A20-754D-44B3-9FCE-7396E40F1605}"/>
    <cellStyle name="Normal 5 2 2 2 2 5" xfId="42572" xr:uid="{B3739712-9057-4C5E-8CC2-EC03D59FF33E}"/>
    <cellStyle name="Normal 5 2 2 2 3" xfId="12063" xr:uid="{BD0036EE-2ABD-4905-BE45-504B545263A2}"/>
    <cellStyle name="Normal 5 2 2 2 3 2" xfId="9437" xr:uid="{AA90F4D4-4437-43ED-8DD2-C12B84121890}"/>
    <cellStyle name="Normal 5 2 2 2 3 2 2" xfId="34830" xr:uid="{DBB23703-3CD0-48BB-B024-9D52DA3E9B09}"/>
    <cellStyle name="Normal 5 2 2 2 3 3" xfId="37426" xr:uid="{8B917E76-0576-4275-88F5-B4EC7BE28092}"/>
    <cellStyle name="Normal 5 2 2 2 4" xfId="22769" xr:uid="{70B5AB67-77F5-4D39-BF57-5BDFFDC29438}"/>
    <cellStyle name="Normal 5 2 2 2 4 2" xfId="3294" xr:uid="{CD06121B-05BA-4105-B1DB-F095D9860710}"/>
    <cellStyle name="Normal 5 2 2 2 4 2 2" xfId="28747" xr:uid="{1BB21DBB-1049-4A46-9D41-EAADB285D89F}"/>
    <cellStyle name="Normal 5 2 2 2 4 3" xfId="48024" xr:uid="{9C75FCA8-7FBD-414C-B8B6-C11E85CF9EAC}"/>
    <cellStyle name="Normal 5 2 2 2 5" xfId="15588" xr:uid="{1007437A-C171-4508-B2F0-F1F091D37714}"/>
    <cellStyle name="Normal 5 2 2 2 5 2" xfId="40915" xr:uid="{9AD571AF-2AE6-47B5-9B08-B46544676032}"/>
    <cellStyle name="Normal 5 2 2 2 6" xfId="36231" xr:uid="{921C3448-607F-4936-B5F2-D0AC76B3496D}"/>
    <cellStyle name="Normal 5 2 2 3" xfId="23497" xr:uid="{54FC4F4C-124F-4BE1-AEC5-69D8861F2FF0}"/>
    <cellStyle name="Normal 5 2 2 3 2" xfId="6731" xr:uid="{F6BA843E-899B-44B8-BECA-D28D515B7D1E}"/>
    <cellStyle name="Normal 5 2 2 3 2 2" xfId="4798" xr:uid="{9451DE1B-7BA3-488D-BD98-802B23266304}"/>
    <cellStyle name="Normal 5 2 2 3 2 2 2" xfId="21263" xr:uid="{1F4AB609-FF10-4448-AF9E-ACD3FF396C1F}"/>
    <cellStyle name="Normal 5 2 2 3 2 2 2 2" xfId="46541" xr:uid="{7C6E8A97-29F2-4FBD-A271-51432A4D525C}"/>
    <cellStyle name="Normal 5 2 2 3 2 2 3" xfId="30229" xr:uid="{D38F60FF-69A6-49D4-B0A5-ECF0C51E9BC7}"/>
    <cellStyle name="Normal 5 2 2 3 2 3" xfId="1793" xr:uid="{7D6437BF-2433-4FB8-BBC2-AFCD9322CE69}"/>
    <cellStyle name="Normal 5 2 2 3 2 3 2" xfId="13906" xr:uid="{88F75ECA-45AC-4B89-88CE-918238353D16}"/>
    <cellStyle name="Normal 5 2 2 3 2 3 2 2" xfId="39257" xr:uid="{4A72A22F-C518-4A0B-BBD7-59BF379397CD}"/>
    <cellStyle name="Normal 5 2 2 3 2 3 3" xfId="27264" xr:uid="{FB095054-A1E2-442A-884A-122579190CA4}"/>
    <cellStyle name="Normal 5 2 2 3 2 4" xfId="23019" xr:uid="{CE8E65C1-0AF8-4B03-B540-70C002D9DBEC}"/>
    <cellStyle name="Normal 5 2 2 3 2 4 2" xfId="48274" xr:uid="{32134B73-4998-4665-9870-B48B3CA730DC}"/>
    <cellStyle name="Normal 5 2 2 3 2 5" xfId="32145" xr:uid="{935EF7B7-A072-4D6D-8BD3-B24F6F3A9B32}"/>
    <cellStyle name="Normal 5 2 2 3 3" xfId="24700" xr:uid="{9A4D0BC8-7674-4C42-AE47-43FEE54ACF2A}"/>
    <cellStyle name="Normal 5 2 2 3 3 2" xfId="22073" xr:uid="{8F0D1FB0-FAA9-4B31-BB6F-75AE30072D0F}"/>
    <cellStyle name="Normal 5 2 2 3 3 2 2" xfId="47341" xr:uid="{F54189E0-ED18-4969-82E0-995DC6EF0702}"/>
    <cellStyle name="Normal 5 2 2 3 3 3" xfId="49934" xr:uid="{36E51DCB-C3A7-4DDD-B414-4B5F6644D6D4}"/>
    <cellStyle name="Normal 5 2 2 3 4" xfId="16456" xr:uid="{B20EFD35-5127-4D0A-9E6A-CA4BCA019461}"/>
    <cellStyle name="Normal 5 2 2 3 4 2" xfId="9607" xr:uid="{5AA08D9E-A563-4215-AE41-9BE76864CCE9}"/>
    <cellStyle name="Normal 5 2 2 3 4 2 2" xfId="35000" xr:uid="{DCEB4039-3C17-4D5A-A4F6-4AD98D89B8DE}"/>
    <cellStyle name="Normal 5 2 2 3 4 3" xfId="41772" xr:uid="{89A820D7-3C3D-495E-9C2B-28F57227C099}"/>
    <cellStyle name="Normal 5 2 2 3 5" xfId="5055" xr:uid="{A17F0324-EBB2-487F-9EC6-B4C039831CBE}"/>
    <cellStyle name="Normal 5 2 2 3 5 2" xfId="30486" xr:uid="{EF88439A-F091-4853-A6F9-54F3AE7CB8DA}"/>
    <cellStyle name="Normal 5 2 2 3 6" xfId="48743" xr:uid="{BE7FA975-D82C-464B-9E52-1758B67BAECE}"/>
    <cellStyle name="Normal 5 2 2 4" xfId="4547" xr:uid="{16A0C950-8B63-416A-83B7-75F7C1F7C308}"/>
    <cellStyle name="Normal 5 2 2 4 2" xfId="5749" xr:uid="{28003192-3D02-40CB-82C2-45726A74017C}"/>
    <cellStyle name="Normal 5 2 2 4 2 2" xfId="3124" xr:uid="{09681889-55F5-40E9-9429-A523D530DCB7}"/>
    <cellStyle name="Normal 5 2 2 4 2 2 2" xfId="28577" xr:uid="{3557AC82-04AD-4B07-883B-DB96413376DD}"/>
    <cellStyle name="Normal 5 2 2 4 2 3" xfId="31172" xr:uid="{BA5BEFD7-05D6-424C-A02D-50174CBA1C2C}"/>
    <cellStyle name="Normal 5 2 2 4 3" xfId="10132" xr:uid="{DA6FA87C-7678-4E90-8552-EB51B26DF1FB}"/>
    <cellStyle name="Normal 5 2 2 4 3 2" xfId="14858" xr:uid="{B8C24AAC-5D2D-431C-957B-D37E69841D00}"/>
    <cellStyle name="Normal 5 2 2 4 3 2 2" xfId="40197" xr:uid="{F78FCD97-9073-4A61-9336-5A3E4D52E7E8}"/>
    <cellStyle name="Normal 5 2 2 4 3 3" xfId="35516" xr:uid="{3644B28B-F183-4D36-AA6D-6AB4ABAA0C04}"/>
    <cellStyle name="Normal 5 2 2 4 4" xfId="21900" xr:uid="{3D2F307C-EC9A-450F-B720-3FFA16E1068B}"/>
    <cellStyle name="Normal 5 2 2 4 4 2" xfId="47168" xr:uid="{F8274F65-B063-41EF-A6EA-3E197BC45525}"/>
    <cellStyle name="Normal 5 2 2 4 5" xfId="29978" xr:uid="{3FF7A8AC-512B-4187-BD8B-EF1C8C221422}"/>
    <cellStyle name="Normal 5 2 2 5" xfId="23576" xr:uid="{B832EE8C-418D-439C-AF41-8768C3DE0C32}"/>
    <cellStyle name="Normal 5 2 2 5 2" xfId="21643" xr:uid="{77295172-94D6-4D98-965A-C340B9C66C3C}"/>
    <cellStyle name="Normal 5 2 2 5 2 2" xfId="2315" xr:uid="{204C7710-0392-4A2B-BAA4-B07AFF98EFDD}"/>
    <cellStyle name="Normal 5 2 2 5 2 2 2" xfId="27785" xr:uid="{6AED856B-08FC-4E45-A505-05810551A010}"/>
    <cellStyle name="Normal 5 2 2 5 2 3" xfId="46911" xr:uid="{DA35D35F-F6A4-4959-9DB4-C708B9976BA3}"/>
    <cellStyle name="Normal 5 2 2 5 3" xfId="755" xr:uid="{E77AFEA0-7537-4C45-8D45-F6C7AFBC4A14}"/>
    <cellStyle name="Normal 5 2 2 5 3 2" xfId="7584" xr:uid="{37AD7365-2B39-4812-998C-BB8228232214}"/>
    <cellStyle name="Normal 5 2 2 5 3 2 2" xfId="32998" xr:uid="{9567A15F-81AD-465F-A91B-43B95287C77D}"/>
    <cellStyle name="Normal 5 2 2 5 3 3" xfId="26239" xr:uid="{8F4AE5E8-A1FD-4ABE-A617-03B767B3223C}"/>
    <cellStyle name="Normal 5 2 2 5 4" xfId="4068" xr:uid="{0EC75CB7-0B64-4E16-9A99-FD884FC2E2A1}"/>
    <cellStyle name="Normal 5 2 2 5 4 2" xfId="29512" xr:uid="{E248DA2E-E27E-4A3D-9664-A0B8B6B64EC4}"/>
    <cellStyle name="Normal 5 2 2 5 5" xfId="48821" xr:uid="{34855AC5-90DE-4D34-8C4D-081163286627}"/>
    <cellStyle name="Normal 5 2 2 6" xfId="13070" xr:uid="{D715B476-066E-4667-9F67-8F27666B3270}"/>
    <cellStyle name="Normal 5 2 2 6 2" xfId="25139" xr:uid="{6ED916C7-88FB-4086-A483-86EEB0C80D18}"/>
    <cellStyle name="Normal 5 2 2 6 2 2" xfId="50373" xr:uid="{E315CCD2-8380-4FBC-878C-1904B918D99E}"/>
    <cellStyle name="Normal 5 2 2 6 3" xfId="38421" xr:uid="{BC0FF02D-07DA-4533-A90C-58EF410A388E}"/>
    <cellStyle name="Normal 5 2 2 7" xfId="20586" xr:uid="{46CC007B-497F-4490-9839-2B8D32FE4FBA}"/>
    <cellStyle name="Normal 5 2 2 7 2" xfId="24274" xr:uid="{9F8528DB-1C88-4AB0-BB2B-9D3202B93CFD}"/>
    <cellStyle name="Normal 5 2 2 7 2 2" xfId="49519" xr:uid="{3E47C455-BE93-415F-893D-0BEAA600CED3}"/>
    <cellStyle name="Normal 5 2 2 7 3" xfId="45865" xr:uid="{A4387D61-448F-4FCC-AED0-E5D991276FFD}"/>
    <cellStyle name="Normal 5 2 2 8" xfId="8121" xr:uid="{926F1A63-CE7C-4D05-A0B4-8C0A2A82A722}"/>
    <cellStyle name="Normal 5 2 2 8 2" xfId="33528" xr:uid="{9E07247B-AB12-4AEA-897E-12FA5247443B}"/>
    <cellStyle name="Normal 5 2 2 9" xfId="41354" xr:uid="{F154C510-B881-49F9-AFC1-0ABC982B92F7}"/>
    <cellStyle name="Normal 5 2 3" xfId="17185" xr:uid="{AEAC571C-26CD-4493-B1D5-A95BC58BB22B}"/>
    <cellStyle name="Normal 5 2 3 2" xfId="6652" xr:uid="{0E868D92-463F-4CBA-AF6F-B0F3FA028B9E}"/>
    <cellStyle name="Normal 5 2 3 2 2" xfId="13053" xr:uid="{51F779FA-8A20-40C6-A5D8-7BCD1E1A629B}"/>
    <cellStyle name="Normal 5 2 3 2 2 2" xfId="23748" xr:uid="{020B8E3E-F62D-4962-B6A8-BEC12C0467EA}"/>
    <cellStyle name="Normal 5 2 3 2 2 2 2" xfId="4419" xr:uid="{045D3A2D-0D49-4713-858E-8E9B5807FF11}"/>
    <cellStyle name="Normal 5 2 3 2 2 2 2 2" xfId="29862" xr:uid="{B422BF6E-FCE0-4F03-BD9E-166C9C44F6F7}"/>
    <cellStyle name="Normal 5 2 3 2 2 2 3" xfId="48993" xr:uid="{67BE5A41-91FF-4202-BCDD-429EA133B80F}"/>
    <cellStyle name="Normal 5 2 3 2 2 3" xfId="10211" xr:uid="{84977177-84EA-4664-8D75-70A0E1E0CC2B}"/>
    <cellStyle name="Normal 5 2 3 2 2 3 2" xfId="2304" xr:uid="{4EC9EA45-8E83-40F1-B242-05D4C4CD3EF2}"/>
    <cellStyle name="Normal 5 2 3 2 2 3 2 2" xfId="27775" xr:uid="{FB8D276F-B951-45B8-8CFA-63685C25E923}"/>
    <cellStyle name="Normal 5 2 3 2 2 3 3" xfId="35595" xr:uid="{178406F4-18CA-45AF-A8A6-C17580B96CB4}"/>
    <cellStyle name="Normal 5 2 3 2 2 4" xfId="6172" xr:uid="{E2F2A9D4-71D5-4AB7-A1F1-471CD6E27130}"/>
    <cellStyle name="Normal 5 2 3 2 2 4 2" xfId="31595" xr:uid="{C3609F57-B4DD-40CC-B7DB-9DCC7C7AE454}"/>
    <cellStyle name="Normal 5 2 3 2 2 5" xfId="38404" xr:uid="{55BAEFE2-5EC9-4A3D-89B7-52FD7F1B3716}"/>
    <cellStyle name="Normal 5 2 3 2 3" xfId="7854" xr:uid="{A63827C8-4308-427A-B173-9490D4F7FB3E}"/>
    <cellStyle name="Normal 5 2 3 2 3 2" xfId="5228" xr:uid="{B556593A-2CAB-4FE0-8629-C2DC6C52A53A}"/>
    <cellStyle name="Normal 5 2 3 2 3 2 2" xfId="30659" xr:uid="{E85CF15C-9D2F-4718-B947-6E45ECABFC31}"/>
    <cellStyle name="Normal 5 2 3 2 3 3" xfId="33261" xr:uid="{C609B9C3-7830-433C-AACB-EE41DE577E62}"/>
    <cellStyle name="Normal 5 2 3 2 4" xfId="12236" xr:uid="{752E5F06-03B8-4782-AC56-9B02683BEC97}"/>
    <cellStyle name="Normal 5 2 3 2 4 2" xfId="15931" xr:uid="{2C5C7B77-4967-4FA8-A945-B8ACFE4FB05A}"/>
    <cellStyle name="Normal 5 2 3 2 4 2 2" xfId="41258" xr:uid="{F127727B-BECD-477A-97EE-91D177B63E04}"/>
    <cellStyle name="Normal 5 2 3 2 4 3" xfId="37599" xr:uid="{E690FA5E-7D1D-410E-839F-07CF9D5B274E}"/>
    <cellStyle name="Normal 5 2 3 2 5" xfId="24005" xr:uid="{98A9B0F6-5B5F-4F85-8F69-FF1398666AE2}"/>
    <cellStyle name="Normal 5 2 3 2 5 2" xfId="49250" xr:uid="{EFF3784B-7CD5-47A8-BC50-E601E54AD5AA}"/>
    <cellStyle name="Normal 5 2 3 2 6" xfId="32066" xr:uid="{D8C881D2-6F4F-431A-BE17-FA5673F72AA6}"/>
    <cellStyle name="Normal 5 2 3 3" xfId="19288" xr:uid="{881549D2-FA8B-4748-9047-6D6477CFB4EA}"/>
    <cellStyle name="Normal 5 2 3 3 2" xfId="413" xr:uid="{5DFFCF46-A89F-4376-9D9F-0B884DE35BC0}"/>
    <cellStyle name="Normal 5 2 3 3 2 2" xfId="17436" xr:uid="{A5226C1B-8048-4644-9180-2586A3AFD21B}"/>
    <cellStyle name="Normal 5 2 3 3 2 2 2" xfId="10733" xr:uid="{B82BC065-29F8-4F22-AEC0-8DC1C2B72C81}"/>
    <cellStyle name="Normal 5 2 3 3 2 2 2 2" xfId="36116" xr:uid="{A65C5C12-B22A-4DE5-97AC-77F2A1FB6CCD}"/>
    <cellStyle name="Normal 5 2 3 3 2 2 3" xfId="42744" xr:uid="{D6A9FCEC-C4C9-47BB-AD77-C854EA50AAE5}"/>
    <cellStyle name="Normal 5 2 3 3 2 3" xfId="22848" xr:uid="{82CE2064-BFE9-46FA-8F37-3F9CA9104EF5}"/>
    <cellStyle name="Normal 5 2 3 3 2 3 2" xfId="4408" xr:uid="{90128233-8E27-4308-B22E-526184EC4586}"/>
    <cellStyle name="Normal 5 2 3 3 2 3 2 2" xfId="29852" xr:uid="{5E9D9627-C4A4-459D-BE06-E32F1BF9AEEF}"/>
    <cellStyle name="Normal 5 2 3 3 2 3 3" xfId="48103" xr:uid="{C9890EDE-AEE8-47B1-8AFA-B4AFB6938E13}"/>
    <cellStyle name="Normal 5 2 3 3 2 4" xfId="12486" xr:uid="{607B330B-1315-4C75-B497-30D2A679DA5C}"/>
    <cellStyle name="Normal 5 2 3 3 2 4 2" xfId="37849" xr:uid="{C54842B4-D2DD-4BC3-8295-74A59F91DCD7}"/>
    <cellStyle name="Normal 5 2 3 3 2 5" xfId="25897" xr:uid="{CB4F315F-C800-41A4-8E11-98476592D2DD}"/>
    <cellStyle name="Normal 5 2 3 3 3" xfId="20489" xr:uid="{250720A0-134C-4C00-8CA9-2713500D2728}"/>
    <cellStyle name="Normal 5 2 3 3 3 2" xfId="11541" xr:uid="{59A7395D-CCE8-44C3-B54B-AA514AAB1EAF}"/>
    <cellStyle name="Normal 5 2 3 3 3 2 2" xfId="36912" xr:uid="{141A928B-DFC6-4571-A2C8-89F315FB0E63}"/>
    <cellStyle name="Normal 5 2 3 3 3 3" xfId="45768" xr:uid="{DC347F28-387B-4206-9F65-E5FA9096C449}"/>
    <cellStyle name="Normal 5 2 3 3 4" xfId="24873" xr:uid="{1ADDD7E9-988A-456D-8BDD-FC84758561AF}"/>
    <cellStyle name="Normal 5 2 3 3 4 2" xfId="5398" xr:uid="{D3D074A2-5F31-4C7B-A9DA-6181F03512F5}"/>
    <cellStyle name="Normal 5 2 3 3 4 2 2" xfId="30829" xr:uid="{C0AF1CBD-2081-47FC-98D7-D26D880B3630}"/>
    <cellStyle name="Normal 5 2 3 3 4 3" xfId="50107" xr:uid="{8D7F23C1-1EC9-44D0-80C1-7EC4E0EE7520}"/>
    <cellStyle name="Normal 5 2 3 3 5" xfId="17693" xr:uid="{7E6F5407-09D8-49C6-AC5A-CDEE2CE69353}"/>
    <cellStyle name="Normal 5 2 3 3 5 2" xfId="43001" xr:uid="{41A9CA77-3810-480C-8C40-5DDCCC74859D}"/>
    <cellStyle name="Normal 5 2 3 3 6" xfId="44577" xr:uid="{CA10DED2-6AEB-4000-8BE8-1DF94CE9C458}"/>
    <cellStyle name="Normal 5 2 3 4" xfId="19367" xr:uid="{098CC8DE-92A8-4449-82F0-91CB1E4122AD}"/>
    <cellStyle name="Normal 5 2 3 4 2" xfId="11111" xr:uid="{532A2F75-EA95-4446-920A-C698200250C9}"/>
    <cellStyle name="Normal 5 2 3 4 2 2" xfId="14951" xr:uid="{0ECDB499-7A9F-4DD4-B6A2-4749DA86B9AA}"/>
    <cellStyle name="Normal 5 2 3 4 2 2 2" xfId="40289" xr:uid="{5568317A-29D1-45E6-A474-9A4F14EC933F}"/>
    <cellStyle name="Normal 5 2 3 4 2 3" xfId="36482" xr:uid="{BD5B1071-BA8B-4F30-AE17-A8DD327FB559}"/>
    <cellStyle name="Normal 5 2 3 4 3" xfId="3897" xr:uid="{9C6B75D9-1548-4EDF-BBFD-1AF4B98453BC}"/>
    <cellStyle name="Normal 5 2 3 4 3 2" xfId="1271" xr:uid="{C451DBB3-CD25-4DAA-96DC-D5D6173B530D}"/>
    <cellStyle name="Normal 5 2 3 4 3 2 2" xfId="26755" xr:uid="{213845DE-B2A8-49C5-94CA-4DC039DF824F}"/>
    <cellStyle name="Normal 5 2 3 4 3 3" xfId="29341" xr:uid="{78D2B95B-A417-46FA-8C3F-BABD75716AA6}"/>
    <cellStyle name="Normal 5 2 3 4 4" xfId="16706" xr:uid="{6B8C88CF-570C-4644-82EC-D91C22AEBA9C}"/>
    <cellStyle name="Normal 5 2 3 4 4 2" xfId="42022" xr:uid="{69E3A570-786F-4CC1-8A05-4D637974E738}"/>
    <cellStyle name="Normal 5 2 3 4 5" xfId="44655" xr:uid="{62C12833-5A08-431A-9BF7-E3FCD29C9EBE}"/>
    <cellStyle name="Normal 5 2 3 5" xfId="18387" xr:uid="{3FECD732-1C71-4B0C-B21B-C7687F741685}"/>
    <cellStyle name="Normal 5 2 3 5 2" xfId="15761" xr:uid="{5D004745-6BCF-4C5C-BC56-D4BFEA1DF60C}"/>
    <cellStyle name="Normal 5 2 3 5 2 2" xfId="41088" xr:uid="{E0C2F16B-82E5-4252-A630-73D928D11A9B}"/>
    <cellStyle name="Normal 5 2 3 5 3" xfId="43687" xr:uid="{17ECA25A-7C5F-4A07-BB0D-E6685392D640}"/>
    <cellStyle name="Normal 5 2 3 6" xfId="5922" xr:uid="{D01A2206-1370-4AE0-9957-E63BA6D9D602}"/>
    <cellStyle name="Normal 5 2 3 6 2" xfId="22243" xr:uid="{D8C6558A-D97E-44A9-8B4A-805B7335FAAA}"/>
    <cellStyle name="Normal 5 2 3 6 2 2" xfId="47511" xr:uid="{8BE1A331-10E6-4B14-836E-C8C9121AA196}"/>
    <cellStyle name="Normal 5 2 3 6 3" xfId="31345" xr:uid="{B15BB4A9-C5F3-4ABA-9B39-3E06296D1375}"/>
    <cellStyle name="Normal 5 2 3 7" xfId="11368" xr:uid="{7B502698-5142-4F75-9AD4-E8E68FC393D1}"/>
    <cellStyle name="Normal 5 2 3 7 2" xfId="36739" xr:uid="{5E0AC962-3DCC-48C4-B861-F7634EA930D3}"/>
    <cellStyle name="Normal 5 2 3 8" xfId="42493" xr:uid="{8FE11322-CDDF-4520-8DF5-56EA6B336B20}"/>
    <cellStyle name="Normal 5 2 4" xfId="12974" xr:uid="{5F8D993E-21C6-4892-BEEB-E89E075A9A7F}"/>
    <cellStyle name="Normal 5 2 4 2" xfId="414" xr:uid="{E39A1DDA-D11A-4226-9FF4-C18AE99701E0}"/>
    <cellStyle name="Normal 5 2 4 2 2" xfId="6903" xr:uid="{18D0C1DC-DAF1-4D09-8249-2F50601341D9}"/>
    <cellStyle name="Normal 5 2 4 2 2 2" xfId="23369" xr:uid="{4A98CDEE-0EB0-4FB6-B492-B8080E0A30C7}"/>
    <cellStyle name="Normal 5 2 4 2 2 2 2" xfId="48624" xr:uid="{6F196B56-63FE-47AA-8097-58C6F8A35026}"/>
    <cellStyle name="Normal 5 2 4 2 2 3" xfId="32317" xr:uid="{915A2EE2-2082-4502-8A98-829EA37AC63A}"/>
    <cellStyle name="Normal 5 2 4 2 3" xfId="16535" xr:uid="{42BA66FE-0C39-420C-8B7E-7B3470036F22}"/>
    <cellStyle name="Normal 5 2 4 2 3 2" xfId="10722" xr:uid="{68A7C4D2-25A3-42AD-9666-3814CC684EFE}"/>
    <cellStyle name="Normal 5 2 4 2 3 2 2" xfId="36106" xr:uid="{9A7847E8-AF9B-48D6-A81F-19865563814C}"/>
    <cellStyle name="Normal 5 2 4 2 3 3" xfId="41851" xr:uid="{A8B160C4-8EB5-40FC-80FC-D1A44210FC66}"/>
    <cellStyle name="Normal 5 2 4 2 4" xfId="25123" xr:uid="{D072ABB6-88E8-43EF-8066-E5DE35A2B5DE}"/>
    <cellStyle name="Normal 5 2 4 2 4 2" xfId="50357" xr:uid="{38A3074E-0843-4588-8D9D-0A24C8946CA9}"/>
    <cellStyle name="Normal 5 2 4 2 5" xfId="25898" xr:uid="{0DCEA552-033F-4116-8D54-DF054C4A42A3}"/>
    <cellStyle name="Normal 5 2 4 3" xfId="14177" xr:uid="{504BD87D-D107-42D6-8FDF-24A569A96B0B}"/>
    <cellStyle name="Normal 5 2 4 3 2" xfId="24178" xr:uid="{064A21F0-9859-4F2E-850E-4F92ECC679B3}"/>
    <cellStyle name="Normal 5 2 4 3 2 2" xfId="49423" xr:uid="{C97E6900-2CD6-40AF-AFA7-9A9B8DA32610}"/>
    <cellStyle name="Normal 5 2 4 3 3" xfId="39516" xr:uid="{C8B0C611-6FBB-4142-B060-09A95B74F26B}"/>
    <cellStyle name="Normal 5 2 4 4" xfId="18560" xr:uid="{3861A9E7-044B-4208-8639-F1BF573C36F2}"/>
    <cellStyle name="Normal 5 2 4 4 2" xfId="11711" xr:uid="{9DA7108E-A1CD-4DBB-BF89-B781FE33719E}"/>
    <cellStyle name="Normal 5 2 4 4 2 2" xfId="37082" xr:uid="{6E9E59E9-840E-42AC-9AE3-9EB681207096}"/>
    <cellStyle name="Normal 5 2 4 4 3" xfId="43860" xr:uid="{BC5D926C-E255-4012-916A-9302285239EE}"/>
    <cellStyle name="Normal 5 2 4 5" xfId="7160" xr:uid="{AAFDE396-A9C5-4BEE-A614-A60BB134E20C}"/>
    <cellStyle name="Normal 5 2 4 5 2" xfId="32574" xr:uid="{BD6DC53C-B9CF-4783-AE62-940384945BF3}"/>
    <cellStyle name="Normal 5 2 4 6" xfId="38325" xr:uid="{1CB61F29-EBDF-4282-AAA4-CE70626AB1B4}"/>
    <cellStyle name="Normal 5 2 5" xfId="332" xr:uid="{BBA1CCFA-8108-4460-A2A2-3FFA3F27CF87}"/>
    <cellStyle name="Normal 5 2 5 2" xfId="1454" xr:uid="{6BB02077-21D5-4C73-980A-D114CD851D67}"/>
    <cellStyle name="Normal 5 2 5 2 2" xfId="19539" xr:uid="{43861625-77EF-4C9D-AC55-35272883AD9F}"/>
    <cellStyle name="Normal 5 2 5 2 2 2" xfId="17057" xr:uid="{392A76D1-CE98-4A95-91EC-6F4BA49FE7F8}"/>
    <cellStyle name="Normal 5 2 5 2 2 2 2" xfId="42372" xr:uid="{32B61C45-09A7-4204-A657-5EAFD2188871}"/>
    <cellStyle name="Normal 5 2 5 2 2 3" xfId="44827" xr:uid="{D6436999-5F2E-43AC-8C64-A32529A2DA9C}"/>
    <cellStyle name="Normal 5 2 5 2 3" xfId="6001" xr:uid="{4EB77E09-62CF-4A54-B4CC-902878B515F3}"/>
    <cellStyle name="Normal 5 2 5 2 3 2" xfId="23359" xr:uid="{15859538-D202-48C8-8660-2CACDE4EEB50}"/>
    <cellStyle name="Normal 5 2 5 2 3 2 2" xfId="48614" xr:uid="{D0A56E10-39A3-4B1E-B3B9-4C5BF517F178}"/>
    <cellStyle name="Normal 5 2 5 2 3 3" xfId="31424" xr:uid="{827876F4-CB18-46A6-A141-971213FA2471}"/>
    <cellStyle name="Normal 5 2 5 2 4" xfId="18810" xr:uid="{D464E37E-268F-48A2-92BF-2749D711F56E}"/>
    <cellStyle name="Normal 5 2 5 2 4 2" xfId="44110" xr:uid="{BF3C1115-0E8D-4FA2-8D6D-ED807BA21E22}"/>
    <cellStyle name="Normal 5 2 5 2 5" xfId="26925" xr:uid="{F065FB0D-8F33-4566-98A8-21977787FC3E}"/>
    <cellStyle name="Normal 5 2 5 3" xfId="2613" xr:uid="{BD52B52C-9722-4437-9E24-E4DD0E8CED7E}"/>
    <cellStyle name="Normal 5 2 5 3 2" xfId="17866" xr:uid="{9912075E-2C8C-4EF5-BAC6-907EB723D460}"/>
    <cellStyle name="Normal 5 2 5 3 2 2" xfId="43174" xr:uid="{6EFC3127-67A7-421A-9E65-DF79FD416AAE}"/>
    <cellStyle name="Normal 5 2 5 3 3" xfId="28066" xr:uid="{2BBC0118-DBEA-46F2-AC82-5FFD2DDF9511}"/>
    <cellStyle name="Normal 5 2 5 4" xfId="8027" xr:uid="{A2AE6F0D-6E1E-4384-81D0-7521D90DB755}"/>
    <cellStyle name="Normal 5 2 5 4 2" xfId="24348" xr:uid="{2031B680-2C93-4F0F-A304-04D809945E58}"/>
    <cellStyle name="Normal 5 2 5 4 2 2" xfId="49593" xr:uid="{442136B3-3438-45E1-8B9E-27EE35D8DC65}"/>
    <cellStyle name="Normal 5 2 5 4 3" xfId="33434" xr:uid="{5C9A9166-0D16-42C9-8531-51F1B58266C0}"/>
    <cellStyle name="Normal 5 2 5 5" xfId="19796" xr:uid="{4F8B0468-0AE8-4DC2-BC62-5A965F4D5CEF}"/>
    <cellStyle name="Normal 5 2 5 5 2" xfId="45084" xr:uid="{B85E1EB3-6DF1-4B4A-9BA8-B40D8ADA73D0}"/>
    <cellStyle name="Normal 5 2 5 6" xfId="25817" xr:uid="{03D88D3F-DCD5-47A5-A3AE-917CCCCCC853}"/>
    <cellStyle name="Normal 5 2 6" xfId="15080" xr:uid="{B48BB1F2-D0CC-4AB3-B1B0-5996F08721DE}"/>
    <cellStyle name="Normal 5 2 6 2" xfId="16283" xr:uid="{5798CDCA-E507-4B46-A7BA-354A4A640BA3}"/>
    <cellStyle name="Normal 5 2 6 2 2" xfId="14688" xr:uid="{872384D6-2505-4B7F-B3BA-6E084C850173}"/>
    <cellStyle name="Normal 5 2 6 2 2 2" xfId="40027" xr:uid="{E23F3AEA-5982-417F-9072-98F6A61E0853}"/>
    <cellStyle name="Normal 5 2 6 2 3" xfId="41599" xr:uid="{DB9AC97C-CCE4-4E9C-9F0A-E8E65AB0FB24}"/>
    <cellStyle name="Normal 5 2 6 3" xfId="3818" xr:uid="{B74AC83E-9673-4784-B3C2-7F515FD52865}"/>
    <cellStyle name="Normal 5 2 6 3 2" xfId="21170" xr:uid="{65AC725D-8F2C-4039-91C0-DDF67BC3BDE7}"/>
    <cellStyle name="Normal 5 2 6 3 2 2" xfId="46449" xr:uid="{C5FDB1E8-948D-442D-88A5-DC9162CC9170}"/>
    <cellStyle name="Normal 5 2 6 3 3" xfId="29262" xr:uid="{B54B1D2B-AED8-4961-A074-22500D08933C}"/>
    <cellStyle name="Normal 5 2 6 4" xfId="9264" xr:uid="{0E61B0BE-8C6F-43AE-870D-11B1D5043AB7}"/>
    <cellStyle name="Normal 5 2 6 4 2" xfId="34657" xr:uid="{2A121F53-99B4-4279-A2A4-C05924AE92D2}"/>
    <cellStyle name="Normal 5 2 6 5" xfId="40407" xr:uid="{67FE6CF1-DE4B-40BA-A06B-641C1E9380C1}"/>
    <cellStyle name="Normal 5 2 7" xfId="10939" xr:uid="{773E4B0E-DB0C-4D6B-9DF1-3DB8464A1963}"/>
    <cellStyle name="Normal 5 2 7 2" xfId="9007" xr:uid="{821F6997-8CC5-4F43-8ED9-579C59F560A2}"/>
    <cellStyle name="Normal 5 2 7 2 2" xfId="14724" xr:uid="{2FD5B44B-91AC-498B-AA90-8445C7837CC8}"/>
    <cellStyle name="Normal 5 2 7 2 2 2" xfId="40063" xr:uid="{EF470BFC-3F73-43E3-B661-6610C5805764}"/>
    <cellStyle name="Normal 5 2 7 2 3" xfId="34400" xr:uid="{9B97CCDF-30CF-4F3D-B49C-17F59C48CB4A}"/>
    <cellStyle name="Normal 5 2 7 3" xfId="13394" xr:uid="{0A5900A8-1144-425A-8A3C-13446FCC6D22}"/>
    <cellStyle name="Normal 5 2 7 3 2" xfId="18117" xr:uid="{F9B33525-045B-4C50-B7A7-D85146BB48AA}"/>
    <cellStyle name="Normal 5 2 7 3 2 2" xfId="43425" xr:uid="{A98947A7-B3E6-41E4-97B9-7B5E97608D1A}"/>
    <cellStyle name="Normal 5 2 7 3 3" xfId="38745" xr:uid="{138E1760-0124-4E36-997F-8DC422F16B55}"/>
    <cellStyle name="Normal 5 2 7 4" xfId="1964" xr:uid="{F335E6ED-608A-4C12-94A6-673B4788F262}"/>
    <cellStyle name="Normal 5 2 7 4 2" xfId="27435" xr:uid="{A9EB44B1-48BD-4B07-81BA-88ABADFB10FF}"/>
    <cellStyle name="Normal 5 2 7 5" xfId="36310" xr:uid="{B1DBE364-1719-4CA0-BEBB-090F269870F4}"/>
    <cellStyle name="Normal 5 2 8" xfId="3567" xr:uid="{82FFB947-B259-4DA7-BA53-682A4A690DAD}"/>
    <cellStyle name="Normal 5 2 8 2" xfId="21996" xr:uid="{C7E036EF-779B-4AB2-960D-03EE818CCB0B}"/>
    <cellStyle name="Normal 5 2 8 2 2" xfId="47264" xr:uid="{DAF8F60E-1C0C-44E9-B4A4-E82B799EE25F}"/>
    <cellStyle name="Normal 5 2 8 3" xfId="29011" xr:uid="{3984BB8B-437D-4E5A-B241-D1BCABFF2009}"/>
    <cellStyle name="Normal 5 2 9" xfId="16376" xr:uid="{361FABC3-9AE4-4793-98B7-D26E819A4B8B}"/>
    <cellStyle name="Normal 5 2 9 2" xfId="20062" xr:uid="{8DC51C0A-E290-4FE4-9A35-584EFF1E1340}"/>
    <cellStyle name="Normal 5 2 9 2 2" xfId="45350" xr:uid="{7E1DDC6A-D47E-4814-AF35-70E25B3D72B6}"/>
    <cellStyle name="Normal 5 2 9 3" xfId="41692" xr:uid="{DBE7B642-C65D-485D-A59B-E4E541A56A48}"/>
    <cellStyle name="Normal 5 3" xfId="1372" xr:uid="{87A22ADA-CEC6-48C6-A40C-4BC8583C4462}"/>
    <cellStyle name="Normal 5 3 2" xfId="3476" xr:uid="{D261DA03-4CC0-459B-8633-7C812D9C0C17}"/>
    <cellStyle name="Normal 5 3 2 2" xfId="9872" xr:uid="{5795F678-A205-4D79-90CE-7C3FDA5000F6}"/>
    <cellStyle name="Normal 5 3 2 2 2" xfId="585" xr:uid="{442D139C-F31B-4E2D-9AB8-57F5D45ADD8B}"/>
    <cellStyle name="Normal 5 3 2 2 2 2" xfId="19161" xr:uid="{48E85AA4-C71A-4760-88AE-C35B3B3E1312}"/>
    <cellStyle name="Normal 5 3 2 2 2 2 2" xfId="44460" xr:uid="{3A9F3522-7254-46F5-8720-32597C9F1300}"/>
    <cellStyle name="Normal 5 3 2 2 2 3" xfId="26069" xr:uid="{CB925DE7-B911-40AB-B82B-C1A72A9EC78F}"/>
    <cellStyle name="Normal 5 3 2 2 3" xfId="24952" xr:uid="{E123D1C4-153E-47D6-BD35-48314EBFC5BB}"/>
    <cellStyle name="Normal 5 3 2 2 3 2" xfId="6512" xr:uid="{967CC8CA-373C-4877-912E-551797FA985A}"/>
    <cellStyle name="Normal 5 3 2 2 3 2 2" xfId="31935" xr:uid="{658F7B84-5BCB-4C7B-B9D5-AFE5B508E34E}"/>
    <cellStyle name="Normal 5 3 2 2 3 3" xfId="50186" xr:uid="{5ABFF79B-5AA9-490A-9FB9-2D5C51AB7352}"/>
    <cellStyle name="Normal 5 3 2 2 4" xfId="20912" xr:uid="{5B5C57D7-3122-47BC-9674-CAEE89A9DCE2}"/>
    <cellStyle name="Normal 5 3 2 2 4 2" xfId="46191" xr:uid="{2E7010DF-7355-448E-8551-777868679ABC}"/>
    <cellStyle name="Normal 5 3 2 2 5" xfId="35256" xr:uid="{2464D1C0-2C18-4D99-B93C-7D4334B08780}"/>
    <cellStyle name="Normal 5 3 2 3" xfId="21562" xr:uid="{54E79380-FB53-4B63-8579-5DF6A2FB9707}"/>
    <cellStyle name="Normal 5 3 2 3 2" xfId="19969" xr:uid="{D84A777E-3C27-4E33-A993-C36DF59C4C99}"/>
    <cellStyle name="Normal 5 3 2 3 2 2" xfId="45257" xr:uid="{536659D9-746A-403E-AD65-31594D509A8F}"/>
    <cellStyle name="Normal 5 3 2 3 3" xfId="46830" xr:uid="{E1212FFF-DC3F-4AB3-A034-7A1801A10D01}"/>
    <cellStyle name="Normal 5 3 2 4" xfId="14350" xr:uid="{6B870B29-CB29-4094-8039-AC08CE2579B1}"/>
    <cellStyle name="Normal 5 3 2 4 2" xfId="7503" xr:uid="{53E5B27A-C734-4562-8693-4FEAC52D11E2}"/>
    <cellStyle name="Normal 5 3 2 4 2 2" xfId="32917" xr:uid="{1A95A038-1210-4DB0-8E29-BA42B5526FD2}"/>
    <cellStyle name="Normal 5 3 2 4 3" xfId="39689" xr:uid="{1678EECB-DE2C-4FBA-AA28-30338250DFA8}"/>
    <cellStyle name="Normal 5 3 2 5" xfId="846" xr:uid="{FB305298-5B13-46F5-A3D1-41C371B64791}"/>
    <cellStyle name="Normal 5 3 2 5 2" xfId="26330" xr:uid="{F391805D-7B45-4D6B-939D-8D07CEDBEEB4}"/>
    <cellStyle name="Normal 5 3 2 6" xfId="28921" xr:uid="{FD276CD3-2FAA-4952-8A00-4BA8DE0C2826}"/>
    <cellStyle name="Normal 5 3 3" xfId="9790" xr:uid="{77C97D6A-D7E1-4D10-B8B0-C1A7D065F6FE}"/>
    <cellStyle name="Normal 5 3 3 2" xfId="22509" xr:uid="{DFC9D78F-83E6-4CDD-8A64-BA96BAB41877}"/>
    <cellStyle name="Normal 5 3 3 2 2" xfId="1623" xr:uid="{29097325-10C5-4287-9537-23FC6BAEBE7B}"/>
    <cellStyle name="Normal 5 3 3 2 2 2" xfId="12837" xr:uid="{62091002-38B0-47D2-97BF-1021A3CAB666}"/>
    <cellStyle name="Normal 5 3 3 2 2 2 2" xfId="38199" xr:uid="{424555A7-F8F4-460D-BA1C-DAA0EDF51591}"/>
    <cellStyle name="Normal 5 3 3 2 2 3" xfId="27094" xr:uid="{26C2B09F-3CD8-4210-84F1-76B2CAED6296}"/>
    <cellStyle name="Normal 5 3 3 2 3" xfId="18639" xr:uid="{65C65F3E-4333-4D19-83D2-4D5491BEADAC}"/>
    <cellStyle name="Normal 5 3 3 2 3 2" xfId="12826" xr:uid="{3459D878-B072-4128-985E-7178CEA2346B}"/>
    <cellStyle name="Normal 5 3 3 2 3 2 2" xfId="38189" xr:uid="{41C0F108-8760-4322-BD26-13F8AADDCCCD}"/>
    <cellStyle name="Normal 5 3 3 2 3 3" xfId="43939" xr:uid="{286C253A-ECC4-4BFC-BC83-FFE4B76B5664}"/>
    <cellStyle name="Normal 5 3 3 2 4" xfId="14600" xr:uid="{B445E204-96C9-4295-A7ED-FA20A1EA59D1}"/>
    <cellStyle name="Normal 5 3 3 2 4 2" xfId="39939" xr:uid="{50D9E632-A6B3-40E3-A993-53D9638E909E}"/>
    <cellStyle name="Normal 5 3 3 2 5" xfId="47765" xr:uid="{D8878B17-05A8-4F9B-8AF6-0124B4A75B54}"/>
    <cellStyle name="Normal 5 3 3 3" xfId="15250" xr:uid="{755C5D14-7FF1-4205-A187-F473A7E7ED9D}"/>
    <cellStyle name="Normal 5 3 3 3 2" xfId="13655" xr:uid="{5F710196-A4A2-4715-ACFC-F027EAAD00B1}"/>
    <cellStyle name="Normal 5 3 3 3 2 2" xfId="39006" xr:uid="{F7614AB0-D67F-412E-9E72-6A1148448D9E}"/>
    <cellStyle name="Normal 5 3 3 3 3" xfId="40577" xr:uid="{B8B597C6-9EA7-4AE2-96C3-C47697B91A96}"/>
    <cellStyle name="Normal 5 3 3 4" xfId="2786" xr:uid="{359B8478-293A-4B0D-A746-6EA37076701F}"/>
    <cellStyle name="Normal 5 3 3 4 2" xfId="20139" xr:uid="{DDED84E3-424D-4E5D-9CA3-FC93F67390EA}"/>
    <cellStyle name="Normal 5 3 3 4 2 2" xfId="45427" xr:uid="{0D2ECCA9-454F-4582-9408-AFFBB324456B}"/>
    <cellStyle name="Normal 5 3 3 4 3" xfId="28239" xr:uid="{B6A9CD9B-AA61-4349-BD8A-4B8C3F312925}"/>
    <cellStyle name="Normal 5 3 3 5" xfId="1882" xr:uid="{C0432A6D-A759-484D-9E9B-3FE67CAC59C3}"/>
    <cellStyle name="Normal 5 3 3 5 2" xfId="27353" xr:uid="{387FF931-4951-4052-97B5-7DC493B460E8}"/>
    <cellStyle name="Normal 5 3 3 6" xfId="35174" xr:uid="{D77576E8-51D2-4317-B876-F07EADDBDB66}"/>
    <cellStyle name="Normal 5 3 4" xfId="3558" xr:uid="{2CDE3964-E973-461E-A6E7-7C094DEDBD9A}"/>
    <cellStyle name="Normal 5 3 4 2" xfId="13225" xr:uid="{F29CBD8C-2AB9-4EC0-9450-DB33A13E907B}"/>
    <cellStyle name="Normal 5 3 4 2 2" xfId="6523" xr:uid="{4E779B0E-6876-4AC4-8C2E-707A6AEBA4F5}"/>
    <cellStyle name="Normal 5 3 4 2 2 2" xfId="31945" xr:uid="{2EA4F760-8008-46E1-B561-DCE8E1B8F793}"/>
    <cellStyle name="Normal 5 3 4 2 3" xfId="38576" xr:uid="{1B5B77CD-2560-4CFC-84B4-9C8ACBD1BBCA}"/>
    <cellStyle name="Normal 5 3 4 3" xfId="12315" xr:uid="{A05FE0FD-6521-45EC-9102-6EBB49C69D2E}"/>
    <cellStyle name="Normal 5 3 4 3 2" xfId="17046" xr:uid="{05BBC287-9FCE-4FCA-82E3-6A195EDD257B}"/>
    <cellStyle name="Normal 5 3 4 3 2 2" xfId="42362" xr:uid="{59BDBF3A-FDB2-46EA-8C9F-2D920FF5EB4D}"/>
    <cellStyle name="Normal 5 3 4 3 3" xfId="37678" xr:uid="{9B0E3F8C-B23F-4418-A6C2-93C42F43A050}"/>
    <cellStyle name="Normal 5 3 4 4" xfId="8277" xr:uid="{5011BA3F-1421-4459-BF94-3AD42E302223}"/>
    <cellStyle name="Normal 5 3 4 4 2" xfId="33684" xr:uid="{1C348257-8705-43E1-ACDC-3CA53F6521BD}"/>
    <cellStyle name="Normal 5 3 4 5" xfId="29002" xr:uid="{B6945787-4489-4867-AC2B-805F14928716}"/>
    <cellStyle name="Normal 5 3 5" xfId="8926" xr:uid="{6E36D258-7B91-45A1-97C1-542F066ADFBB}"/>
    <cellStyle name="Normal 5 3 5 2" xfId="7333" xr:uid="{437BBAFB-ECBF-496B-A5AA-9A3B8288DC26}"/>
    <cellStyle name="Normal 5 3 5 2 2" xfId="32747" xr:uid="{9D735F78-53FF-43AA-8FA5-AB8CC42944B6}"/>
    <cellStyle name="Normal 5 3 5 3" xfId="34319" xr:uid="{89BC3B4C-BFEF-4796-9B40-EF7AA9F2D8A1}"/>
    <cellStyle name="Normal 5 3 6" xfId="20662" xr:uid="{23D1DB0F-AEE9-4E98-995B-8CD96D385EF9}"/>
    <cellStyle name="Normal 5 3 6 2" xfId="18036" xr:uid="{57ABF4E0-1459-4A04-8FF3-C29CC88912F3}"/>
    <cellStyle name="Normal 5 3 6 2 2" xfId="43344" xr:uid="{8A8DCCCB-1F8F-4738-ACF8-73A09564FCEE}"/>
    <cellStyle name="Normal 5 3 6 3" xfId="45941" xr:uid="{50C85314-F785-43C3-8B23-89C012E59965}"/>
    <cellStyle name="Normal 5 3 7" xfId="13482" xr:uid="{64CEC8C5-D18D-488A-B6AE-68B02BE12264}"/>
    <cellStyle name="Normal 5 3 7 2" xfId="38833" xr:uid="{E9FC7AB8-193B-4477-BAED-DD6C50A6FD28}"/>
    <cellStyle name="Normal 5 3 8" xfId="26844" xr:uid="{3600E6CC-62FA-41C7-90F0-E4A4D8157F31}"/>
    <cellStyle name="Normal 5 4" xfId="22427" xr:uid="{3C8C579B-B404-46CA-8C65-4EDDAF417D98}"/>
    <cellStyle name="Normal 5 4 2" xfId="16114" xr:uid="{74ACED89-4894-4284-8401-26D6300D9F0D}"/>
    <cellStyle name="Normal 5 4 2 2" xfId="5662" xr:uid="{117D5221-10D3-4EFF-A3F2-101E300A9B4C}"/>
    <cellStyle name="Normal 5 4 2 2 2" xfId="10041" xr:uid="{7B22407B-A3B2-445F-BF07-E5677B728269}"/>
    <cellStyle name="Normal 5 4 2 2 2 2" xfId="12845" xr:uid="{155A4753-A091-4A3A-A7C1-D06E7D34528F}"/>
    <cellStyle name="Normal 5 4 2 2 2 2 2" xfId="38207" xr:uid="{46284935-B804-4683-91FD-63CFF788DA71}"/>
    <cellStyle name="Normal 5 4 2 2 2 3" xfId="35425" xr:uid="{829235A0-A763-4ED8-90C9-6677A89B189F}"/>
    <cellStyle name="Normal 5 4 2 2 3" xfId="20741" xr:uid="{1D0248F6-E961-480C-90D8-F5FFAFB8AFDC}"/>
    <cellStyle name="Normal 5 4 2 2 3 2" xfId="19150" xr:uid="{7E259874-8493-4959-A9F2-6130087CB777}"/>
    <cellStyle name="Normal 5 4 2 2 3 2 2" xfId="44450" xr:uid="{A301EB15-ED65-421D-A154-9F5808A0B425}"/>
    <cellStyle name="Normal 5 4 2 2 3 3" xfId="46020" xr:uid="{ABE8EEF3-F073-4746-9C18-73DC1CCF3DB2}"/>
    <cellStyle name="Normal 5 4 2 2 4" xfId="9349" xr:uid="{5BF95F83-3216-401A-8F2E-9B0702CD65AA}"/>
    <cellStyle name="Normal 5 4 2 2 4 2" xfId="34742" xr:uid="{936DEE87-B2B3-4112-8C81-1B18AEDB1BF6}"/>
    <cellStyle name="Normal 5 4 2 2 5" xfId="31085" xr:uid="{A4D6CAAD-DF73-4282-8330-4BFD6F06F8A0}"/>
    <cellStyle name="Normal 5 4 2 3" xfId="11030" xr:uid="{5A1E96C0-C4C3-4002-9FC3-BA6A73F1103E}"/>
    <cellStyle name="Normal 5 4 2 3 2" xfId="4154" xr:uid="{D59FFF99-61DE-4124-8B5C-90BF6A33082D}"/>
    <cellStyle name="Normal 5 4 2 3 2 2" xfId="29598" xr:uid="{0F06FC01-D297-4B65-83AD-DB9F845987A1}"/>
    <cellStyle name="Normal 5 4 2 3 3" xfId="36401" xr:uid="{F7C9CEB7-7E2F-46BE-8030-11FA828FA840}"/>
    <cellStyle name="Normal 5 4 2 4" xfId="21735" xr:uid="{A035280E-AFE4-4520-B194-E4DCAB1B464E}"/>
    <cellStyle name="Normal 5 4 2 4 2" xfId="2220" xr:uid="{A9D5659F-2B2D-4C02-B6CB-DF5097B8E9E8}"/>
    <cellStyle name="Normal 5 4 2 4 2 2" xfId="27691" xr:uid="{D4C7F9AC-982B-42B6-B1D0-6BEC85CFEBEE}"/>
    <cellStyle name="Normal 5 4 2 4 3" xfId="47003" xr:uid="{A11EF023-0CD5-4D64-B509-84804AA77448}"/>
    <cellStyle name="Normal 5 4 2 5" xfId="10300" xr:uid="{0C7E38BB-F2DA-4591-98B3-EEEA02960DE2}"/>
    <cellStyle name="Normal 5 4 2 5 2" xfId="35684" xr:uid="{9306AD10-DC10-4B0E-A674-1645762D5E94}"/>
    <cellStyle name="Normal 5 4 2 6" xfId="41431" xr:uid="{7926D4CF-9842-498B-B22F-A1D9F3ED765A}"/>
    <cellStyle name="Normal 5 4 3" xfId="5580" xr:uid="{1C4F1976-BB94-4014-8214-57F3723E01E7}"/>
    <cellStyle name="Normal 5 4 3 2" xfId="11976" xr:uid="{5B7C2B08-4ECE-4224-8AC0-79AE201271F6}"/>
    <cellStyle name="Normal 5 4 3 2 2" xfId="22678" xr:uid="{DF9A3E57-E226-4D70-87EA-77D4669CD7E7}"/>
    <cellStyle name="Normal 5 4 3 2 2 2" xfId="215" xr:uid="{8D3E3BBC-CD02-44D6-9C38-6530E6526887}"/>
    <cellStyle name="Normal 5 4 3 2 2 2 2" xfId="25709" xr:uid="{6EBE7E20-CFB3-4ADA-B032-989CAB04F450}"/>
    <cellStyle name="Normal 5 4 3 2 2 3" xfId="47933" xr:uid="{9A57864E-A28E-4D32-9A5F-ED2E0A020C15}"/>
    <cellStyle name="Normal 5 4 3 2 3" xfId="14429" xr:uid="{DDA69E51-9199-4386-B1C0-079002D01814}"/>
    <cellStyle name="Normal 5 4 3 2 3 2" xfId="8617" xr:uid="{2ADC8954-E5EE-4479-80EA-47B141DEF203}"/>
    <cellStyle name="Normal 5 4 3 2 3 2 2" xfId="34024" xr:uid="{03E6DFAA-2E78-4699-AD10-EDBF18E563D3}"/>
    <cellStyle name="Normal 5 4 3 2 3 3" xfId="39768" xr:uid="{D83741CB-F06B-4BEB-AAD7-E9C3CDC67329}"/>
    <cellStyle name="Normal 5 4 3 2 4" xfId="21985" xr:uid="{B5DD571E-1289-4CE8-8AA2-C47992650DE2}"/>
    <cellStyle name="Normal 5 4 3 2 4 2" xfId="47253" xr:uid="{1C832A6E-A613-46C9-B527-8442B03A92D3}"/>
    <cellStyle name="Normal 5 4 3 2 5" xfId="37339" xr:uid="{36B60596-F0C9-4591-B6C3-2E0FAF9E19E0}"/>
    <cellStyle name="Normal 5 4 3 3" xfId="23667" xr:uid="{715E5F9C-AB28-4FDB-93DF-03CE7C9E126A}"/>
    <cellStyle name="Normal 5 4 3 3 2" xfId="10468" xr:uid="{00E3A36E-6BC7-49A3-9701-ACF7872C49ED}"/>
    <cellStyle name="Normal 5 4 3 3 2 2" xfId="35852" xr:uid="{96D36123-FF4D-403C-A381-A0F04807C957}"/>
    <cellStyle name="Normal 5 4 3 3 3" xfId="48912" xr:uid="{FD66AEA4-6382-474E-BD45-B2CD8A73E515}"/>
    <cellStyle name="Normal 5 4 3 4" xfId="15423" xr:uid="{0EBDA622-A177-4634-B626-104CC52E83E7}"/>
    <cellStyle name="Normal 5 4 3 4 2" xfId="4324" xr:uid="{7F97343E-7A4E-48F1-A67D-E152D23B7D08}"/>
    <cellStyle name="Normal 5 4 3 4 2 2" xfId="29768" xr:uid="{9F5299D9-3039-436F-ABEA-3055A1A51014}"/>
    <cellStyle name="Normal 5 4 3 4 3" xfId="40750" xr:uid="{C86C4DD1-4B5A-4174-8A2A-1C42F952C7FF}"/>
    <cellStyle name="Normal 5 4 3 5" xfId="22937" xr:uid="{0E92EF28-F2F8-48A2-9083-243C99B69D59}"/>
    <cellStyle name="Normal 5 4 3 5 2" xfId="48192" xr:uid="{07AEC6FF-B7D8-4C45-9FAA-B8860F4A5938}"/>
    <cellStyle name="Normal 5 4 3 6" xfId="31003" xr:uid="{B02640F1-8F9F-43E1-B62D-5B08192675EE}"/>
    <cellStyle name="Normal 5 4 4" xfId="16196" xr:uid="{DD4ABE6D-2242-4310-87C0-21D3B5CCE64A}"/>
    <cellStyle name="Normal 5 4 4 2" xfId="3727" xr:uid="{C8DE4C1F-7BD0-4236-9C2D-DD4BCDCAC8F5}"/>
    <cellStyle name="Normal 5 4 4 2 2" xfId="25474" xr:uid="{02CE470B-E1DC-410E-B5A5-E5BE82BBF398}"/>
    <cellStyle name="Normal 5 4 4 2 2 2" xfId="50707" xr:uid="{F35939DF-2679-4DF2-887C-C294786E16E4}"/>
    <cellStyle name="Normal 5 4 4 2 3" xfId="29171" xr:uid="{C0A65125-DB88-4EFF-B773-9ED5EEADBCB6}"/>
    <cellStyle name="Normal 5 4 4 3" xfId="8106" xr:uid="{B91E4714-C986-4BCB-BB97-0285755E9790}"/>
    <cellStyle name="Normal 5 4 4 3 2" xfId="25463" xr:uid="{DA275A84-EECD-46B4-B6D9-7A0568DDF506}"/>
    <cellStyle name="Normal 5 4 4 3 2 2" xfId="50697" xr:uid="{AE53CB72-0581-42D2-8FE8-7B54C98B4BE7}"/>
    <cellStyle name="Normal 5 4 4 3 3" xfId="33513" xr:uid="{DA207233-07CD-43A2-8F17-221D528B308A}"/>
    <cellStyle name="Normal 5 4 4 4" xfId="3036" xr:uid="{3708AE14-1355-4CB0-BC98-22C24050E3EE}"/>
    <cellStyle name="Normal 5 4 4 4 2" xfId="28489" xr:uid="{72002745-DFFD-4A8E-AA5F-E52E255344E2}"/>
    <cellStyle name="Normal 5 4 4 5" xfId="41512" xr:uid="{E60DBDDB-ED4B-4FD8-8BCA-EAA4733CA0A8}"/>
    <cellStyle name="Normal 5 4 5" xfId="4717" xr:uid="{4E02DE91-331B-4624-A3E8-11BD220ECAB6}"/>
    <cellStyle name="Normal 5 4 5 2" xfId="2050" xr:uid="{4BD1C231-6924-46E6-8042-ECE3F0C757D5}"/>
    <cellStyle name="Normal 5 4 5 2 2" xfId="27521" xr:uid="{C5C71279-F161-40DC-909D-E34CEC2C0BCF}"/>
    <cellStyle name="Normal 5 4 5 3" xfId="30148" xr:uid="{DEB94882-2CFF-4518-9BB7-3F18F2E71048}"/>
    <cellStyle name="Normal 5 4 6" xfId="9099" xr:uid="{629AB995-1937-4C64-9318-34CB1D8FFF26}"/>
    <cellStyle name="Normal 5 4 6 2" xfId="13825" xr:uid="{A9356F27-A093-4FA3-ADC0-53299B243860}"/>
    <cellStyle name="Normal 5 4 6 2 2" xfId="39176" xr:uid="{32DB73BE-4987-46D5-BC1D-0F620AA14685}"/>
    <cellStyle name="Normal 5 4 6 3" xfId="34492" xr:uid="{48724ACD-734C-402D-9999-C27921AFCD9C}"/>
    <cellStyle name="Normal 5 4 7" xfId="3986" xr:uid="{C91EFD14-1893-497F-8E83-FCD4DDA3CE6E}"/>
    <cellStyle name="Normal 5 4 7 2" xfId="29430" xr:uid="{B0CA261A-056B-4AC2-9EC3-4EE7D2B325F6}"/>
    <cellStyle name="Normal 5 4 8" xfId="47683" xr:uid="{919D0A7C-C7FB-4D1E-BEF3-605BC18C58E3}"/>
    <cellStyle name="Normal 5 5" xfId="11894" xr:uid="{C119489B-7895-4F7B-AB6B-BE89768C154C}"/>
    <cellStyle name="Normal 5 5 2" xfId="24531" xr:uid="{B71B885D-5052-4D99-A4B7-022ADF9381C7}"/>
    <cellStyle name="Normal 5 5 2 2" xfId="18300" xr:uid="{63FB65C3-D3FD-4AD0-BBED-8EC440A44050}"/>
    <cellStyle name="Normal 5 5 2 2 2" xfId="5831" xr:uid="{D404026F-7E7A-4F83-A3BC-B774BB0EC067}"/>
    <cellStyle name="Normal 5 5 2 2 2 2" xfId="8641" xr:uid="{5217C160-D617-4C7B-A59C-766A34DF281D}"/>
    <cellStyle name="Normal 5 5 2 2 2 2 2" xfId="34047" xr:uid="{6D2B408B-65FF-4EAE-AD77-4B5B42842041}"/>
    <cellStyle name="Normal 5 5 2 2 2 3" xfId="31254" xr:uid="{151940AD-94EB-4C06-8810-2F2CD0DCFDEE}"/>
    <cellStyle name="Normal 5 5 2 2 3" xfId="9178" xr:uid="{D5AD305D-735B-4858-B3EA-FDA799F73FB7}"/>
    <cellStyle name="Normal 5 5 2 2 3 2" xfId="14940" xr:uid="{ACE69DF1-5BB7-4969-AE15-A1186579D5EA}"/>
    <cellStyle name="Normal 5 5 2 2 3 2 2" xfId="40279" xr:uid="{9A7CFE74-5BAB-4B58-8BF3-842B379EEFC3}"/>
    <cellStyle name="Normal 5 5 2 2 3 3" xfId="34571" xr:uid="{1FFA4308-1F08-4B05-BD51-B81534A24F53}"/>
    <cellStyle name="Normal 5 5 2 2 4" xfId="5140" xr:uid="{26F7E6FE-987A-4D5E-A761-37EECE8BB949}"/>
    <cellStyle name="Normal 5 5 2 2 4 2" xfId="30571" xr:uid="{2DB1CD9B-8D1B-42C6-9640-A1AA4B66A91B}"/>
    <cellStyle name="Normal 5 5 2 2 5" xfId="43600" xr:uid="{1E1520DB-6E19-4B78-AC59-4342BF989D72}"/>
    <cellStyle name="Normal 5 5 2 3" xfId="6822" xr:uid="{2FDB56C7-D286-4CD0-8752-044F9B544525}"/>
    <cellStyle name="Normal 5 5 2 3 2" xfId="16792" xr:uid="{CC5D8317-A4E6-4906-A3AE-8ADF461D740C}"/>
    <cellStyle name="Normal 5 5 2 3 2 2" xfId="42108" xr:uid="{BE10C321-CAF0-4D31-B58B-925A46014F46}"/>
    <cellStyle name="Normal 5 5 2 3 3" xfId="32236" xr:uid="{AE159430-637C-49FC-92B4-7FF592EC5D4A}"/>
    <cellStyle name="Normal 5 5 2 4" xfId="11203" xr:uid="{5F1DC4F4-B6C9-4600-B3AE-3FBE9B5BFEA4}"/>
    <cellStyle name="Normal 5 5 2 4 2" xfId="23275" xr:uid="{11175927-9E94-4AFC-945D-9D330DB2B2B9}"/>
    <cellStyle name="Normal 5 5 2 4 2 2" xfId="48530" xr:uid="{BE0D2CD8-4DBD-42FB-9B92-78D48FF7A9D4}"/>
    <cellStyle name="Normal 5 5 2 4 3" xfId="36574" xr:uid="{4556C0D1-81F5-4006-AD2B-DE051F5172CB}"/>
    <cellStyle name="Normal 5 5 2 5" xfId="6090" xr:uid="{F1F2DE50-1C36-4689-A07F-FDA0E4E920CE}"/>
    <cellStyle name="Normal 5 5 2 5 2" xfId="31513" xr:uid="{7042FD52-DA79-41C5-BE77-7B9E825230DA}"/>
    <cellStyle name="Normal 5 5 2 6" xfId="49765" xr:uid="{52BCF595-E1D0-4DD1-A457-24FD905D514D}"/>
    <cellStyle name="Normal 5 5 3" xfId="18218" xr:uid="{4A6F9B37-653A-43CB-8F24-8C7E43A02F0C}"/>
    <cellStyle name="Normal 5 5 3 2" xfId="7767" xr:uid="{3B91AC24-AD83-496C-B99B-F508F57A7FAF}"/>
    <cellStyle name="Normal 5 5 3 2 2" xfId="12145" xr:uid="{C807DD7E-A3DE-499C-BDF4-1787270586B6}"/>
    <cellStyle name="Normal 5 5 3 2 2 2" xfId="21276" xr:uid="{6A1FE93C-9AAA-46E5-B004-1C35C5A11629}"/>
    <cellStyle name="Normal 5 5 3 2 2 2 2" xfId="46554" xr:uid="{2655CDC0-CB9D-479A-AC35-26789C524FE5}"/>
    <cellStyle name="Normal 5 5 3 2 2 3" xfId="37508" xr:uid="{874EF575-6737-4CA0-B52E-F05F79D7A3AB}"/>
    <cellStyle name="Normal 5 5 3 2 3" xfId="21814" xr:uid="{EA93192E-9819-44E7-A064-0A7E8E53CC50}"/>
    <cellStyle name="Normal 5 5 3 2 3 2" xfId="3376" xr:uid="{28A9B614-292F-4993-BBCA-8A161431D5D6}"/>
    <cellStyle name="Normal 5 5 3 2 3 2 2" xfId="28829" xr:uid="{134B74A7-5C7A-4F25-BDB8-D1DDD8657201}"/>
    <cellStyle name="Normal 5 5 3 2 3 3" xfId="47082" xr:uid="{9975B4DA-EB58-43DA-9757-6406BF21102B}"/>
    <cellStyle name="Normal 5 5 3 2 4" xfId="11453" xr:uid="{14484D81-C848-4BCD-A15F-81D4350CF3BA}"/>
    <cellStyle name="Normal 5 5 3 2 4 2" xfId="36824" xr:uid="{104C543B-A363-4734-A202-6718E08FBD3D}"/>
    <cellStyle name="Normal 5 5 3 2 5" xfId="33174" xr:uid="{3ED30AD1-9190-4EFC-B8D4-5EDE3560D80D}"/>
    <cellStyle name="Normal 5 5 3 3" xfId="19458" xr:uid="{914F86CC-E1F3-4BEB-8D5D-9EBDA2537944}"/>
    <cellStyle name="Normal 5 5 3 3 2" xfId="6258" xr:uid="{64081A23-2EEC-459F-B724-1AEA37B61DE2}"/>
    <cellStyle name="Normal 5 5 3 3 2 2" xfId="31681" xr:uid="{07256BE1-00D0-49E0-8E05-ED4AC07947E3}"/>
    <cellStyle name="Normal 5 5 3 3 3" xfId="44746" xr:uid="{49C53E8B-F208-4749-9D3C-D5C5B1857F3B}"/>
    <cellStyle name="Normal 5 5 3 4" xfId="23840" xr:uid="{164F450E-1A8E-4249-AEE8-B6E10EBFD970}"/>
    <cellStyle name="Normal 5 5 3 4 2" xfId="16962" xr:uid="{65B4FD2C-4C6F-47F0-AA17-91E87FB11EF9}"/>
    <cellStyle name="Normal 5 5 3 4 2 2" xfId="42278" xr:uid="{A2F6DE9F-E991-4F84-8E14-9995E3D88CE5}"/>
    <cellStyle name="Normal 5 5 3 4 3" xfId="49085" xr:uid="{DC72B5A4-0B29-4C8D-A24F-6B0A03F69262}"/>
    <cellStyle name="Normal 5 5 3 5" xfId="12404" xr:uid="{736F56F6-963E-4D32-8AE0-311BBDD8BB4C}"/>
    <cellStyle name="Normal 5 5 3 5 2" xfId="37767" xr:uid="{80E3E7D6-23F7-4FE6-8C2A-48C7B3210332}"/>
    <cellStyle name="Normal 5 5 3 6" xfId="43519" xr:uid="{4E00FAC9-9560-4AE7-BCE0-02E0203E9902}"/>
    <cellStyle name="Normal 5 5 4" xfId="24613" xr:uid="{066FF061-09A2-4A33-9AC6-6FE1FFE05F85}"/>
    <cellStyle name="Normal 5 5 4 2" xfId="16365" xr:uid="{361C0D90-F1FB-4B47-8B4F-AA2AADB372D9}"/>
    <cellStyle name="Normal 5 5 4 2 2" xfId="2328" xr:uid="{3CD150C5-C9D0-4E5E-9F0C-3DF4E3152D74}"/>
    <cellStyle name="Normal 5 5 4 2 2 2" xfId="27798" xr:uid="{DE886250-A236-4A18-8BB9-3B8BDB17441D}"/>
    <cellStyle name="Normal 5 5 4 2 3" xfId="41681" xr:uid="{CB65B7AB-BD31-470F-9471-E9EC842BF9AA}"/>
    <cellStyle name="Normal 5 5 4 3" xfId="2865" xr:uid="{2529F469-2F50-410C-9E02-B4444C94DBA8}"/>
    <cellStyle name="Normal 5 5 4 3 2" xfId="21252" xr:uid="{B80AAED2-994A-4CD2-8CD6-6DB3D3E0F4A5}"/>
    <cellStyle name="Normal 5 5 4 3 2 2" xfId="46531" xr:uid="{8F0E3F4F-B6AA-4F46-8D53-6A8A7F6113CF}"/>
    <cellStyle name="Normal 5 5 4 3 3" xfId="28318" xr:uid="{CEC0D1E4-5BD5-42E8-A279-EC2BD0D50324}"/>
    <cellStyle name="Normal 5 5 4 4" xfId="15673" xr:uid="{2D249DC4-E1C8-4290-A24A-D372BDEA8A7D}"/>
    <cellStyle name="Normal 5 5 4 4 2" xfId="41000" xr:uid="{90F8470A-9FC9-4099-88C7-6D35F5B18F49}"/>
    <cellStyle name="Normal 5 5 4 5" xfId="49847" xr:uid="{F3297487-0A88-44E4-915E-3A1ED8C585BC}"/>
    <cellStyle name="Normal 5 5 5" xfId="17355" xr:uid="{4E2BDE05-63AF-436A-9C79-8C02EDCFA5B1}"/>
    <cellStyle name="Normal 5 5 5 2" xfId="23105" xr:uid="{4D84AA25-7F29-4E5B-A8A1-C70E3E47255E}"/>
    <cellStyle name="Normal 5 5 5 2 2" xfId="48360" xr:uid="{0A66B8FA-8DBA-467A-BFBF-81F2C87B016B}"/>
    <cellStyle name="Normal 5 5 5 3" xfId="42663" xr:uid="{BC426E95-548D-4408-B9C1-E67F368DC855}"/>
    <cellStyle name="Normal 5 5 6" xfId="4890" xr:uid="{5653C9EB-D88A-4E1F-8473-D7BAC09A0452}"/>
    <cellStyle name="Normal 5 5 6 2" xfId="10638" xr:uid="{B41C787F-DD9B-4272-93B7-9E5C8761B55E}"/>
    <cellStyle name="Normal 5 5 6 2 2" xfId="36022" xr:uid="{177E6BBE-1873-4478-815F-43692F5B5B46}"/>
    <cellStyle name="Normal 5 5 6 3" xfId="30321" xr:uid="{2613ECEF-5C17-419F-9AAD-23595280BD00}"/>
    <cellStyle name="Normal 5 5 7" xfId="16624" xr:uid="{A8C813A1-69ED-4493-A1B1-48D1BCF0FBD5}"/>
    <cellStyle name="Normal 5 5 7 2" xfId="41940" xr:uid="{2087C55B-F455-45B6-A310-A6896C13D36F}"/>
    <cellStyle name="Normal 5 5 8" xfId="37257" xr:uid="{49432192-CC65-4308-A689-F84001283614}"/>
    <cellStyle name="Normal 5 6" xfId="7685" xr:uid="{BAB4BCDA-92A5-46FB-A8C9-9F403BCB0D56}"/>
    <cellStyle name="Normal 5 6 2" xfId="20402" xr:uid="{E47D6DDB-892E-45BE-B794-50323A2A7228}"/>
    <cellStyle name="Normal 5 6 2 2" xfId="24782" xr:uid="{E2CEFB37-DA42-4144-A009-2BD1566BA681}"/>
    <cellStyle name="Normal 5 6 2 2 2" xfId="14964" xr:uid="{16DE38F1-5E0A-436C-8180-467D4CE3F18E}"/>
    <cellStyle name="Normal 5 6 2 2 2 2" xfId="40302" xr:uid="{D4477992-9F53-449F-857B-B9CCB10CD40E}"/>
    <cellStyle name="Normal 5 6 2 2 3" xfId="50016" xr:uid="{42355EFC-4072-478A-B387-E38C054C35A4}"/>
    <cellStyle name="Normal 5 6 2 3" xfId="15502" xr:uid="{59A097A6-C800-456C-871B-E9919A1C544D}"/>
    <cellStyle name="Normal 5 6 2 3 2" xfId="9689" xr:uid="{053C397A-B7BB-45C8-80BD-917CB180325B}"/>
    <cellStyle name="Normal 5 6 2 3 2 2" xfId="35082" xr:uid="{A55D648F-D91A-4D75-B039-751D390045CD}"/>
    <cellStyle name="Normal 5 6 2 3 3" xfId="40829" xr:uid="{56AC8892-BA33-437A-9E1A-950A0C430905}"/>
    <cellStyle name="Normal 5 6 2 4" xfId="24090" xr:uid="{32749372-3F90-4551-BCA1-7180018BE6E6}"/>
    <cellStyle name="Normal 5 6 2 4 2" xfId="49335" xr:uid="{F8C71970-D947-4D9F-AF19-AE3EDE6F0301}"/>
    <cellStyle name="Normal 5 6 2 5" xfId="45681" xr:uid="{A23F8527-9150-44AB-AC6D-9C409E153EDE}"/>
    <cellStyle name="Normal 5 6 3" xfId="13144" xr:uid="{BB9ADFD1-B5A3-410F-81D2-5DA49F7CD3C8}"/>
    <cellStyle name="Normal 5 6 3 2" xfId="12572" xr:uid="{31DD4C68-51AC-4BE3-9CC4-0AF838FA8AFC}"/>
    <cellStyle name="Normal 5 6 3 2 2" xfId="37935" xr:uid="{1230FC58-4256-46BD-96D4-F09BA9E56A15}"/>
    <cellStyle name="Normal 5 6 3 3" xfId="38495" xr:uid="{A4C23D75-7DB8-4E95-9509-B51F9413519B}"/>
    <cellStyle name="Normal 5 6 4" xfId="17528" xr:uid="{66E31B94-9DC3-485A-9BAB-6FE8EDB4AF2B}"/>
    <cellStyle name="Normal 5 6 4 2" xfId="6428" xr:uid="{550081E0-10E0-4720-AE4B-042DE5372095}"/>
    <cellStyle name="Normal 5 6 4 2 2" xfId="31851" xr:uid="{58C7FE90-299A-4813-B688-99254ABA936F}"/>
    <cellStyle name="Normal 5 6 4 3" xfId="42836" xr:uid="{8D0CFA39-39A5-4844-820F-00495D6FDB34}"/>
    <cellStyle name="Normal 5 6 5" xfId="25041" xr:uid="{57D9DDB4-DB24-483A-9CFB-0FE6FD407742}"/>
    <cellStyle name="Normal 5 6 5 2" xfId="50275" xr:uid="{274D5572-8148-4D8A-912C-AC4BB428ADEB}"/>
    <cellStyle name="Normal 5 6 6" xfId="33092" xr:uid="{1DC5A96D-C059-4C08-A447-4F9A9FD40544}"/>
    <cellStyle name="Normal 5 7" xfId="20320" xr:uid="{2FE48394-0A56-48FF-910B-304D3AC1F620}"/>
    <cellStyle name="Normal 5 7 2" xfId="14090" xr:uid="{861E13D9-8833-4504-BF93-ACB0EDA7FB3B}"/>
    <cellStyle name="Normal 5 7 2 2" xfId="18469" xr:uid="{5B8B220D-E946-4CC4-AD9D-D715C0A08B90}"/>
    <cellStyle name="Normal 5 7 2 2 2" xfId="4432" xr:uid="{E2B7D72A-E5F9-4851-8C69-1AF90894F31D}"/>
    <cellStyle name="Normal 5 7 2 2 2 2" xfId="29875" xr:uid="{E672FF9C-9B0E-4D90-AFE9-95FBDF95D83F}"/>
    <cellStyle name="Normal 5 7 2 2 3" xfId="43769" xr:uid="{33CD364B-6676-489C-875B-A847B5C56774}"/>
    <cellStyle name="Normal 5 7 2 3" xfId="4969" xr:uid="{88EED1AC-24A0-4038-B0E1-1D8D6D9718BF}"/>
    <cellStyle name="Normal 5 7 2 3 2" xfId="22325" xr:uid="{D4B7664C-FFEF-44B3-8040-4C036CF5A3FA}"/>
    <cellStyle name="Normal 5 7 2 3 2 2" xfId="47593" xr:uid="{C98350EB-60DE-4B65-9959-216FB5EE4467}"/>
    <cellStyle name="Normal 5 7 2 3 3" xfId="30400" xr:uid="{5B98B6CB-7CB5-47CC-91FF-B70D12493B21}"/>
    <cellStyle name="Normal 5 7 2 4" xfId="17778" xr:uid="{7BC93522-9927-4FF7-8C0A-88101E4C955A}"/>
    <cellStyle name="Normal 5 7 2 4 2" xfId="43086" xr:uid="{C3845D0F-3CB0-4A4A-852F-AD5AC94D5626}"/>
    <cellStyle name="Normal 5 7 2 5" xfId="39429" xr:uid="{4A79C03F-B20E-4901-9157-C68FC5EF03ED}"/>
    <cellStyle name="Normal 5 7 3" xfId="1533" xr:uid="{ED8601D7-4149-48E0-8E8D-FAD81602EBB6}"/>
    <cellStyle name="Normal 5 7 3 2" xfId="25209" xr:uid="{BF1CD403-916E-4956-8FE6-1BA342A3F44C}"/>
    <cellStyle name="Normal 5 7 3 2 2" xfId="50443" xr:uid="{92EBE901-4746-42BE-B5C4-BCA360A143A7}"/>
    <cellStyle name="Normal 5 7 3 3" xfId="27004" xr:uid="{02B427CA-ABE9-4005-911F-03E9AA0C7744}"/>
    <cellStyle name="Normal 5 7 4" xfId="6995" xr:uid="{F0E6F2D1-00F3-49B2-BB0C-93101C1761C1}"/>
    <cellStyle name="Normal 5 7 4 2" xfId="12742" xr:uid="{55472A5C-681A-4CA5-B9CB-5E6C5F24F703}"/>
    <cellStyle name="Normal 5 7 4 2 2" xfId="38105" xr:uid="{3A4F0CC3-F845-4C2E-BBE4-33B770648CEB}"/>
    <cellStyle name="Normal 5 7 4 3" xfId="32409" xr:uid="{203DD0B6-DDD6-4D40-BDAD-6097EB4CD864}"/>
    <cellStyle name="Normal 5 7 5" xfId="18728" xr:uid="{BCA4D410-6694-4AF5-AB06-2B4412D766BE}"/>
    <cellStyle name="Normal 5 7 5 2" xfId="44028" xr:uid="{58092FB2-DDAD-4E49-A01D-D2FA747F36D1}"/>
    <cellStyle name="Normal 5 7 6" xfId="45600" xr:uid="{09D79251-69AD-4986-B5D3-F0EB32194C87}"/>
    <cellStyle name="Normal 5 8" xfId="14008" xr:uid="{020A80E4-8226-4AE3-8F72-DAC07064E0E6}"/>
    <cellStyle name="Normal 5 9" xfId="21392" xr:uid="{1A07228B-5F2C-407B-A7B9-70E69364AE02}"/>
    <cellStyle name="Normal 5 9 2" xfId="22596" xr:uid="{5799ED4F-8472-4DE1-AE3D-103E33A65971}"/>
    <cellStyle name="Normal 5 9 2 2" xfId="21000" xr:uid="{A2FE0255-24D6-43B5-B28C-964FD495C8F9}"/>
    <cellStyle name="Normal 5 9 2 2 2" xfId="46279" xr:uid="{937971D9-8A4E-4EA8-9933-856E9917BE9A}"/>
    <cellStyle name="Normal 5 9 2 3" xfId="47851" xr:uid="{5BF0A757-48A2-481C-B7BD-E2D9DF437DA8}"/>
    <cellStyle name="Normal 5 9 3" xfId="1714" xr:uid="{3E982702-8940-465C-9556-4DC26FE9E936}"/>
    <cellStyle name="Normal 5 9 3 2" xfId="8535" xr:uid="{10BA0657-C6E6-4D84-9AA0-D23313FC4D7F}"/>
    <cellStyle name="Normal 5 9 3 2 2" xfId="33942" xr:uid="{71D224E0-8B75-4814-AE30-53B923BD16AE}"/>
    <cellStyle name="Normal 5 9 3 3" xfId="27185" xr:uid="{32056A3D-357E-4A46-B392-93AD8C83B068}"/>
    <cellStyle name="Normal 5 9 4" xfId="2951" xr:uid="{0E1783D2-E1F2-4F46-AEF1-5B00ED5CDE20}"/>
    <cellStyle name="Normal 5 9 4 2" xfId="28404" xr:uid="{29BD80FE-DC86-4600-B26E-AFBA9F023CA9}"/>
    <cellStyle name="Normal 5 9 5" xfId="46660" xr:uid="{BFEB4B55-DC78-4DD2-8AC2-15CB84E53006}"/>
    <cellStyle name="Normal 50" xfId="12888" xr:uid="{0B261089-89EF-4A7B-8D6E-ACCAB5685AA9}"/>
    <cellStyle name="Normal 51" xfId="247" xr:uid="{3F43CCDA-CE8F-4B88-85DB-ED1C100B6135}"/>
    <cellStyle name="Normal 52" xfId="9702" xr:uid="{B047C1ED-1996-4C9C-8290-6F822D8C8D14}"/>
    <cellStyle name="Normal 53" xfId="11810" xr:uid="{4DEAD943-E09B-4C6B-BC2B-C7E36DF25D93}"/>
    <cellStyle name="Normal 54" xfId="4466" xr:uid="{50977809-BC89-4FE6-99BA-6CC140A39B78}"/>
    <cellStyle name="Normal 55" xfId="10779" xr:uid="{68118959-D54E-42DC-BC38-D22F4B7821F8}"/>
    <cellStyle name="Normal 56" xfId="8675" xr:uid="{2A572C88-B1F2-4252-8E4C-2CAF8EE9C7CC}"/>
    <cellStyle name="Normal 57" xfId="23416" xr:uid="{E04AE11D-C26E-4D00-AC4E-86CEBAD7FC73}"/>
    <cellStyle name="Normal 58" xfId="22339" xr:uid="{75D1BD7C-1BDF-47BB-B618-CB0A1F2325FD}"/>
    <cellStyle name="Normal 59" xfId="11813" xr:uid="{8D028B7E-DC3C-456E-905E-79B9AFE394EE}"/>
    <cellStyle name="Normal 59 2" xfId="4554" xr:uid="{64BE8DDE-8165-462A-9959-8F175B606AD5}"/>
    <cellStyle name="Normal 59 2 2" xfId="4725" xr:uid="{6C25072F-04A8-4D74-99BC-4E45C2505CF9}"/>
    <cellStyle name="Normal 59 2 2 2" xfId="14676" xr:uid="{314F9605-0D6C-4CF1-A6F0-D97B42D4698B}"/>
    <cellStyle name="Normal 59 2 2 2 2" xfId="40015" xr:uid="{F7CD05D4-2747-40A5-B330-4BD76D4FCBF2}"/>
    <cellStyle name="Normal 59 2 2 3" xfId="30156" xr:uid="{71760992-DBD4-4136-A516-7B2EC9DA7F87}"/>
    <cellStyle name="Normal 59 2 3" xfId="21741" xr:uid="{ABB79EAD-79A0-4FD0-AE40-00C5B3065CBE}"/>
    <cellStyle name="Normal 59 2 3 2" xfId="20147" xr:uid="{36A44F20-D298-4001-A6D7-10539CE1961B}"/>
    <cellStyle name="Normal 59 2 3 2 2" xfId="45435" xr:uid="{A7650311-5A33-4EDE-8B23-395E9E8F25B5}"/>
    <cellStyle name="Normal 59 2 3 3" xfId="47009" xr:uid="{3864B47F-D521-40E3-BEE9-AA3FDE87B2F7}"/>
    <cellStyle name="Normal 59 2 4" xfId="8205" xr:uid="{1DF60E0D-3F6B-40FA-9B9C-DE6157A0F5B7}"/>
    <cellStyle name="Normal 59 2 4 2" xfId="33612" xr:uid="{DF7CB73F-D6F0-4A26-92F7-C67EDAEF81FE}"/>
    <cellStyle name="Normal 59 2 5" xfId="29985" xr:uid="{3CE7D240-384F-423C-83B1-58C9B8A105F9}"/>
    <cellStyle name="Normal 59 3" xfId="2342" xr:uid="{EA3A12CF-9612-4795-911C-332151548221}"/>
    <cellStyle name="Normal 59 3 2" xfId="18827" xr:uid="{61675301-7DF1-41C2-BD94-DEAB3C8E76C8}"/>
    <cellStyle name="Normal 59 3 2 2" xfId="44127" xr:uid="{194F71A0-FE7C-4960-B07E-134309B39A93}"/>
    <cellStyle name="Normal 59 3 3" xfId="27812" xr:uid="{870AF6D6-4C86-4E9B-A7E8-255B0AE84813}"/>
    <cellStyle name="Normal 59 4" xfId="14275" xr:uid="{F4636FAC-1DEC-4801-BF7B-16506D6400A9}"/>
    <cellStyle name="Normal 59 4 2" xfId="7427" xr:uid="{C5ACC9B6-0517-40F4-A1D6-378F6C6E7000}"/>
    <cellStyle name="Normal 59 4 2 2" xfId="32841" xr:uid="{75CC3D48-F82B-4C62-8DD0-FC26A66D87FD}"/>
    <cellStyle name="Normal 59 4 3" xfId="39614" xr:uid="{641F3B3E-9A4B-4D76-8F3D-A56990AD86B0}"/>
    <cellStyle name="Normal 59 5" xfId="20757" xr:uid="{D2B49FE0-4452-4417-8D66-8AA5DD1F03C2}"/>
    <cellStyle name="Normal 59 5 2" xfId="46036" xr:uid="{C3109554-E6D0-4111-BE49-F4D937747D87}"/>
    <cellStyle name="Normal 59 6" xfId="37179" xr:uid="{21564866-A765-4328-85CC-77DA2CE40D6C}"/>
    <cellStyle name="Normal 6" xfId="91" xr:uid="{8A3D5222-888C-4F0D-B4CE-BAD9B630A8DB}"/>
    <cellStyle name="Normal 6 10" xfId="2526" xr:uid="{DA770563-C675-4F9B-9559-D3C08E8FAC71}"/>
    <cellStyle name="Normal 6 10 2" xfId="7936" xr:uid="{1A031536-16A7-4B1E-87D3-A66CC50D4F97}"/>
    <cellStyle name="Normal 6 10 2 2" xfId="10746" xr:uid="{C2930E9C-69AD-4271-BF85-52BBAC5B6399}"/>
    <cellStyle name="Normal 6 10 2 2 2" xfId="36129" xr:uid="{10A74351-7FC2-43ED-96C7-ECD07C32B54F}"/>
    <cellStyle name="Normal 6 10 2 3" xfId="33343" xr:uid="{4796917F-A13C-41D5-9399-EC6C3A2516D8}"/>
    <cellStyle name="Normal 6 10 3" xfId="11282" xr:uid="{B81B261E-BA0E-4F38-8161-31AFB19355D4}"/>
    <cellStyle name="Normal 6 10 3 2" xfId="16013" xr:uid="{C36DEECD-FECE-4A4E-89EB-D607622445AA}"/>
    <cellStyle name="Normal 6 10 3 2 2" xfId="41340" xr:uid="{5553C426-AC34-479C-90D9-F18A851A8016}"/>
    <cellStyle name="Normal 6 10 3 3" xfId="36653" xr:uid="{8E46D50D-4EF8-41F0-8A50-DEE4402C8DB8}"/>
    <cellStyle name="Normal 6 10 4" xfId="7245" xr:uid="{1F1935DC-6EAB-4874-A939-14F2C0664341}"/>
    <cellStyle name="Normal 6 10 4 2" xfId="32659" xr:uid="{985AEB8D-0EB1-4B96-832A-AB84DEB7CCDA}"/>
    <cellStyle name="Normal 6 10 5" xfId="27979" xr:uid="{D15EBE2C-30F0-4434-B34C-FDF5B83F28FA}"/>
    <cellStyle name="Normal 6 2" xfId="248" xr:uid="{28BF7870-1A40-4833-A043-493339E85F78}"/>
    <cellStyle name="Normal 6 2 10" xfId="9190" xr:uid="{F5200936-FF60-4D34-A164-A516D308FEF2}"/>
    <cellStyle name="Normal 6 2 10 2" xfId="34583" xr:uid="{6B411535-50F0-488D-AB9B-A56838D139D7}"/>
    <cellStyle name="Normal 6 2 11" xfId="25738" xr:uid="{7EC85044-A9A3-45A8-86CF-C0957E845E8E}"/>
    <cellStyle name="Normal 6 2 2" xfId="5501" xr:uid="{9C90EABE-F5CD-4DCD-B8EC-0C6F4D78B134}"/>
    <cellStyle name="Normal 6 2 2 2" xfId="15081" xr:uid="{20DC327B-50D0-4371-AC79-BF2CED8AD9CF}"/>
    <cellStyle name="Normal 6 2 2 2 2" xfId="15163" xr:uid="{766BFC45-7990-4851-BD1A-0DB54D759E28}"/>
    <cellStyle name="Normal 6 2 2 2 2 2" xfId="2695" xr:uid="{343EA9FF-F2EC-4284-99A7-58DC63FBA411}"/>
    <cellStyle name="Normal 6 2 2 2 2 2 2" xfId="6536" xr:uid="{766BF6EB-ECA9-404A-B505-2F1C9D1DF9D0}"/>
    <cellStyle name="Normal 6 2 2 2 2 2 2 2" xfId="31958" xr:uid="{C85A4CD3-62C5-4459-9876-339263F30BEC}"/>
    <cellStyle name="Normal 6 2 2 2 2 2 3" xfId="28148" xr:uid="{830296C7-D361-4C1D-9AC9-2B91E8747A7F}"/>
    <cellStyle name="Normal 6 2 2 2 2 3" xfId="7074" xr:uid="{989A31FA-811B-495C-898F-4962F6CBB1A9}"/>
    <cellStyle name="Normal 6 2 2 2 2 3 2" xfId="24430" xr:uid="{0244D17C-98D0-4723-ADFC-044AD4491FF6}"/>
    <cellStyle name="Normal 6 2 2 2 2 3 2 2" xfId="49675" xr:uid="{DD86A887-CF81-4E4D-9BE0-3079407EFE04}"/>
    <cellStyle name="Normal 6 2 2 2 2 3 3" xfId="32488" xr:uid="{20FB8E73-947F-485A-9A29-C6862F61B1D9}"/>
    <cellStyle name="Normal 6 2 2 2 2 4" xfId="929" xr:uid="{F51240CB-0E96-499C-B972-2B4E4699A8E4}"/>
    <cellStyle name="Normal 6 2 2 2 2 4 2" xfId="26413" xr:uid="{EE1DC4D7-9CCC-4960-8585-1441FE38F603}"/>
    <cellStyle name="Normal 6 2 2 2 2 5" xfId="40490" xr:uid="{3BFD9C04-D55F-4603-B922-9D321CEE6332}"/>
    <cellStyle name="Normal 6 2 2 2 3" xfId="16275" xr:uid="{13CAFEC2-B54E-4F29-BB9F-252A3F9423C4}"/>
    <cellStyle name="Normal 6 2 2 2 3 2" xfId="14686" xr:uid="{4CAD596F-3A7C-45D6-AC3F-D2904E3BD80C}"/>
    <cellStyle name="Normal 6 2 2 2 3 2 2" xfId="40025" xr:uid="{2C1283E9-8745-4AE1-8090-1D56169969D9}"/>
    <cellStyle name="Normal 6 2 2 2 3 3" xfId="41591" xr:uid="{F1FE9DDC-91B8-409A-9E22-C1A2D7FB6C02}"/>
    <cellStyle name="Normal 6 2 2 2 4" xfId="3816" xr:uid="{DD44646E-94BF-4FFA-87BC-24C136ACA9BB}"/>
    <cellStyle name="Normal 6 2 2 2 4 2" xfId="21168" xr:uid="{3E571F47-CDE1-4003-8706-E9E5647E78E0}"/>
    <cellStyle name="Normal 6 2 2 2 4 2 2" xfId="46447" xr:uid="{93990D54-1638-4B42-A958-02987A79653A}"/>
    <cellStyle name="Normal 6 2 2 2 4 3" xfId="29260" xr:uid="{B4675470-D80B-4FD7-A730-A1EB523593D3}"/>
    <cellStyle name="Normal 6 2 2 2 5" xfId="2954" xr:uid="{81680430-F8C3-46C2-8FC3-B613CD2FCA9D}"/>
    <cellStyle name="Normal 6 2 2 2 5 2" xfId="28407" xr:uid="{0E2682B7-B69C-45F1-8C1E-4FFB1D9D5C08}"/>
    <cellStyle name="Normal 6 2 2 2 6" xfId="40408" xr:uid="{13213FB7-11E1-463A-AC19-F1B76952BA03}"/>
    <cellStyle name="Normal 6 2 2 3" xfId="4548" xr:uid="{A802D70C-2809-4275-94BD-BBC209DBD5B4}"/>
    <cellStyle name="Normal 6 2 2 3 2" xfId="4630" xr:uid="{724F299D-B772-438B-AB05-2FA17E37DDCD}"/>
    <cellStyle name="Normal 6 2 2 3 2 2" xfId="9008" xr:uid="{BABD3E92-532E-4CDD-895E-A8479A2AB5DF}"/>
    <cellStyle name="Normal 6 2 2 3 2 2 2" xfId="19174" xr:uid="{244BA833-E9BD-415C-AB15-A576A625AAA9}"/>
    <cellStyle name="Normal 6 2 2 3 2 2 2 2" xfId="44473" xr:uid="{92B9E86F-5617-459F-852E-F1396F7252E6}"/>
    <cellStyle name="Normal 6 2 2 3 2 2 3" xfId="34401" xr:uid="{82442AD0-82B1-4E56-B505-F8B1FD7F7C02}"/>
    <cellStyle name="Normal 6 2 2 3 2 3" xfId="19710" xr:uid="{A986DD2B-C3AE-47F5-8652-AB685ABB9504}"/>
    <cellStyle name="Normal 6 2 2 3 2 3 2" xfId="18118" xr:uid="{AEDB5876-5E7F-4CB8-A78A-E962667AA875}"/>
    <cellStyle name="Normal 6 2 2 3 2 3 2 2" xfId="43426" xr:uid="{96F7082E-EDD6-448D-817C-EC2454A5E133}"/>
    <cellStyle name="Normal 6 2 2 3 2 3 3" xfId="44998" xr:uid="{6A06D04D-D34D-4B14-877E-98992A786001}"/>
    <cellStyle name="Normal 6 2 2 3 2 4" xfId="1965" xr:uid="{B109AFE4-5A23-4143-9934-A438F939256F}"/>
    <cellStyle name="Normal 6 2 2 3 2 4 2" xfId="27436" xr:uid="{0F4AFC26-D522-4829-A420-80E5E85A972A}"/>
    <cellStyle name="Normal 6 2 2 3 2 5" xfId="30061" xr:uid="{89B2611C-2E42-4EAA-B404-6700F6C6A511}"/>
    <cellStyle name="Normal 6 2 2 3 3" xfId="5741" xr:uid="{1C0C0FDD-5EE6-462E-A47E-50B9BB10523B}"/>
    <cellStyle name="Normal 6 2 2 3 3 2" xfId="3122" xr:uid="{169CF128-AA77-463C-A7D3-57E919BC3AFA}"/>
    <cellStyle name="Normal 6 2 2 3 3 2 2" xfId="28575" xr:uid="{DA4EFA7B-A2AC-4998-BD1F-BF2F9626413F}"/>
    <cellStyle name="Normal 6 2 2 3 3 3" xfId="31164" xr:uid="{33CCD587-DAD0-4C43-8DD4-8C9783C4F1A7}"/>
    <cellStyle name="Normal 6 2 2 3 4" xfId="10130" xr:uid="{00C2233D-494E-45FB-A4A5-8FCBD91D9DE7}"/>
    <cellStyle name="Normal 6 2 2 3 4 2" xfId="14856" xr:uid="{2C39E656-934E-46AD-B4A2-E444E33ED2E7}"/>
    <cellStyle name="Normal 6 2 2 3 4 2 2" xfId="40195" xr:uid="{499D6824-0890-433A-A530-364B4F6F40C1}"/>
    <cellStyle name="Normal 6 2 2 3 4 3" xfId="35514" xr:uid="{11F0703A-AD2A-488F-903C-4F142B7D5D42}"/>
    <cellStyle name="Normal 6 2 2 3 5" xfId="9267" xr:uid="{52A1EACA-F13A-4B81-ACF1-2D20D8350FDC}"/>
    <cellStyle name="Normal 6 2 2 3 5 2" xfId="34660" xr:uid="{0E25BCA1-E92E-4BFA-9332-F7A489980FEA}"/>
    <cellStyle name="Normal 6 2 2 3 6" xfId="29979" xr:uid="{9487ABE6-9951-4A86-9D81-0FF086F0B76E}"/>
    <cellStyle name="Normal 6 2 2 4" xfId="21393" xr:uid="{DCE76A83-3395-4E98-AF9A-2E2C925843FC}"/>
    <cellStyle name="Normal 6 2 2 4 2" xfId="22588" xr:uid="{F8A65C76-7CB9-4285-B6A0-E257AF608634}"/>
    <cellStyle name="Normal 6 2 2 4 2 2" xfId="20998" xr:uid="{58670A3F-7632-4ECD-8057-3A86895DAFC9}"/>
    <cellStyle name="Normal 6 2 2 4 2 2 2" xfId="46277" xr:uid="{50DEDB83-DCD8-4FBD-A553-FE0CC7303A49}"/>
    <cellStyle name="Normal 6 2 2 4 2 3" xfId="47843" xr:uid="{BBCFF3A6-A966-4CB6-9395-FD2D773DABF7}"/>
    <cellStyle name="Normal 6 2 2 4 3" xfId="1712" xr:uid="{F3536A0A-480F-4620-A3E0-610D1B5AF372}"/>
    <cellStyle name="Normal 6 2 2 4 3 2" xfId="8533" xr:uid="{368486B2-F5D0-4B23-91F6-FF2ED4160FBB}"/>
    <cellStyle name="Normal 6 2 2 4 3 2 2" xfId="33940" xr:uid="{6332A713-3F71-4009-B4D8-98C6DC3627A3}"/>
    <cellStyle name="Normal 6 2 2 4 3 3" xfId="27183" xr:uid="{B4FDA41A-75DE-4B66-A234-F0D7D572ADB0}"/>
    <cellStyle name="Normal 6 2 2 4 4" xfId="14518" xr:uid="{3A08EED0-8B8D-4017-A4F3-8EBD9D2F29BE}"/>
    <cellStyle name="Normal 6 2 2 4 4 2" xfId="39857" xr:uid="{CF82497B-4B8F-474F-97FD-CE248CBC44E4}"/>
    <cellStyle name="Normal 6 2 2 4 5" xfId="46661" xr:uid="{29ABFB67-6BEB-48A0-9901-A247258113B6}"/>
    <cellStyle name="Normal 6 2 2 5" xfId="21475" xr:uid="{3B3EF434-C595-4EAB-A586-5EF9CA52F879}"/>
    <cellStyle name="Normal 6 2 2 5 2" xfId="14259" xr:uid="{2C3F9644-4C42-4FB9-9BFC-96943F3A604D}"/>
    <cellStyle name="Normal 6 2 2 5 2 2" xfId="17070" xr:uid="{E8122978-C76E-4CEB-BA9A-16BC5C771F30}"/>
    <cellStyle name="Normal 6 2 2 5 2 2 2" xfId="42385" xr:uid="{A801A19B-F0FE-4F53-B677-50551CAEDCF4}"/>
    <cellStyle name="Normal 6 2 2 5 2 3" xfId="39598" xr:uid="{A3B74193-9FF8-4A3B-98D1-C2BA308BC0BB}"/>
    <cellStyle name="Normal 6 2 2 5 3" xfId="17607" xr:uid="{ED2FA621-5541-4906-A5B7-2340AC68A2D2}"/>
    <cellStyle name="Normal 6 2 2 5 3 2" xfId="11793" xr:uid="{697A2088-2C91-4501-8DC7-63721FAB57A1}"/>
    <cellStyle name="Normal 6 2 2 5 3 2 2" xfId="37164" xr:uid="{3BC08BAA-0F47-4248-843A-14BAD794434D}"/>
    <cellStyle name="Normal 6 2 2 5 3 3" xfId="42915" xr:uid="{C96D6741-8D9E-439F-89D3-19A60DEA2F5E}"/>
    <cellStyle name="Normal 6 2 2 5 4" xfId="13567" xr:uid="{CFD7F4F8-E815-4345-9CB0-6B5F85081B5B}"/>
    <cellStyle name="Normal 6 2 2 5 4 2" xfId="38918" xr:uid="{6199FF60-2F6D-4810-8DA2-A1134BCAB76E}"/>
    <cellStyle name="Normal 6 2 2 5 5" xfId="46743" xr:uid="{CDAB3929-30A1-4942-9D32-B7A1AF747729}"/>
    <cellStyle name="Normal 6 2 2 6" xfId="420" xr:uid="{982A93AD-3D38-412A-ADD4-94B0ADE06B58}"/>
    <cellStyle name="Normal 6 2 2 6 2" xfId="18826" xr:uid="{FD424A02-9551-4A34-B08A-6C7960F267B5}"/>
    <cellStyle name="Normal 6 2 2 6 2 2" xfId="44126" xr:uid="{D30A9339-9CD2-4081-9A62-E2E8FA9A22D1}"/>
    <cellStyle name="Normal 6 2 2 6 3" xfId="25904" xr:uid="{30057B30-6966-4BAE-A1F2-F42CC4477C13}"/>
    <cellStyle name="Normal 6 2 2 7" xfId="14274" xr:uid="{387304AB-5DEE-4204-9CDB-DCD88D5526AA}"/>
    <cellStyle name="Normal 6 2 2 7 2" xfId="17962" xr:uid="{06EBFAAE-6D1F-4CB7-81B5-00ECF77DDAE6}"/>
    <cellStyle name="Normal 6 2 2 7 2 2" xfId="43270" xr:uid="{9BF8634D-E77D-462F-ADC8-BA0D8717507B}"/>
    <cellStyle name="Normal 6 2 2 7 3" xfId="39613" xr:uid="{31D9F977-ECDE-435D-8D18-D82109E87237}"/>
    <cellStyle name="Normal 6 2 2 8" xfId="20756" xr:uid="{96E66223-98B4-47A6-95B1-7195CD3BC5D0}"/>
    <cellStyle name="Normal 6 2 2 8 2" xfId="46035" xr:uid="{F7C60190-C306-46C7-B356-A460D6421F43}"/>
    <cellStyle name="Normal 6 2 2 9" xfId="30926" xr:uid="{E71C1619-03E4-41F6-9586-4F5693EBC7EF}"/>
    <cellStyle name="Normal 6 2 3" xfId="10861" xr:uid="{ACE90EF1-E8CC-4BD6-92F9-3075C85FBF01}"/>
    <cellStyle name="Normal 6 2 3 2" xfId="23498" xr:uid="{9B187016-8F4C-438B-9A4B-982AD575D2E0}"/>
    <cellStyle name="Normal 6 2 3 2 2" xfId="23580" xr:uid="{EFFBD831-6BBB-44CD-B655-14258AC62C50}"/>
    <cellStyle name="Normal 6 2 3 2 2 2" xfId="15332" xr:uid="{029B48C7-D9F4-4670-8679-16A39F0C9540}"/>
    <cellStyle name="Normal 6 2 3 2 2 2 2" xfId="231" xr:uid="{772666B5-7925-4F4C-A320-1F1378D0562E}"/>
    <cellStyle name="Normal 6 2 3 2 2 2 2 2" xfId="25725" xr:uid="{9370DD88-8A55-4B1F-9330-2C70A8ECD347}"/>
    <cellStyle name="Normal 6 2 3 2 2 2 3" xfId="40659" xr:uid="{5BC20CE0-1C0E-46E3-8D06-5CB9B3F75382}"/>
    <cellStyle name="Normal 6 2 3 2 2 3" xfId="757" xr:uid="{EADFFC3F-1350-49EF-B868-3E69C9C17117}"/>
    <cellStyle name="Normal 6 2 3 2 2 3 2" xfId="20221" xr:uid="{DF1F80F5-41CF-425E-BB9F-0BFD53ABDA8E}"/>
    <cellStyle name="Normal 6 2 3 2 2 3 2 2" xfId="45509" xr:uid="{954F0751-AAD3-447D-BBAB-4A1658A0E868}"/>
    <cellStyle name="Normal 6 2 3 2 2 3 3" xfId="26241" xr:uid="{C64D8292-E1DA-45ED-8C36-FE51E2271A5C}"/>
    <cellStyle name="Normal 6 2 3 2 2 4" xfId="10383" xr:uid="{20825344-2130-40D2-998E-11215CA412B7}"/>
    <cellStyle name="Normal 6 2 3 2 2 4 2" xfId="35767" xr:uid="{542DD91E-08D7-46ED-A0EF-A4EF67577391}"/>
    <cellStyle name="Normal 6 2 3 2 2 5" xfId="48825" xr:uid="{3F09B826-BEE7-41FF-AA04-F80388C6A9F8}"/>
    <cellStyle name="Normal 6 2 3 2 3" xfId="24692" xr:uid="{5FCB9161-C5CF-4DB0-97DF-951966A5F1A0}"/>
    <cellStyle name="Normal 6 2 3 2 3 2" xfId="22071" xr:uid="{21EF3E84-2208-4EFE-A737-48F4D6C50730}"/>
    <cellStyle name="Normal 6 2 3 2 3 2 2" xfId="47339" xr:uid="{A6AEEEAD-7C6C-47C1-BAEA-1B58C4A50867}"/>
    <cellStyle name="Normal 6 2 3 2 3 3" xfId="49926" xr:uid="{D3BA1B61-F651-42BE-B449-54ACEC0E50DD}"/>
    <cellStyle name="Normal 6 2 3 2 4" xfId="16454" xr:uid="{612095F9-5FA4-43E3-A5C4-1E386C1CBC0F}"/>
    <cellStyle name="Normal 6 2 3 2 4 2" xfId="9605" xr:uid="{D053C0C1-C817-4B50-87A5-3BCC2349E0F7}"/>
    <cellStyle name="Normal 6 2 3 2 4 2 2" xfId="34998" xr:uid="{DDDB7E21-DF22-4795-99D1-FCE33509C06A}"/>
    <cellStyle name="Normal 6 2 3 2 4 3" xfId="41770" xr:uid="{672F17E4-2AEC-43CF-82DB-23325B8DBD71}"/>
    <cellStyle name="Normal 6 2 3 2 5" xfId="15591" xr:uid="{46170953-AB26-49CA-AA31-8FC4EBE4B052}"/>
    <cellStyle name="Normal 6 2 3 2 5 2" xfId="40918" xr:uid="{744479F7-0B9E-41FB-B38A-95A0E7C5B096}"/>
    <cellStyle name="Normal 6 2 3 2 6" xfId="48744" xr:uid="{EA66B8A4-7B49-4B1E-9C40-5CE56CD14E29}"/>
    <cellStyle name="Normal 6 2 3 3" xfId="17186" xr:uid="{718F6D0D-216C-4F79-84C7-550F9435E873}"/>
    <cellStyle name="Normal 6 2 3 3 2" xfId="17268" xr:uid="{34214154-64D8-4130-A255-6DAB5A9AC206}"/>
    <cellStyle name="Normal 6 2 3 3 2 2" xfId="4799" xr:uid="{22D3809B-A762-4247-B21B-5473FE2F99DA}"/>
    <cellStyle name="Normal 6 2 3 3 2 2 2" xfId="6552" xr:uid="{296950F0-F5F4-4F94-AE0F-ACD6862AB16F}"/>
    <cellStyle name="Normal 6 2 3 3 2 2 2 2" xfId="31974" xr:uid="{9C148C94-C8C4-424F-8F6F-31F7D5E2A25B}"/>
    <cellStyle name="Normal 6 2 3 3 2 2 3" xfId="30230" xr:uid="{B4A74273-0B0F-4C4D-ADA0-148E4B2B41D2}"/>
    <cellStyle name="Normal 6 2 3 3 2 3" xfId="1794" xr:uid="{5EE2F743-D1B1-478B-B6C4-40E4C4AE866C}"/>
    <cellStyle name="Normal 6 2 3 3 2 3 2" xfId="13907" xr:uid="{2235E59D-99D3-4A21-B1EC-250E8FC3CDA1}"/>
    <cellStyle name="Normal 6 2 3 3 2 3 2 2" xfId="39258" xr:uid="{18518461-238E-424D-8A9D-36DAA0519819}"/>
    <cellStyle name="Normal 6 2 3 3 2 3 3" xfId="27265" xr:uid="{05B3F638-3359-419E-8B96-34CA8984BE66}"/>
    <cellStyle name="Normal 6 2 3 3 2 4" xfId="23020" xr:uid="{355A3BC2-3EF3-45AF-A4B5-44524BF01DE1}"/>
    <cellStyle name="Normal 6 2 3 3 2 4 2" xfId="48275" xr:uid="{B91C7B53-E6A0-440C-8409-DABE843CE077}"/>
    <cellStyle name="Normal 6 2 3 3 2 5" xfId="42576" xr:uid="{A5EBD5F8-EAA7-4E85-965F-08482BC8600A}"/>
    <cellStyle name="Normal 6 2 3 3 3" xfId="18379" xr:uid="{1DD6A28A-FF00-444A-9E66-71F6ABB11751}"/>
    <cellStyle name="Normal 6 2 3 3 3 2" xfId="15759" xr:uid="{6696BA8D-EABD-4E25-9300-201B8D8AFE27}"/>
    <cellStyle name="Normal 6 2 3 3 3 2 2" xfId="41086" xr:uid="{9771F7A8-A547-4629-90E0-EE9C2511EF6F}"/>
    <cellStyle name="Normal 6 2 3 3 3 3" xfId="43679" xr:uid="{0E4E0D84-CFBD-4400-A209-36026A275974}"/>
    <cellStyle name="Normal 6 2 3 3 4" xfId="5920" xr:uid="{15390CCD-C59F-4A17-AE47-C23DDFAEED5D}"/>
    <cellStyle name="Normal 6 2 3 3 4 2" xfId="22241" xr:uid="{9C26FC71-FEEC-4C71-8EDB-E5AB4F011C0E}"/>
    <cellStyle name="Normal 6 2 3 3 4 2 2" xfId="47509" xr:uid="{20DDA8C0-A694-4C47-A343-FC17AE63F204}"/>
    <cellStyle name="Normal 6 2 3 3 4 3" xfId="31343" xr:uid="{F5756678-1983-48F3-B8BB-30CB2AB530F8}"/>
    <cellStyle name="Normal 6 2 3 3 5" xfId="5058" xr:uid="{BA9D0F61-05E4-4F40-AD8A-C9F09F6AF378}"/>
    <cellStyle name="Normal 6 2 3 3 5 2" xfId="30489" xr:uid="{FC19AE55-9DFA-4B79-9883-BB9A765C959B}"/>
    <cellStyle name="Normal 6 2 3 3 6" xfId="42494" xr:uid="{1604FDC9-30C3-4DB2-9347-55D56E4737C8}"/>
    <cellStyle name="Normal 6 2 3 4" xfId="10943" xr:uid="{4EA98536-CFB6-427A-A74C-1384A8E81D06}"/>
    <cellStyle name="Normal 6 2 3 4 2" xfId="21644" xr:uid="{94101FCC-65E5-40B6-9696-C4C0C7AEF059}"/>
    <cellStyle name="Normal 6 2 3 4 2 2" xfId="12858" xr:uid="{E2A52E7F-5D27-4AA3-9686-8FA32C7A46DF}"/>
    <cellStyle name="Normal 6 2 3 4 2 2 2" xfId="38220" xr:uid="{658533DC-6542-4970-8650-4636C348FC0A}"/>
    <cellStyle name="Normal 6 2 3 4 2 3" xfId="46912" xr:uid="{AE0E39D6-C9CB-4552-A72F-DBFE6C60C5F3}"/>
    <cellStyle name="Normal 6 2 3 4 3" xfId="13396" xr:uid="{FE555D2C-CE31-4FF8-96DD-FE17B3C5E4B4}"/>
    <cellStyle name="Normal 6 2 3 4 3 2" xfId="7585" xr:uid="{97DC883A-E02A-4092-90E1-0604077D2864}"/>
    <cellStyle name="Normal 6 2 3 4 3 2 2" xfId="32999" xr:uid="{7EDBBC9D-30BA-490C-A869-2C0D21C77260}"/>
    <cellStyle name="Normal 6 2 3 4 3 3" xfId="38747" xr:uid="{AD4F0E4F-7334-42C3-8887-D9115B1AE13F}"/>
    <cellStyle name="Normal 6 2 3 4 4" xfId="4069" xr:uid="{1BEBC601-C68D-40DD-854F-AE644872C665}"/>
    <cellStyle name="Normal 6 2 3 4 4 2" xfId="29513" xr:uid="{DAE6E7D9-A6BF-4539-BFD8-0B9DA9A4D99A}"/>
    <cellStyle name="Normal 6 2 3 4 5" xfId="36314" xr:uid="{9C144D11-891D-4185-B15A-02B217AE2503}"/>
    <cellStyle name="Normal 6 2 3 5" xfId="12055" xr:uid="{7E3FCCF4-91AA-4111-A189-466670732E3B}"/>
    <cellStyle name="Normal 6 2 3 5 2" xfId="9435" xr:uid="{ACF6CC54-3AC8-491B-82AD-FFD588E48AF1}"/>
    <cellStyle name="Normal 6 2 3 5 2 2" xfId="34828" xr:uid="{0394A422-C73B-4286-903B-1A7155724F28}"/>
    <cellStyle name="Normal 6 2 3 5 3" xfId="37418" xr:uid="{8E8F0CBB-FE34-40D7-82F2-A895B8E9E838}"/>
    <cellStyle name="Normal 6 2 3 6" xfId="22767" xr:uid="{9422E02B-AA89-42E8-8644-28477FC5FF15}"/>
    <cellStyle name="Normal 6 2 3 6 2" xfId="3292" xr:uid="{58D2488D-F14D-46BC-A2A6-5DD6CB373F52}"/>
    <cellStyle name="Normal 6 2 3 6 2 2" xfId="28745" xr:uid="{C7A99147-9319-4A5A-953B-D49821E39EAD}"/>
    <cellStyle name="Normal 6 2 3 6 3" xfId="48022" xr:uid="{7AAC7CF4-D544-4E3E-8CE9-812BBBBB5800}"/>
    <cellStyle name="Normal 6 2 3 7" xfId="21903" xr:uid="{C7163D57-019A-4B97-A37C-068A675AADD4}"/>
    <cellStyle name="Normal 6 2 3 7 2" xfId="47171" xr:uid="{90A3C8CB-CCC2-49D0-A3A0-A23CC5B02FBF}"/>
    <cellStyle name="Normal 6 2 3 8" xfId="36232" xr:uid="{AAA625F4-DBDC-410F-AF9A-2EE87C5595A2}"/>
    <cellStyle name="Normal 6 2 4" xfId="6653" xr:uid="{C5FDD8E5-78B4-4297-8B74-E20529D09785}"/>
    <cellStyle name="Normal 6 2 4 2" xfId="6735" xr:uid="{3ECFA276-9E93-4FFC-9706-DFF9A0570181}"/>
    <cellStyle name="Normal 6 2 4 2 2" xfId="11112" xr:uid="{B9E9CD80-DC7C-4E8A-944E-C17A2248F434}"/>
    <cellStyle name="Normal 6 2 4 2 2 2" xfId="19190" xr:uid="{72871850-8200-40C8-8075-73332A3EC9E5}"/>
    <cellStyle name="Normal 6 2 4 2 2 2 2" xfId="44489" xr:uid="{20F9ED0E-37C6-47DC-A9FD-93499AF155D0}"/>
    <cellStyle name="Normal 6 2 4 2 2 3" xfId="36483" xr:uid="{34C898A3-D679-41AC-B555-14C04A8B9C91}"/>
    <cellStyle name="Normal 6 2 4 2 3" xfId="3898" xr:uid="{64757879-51D0-40AF-90BE-5F2C6F6EC035}"/>
    <cellStyle name="Normal 6 2 4 2 3 2" xfId="2302" xr:uid="{818A3DFC-73FE-47A1-9396-CDB70B668821}"/>
    <cellStyle name="Normal 6 2 4 2 3 2 2" xfId="27773" xr:uid="{D15EBBBA-0562-490A-AA0F-AFFFD3B2204D}"/>
    <cellStyle name="Normal 6 2 4 2 3 3" xfId="29342" xr:uid="{98846A5E-0567-45E2-8AC2-613586A26D9A}"/>
    <cellStyle name="Normal 6 2 4 2 4" xfId="16707" xr:uid="{0C2DAE40-BBAF-4A99-93B1-EC092E1216C7}"/>
    <cellStyle name="Normal 6 2 4 2 4 2" xfId="42023" xr:uid="{60C89B5E-E82E-42C7-A417-BEF096F32E81}"/>
    <cellStyle name="Normal 6 2 4 2 5" xfId="32149" xr:uid="{6F5A4EE4-F6B0-4A96-928C-6890542B7B27}"/>
    <cellStyle name="Normal 6 2 4 3" xfId="7846" xr:uid="{AC268EAF-EFBE-4541-8C6D-6A5BD9393487}"/>
    <cellStyle name="Normal 6 2 4 3 2" xfId="5226" xr:uid="{183D3448-67FF-4315-92A4-C3DDC0593A55}"/>
    <cellStyle name="Normal 6 2 4 3 2 2" xfId="30657" xr:uid="{9E9A65E8-A0D6-4CA3-AA83-0526BAD805E4}"/>
    <cellStyle name="Normal 6 2 4 3 3" xfId="33253" xr:uid="{C88960DE-DB66-4A8A-9C72-3E51D434F748}"/>
    <cellStyle name="Normal 6 2 4 4" xfId="12234" xr:uid="{8530AAAE-BDE8-443D-8BB5-34097A089F3E}"/>
    <cellStyle name="Normal 6 2 4 4 2" xfId="15929" xr:uid="{49EA0D3D-4F5C-4204-847B-46A5FA86E5E5}"/>
    <cellStyle name="Normal 6 2 4 4 2 2" xfId="41256" xr:uid="{9A54EF56-DF5B-4594-99AD-7329A75B2502}"/>
    <cellStyle name="Normal 6 2 4 4 3" xfId="37597" xr:uid="{51EF72E7-6CEC-42F9-B06C-18C0C7879C1B}"/>
    <cellStyle name="Normal 6 2 4 5" xfId="11371" xr:uid="{EAC793A4-B557-44A4-9F06-C2438653FFBC}"/>
    <cellStyle name="Normal 6 2 4 5 2" xfId="36742" xr:uid="{7D4BD7D7-CCEC-4333-BFE4-58821331AE93}"/>
    <cellStyle name="Normal 6 2 4 6" xfId="32067" xr:uid="{25736F1E-B37F-4497-B4AA-A3AE06D2EDEA}"/>
    <cellStyle name="Normal 6 2 5" xfId="19289" xr:uid="{E8FB980A-5985-40E1-94D1-281C4493B47D}"/>
    <cellStyle name="Normal 6 2 5 2" xfId="19371" xr:uid="{6A1F2A0C-E1C9-4D28-9FCF-CECE0D2F535E}"/>
    <cellStyle name="Normal 6 2 5 2 2" xfId="23749" xr:uid="{B9640CC0-FE8A-43C1-982A-B5F0250BC700}"/>
    <cellStyle name="Normal 6 2 5 2 2 2" xfId="12874" xr:uid="{A3639FD2-81F8-4F6A-9A37-4E53D051E930}"/>
    <cellStyle name="Normal 6 2 5 2 2 2 2" xfId="38236" xr:uid="{41CC63F1-2441-43F9-8457-05B157CCC314}"/>
    <cellStyle name="Normal 6 2 5 2 2 3" xfId="48994" xr:uid="{4078DE3E-ACF5-4170-AF54-7B50BE33404E}"/>
    <cellStyle name="Normal 6 2 5 2 3" xfId="10212" xr:uid="{E59DD37A-4607-4CCC-A912-E6950B0C735A}"/>
    <cellStyle name="Normal 6 2 5 2 3 2" xfId="4406" xr:uid="{CCD75E51-1D54-439C-AC83-F97395B36863}"/>
    <cellStyle name="Normal 6 2 5 2 3 2 2" xfId="29850" xr:uid="{0F2CC043-AA67-4B0D-B538-DBEB0B6687D6}"/>
    <cellStyle name="Normal 6 2 5 2 3 3" xfId="35596" xr:uid="{2D84AED1-9187-472F-B68E-879FAAEA7554}"/>
    <cellStyle name="Normal 6 2 5 2 4" xfId="6173" xr:uid="{22B74E17-E1BC-468C-B2F2-0DFE51A40DEC}"/>
    <cellStyle name="Normal 6 2 5 2 4 2" xfId="31596" xr:uid="{9BAD466E-790C-4312-AC57-64ADFDB1B598}"/>
    <cellStyle name="Normal 6 2 5 2 5" xfId="44659" xr:uid="{1635813A-AF9D-4A80-8E13-A957451AFE66}"/>
    <cellStyle name="Normal 6 2 5 3" xfId="20481" xr:uid="{71CD1E4A-4790-410B-A1B3-331E742700D5}"/>
    <cellStyle name="Normal 6 2 5 3 2" xfId="11539" xr:uid="{85F9103F-5705-4E05-B3C2-AAAA7953B497}"/>
    <cellStyle name="Normal 6 2 5 3 2 2" xfId="36910" xr:uid="{473FA660-26CD-410A-B595-72A09C23C75C}"/>
    <cellStyle name="Normal 6 2 5 3 3" xfId="45760" xr:uid="{25759466-9766-48E2-A47D-2AE63E7D3BDF}"/>
    <cellStyle name="Normal 6 2 5 4" xfId="24871" xr:uid="{16ED74D8-4C87-43C4-B392-E646AF4D2A83}"/>
    <cellStyle name="Normal 6 2 5 4 2" xfId="5396" xr:uid="{BA47C15A-E0E0-4B93-9BFD-C9396A5FE560}"/>
    <cellStyle name="Normal 6 2 5 4 2 2" xfId="30827" xr:uid="{C863F1BB-4EEB-4152-BD3B-14B6BFA2C4EF}"/>
    <cellStyle name="Normal 6 2 5 4 3" xfId="50105" xr:uid="{FBF2D4FE-9476-4179-BB99-F0DF5742F80E}"/>
    <cellStyle name="Normal 6 2 5 5" xfId="24008" xr:uid="{640451CE-1796-4F02-B65A-012198E6915A}"/>
    <cellStyle name="Normal 6 2 5 5 2" xfId="49253" xr:uid="{F65C9FAF-F692-4F6C-985C-35A94526A0F9}"/>
    <cellStyle name="Normal 6 2 5 6" xfId="44578" xr:uid="{B9DA7A57-EF4C-4B13-BEB5-8DF494F5EF82}"/>
    <cellStyle name="Normal 6 2 6" xfId="8757" xr:uid="{E5081B6C-20F8-48A7-BC87-15AAA3A06F9A}"/>
    <cellStyle name="Normal 6 2 6 2" xfId="9951" xr:uid="{3E58093C-1108-46F6-BCCA-DFC1F2373021}"/>
    <cellStyle name="Normal 6 2 6 2 2" xfId="8363" xr:uid="{D7BE68BC-6A09-4F49-9112-447F8F4617A6}"/>
    <cellStyle name="Normal 6 2 6 2 2 2" xfId="33770" xr:uid="{B335F813-51AB-401D-AD5D-2FD6EE0D0A03}"/>
    <cellStyle name="Normal 6 2 6 2 3" xfId="35335" xr:uid="{1750E2CC-163F-4538-80FB-E0A5691A3180}"/>
    <cellStyle name="Normal 6 2 6 3" xfId="13317" xr:uid="{4876330C-28B3-4601-AC47-5F16F5D5006C}"/>
    <cellStyle name="Normal 6 2 6 3 2" xfId="19066" xr:uid="{B05A27BA-09B6-4395-B59F-5E1728A58127}"/>
    <cellStyle name="Normal 6 2 6 3 2 2" xfId="44366" xr:uid="{F666D6F8-22F7-4F40-84E1-5934DC8B4A2B}"/>
    <cellStyle name="Normal 6 2 6 3 3" xfId="38668" xr:uid="{D07F2C0D-A3C3-49E1-B9A6-6678A6DF3C4F}"/>
    <cellStyle name="Normal 6 2 6 4" xfId="20830" xr:uid="{C4ED53AE-EE13-41E8-813C-C1941B9652F8}"/>
    <cellStyle name="Normal 6 2 6 4 2" xfId="46109" xr:uid="{D3FD1D5B-268E-4D15-92B0-ACCECB1FEE44}"/>
    <cellStyle name="Normal 6 2 6 5" xfId="34150" xr:uid="{F0E47987-C9BF-4954-B091-8E70EC0E1252}"/>
    <cellStyle name="Normal 6 2 7" xfId="8839" xr:uid="{167F06AE-B0C0-4496-9435-90A113DC3FA2}"/>
    <cellStyle name="Normal 6 2 7 2" xfId="20571" xr:uid="{929123AF-1B67-4DD3-974E-2DB4254F795F}"/>
    <cellStyle name="Normal 6 2 7 2 2" xfId="23382" xr:uid="{07620C0E-22D1-4745-9FEA-8BDEEC6D37B3}"/>
    <cellStyle name="Normal 6 2 7 2 2 2" xfId="48637" xr:uid="{65848085-226C-41CD-911A-98EB890BA4CE}"/>
    <cellStyle name="Normal 6 2 7 2 3" xfId="45850" xr:uid="{94A7EA2B-81B7-446B-B10D-E8D98F738E28}"/>
    <cellStyle name="Normal 6 2 7 3" xfId="23919" xr:uid="{D30D0438-3B99-4FC4-BCD3-EC0F9FAC18AD}"/>
    <cellStyle name="Normal 6 2 7 3 2" xfId="5480" xr:uid="{1A73FDC2-CC1B-49CF-B221-7234F3E2B100}"/>
    <cellStyle name="Normal 6 2 7 3 2 2" xfId="30911" xr:uid="{0C67E188-9816-4390-BAAD-9C294E98FFF2}"/>
    <cellStyle name="Normal 6 2 7 3 3" xfId="49164" xr:uid="{7D9F5F11-7BAD-43DB-AFA9-EB91EE53392C}"/>
    <cellStyle name="Normal 6 2 7 4" xfId="19881" xr:uid="{8601096E-A2F2-4619-B5B5-D4B279DE9C70}"/>
    <cellStyle name="Normal 6 2 7 4 2" xfId="45169" xr:uid="{B1D1E8BC-C5E4-47B8-9FFE-55F8834D509F}"/>
    <cellStyle name="Normal 6 2 7 5" xfId="34232" xr:uid="{2CFB38E0-1F8A-4BAC-AA59-9F595748BBDC}"/>
    <cellStyle name="Normal 6 2 8" xfId="9881" xr:uid="{F59DECED-DED1-4B4B-9693-65A4A9FB53D4}"/>
    <cellStyle name="Normal 6 2 8 2" xfId="15684" xr:uid="{7D78F75C-CAF9-405D-9314-69B9C96CF9AB}"/>
    <cellStyle name="Normal 6 2 8 2 2" xfId="41011" xr:uid="{990E8B64-82C8-46EE-8520-FD52D34F3B86}"/>
    <cellStyle name="Normal 6 2 8 3" xfId="35265" xr:uid="{2952AF21-10C8-4F90-A0F8-4CD288BF001F}"/>
    <cellStyle name="Normal 6 2 9" xfId="5842" xr:uid="{3366CD5F-C416-4E29-B27F-8A858B64DE6B}"/>
    <cellStyle name="Normal 6 2 9 2" xfId="13748" xr:uid="{09CB4BC0-E4BA-4425-92CC-F473962CD52B}"/>
    <cellStyle name="Normal 6 2 9 2 2" xfId="39099" xr:uid="{6E2908E8-4492-4E06-AF8C-6F05C8805EF9}"/>
    <cellStyle name="Normal 6 2 9 3" xfId="31265" xr:uid="{2FF693DF-4ADB-4B57-8FDD-4E7C1480C5C6}"/>
    <cellStyle name="Normal 6 3" xfId="8683" xr:uid="{436E1D11-12BC-461B-B6B4-E14BF0ADC9C8}"/>
    <cellStyle name="Normal 6 3 2" xfId="1370" xr:uid="{C944A064-2C8C-455B-96F0-F9360F8BA593}"/>
    <cellStyle name="Normal 6 3 2 2" xfId="415" xr:uid="{C34EABB1-448A-4BDA-B870-860868B4B85F}"/>
    <cellStyle name="Normal 6 3 2 2 2" xfId="6904" xr:uid="{D067C120-02AE-4C4E-A0F8-9D0606FC943C}"/>
    <cellStyle name="Normal 6 3 2 2 2 2" xfId="1102" xr:uid="{BB045078-FCE7-48DC-B115-CAD05DBCF724}"/>
    <cellStyle name="Normal 6 3 2 2 2 2 2" xfId="26586" xr:uid="{518914EC-3098-4E66-8E74-07F3CE1A50D4}"/>
    <cellStyle name="Normal 6 3 2 2 2 3" xfId="32318" xr:uid="{D9092691-05CD-4A37-A5AF-D6D62E598217}"/>
    <cellStyle name="Normal 6 3 2 2 3" xfId="16536" xr:uid="{5EF3FBBA-19C4-4087-8991-6EAD52F838E4}"/>
    <cellStyle name="Normal 6 3 2 2 3 2" xfId="23357" xr:uid="{1A3ECF00-B97C-4D9D-8E1B-57D4A4E4CCCB}"/>
    <cellStyle name="Normal 6 3 2 2 3 2 2" xfId="48612" xr:uid="{3B9161CA-6A7B-43EB-8295-40462BAE75D7}"/>
    <cellStyle name="Normal 6 3 2 2 3 3" xfId="41852" xr:uid="{092EE7ED-E590-45EA-82C1-A4CC3D9D9DA9}"/>
    <cellStyle name="Normal 6 3 2 2 4" xfId="25124" xr:uid="{44F311C4-CCD2-4ACA-BC47-26C185ABAFBC}"/>
    <cellStyle name="Normal 6 3 2 2 4 2" xfId="50358" xr:uid="{AD83F17E-7CA0-4639-B9CE-6B6A562CF587}"/>
    <cellStyle name="Normal 6 3 2 2 5" xfId="25899" xr:uid="{3E365005-9343-42C2-A568-B7CA62A7F984}"/>
    <cellStyle name="Normal 6 3 2 3" xfId="2605" xr:uid="{FA14FEB7-F0B6-41F7-9655-4C3FC3BC301C}"/>
    <cellStyle name="Normal 6 3 2 3 2" xfId="17864" xr:uid="{2E5DE404-4E6F-4919-B385-B25A75EB9E39}"/>
    <cellStyle name="Normal 6 3 2 3 2 2" xfId="43172" xr:uid="{88DC1E9A-0EEB-415F-BE4D-4E5E84D710DE}"/>
    <cellStyle name="Normal 6 3 2 3 3" xfId="28058" xr:uid="{EC2E7D34-399A-4521-9527-B3BB2FD44229}"/>
    <cellStyle name="Normal 6 3 2 4" xfId="8025" xr:uid="{590720F1-F972-4AC8-AD61-ADCB6891857D}"/>
    <cellStyle name="Normal 6 3 2 4 2" xfId="24346" xr:uid="{5E73B74B-43F4-42D4-A4AE-50F9C18497FC}"/>
    <cellStyle name="Normal 6 3 2 4 2 2" xfId="49591" xr:uid="{6A075EA5-C110-49BF-855E-F84640EDCCB6}"/>
    <cellStyle name="Normal 6 3 2 4 3" xfId="33432" xr:uid="{37C0EAB8-2C0D-4FC6-BAFC-36BFACAFFDB1}"/>
    <cellStyle name="Normal 6 3 2 5" xfId="7163" xr:uid="{16DC42F3-BDB8-4706-B8DB-3AE3A64AB04A}"/>
    <cellStyle name="Normal 6 3 2 5 2" xfId="32577" xr:uid="{62DA0612-B028-4FC5-BE7B-51A6D6E2ACE8}"/>
    <cellStyle name="Normal 6 3 2 6" xfId="26842" xr:uid="{389B5E91-944E-4C15-BAB3-108949408D85}"/>
    <cellStyle name="Normal 6 3 3" xfId="3474" xr:uid="{8D62F8FA-7F01-4B90-89CF-E159D4D62380}"/>
    <cellStyle name="Normal 6 3 3 2" xfId="1455" xr:uid="{04B1808B-8028-464C-97C1-383688988902}"/>
    <cellStyle name="Normal 6 3 3 2 2" xfId="19540" xr:uid="{3E22B9D0-2015-492D-9AFC-4D4A89CD8543}"/>
    <cellStyle name="Normal 6 3 3 2 2 2" xfId="2136" xr:uid="{2F3CDFDB-C1FC-4E0E-9D8B-A40E7E664F73}"/>
    <cellStyle name="Normal 6 3 3 2 2 2 2" xfId="27607" xr:uid="{339FA9FE-AD12-4E39-8992-04FF89C015A9}"/>
    <cellStyle name="Normal 6 3 3 2 2 3" xfId="44828" xr:uid="{DAE09683-1373-43CE-803A-D40692C68C91}"/>
    <cellStyle name="Normal 6 3 3 2 3" xfId="6002" xr:uid="{0A8280F3-4882-4EBA-8304-73BF9E5AB4C1}"/>
    <cellStyle name="Normal 6 3 3 2 3 2" xfId="17044" xr:uid="{9FF6085C-7F77-4654-A934-DAC7E75550C6}"/>
    <cellStyle name="Normal 6 3 3 2 3 2 2" xfId="42360" xr:uid="{C5E0ACEC-2741-4DB4-98B1-4B0BA4B6DB91}"/>
    <cellStyle name="Normal 6 3 3 2 3 3" xfId="31425" xr:uid="{1EAB34B4-13DD-44AD-A87E-38202D445DDC}"/>
    <cellStyle name="Normal 6 3 3 2 4" xfId="18811" xr:uid="{BB3FFE1E-02AC-47C2-AEED-6AEED6411E1C}"/>
    <cellStyle name="Normal 6 3 3 2 4 2" xfId="44111" xr:uid="{E17A4791-3365-4994-99B2-42E81D423870}"/>
    <cellStyle name="Normal 6 3 3 2 5" xfId="26926" xr:uid="{3034F296-7634-4D65-88AF-3D0707964E91}"/>
    <cellStyle name="Normal 6 3 3 3" xfId="8918" xr:uid="{A8090E5C-8743-4AC9-9168-E7145E5014DD}"/>
    <cellStyle name="Normal 6 3 3 3 2" xfId="7331" xr:uid="{F0C02B6C-B5A9-4F32-8C01-5A219F880D5B}"/>
    <cellStyle name="Normal 6 3 3 3 2 2" xfId="32745" xr:uid="{10D2D6FF-CC54-41BB-ABCB-309832881F8F}"/>
    <cellStyle name="Normal 6 3 3 3 3" xfId="34311" xr:uid="{D7C2CA91-D2AC-4E04-A9AF-E3DBD6D6CF92}"/>
    <cellStyle name="Normal 6 3 3 4" xfId="20660" xr:uid="{E74F9E9B-1ABB-41D8-8372-E84C36AF7C8C}"/>
    <cellStyle name="Normal 6 3 3 4 2" xfId="18034" xr:uid="{D21F143E-3EFB-4798-B215-C12D5E3B407E}"/>
    <cellStyle name="Normal 6 3 3 4 2 2" xfId="43342" xr:uid="{40B3F5B2-AB56-4011-96CF-53F7D883A039}"/>
    <cellStyle name="Normal 6 3 3 4 3" xfId="45939" xr:uid="{E914AB35-0173-4901-8FFE-16B1E9A841BC}"/>
    <cellStyle name="Normal 6 3 3 5" xfId="19799" xr:uid="{81226819-E9B2-4267-9CCF-76398F18D7A4}"/>
    <cellStyle name="Normal 6 3 3 5 2" xfId="45087" xr:uid="{0B0E100D-6D64-4AC8-A83E-0BEF14E897B9}"/>
    <cellStyle name="Normal 6 3 3 6" xfId="28919" xr:uid="{E63341A6-34F0-4586-AEFA-93F3A01E3651}"/>
    <cellStyle name="Normal 6 3 4" xfId="12975" xr:uid="{06FC9BE4-DEC7-4971-B94D-0C72F90300FF}"/>
    <cellStyle name="Normal 6 3 4 2" xfId="14169" xr:uid="{B5097E13-AD52-40C2-9018-292FD93300B6}"/>
    <cellStyle name="Normal 6 3 4 2 2" xfId="24176" xr:uid="{00634CF3-171B-4B2A-B052-3F472C24D984}"/>
    <cellStyle name="Normal 6 3 4 2 2 2" xfId="49421" xr:uid="{93CA601D-5541-45F2-9AC4-389E88EC99A9}"/>
    <cellStyle name="Normal 6 3 4 2 3" xfId="39508" xr:uid="{C125AABE-D0A8-4433-9E9C-78ABAC68D92E}"/>
    <cellStyle name="Normal 6 3 4 3" xfId="18558" xr:uid="{DB440AC7-ADB8-4FAF-ABB1-38651B63D5EB}"/>
    <cellStyle name="Normal 6 3 4 3 2" xfId="11709" xr:uid="{65113E61-3BD3-4F2D-B32C-FCDD7C2DBBFB}"/>
    <cellStyle name="Normal 6 3 4 3 2 2" xfId="37080" xr:uid="{F78AAC76-0770-4749-B93E-12D15F6BDA85}"/>
    <cellStyle name="Normal 6 3 4 3 3" xfId="43858" xr:uid="{B3868C4D-CE5B-4B79-BCB3-9B730EA3C8FA}"/>
    <cellStyle name="Normal 6 3 4 4" xfId="17696" xr:uid="{F853B0D5-EC76-4439-AAFD-4C07FE0CC263}"/>
    <cellStyle name="Normal 6 3 4 4 2" xfId="43004" xr:uid="{23D66D01-9E0F-4AA8-A87E-E4FC06F69704}"/>
    <cellStyle name="Normal 6 3 4 5" xfId="38326" xr:uid="{52E003FE-8837-4F4F-B13E-B0214C9A1724}"/>
    <cellStyle name="Normal 6 3 5" xfId="13057" xr:uid="{DE49C646-548E-4E6D-879C-9B31634E83AC}"/>
    <cellStyle name="Normal 6 3 5 2" xfId="17437" xr:uid="{C5A663DF-9071-45EF-A259-F2737F273A39}"/>
    <cellStyle name="Normal 6 3 5 2 2" xfId="1101" xr:uid="{C354D6FA-5C6A-4531-AB9F-A47D4CE9D5C2}"/>
    <cellStyle name="Normal 6 3 5 2 2 2" xfId="26585" xr:uid="{8E5D0DB2-8847-40BD-89E0-78A4FC80E0DB}"/>
    <cellStyle name="Normal 6 3 5 2 3" xfId="42745" xr:uid="{BC3C0270-F61C-4F66-B80C-B48365FAA676}"/>
    <cellStyle name="Normal 6 3 5 3" xfId="22849" xr:uid="{2894F921-55CA-405A-B555-5771E7FD91B9}"/>
    <cellStyle name="Normal 6 3 5 3 2" xfId="10720" xr:uid="{5D95D5F2-DFC3-4097-A90D-3E48B9F580D2}"/>
    <cellStyle name="Normal 6 3 5 3 2 2" xfId="36104" xr:uid="{B77ACF3F-0734-4EAA-BFA3-F483B4FD786D}"/>
    <cellStyle name="Normal 6 3 5 3 3" xfId="48104" xr:uid="{44A9B84A-5A2C-4463-9B09-D1A602BBE031}"/>
    <cellStyle name="Normal 6 3 5 4" xfId="12487" xr:uid="{D632D5ED-7D75-447F-98C6-1A9785E3A08D}"/>
    <cellStyle name="Normal 6 3 5 4 2" xfId="37850" xr:uid="{4A1D9E57-81AB-43FA-94B9-B11A9238A6AE}"/>
    <cellStyle name="Normal 6 3 5 5" xfId="38408" xr:uid="{9C24E7E0-3602-46AD-9D71-4BA57243E40E}"/>
    <cellStyle name="Normal 6 4" xfId="9788" xr:uid="{FC362D14-3485-41D5-8602-873552DD8C90}"/>
    <cellStyle name="Normal 6 4 2" xfId="22425" xr:uid="{9628589F-C2A5-4705-89A8-7D571640E828}"/>
    <cellStyle name="Normal 6 4 2 2" xfId="9873" xr:uid="{268324B6-321C-436F-A2B4-F1965485EE63}"/>
    <cellStyle name="Normal 6 4 2 2 2" xfId="1615" xr:uid="{3D928C0A-68BE-4EEF-AA83-914A1A3FFC9F}"/>
    <cellStyle name="Normal 6 4 2 2 2 2" xfId="10554" xr:uid="{1BF1EBEB-6C8E-4523-BD5C-1BCB97552E18}"/>
    <cellStyle name="Normal 6 4 2 2 2 2 2" xfId="35938" xr:uid="{94000EE5-1E87-419E-83AC-8142077A8B8C}"/>
    <cellStyle name="Normal 6 4 2 2 2 3" xfId="27086" xr:uid="{09F221F9-1CF2-44C3-9036-EECF06861719}"/>
    <cellStyle name="Normal 6 4 2 2 3" xfId="24953" xr:uid="{8F4AEC07-E067-4332-9C2A-618D94E4C0EC}"/>
    <cellStyle name="Normal 6 4 2 2 3 2" xfId="12824" xr:uid="{547D1B51-1204-481D-B9D5-9CA18F619423}"/>
    <cellStyle name="Normal 6 4 2 2 3 2 2" xfId="38187" xr:uid="{478FD580-9F75-4B90-8D31-8601FD83F1FF}"/>
    <cellStyle name="Normal 6 4 2 2 3 3" xfId="50187" xr:uid="{3B5DCC32-4D07-4F61-B065-9DDE6CDCCCA2}"/>
    <cellStyle name="Normal 6 4 2 2 4" xfId="20913" xr:uid="{8B00588F-CDA7-4F57-BEAF-FC10C2EAC70C}"/>
    <cellStyle name="Normal 6 4 2 2 4 2" xfId="46192" xr:uid="{570B9ED4-5988-4015-9235-DC4007D33A87}"/>
    <cellStyle name="Normal 6 4 2 2 5" xfId="35257" xr:uid="{88A686FA-C1CC-4D33-99CF-F4AE5BF38722}"/>
    <cellStyle name="Normal 6 4 2 3" xfId="15242" xr:uid="{D95C92E5-3C82-4F1A-AC41-28D2817CC8FE}"/>
    <cellStyle name="Normal 6 4 2 3 2" xfId="13653" xr:uid="{516C4314-3ABE-4694-A34C-0B9223BB4C11}"/>
    <cellStyle name="Normal 6 4 2 3 2 2" xfId="39004" xr:uid="{73B0F544-154F-46DE-9139-8AE84248CFAA}"/>
    <cellStyle name="Normal 6 4 2 3 3" xfId="40569" xr:uid="{E51C85A5-7FA2-48B0-9EF5-3916996283ED}"/>
    <cellStyle name="Normal 6 4 2 4" xfId="2784" xr:uid="{5D3DD598-E3CA-4387-8467-EB737A9A10F7}"/>
    <cellStyle name="Normal 6 4 2 4 2" xfId="20137" xr:uid="{AC9BF0FD-A368-44CE-84C1-664FD0B97C50}"/>
    <cellStyle name="Normal 6 4 2 4 2 2" xfId="45425" xr:uid="{92ACDDAC-57BE-4F3C-81BB-E9D426B4F895}"/>
    <cellStyle name="Normal 6 4 2 4 3" xfId="28237" xr:uid="{2FB1FCAE-54C8-4BA5-9269-D0875D13061F}"/>
    <cellStyle name="Normal 6 4 2 5" xfId="847" xr:uid="{B1A56BB0-9E85-45F8-8063-6186921A849B}"/>
    <cellStyle name="Normal 6 4 2 5 2" xfId="26331" xr:uid="{CA00FE58-C7DC-4A05-BF96-8AC95EDAF756}"/>
    <cellStyle name="Normal 6 4 2 6" xfId="47681" xr:uid="{81DF5AAF-E3D7-426C-98AC-7CB0827A6402}"/>
    <cellStyle name="Normal 6 4 3" xfId="16112" xr:uid="{1E4CC9EC-6E3A-4488-8FA4-6D5FDE4049B5}"/>
    <cellStyle name="Normal 6 4 3 2" xfId="22510" xr:uid="{B10C4221-53C3-488F-88F2-D5DBBE2F557C}"/>
    <cellStyle name="Normal 6 4 3 2 2" xfId="3719" xr:uid="{2F9680C9-0AD1-42DF-BB12-87C8FF6D9F70}"/>
    <cellStyle name="Normal 6 4 3 2 2 2" xfId="23191" xr:uid="{04A62623-C70E-40A1-A937-76F1783236E5}"/>
    <cellStyle name="Normal 6 4 3 2 2 2 2" xfId="48446" xr:uid="{5094326C-C7B1-48AE-98F7-E6975F6C8F2D}"/>
    <cellStyle name="Normal 6 4 3 2 2 3" xfId="29163" xr:uid="{93A12E47-5C5C-4038-B338-AB4CD4F2738A}"/>
    <cellStyle name="Normal 6 4 3 2 3" xfId="18640" xr:uid="{54CEBEC9-4B50-46B3-88F6-E6774FABFE67}"/>
    <cellStyle name="Normal 6 4 3 2 3 2" xfId="25461" xr:uid="{9310E045-B684-4F79-996D-9F667943E5A7}"/>
    <cellStyle name="Normal 6 4 3 2 3 2 2" xfId="50695" xr:uid="{833CC167-2714-413C-85EE-DEAC494ECE2B}"/>
    <cellStyle name="Normal 6 4 3 2 3 3" xfId="43940" xr:uid="{7446E398-7F80-40F6-BDEE-333D51D8F35A}"/>
    <cellStyle name="Normal 6 4 3 2 4" xfId="14601" xr:uid="{6B76F00A-E956-481E-A83A-240FC2E0FB42}"/>
    <cellStyle name="Normal 6 4 3 2 4 2" xfId="39940" xr:uid="{B6D7A8C9-09CC-49EA-88AB-A982ACF2C9B0}"/>
    <cellStyle name="Normal 6 4 3 2 5" xfId="47766" xr:uid="{8B643541-D634-424F-A177-C389D382C47F}"/>
    <cellStyle name="Normal 6 4 3 3" xfId="4709" xr:uid="{70FEBCD8-5775-47B6-848C-206011C01AAC}"/>
    <cellStyle name="Normal 6 4 3 3 2" xfId="1018" xr:uid="{96093E9A-BB43-49BC-BE36-B874134F6458}"/>
    <cellStyle name="Normal 6 4 3 3 2 2" xfId="26502" xr:uid="{D1775968-8088-482B-B7A9-BE5A8F9F30A0}"/>
    <cellStyle name="Normal 6 4 3 3 3" xfId="30140" xr:uid="{D0D251B8-9DC7-4734-BADF-508D8792941B}"/>
    <cellStyle name="Normal 6 4 3 4" xfId="9097" xr:uid="{D5C68564-E2FD-4A3F-83E6-26017DDE5395}"/>
    <cellStyle name="Normal 6 4 3 4 2" xfId="13823" xr:uid="{1629E617-4AB7-4088-9C4F-BC2BBE7D6DD9}"/>
    <cellStyle name="Normal 6 4 3 4 2 2" xfId="39174" xr:uid="{A1F7D7EB-A0AA-4303-8D88-111AA89A5B9C}"/>
    <cellStyle name="Normal 6 4 3 4 3" xfId="34490" xr:uid="{F247E17A-BB98-494A-BE1C-654516C69A49}"/>
    <cellStyle name="Normal 6 4 3 5" xfId="1883" xr:uid="{54B27C8B-9623-4FE5-AE5F-66464B70C9DE}"/>
    <cellStyle name="Normal 6 4 3 5 2" xfId="27354" xr:uid="{7F720C6A-58E7-4E9D-9B11-EC2EB6F97955}"/>
    <cellStyle name="Normal 6 4 3 6" xfId="41429" xr:uid="{514FAC7B-D481-4019-A6B3-64AD9D035EE4}"/>
    <cellStyle name="Normal 6 4 4" xfId="3559" xr:uid="{5D439EA3-6D6D-4458-9CA8-727F4766EDAD}"/>
    <cellStyle name="Normal 6 4 4 2" xfId="13226" xr:uid="{75A7CA73-C583-44E7-9945-19CC32CA996B}"/>
    <cellStyle name="Normal 6 4 4 2 2" xfId="4240" xr:uid="{71B5D0C6-A505-41E4-996A-C090D77F928D}"/>
    <cellStyle name="Normal 6 4 4 2 2 2" xfId="29684" xr:uid="{309D9D02-DA79-42DE-86AA-6CAC088732E9}"/>
    <cellStyle name="Normal 6 4 4 2 3" xfId="38577" xr:uid="{1839E301-21EC-4F39-B1FC-D4EBE48D5EA0}"/>
    <cellStyle name="Normal 6 4 4 3" xfId="12316" xr:uid="{580AA2F8-63F4-4334-B41B-FEA664886A0C}"/>
    <cellStyle name="Normal 6 4 4 3 2" xfId="6510" xr:uid="{9AB01A70-9C9B-4988-B46A-90F9525840EF}"/>
    <cellStyle name="Normal 6 4 4 3 2 2" xfId="31933" xr:uid="{CA6A856D-15F7-49EA-9758-7EF6DD168CA6}"/>
    <cellStyle name="Normal 6 4 4 3 3" xfId="37679" xr:uid="{C4DC8BA7-E69C-4349-B362-B905A70D8E0E}"/>
    <cellStyle name="Normal 6 4 4 4" xfId="8278" xr:uid="{755BA7B1-24F6-4C04-9CC0-4BCA8064E426}"/>
    <cellStyle name="Normal 6 4 4 4 2" xfId="33685" xr:uid="{B3DA3E7A-7084-42BC-BFDB-1DDF1B996EB7}"/>
    <cellStyle name="Normal 6 4 4 5" xfId="29003" xr:uid="{F4FF5B0B-091B-4005-8350-86C5EFCF9F65}"/>
    <cellStyle name="Normal 6 4 5" xfId="21554" xr:uid="{3BCC7C18-139C-4A32-BE32-49C3E2668A36}"/>
    <cellStyle name="Normal 6 4 5 2" xfId="19967" xr:uid="{946CDB31-43E5-4FB5-832E-F3088B09A196}"/>
    <cellStyle name="Normal 6 4 5 2 2" xfId="45255" xr:uid="{B1B5ED04-3163-43C0-8286-4ECF5B8EBEE9}"/>
    <cellStyle name="Normal 6 4 5 3" xfId="46822" xr:uid="{4BDFAE18-4A8E-455C-B22D-D138BF3F937A}"/>
    <cellStyle name="Normal 6 4 6" xfId="14348" xr:uid="{FFE3B0B4-C873-4A80-9DA5-828FB476ADAE}"/>
    <cellStyle name="Normal 6 4 6 2" xfId="7501" xr:uid="{D09CB8CC-E03D-4D8C-8D63-ADBA04AB4A72}"/>
    <cellStyle name="Normal 6 4 6 2 2" xfId="32915" xr:uid="{BE08D8CD-36A2-4C26-A501-9FE35350DFA0}"/>
    <cellStyle name="Normal 6 4 6 3" xfId="39687" xr:uid="{59617F0E-35FE-4D9F-96CE-2A80F6424A92}"/>
    <cellStyle name="Normal 6 4 7" xfId="13485" xr:uid="{2CE966E5-F0BC-4E52-9512-8A3D94CFEC00}"/>
    <cellStyle name="Normal 6 4 7 2" xfId="38836" xr:uid="{43CDDD39-648D-4445-85A5-9DE57DAB6686}"/>
    <cellStyle name="Normal 6 4 8" xfId="35172" xr:uid="{A5506D16-F86F-424C-8B97-CEFD566B49BB}"/>
    <cellStyle name="Normal 6 5" xfId="5578" xr:uid="{861E4FDE-0520-49E2-B9E9-6B1F77A3DA26}"/>
    <cellStyle name="Normal 6 5 2" xfId="11892" xr:uid="{05603FB4-527D-4418-86B7-81BBB6716CBF}"/>
    <cellStyle name="Normal 6 5 2 2" xfId="5663" xr:uid="{D8614411-A30D-4511-9968-0900F07D60A1}"/>
    <cellStyle name="Normal 6 5 2 2 2" xfId="22670" xr:uid="{DAFE2EF6-5BC9-4119-90A8-383138F3714F}"/>
    <cellStyle name="Normal 6 5 2 2 2 2" xfId="6344" xr:uid="{F3AC57BE-B8D6-499B-B74E-0C305DBF705F}"/>
    <cellStyle name="Normal 6 5 2 2 2 2 2" xfId="31767" xr:uid="{3CF5C508-FFD1-43C3-835D-535CFC3BC215}"/>
    <cellStyle name="Normal 6 5 2 2 2 3" xfId="47925" xr:uid="{4C89F2E1-48CF-4A6B-B853-C7DECB954DF6}"/>
    <cellStyle name="Normal 6 5 2 2 3" xfId="20742" xr:uid="{227E2C1B-CC8B-44B9-8707-3D4178472560}"/>
    <cellStyle name="Normal 6 5 2 2 3 2" xfId="8615" xr:uid="{BF67A683-3B44-45FE-AB97-5E6E0F4A63A7}"/>
    <cellStyle name="Normal 6 5 2 2 3 2 2" xfId="34022" xr:uid="{BC5BB20C-7AD2-4FD2-AE4E-A8FE22AB9A70}"/>
    <cellStyle name="Normal 6 5 2 2 3 3" xfId="46021" xr:uid="{35C3BDFE-0D6A-41B4-8653-78A3516562CA}"/>
    <cellStyle name="Normal 6 5 2 2 4" xfId="9350" xr:uid="{D0A57C30-267E-4C2F-8009-2CF29DD5619A}"/>
    <cellStyle name="Normal 6 5 2 2 4 2" xfId="34743" xr:uid="{1A681666-4C75-4A8C-968D-847A0CDD64CA}"/>
    <cellStyle name="Normal 6 5 2 2 5" xfId="31086" xr:uid="{34AE0119-3C8D-4813-B48D-3DB15ED26E4F}"/>
    <cellStyle name="Normal 6 5 2 3" xfId="23659" xr:uid="{DE1356D8-C236-4CCD-A4BA-CE0E2FC657BF}"/>
    <cellStyle name="Normal 6 5 2 3 2" xfId="2054" xr:uid="{82406A8C-3DBF-4F66-BE5B-7CAAB8CA05C0}"/>
    <cellStyle name="Normal 6 5 2 3 2 2" xfId="27525" xr:uid="{C9A16446-54DB-41D0-822D-4D519103C366}"/>
    <cellStyle name="Normal 6 5 2 3 3" xfId="48904" xr:uid="{637E7CBE-6754-4B61-AF34-C47DCEB62E38}"/>
    <cellStyle name="Normal 6 5 2 4" xfId="15421" xr:uid="{45CFE18F-377D-4231-8C87-8158492BEDD4}"/>
    <cellStyle name="Normal 6 5 2 4 2" xfId="1191" xr:uid="{2678CB32-8B4E-47B5-A12F-D0FEB1D51530}"/>
    <cellStyle name="Normal 6 5 2 4 2 2" xfId="26675" xr:uid="{E001FBD3-3B50-4F3E-87DA-25615873201B}"/>
    <cellStyle name="Normal 6 5 2 4 3" xfId="40748" xr:uid="{26796D6B-BA89-40ED-BCD7-99AD37991B81}"/>
    <cellStyle name="Normal 6 5 2 5" xfId="10301" xr:uid="{CC0E5A68-A18D-409D-B19E-32CAF047D080}"/>
    <cellStyle name="Normal 6 5 2 5 2" xfId="35685" xr:uid="{EE1FEA85-EADE-4117-A648-B4F2C6CA81B5}"/>
    <cellStyle name="Normal 6 5 2 6" xfId="37255" xr:uid="{1360D46C-D9F7-4B8C-889F-7A4F8EFBDE55}"/>
    <cellStyle name="Normal 6 5 3" xfId="24529" xr:uid="{D6722EEB-7272-4FE5-A6D5-E912FBF3C851}"/>
    <cellStyle name="Normal 6 5 3 2" xfId="11977" xr:uid="{CC58D3B3-A85D-4A62-A57D-70F55AC6F755}"/>
    <cellStyle name="Normal 6 5 3 2 2" xfId="16357" xr:uid="{638EFFB4-D4B3-4D54-AA89-691C87E063D1}"/>
    <cellStyle name="Normal 6 5 3 2 2 2" xfId="12658" xr:uid="{68CBD9EA-FF68-4F79-A3F0-40C9A5AD770A}"/>
    <cellStyle name="Normal 6 5 3 2 2 2 2" xfId="38021" xr:uid="{BF2059D3-1C27-42A0-BBE0-336AEB85B8F1}"/>
    <cellStyle name="Normal 6 5 3 2 2 3" xfId="41673" xr:uid="{1C8B3849-1FD8-43AD-8ABA-7D9EBAA4DEEB}"/>
    <cellStyle name="Normal 6 5 3 2 3" xfId="14430" xr:uid="{DB483B04-2030-4A32-95BA-F049345E56C8}"/>
    <cellStyle name="Normal 6 5 3 2 3 2" xfId="21250" xr:uid="{95D3263B-504B-4570-9DA7-5D84FC6F193D}"/>
    <cellStyle name="Normal 6 5 3 2 3 2 2" xfId="46529" xr:uid="{D56A32B0-EB99-4DE8-9EF4-CBD7BC8D0E21}"/>
    <cellStyle name="Normal 6 5 3 2 3 3" xfId="39769" xr:uid="{160A4175-F059-418E-A2D0-EB35FCCAA088}"/>
    <cellStyle name="Normal 6 5 3 2 4" xfId="21986" xr:uid="{41D5BA8E-79C5-4C79-8294-EB86BE39E6DD}"/>
    <cellStyle name="Normal 6 5 3 2 4 2" xfId="47254" xr:uid="{3B1BC62B-DC7A-418A-B7F6-6132D2A9D339}"/>
    <cellStyle name="Normal 6 5 3 2 5" xfId="37340" xr:uid="{70BFF570-835E-4037-9B72-44B86B6BC365}"/>
    <cellStyle name="Normal 6 5 3 3" xfId="17347" xr:uid="{21F9BF0D-861B-415C-903A-26787ABE6AED}"/>
    <cellStyle name="Normal 6 5 3 3 2" xfId="4158" xr:uid="{751A2B52-3871-4CAA-A32C-8DC79A2E5353}"/>
    <cellStyle name="Normal 6 5 3 3 2 2" xfId="29602" xr:uid="{8524523B-8E08-4DC2-B292-4CE201E9A47A}"/>
    <cellStyle name="Normal 6 5 3 3 3" xfId="42655" xr:uid="{582FF553-1EF1-4628-BB41-6A0452A9728B}"/>
    <cellStyle name="Normal 6 5 3 4" xfId="4888" xr:uid="{534BD68B-3930-4A5C-847B-1BE6309DA89F}"/>
    <cellStyle name="Normal 6 5 3 4 2" xfId="2225" xr:uid="{ABF6B112-9E22-4644-A4FC-7405E97FB211}"/>
    <cellStyle name="Normal 6 5 3 4 2 2" xfId="27696" xr:uid="{7A97BA7C-F387-4137-93B6-FBBBA65A2CD7}"/>
    <cellStyle name="Normal 6 5 3 4 3" xfId="30319" xr:uid="{971B3C48-2327-4D92-9AFD-1E201A606D6E}"/>
    <cellStyle name="Normal 6 5 3 5" xfId="22938" xr:uid="{932929AF-5496-46B4-8923-D85B7F47FD3E}"/>
    <cellStyle name="Normal 6 5 3 5 2" xfId="48193" xr:uid="{E88ECAC0-783D-4262-A533-CB33DD8AEEDD}"/>
    <cellStyle name="Normal 6 5 3 6" xfId="49763" xr:uid="{B53A669A-A540-4DB4-BE97-C011955C66E0}"/>
    <cellStyle name="Normal 6 5 4" xfId="16197" xr:uid="{6D34C423-97C0-4FE2-B2D6-C467ADAC3835}"/>
    <cellStyle name="Normal 6 5 4 2" xfId="10033" xr:uid="{1B632A0B-5B40-45D7-82D8-C78D64C0D584}"/>
    <cellStyle name="Normal 6 5 4 2 2" xfId="16878" xr:uid="{D91B2B6D-92D9-4ADD-8E95-D3990F032BB1}"/>
    <cellStyle name="Normal 6 5 4 2 2 2" xfId="42194" xr:uid="{9CB85DAC-0B7F-4FC0-AE0D-E6E9C2F203A7}"/>
    <cellStyle name="Normal 6 5 4 2 3" xfId="35417" xr:uid="{5B4D35C3-ECC1-4A72-9308-461C569E8355}"/>
    <cellStyle name="Normal 6 5 4 3" xfId="8107" xr:uid="{E01F17AA-8056-4E32-BB52-28F4796C5A31}"/>
    <cellStyle name="Normal 6 5 4 3 2" xfId="19148" xr:uid="{C7E5241B-915A-449D-AA7F-E5787F7BE606}"/>
    <cellStyle name="Normal 6 5 4 3 2 2" xfId="44448" xr:uid="{39684BEC-3827-4672-9CD5-4360F4C442B9}"/>
    <cellStyle name="Normal 6 5 4 3 3" xfId="33514" xr:uid="{A314648A-B6F1-4797-A9E2-B66461AEFA85}"/>
    <cellStyle name="Normal 6 5 4 4" xfId="3037" xr:uid="{E3B7983D-4BCE-47F4-9303-0B929C96975C}"/>
    <cellStyle name="Normal 6 5 4 4 2" xfId="28490" xr:uid="{842405CA-232A-4D94-8267-EEBD77360700}"/>
    <cellStyle name="Normal 6 5 4 5" xfId="41513" xr:uid="{96F9107A-FCE0-4907-AE07-55141FB2A331}"/>
    <cellStyle name="Normal 6 5 5" xfId="11022" xr:uid="{5EF077F5-997F-4BC3-81E2-F10F07B4EA1B}"/>
    <cellStyle name="Normal 6 5 5 2" xfId="1019" xr:uid="{FE002128-4EDF-45AF-90FE-A1B9469A24FF}"/>
    <cellStyle name="Normal 6 5 5 2 2" xfId="26503" xr:uid="{F44335E6-C7E1-44C1-9EB3-F4546A71D424}"/>
    <cellStyle name="Normal 6 5 5 3" xfId="36393" xr:uid="{D0027D9F-A742-4CA2-B779-2CAF14B30BB8}"/>
    <cellStyle name="Normal 6 5 6" xfId="21733" xr:uid="{694C0850-09B1-4568-B593-AF72556D1BD2}"/>
    <cellStyle name="Normal 6 5 6 2" xfId="1190" xr:uid="{8DE0B4E8-87D2-4377-A40B-BFD6E5DF5A98}"/>
    <cellStyle name="Normal 6 5 6 2 2" xfId="26674" xr:uid="{CC83574F-E2A8-4724-B680-E0367E7AFF1D}"/>
    <cellStyle name="Normal 6 5 6 3" xfId="47001" xr:uid="{21590018-E231-43D7-97C7-8099C013FF1E}"/>
    <cellStyle name="Normal 6 5 7" xfId="3987" xr:uid="{33E78B81-D556-44C5-BAC3-4E5FA44EF5CF}"/>
    <cellStyle name="Normal 6 5 7 2" xfId="29431" xr:uid="{17A245E9-8417-43F2-982E-7FD5D9CD5C41}"/>
    <cellStyle name="Normal 6 5 8" xfId="31001" xr:uid="{47D89CDD-3BB2-49B4-B7FD-9EBA446EF5ED}"/>
    <cellStyle name="Normal 6 6" xfId="18216" xr:uid="{3FBCC36A-3BD9-442F-9A15-BABE2502AA87}"/>
    <cellStyle name="Normal 6 6 2" xfId="24614" xr:uid="{96CCEF84-2DB5-4635-BECA-A3879E6FF2D7}"/>
    <cellStyle name="Normal 6 6 2 2" xfId="5823" xr:uid="{FB0F264B-D983-4D8F-852C-66A76EEA982C}"/>
    <cellStyle name="Normal 6 6 2 2 2" xfId="25295" xr:uid="{DE211D4A-5787-41CE-9E6F-3B83EDB5971B}"/>
    <cellStyle name="Normal 6 6 2 2 2 2" xfId="50529" xr:uid="{AA19AE0E-CA50-476A-B104-BAB7829852B2}"/>
    <cellStyle name="Normal 6 6 2 2 3" xfId="31246" xr:uid="{7B6F790B-78C2-4301-A730-2485BA57EBF3}"/>
    <cellStyle name="Normal 6 6 2 3" xfId="2866" xr:uid="{021283D3-C2F3-414E-857E-75B59106063F}"/>
    <cellStyle name="Normal 6 6 2 3 2" xfId="14938" xr:uid="{65A6E820-88A2-4475-A9CB-35D9CF4A991C}"/>
    <cellStyle name="Normal 6 6 2 3 2 2" xfId="40277" xr:uid="{8D4E6BEB-844A-4475-84DE-A97706A28DE5}"/>
    <cellStyle name="Normal 6 6 2 3 3" xfId="28319" xr:uid="{47572179-4734-404C-B448-9BC7B6C43155}"/>
    <cellStyle name="Normal 6 6 2 4" xfId="15674" xr:uid="{69420CE2-D272-4CCF-9864-FFB5506411A1}"/>
    <cellStyle name="Normal 6 6 2 4 2" xfId="41001" xr:uid="{E701E37C-C3E5-426F-8832-D4404B6CA9BA}"/>
    <cellStyle name="Normal 6 6 2 5" xfId="49848" xr:uid="{ADADD825-ECEA-47D8-AB6A-CFF686355B03}"/>
    <cellStyle name="Normal 6 6 3" xfId="6814" xr:uid="{5D57B21D-0A83-4EE2-880C-C205B04D3F3E}"/>
    <cellStyle name="Normal 6 6 3 2" xfId="10472" xr:uid="{88E4AC2C-3888-490B-9CB2-8F5AA3CB17FA}"/>
    <cellStyle name="Normal 6 6 3 2 2" xfId="35856" xr:uid="{3ED38D14-5728-4073-82A7-999EF68FDC55}"/>
    <cellStyle name="Normal 6 6 3 3" xfId="32228" xr:uid="{A7720339-1B90-4989-B8C5-06E08A88DF99}"/>
    <cellStyle name="Normal 6 6 4" xfId="11201" xr:uid="{0C9CAC35-0220-41CD-ACE8-351BFE6EE928}"/>
    <cellStyle name="Normal 6 6 4 2" xfId="4329" xr:uid="{CE8F22F1-109C-47ED-89A5-AE80A1D0BD57}"/>
    <cellStyle name="Normal 6 6 4 2 2" xfId="29773" xr:uid="{13D956DB-6A0B-4E14-9C57-415B5E538451}"/>
    <cellStyle name="Normal 6 6 4 3" xfId="36572" xr:uid="{08D58A3F-0EF2-426D-8946-3D4115B41D12}"/>
    <cellStyle name="Normal 6 6 5" xfId="16625" xr:uid="{352B0DF8-DD1B-48E8-9544-3337E1425166}"/>
    <cellStyle name="Normal 6 6 5 2" xfId="41941" xr:uid="{6D5D9867-3BF2-4FB5-8794-82D09F1D69A8}"/>
    <cellStyle name="Normal 6 6 6" xfId="43517" xr:uid="{F2CD9756-B9BC-4919-AED2-4924717B7E75}"/>
    <cellStyle name="Normal 6 7" xfId="7683" xr:uid="{74541C5F-FE12-4A60-8290-621394E29E8C}"/>
    <cellStyle name="Normal 6 7 2" xfId="18301" xr:uid="{CD924AA0-FAA0-41DC-A625-90F41B7B09EC}"/>
    <cellStyle name="Normal 6 7 2 2" xfId="12137" xr:uid="{861F5478-BBDD-4201-AE60-BADF6BA49C1E}"/>
    <cellStyle name="Normal 6 7 2 2 2" xfId="18982" xr:uid="{1DAF9D11-A26D-4E5A-96B2-A8D4447A9E2C}"/>
    <cellStyle name="Normal 6 7 2 2 2 2" xfId="44282" xr:uid="{9543F5B2-9807-4017-82E8-36F1F53BE591}"/>
    <cellStyle name="Normal 6 7 2 2 3" xfId="37500" xr:uid="{4C513A0E-5B31-46DD-B0C4-B22591F875AA}"/>
    <cellStyle name="Normal 6 7 2 3" xfId="9179" xr:uid="{EC5B5985-EAE4-4A87-899D-C534D4E707B6}"/>
    <cellStyle name="Normal 6 7 2 3 2" xfId="3374" xr:uid="{AA492FDB-65FB-4612-B62F-8B95207B4FD4}"/>
    <cellStyle name="Normal 6 7 2 3 2 2" xfId="28827" xr:uid="{85074E4A-6D4D-417E-9ABB-0527FB7E5CC0}"/>
    <cellStyle name="Normal 6 7 2 3 3" xfId="34572" xr:uid="{9C9AC597-E10F-45CE-BEEB-9E88354EA9B7}"/>
    <cellStyle name="Normal 6 7 2 4" xfId="5141" xr:uid="{13980A36-C48B-4713-A6D8-8DFB609EA1BF}"/>
    <cellStyle name="Normal 6 7 2 4 2" xfId="30572" xr:uid="{57C2013B-C2A1-4AE2-A632-8371BC33319D}"/>
    <cellStyle name="Normal 6 7 2 5" xfId="43601" xr:uid="{E678923C-0E91-4851-8DF1-9D1F182E0F6B}"/>
    <cellStyle name="Normal 6 7 3" xfId="19450" xr:uid="{3F6104E3-6BC8-4018-A8A6-057E713116FF}"/>
    <cellStyle name="Normal 6 7 3 2" xfId="23109" xr:uid="{46E7A62F-DDAF-42C8-AF34-013A6EAE44E9}"/>
    <cellStyle name="Normal 6 7 3 2 2" xfId="48364" xr:uid="{36C5BB51-5536-40FA-916C-DA2103865FBC}"/>
    <cellStyle name="Normal 6 7 3 3" xfId="44738" xr:uid="{40AB151E-3A29-4932-B564-D53264F76661}"/>
    <cellStyle name="Normal 6 7 4" xfId="23838" xr:uid="{FCD1DFF4-3196-49B7-B067-A786A0D20670}"/>
    <cellStyle name="Normal 6 7 4 2" xfId="10643" xr:uid="{D88EDEF2-371B-486F-8F77-70DE6AF0C0E3}"/>
    <cellStyle name="Normal 6 7 4 2 2" xfId="36027" xr:uid="{D5B3B27D-2D0F-4731-85A5-0E2BD110818A}"/>
    <cellStyle name="Normal 6 7 4 3" xfId="49083" xr:uid="{183667D0-F974-4FD6-96C7-FF2B2992D9B5}"/>
    <cellStyle name="Normal 6 7 5" xfId="6091" xr:uid="{95D70D70-9ADA-44E4-9034-E42EAC875346}"/>
    <cellStyle name="Normal 6 7 5 2" xfId="31514" xr:uid="{363757C8-214A-4EC5-95EA-382A427FE877}"/>
    <cellStyle name="Normal 6 7 6" xfId="33090" xr:uid="{36A26E5C-E642-41D4-AC68-55C5208E2B58}"/>
    <cellStyle name="Normal 6 8" xfId="20318" xr:uid="{3C4910E8-4893-44BC-AFAF-9D1FC15C25F6}"/>
    <cellStyle name="Normal 6 9" xfId="2444" xr:uid="{2ABDD6C9-B742-4EF2-B299-552862A1A644}"/>
    <cellStyle name="Normal 6 9 2" xfId="3637" xr:uid="{B1E6956E-C72A-452D-9DEA-9A5E9034E07B}"/>
    <cellStyle name="Normal 6 9 2 2" xfId="18896" xr:uid="{58B69E3F-B7EE-41E5-94C8-51C8F3EE79A9}"/>
    <cellStyle name="Normal 6 9 2 2 2" xfId="44196" xr:uid="{9821D148-A444-4FC4-9478-0F7CBCA14751}"/>
    <cellStyle name="Normal 6 9 2 3" xfId="29081" xr:uid="{C5C8B841-C6B5-4CE5-AB5D-345E7C69F5B6}"/>
    <cellStyle name="Normal 6 9 3" xfId="19631" xr:uid="{20565B1B-0A14-4C30-AA9C-5239FFE966C4}"/>
    <cellStyle name="Normal 6 9 3 2" xfId="25379" xr:uid="{C90BF27E-2D26-4E31-BA66-77C44591CE01}"/>
    <cellStyle name="Normal 6 9 3 2 2" xfId="50613" xr:uid="{F08FBD77-DB23-44D5-94EB-EE6F083AF3C5}"/>
    <cellStyle name="Normal 6 9 3 3" xfId="44919" xr:uid="{04048E6A-3283-42E3-842D-01ED8FF8F147}"/>
    <cellStyle name="Normal 6 9 4" xfId="8195" xr:uid="{503384C0-3D4D-48BA-8194-90BA35673042}"/>
    <cellStyle name="Normal 6 9 4 2" xfId="33602" xr:uid="{F6F898E9-6EDD-4325-BE96-628087046D9F}"/>
    <cellStyle name="Normal 6 9 5" xfId="27898" xr:uid="{4A75F4ED-7D11-4BF5-934E-E88C61262547}"/>
    <cellStyle name="Normal 60" xfId="24450" xr:uid="{70E58927-3CE5-4E08-A124-775E640374DD}"/>
    <cellStyle name="Normal 60 2" xfId="10867" xr:uid="{002ACAEC-A793-487B-9705-71175C13C8A1}"/>
    <cellStyle name="Normal 60 2 2" xfId="11038" xr:uid="{87C1F372-EF60-425F-923C-503280C86AEE}"/>
    <cellStyle name="Normal 60 2 2 2" xfId="1026" xr:uid="{76F234D1-41F4-4442-BDC1-74DF2771D7B2}"/>
    <cellStyle name="Normal 60 2 2 2 2" xfId="26510" xr:uid="{D6E32847-9174-4DC6-854C-ABB762DFB5E3}"/>
    <cellStyle name="Normal 60 2 2 3" xfId="36409" xr:uid="{A6D378AF-0AB1-48E4-80AA-D457195384A4}"/>
    <cellStyle name="Normal 60 2 3" xfId="15429" xr:uid="{466A6506-E036-42F8-8817-362E2DE74A95}"/>
    <cellStyle name="Normal 60 2 3 2" xfId="13833" xr:uid="{FBAFE73F-0D29-4D15-A559-76D09C62DA49}"/>
    <cellStyle name="Normal 60 2 3 2 2" xfId="39184" xr:uid="{C3827601-2F88-4722-AD70-5CE3F9C171F3}"/>
    <cellStyle name="Normal 60 2 3 3" xfId="40756" xr:uid="{33C2CDDB-3976-4EC8-BD63-533C604129A8}"/>
    <cellStyle name="Normal 60 2 4" xfId="20840" xr:uid="{DC716996-1BAD-4346-A81B-81E903978705}"/>
    <cellStyle name="Normal 60 2 4 2" xfId="46119" xr:uid="{482BB43D-AED2-4BAD-99E9-DF497F0E90CB}"/>
    <cellStyle name="Normal 60 2 5" xfId="36238" xr:uid="{90EEA683-61CE-4241-8986-A3B07663B0F0}"/>
    <cellStyle name="Normal 60 3" xfId="8655" xr:uid="{031B42FD-F56E-456A-8ED7-BA40AC5796D8}"/>
    <cellStyle name="Normal 60 3 2" xfId="8294" xr:uid="{E9B7CD51-60AD-4F0C-BCBE-D1F2F0F11270}"/>
    <cellStyle name="Normal 60 3 2 2" xfId="33701" xr:uid="{29652D48-8084-489F-A7EB-39488CC67B78}"/>
    <cellStyle name="Normal 60 3 3" xfId="34061" xr:uid="{AE2CB20D-E46E-488F-ACE1-B66FA8020E97}"/>
    <cellStyle name="Normal 60 4" xfId="2711" xr:uid="{5739B6FB-1865-4C80-AB73-8F714BFF7091}"/>
    <cellStyle name="Normal 60 4 2" xfId="20063" xr:uid="{3D7B1BD2-6101-48B2-A208-0FDC6A0C26AC}"/>
    <cellStyle name="Normal 60 4 2 2" xfId="45351" xr:uid="{536C2C69-BD84-4CFA-A2E6-DEB1805E7839}"/>
    <cellStyle name="Normal 60 4 3" xfId="28164" xr:uid="{15C99170-79C7-4F6C-A693-2F74EDBF2973}"/>
    <cellStyle name="Normal 60 5" xfId="14445" xr:uid="{8DA6324C-E094-4C01-BAED-09997B73F522}"/>
    <cellStyle name="Normal 60 5 2" xfId="39784" xr:uid="{BF3AE97A-720A-4698-BB57-63BD2E567630}"/>
    <cellStyle name="Normal 60 6" xfId="49689" xr:uid="{A6C734B5-76C9-406D-82C8-27C83C69AAB8}"/>
    <cellStyle name="Normal 61" xfId="19209" xr:uid="{9ED14FE8-CB61-48A5-AA3E-3C4B96E359CD}"/>
    <cellStyle name="Normal 62" xfId="2371" xr:uid="{A8950DB7-C0AE-4F55-A6B3-1B9DA9D4FFC5}"/>
    <cellStyle name="Normal 63" xfId="18126" xr:uid="{57CFF5E2-05B3-4131-8F66-E43E90CBF6E5}"/>
    <cellStyle name="Normal 63 2" xfId="43434" xr:uid="{FF390B16-9E42-4C4D-9D55-58EF0FC5DC9E}"/>
    <cellStyle name="Normal 64" xfId="13916" xr:uid="{9C501CC1-5822-4BE2-8C24-82FB26C8B75B}"/>
    <cellStyle name="Normal 64 2" xfId="39266" xr:uid="{C50F1BA3-E4E1-464B-AE9F-DBE99D2ECFD6}"/>
    <cellStyle name="Normal 65" xfId="22331" xr:uid="{A46D1E9B-FB10-4B00-8B81-B4CDBA7E4F53}"/>
    <cellStyle name="Normal 66" xfId="1281" xr:uid="{189BAE77-DC02-45CB-A96B-712EEFABD5CC}"/>
    <cellStyle name="Normal 67" xfId="1282" xr:uid="{2191877A-FEFA-40BF-A026-F13128E9A29A}"/>
    <cellStyle name="Normal 68" xfId="8626" xr:uid="{2FF4F82E-DDEE-4F5C-98B3-002943746DB5}"/>
    <cellStyle name="Normal 69" xfId="3385" xr:uid="{E1F9B85E-0E0F-4EE8-BE48-5B2A9358F7D9}"/>
    <cellStyle name="Normal 7" xfId="92" xr:uid="{11DD6B95-9808-47B9-9AF1-FFC4F38B83BF}"/>
    <cellStyle name="Normal 7 10" xfId="7768" xr:uid="{CB67CCCE-EC4B-4F01-B1C0-07244139BABF}"/>
    <cellStyle name="Normal 7 10 2" xfId="24774" xr:uid="{6AFA8BD5-7A7C-402C-BD3E-1856947544AB}"/>
    <cellStyle name="Normal 7 10 2 2" xfId="8449" xr:uid="{0152CC28-9421-401C-B387-DE6814B4A2AE}"/>
    <cellStyle name="Normal 7 10 2 2 2" xfId="33856" xr:uid="{1FEE1A52-5F64-4D9C-9C78-30A580F57A29}"/>
    <cellStyle name="Normal 7 10 2 3" xfId="50008" xr:uid="{0AD651BD-3E52-4C5A-82A8-207DD1CEAE75}"/>
    <cellStyle name="Normal 7 10 3" xfId="21815" xr:uid="{72A3C47F-217A-49B0-9FCF-9CCD946BBF61}"/>
    <cellStyle name="Normal 7 10 3 2" xfId="9687" xr:uid="{DC0ABF53-9045-4421-B7DC-A7600A7ECCEC}"/>
    <cellStyle name="Normal 7 10 3 2 2" xfId="35080" xr:uid="{853E467A-EECE-4EA5-BA91-57883FFC76F2}"/>
    <cellStyle name="Normal 7 10 3 3" xfId="47083" xr:uid="{92FAF159-7F2F-401B-8BAB-7A61579600CE}"/>
    <cellStyle name="Normal 7 10 4" xfId="11454" xr:uid="{2EFACD4D-0F1D-4AEA-9279-C23C926064AF}"/>
    <cellStyle name="Normal 7 10 4 2" xfId="36825" xr:uid="{1AD7C58B-0BC9-4F00-ABE1-45CFBBC796DE}"/>
    <cellStyle name="Normal 7 10 5" xfId="33175" xr:uid="{B3BDB986-9956-4508-8273-448B4DEA0BBA}"/>
    <cellStyle name="Normal 7 2" xfId="1289" xr:uid="{CADBA53A-0EF2-49A8-9F19-D31B01CEFA1C}"/>
    <cellStyle name="Normal 7 2 10" xfId="21826" xr:uid="{1327322D-087A-44B8-9F65-C97D88BE7324}"/>
    <cellStyle name="Normal 7 2 10 2" xfId="47094" xr:uid="{C59026DB-301A-46B7-91E0-1FADEF56B557}"/>
    <cellStyle name="Normal 7 2 11" xfId="26767" xr:uid="{823B25CC-0312-4ED4-AEB3-1F6B17633F1E}"/>
    <cellStyle name="Normal 7 2 2" xfId="11815" xr:uid="{838ACACD-C0DD-43FB-ABC5-A1A9B0E260CD}"/>
    <cellStyle name="Normal 7 2 2 2" xfId="21391" xr:uid="{66EE088D-479F-4348-A67D-83533EB750F7}"/>
    <cellStyle name="Normal 7 2 2 2 2" xfId="2527" xr:uid="{9AC9AE51-D897-40E0-8BEE-0B2655CAC9F1}"/>
    <cellStyle name="Normal 7 2 2 2 2 2" xfId="20563" xr:uid="{92FEF630-37E3-430B-90AE-F2AFD08A50BD}"/>
    <cellStyle name="Normal 7 2 2 2 2 2 2" xfId="3208" xr:uid="{D732F761-ED48-4C8E-8656-05B1082F1A04}"/>
    <cellStyle name="Normal 7 2 2 2 2 2 2 2" xfId="28661" xr:uid="{5BAACB73-4A91-4030-BD61-3D668E79012A}"/>
    <cellStyle name="Normal 7 2 2 2 2 2 3" xfId="45842" xr:uid="{9C73F175-08FD-4414-BB01-ED48122185B2}"/>
    <cellStyle name="Normal 7 2 2 2 2 3" xfId="11283" xr:uid="{801B29F3-A1DB-4F13-9490-5497CB97EE5C}"/>
    <cellStyle name="Normal 7 2 2 2 2 3 2" xfId="5478" xr:uid="{303E957E-A48F-49DC-AAC0-9431883F1323}"/>
    <cellStyle name="Normal 7 2 2 2 2 3 2 2" xfId="30909" xr:uid="{1EC2C89F-3B4D-42EF-96B1-157787FDC389}"/>
    <cellStyle name="Normal 7 2 2 2 2 3 3" xfId="36654" xr:uid="{F93D45E8-FA9F-4425-A5DB-4632248C5730}"/>
    <cellStyle name="Normal 7 2 2 2 2 4" xfId="7246" xr:uid="{90016FAA-0D64-4D1A-902C-C2B1AC0875F0}"/>
    <cellStyle name="Normal 7 2 2 2 2 4 2" xfId="32660" xr:uid="{BA200D1E-E090-4BAE-A290-23FBE85B3C80}"/>
    <cellStyle name="Normal 7 2 2 2 2 5" xfId="27980" xr:uid="{82F1086C-5391-4AE0-9755-B3D6EA039456}"/>
    <cellStyle name="Normal 7 2 2 2 3" xfId="3647" xr:uid="{E56E6080-AB96-48EF-B4C4-6DB200D1562E}"/>
    <cellStyle name="Normal 7 2 2 2 3 2" xfId="25213" xr:uid="{1B432598-4CF6-4F3F-86FA-02EA865B95A8}"/>
    <cellStyle name="Normal 7 2 2 2 3 2 2" xfId="50447" xr:uid="{D59A2C55-5D55-41C3-BA3C-7F9755CDBC20}"/>
    <cellStyle name="Normal 7 2 2 2 3 3" xfId="29091" xr:uid="{A6D4BCA8-A944-4E04-9989-EEBF2E8C7094}"/>
    <cellStyle name="Normal 7 2 2 2 4" xfId="13315" xr:uid="{9D237A08-B128-4F5A-B5B1-FC06B9DB1256}"/>
    <cellStyle name="Normal 7 2 2 2 4 2" xfId="12747" xr:uid="{A69B69C1-6938-457F-ABB6-DF350FA32773}"/>
    <cellStyle name="Normal 7 2 2 2 4 2 2" xfId="38110" xr:uid="{8B505DE6-7E2F-46E0-8AB9-2A3CD5C71575}"/>
    <cellStyle name="Normal 7 2 2 2 4 3" xfId="38666" xr:uid="{281F856B-7BFD-47CC-9F84-1A1B6563F19A}"/>
    <cellStyle name="Normal 7 2 2 2 5" xfId="8196" xr:uid="{96A2F156-331F-44F1-A43C-B0389F77F4DE}"/>
    <cellStyle name="Normal 7 2 2 2 5 2" xfId="33603" xr:uid="{0A4B828E-AE5E-474F-A45C-D7213667D03D}"/>
    <cellStyle name="Normal 7 2 2 2 6" xfId="46659" xr:uid="{C0E7DB9A-FC68-4C33-B2AC-9647958AE2FE}"/>
    <cellStyle name="Normal 7 2 2 3" xfId="15079" xr:uid="{875B31CC-5E9B-4614-B393-7B2279823E3C}"/>
    <cellStyle name="Normal 7 2 2 3 2" xfId="8840" xr:uid="{88275FE8-EA33-4ED7-8649-F363FAE3D589}"/>
    <cellStyle name="Normal 7 2 2 3 2 2" xfId="14251" xr:uid="{7431364F-B6B1-4960-AA3D-536A883F81C4}"/>
    <cellStyle name="Normal 7 2 2 3 2 2 2" xfId="9521" xr:uid="{7452D0B5-14A0-48F5-B11B-08940F38191C}"/>
    <cellStyle name="Normal 7 2 2 3 2 2 2 2" xfId="34914" xr:uid="{87A89F01-14DC-427F-8268-E0E63D5D3F76}"/>
    <cellStyle name="Normal 7 2 2 3 2 2 3" xfId="39590" xr:uid="{2AA4A3EB-07A0-4876-9DA1-20D21E41C6DC}"/>
    <cellStyle name="Normal 7 2 2 3 2 3" xfId="23920" xr:uid="{B9C25FC0-4FEB-4F94-A001-16C4666F3FD2}"/>
    <cellStyle name="Normal 7 2 2 3 2 3 2" xfId="11791" xr:uid="{DF8A3B40-7B90-4486-B945-801311EE70D0}"/>
    <cellStyle name="Normal 7 2 2 3 2 3 2 2" xfId="37162" xr:uid="{36ED3D99-9E5F-48FF-AB07-A7335B0CA8DC}"/>
    <cellStyle name="Normal 7 2 2 3 2 3 3" xfId="49165" xr:uid="{912D886E-B22F-4069-A86A-B5DE53C6901B}"/>
    <cellStyle name="Normal 7 2 2 3 2 4" xfId="19882" xr:uid="{559EB4F1-DAF4-4C59-ACE5-4E1BFC2D1E85}"/>
    <cellStyle name="Normal 7 2 2 3 2 4 2" xfId="45170" xr:uid="{60AE0B1D-D0B6-4405-B362-EB479A0CE0CE}"/>
    <cellStyle name="Normal 7 2 2 3 2 5" xfId="34233" xr:uid="{5CFA40AC-6B26-48F6-9B41-576E1CF7B9AF}"/>
    <cellStyle name="Normal 7 2 2 3 3" xfId="9961" xr:uid="{D7728D8D-0154-4DB5-905F-683AFA007BF7}"/>
    <cellStyle name="Normal 7 2 2 3 3 2" xfId="18900" xr:uid="{117391D9-2A08-4746-89EB-4A63E724C556}"/>
    <cellStyle name="Normal 7 2 2 3 3 2 2" xfId="44200" xr:uid="{DBA6C0BC-355B-46C3-8EA9-08C8D43013B9}"/>
    <cellStyle name="Normal 7 2 2 3 3 3" xfId="35345" xr:uid="{5E5C6197-4AEB-47FE-ACB1-0FC686F0E915}"/>
    <cellStyle name="Normal 7 2 2 3 4" xfId="677" xr:uid="{4EF30E40-A57E-4111-B279-ADE9687883FB}"/>
    <cellStyle name="Normal 7 2 2 3 4 2" xfId="25384" xr:uid="{F830BEDB-B674-41D4-98FD-5CA1836436CB}"/>
    <cellStyle name="Normal 7 2 2 3 4 2 2" xfId="50618" xr:uid="{1EA545CD-BCEC-41B7-ABEC-6FC88B14C0A9}"/>
    <cellStyle name="Normal 7 2 2 3 4 3" xfId="26161" xr:uid="{DCBA11E5-E0C2-4EE1-8CE1-A46D8375E61E}"/>
    <cellStyle name="Normal 7 2 2 3 5" xfId="20831" xr:uid="{B42D6C8C-F645-4147-9A05-DE791BB2E3F2}"/>
    <cellStyle name="Normal 7 2 2 3 5 2" xfId="46110" xr:uid="{624CBC8E-5FD6-4AA0-9D12-317EE518E26A}"/>
    <cellStyle name="Normal 7 2 2 3 6" xfId="40406" xr:uid="{55EBAD2A-ACA9-4619-A6E0-94625223F84F}"/>
    <cellStyle name="Normal 7 2 2 4" xfId="8755" xr:uid="{D3CA24E0-FC22-4AD5-BB98-762D1ACB7239}"/>
    <cellStyle name="Normal 7 2 2 4 2" xfId="1543" xr:uid="{DE455D4F-25B5-4FFD-89A1-29EC1EEC6B01}"/>
    <cellStyle name="Normal 7 2 2 4 2 2" xfId="12576" xr:uid="{1347A3CA-CD85-4E76-A180-DE93679560FB}"/>
    <cellStyle name="Normal 7 2 2 4 2 2 2" xfId="37939" xr:uid="{6CA975D3-4485-42EB-9228-C4C3C1CE2B91}"/>
    <cellStyle name="Normal 7 2 2 4 2 3" xfId="27014" xr:uid="{DD6215F0-BFA9-4E42-A375-E0C744606B71}"/>
    <cellStyle name="Normal 7 2 2 4 3" xfId="19629" xr:uid="{7C06CF78-F3DB-4A7E-9E47-A083DAE58318}"/>
    <cellStyle name="Normal 7 2 2 4 3 2" xfId="6433" xr:uid="{3AFB6146-1A09-40C2-BAC9-5DECBD5BE42D}"/>
    <cellStyle name="Normal 7 2 2 4 3 2 2" xfId="31856" xr:uid="{850E6810-3E62-4F4D-999B-5402D53032F6}"/>
    <cellStyle name="Normal 7 2 2 4 3 3" xfId="44917" xr:uid="{73302D8E-5F8C-430A-B7AF-D2ADBAF57EF9}"/>
    <cellStyle name="Normal 7 2 2 4 4" xfId="18729" xr:uid="{2A6E298F-D20A-43D1-9128-D91149782C34}"/>
    <cellStyle name="Normal 7 2 2 4 4 2" xfId="44029" xr:uid="{8E405F6C-63DC-4322-81D6-E897572F593D}"/>
    <cellStyle name="Normal 7 2 2 4 5" xfId="34149" xr:uid="{CC73E4A4-7865-42F6-8467-7441D8A52859}"/>
    <cellStyle name="Normal 7 2 2 5" xfId="14091" xr:uid="{801B9FB2-99F3-4D8C-9E54-339C6DF5B9D7}"/>
    <cellStyle name="Normal 7 2 2 5 2" xfId="7928" xr:uid="{B6B88257-3933-4874-B635-DBA272A9C439}"/>
    <cellStyle name="Normal 7 2 2 5 2 2" xfId="14772" xr:uid="{58EAFCF9-1511-4ADA-9858-0C06AD6CF9D4}"/>
    <cellStyle name="Normal 7 2 2 5 2 2 2" xfId="40111" xr:uid="{EE887D2F-771F-47FE-8395-5EE22CDCA8AC}"/>
    <cellStyle name="Normal 7 2 2 5 2 3" xfId="33335" xr:uid="{D668884E-EFE8-43A4-AE94-FB122538FAFE}"/>
    <cellStyle name="Normal 7 2 2 5 3" xfId="4970" xr:uid="{67BBE61A-B1DC-4E07-AE9C-023937BFB004}"/>
    <cellStyle name="Normal 7 2 2 5 3 2" xfId="16011" xr:uid="{179515B0-6636-4234-8DF3-42A788645AF3}"/>
    <cellStyle name="Normal 7 2 2 5 3 2 2" xfId="41338" xr:uid="{0BD60CC1-AA30-4B6E-92C4-957BC9137FB4}"/>
    <cellStyle name="Normal 7 2 2 5 3 3" xfId="30401" xr:uid="{EB161B35-18AD-4F9D-8E6C-312036861567}"/>
    <cellStyle name="Normal 7 2 2 5 4" xfId="17779" xr:uid="{0EE83963-2F47-4EF2-92E2-7C66D1D4C414}"/>
    <cellStyle name="Normal 7 2 2 5 4 2" xfId="43087" xr:uid="{D13D29C8-7EC9-47AB-ACD5-0FE6FFD3C9FB}"/>
    <cellStyle name="Normal 7 2 2 5 5" xfId="39430" xr:uid="{86CBDF4B-17B1-4FA0-8040-C2505F42F2A7}"/>
    <cellStyle name="Normal 7 2 2 6" xfId="2531" xr:uid="{71DD83EF-E9F2-4FAA-9032-A08B31981AD6}"/>
    <cellStyle name="Normal 7 2 2 6 2" xfId="8293" xr:uid="{FACB37C1-EBCD-4011-8635-1AF761E88BB4}"/>
    <cellStyle name="Normal 7 2 2 6 2 2" xfId="33700" xr:uid="{5FA471BF-0725-4989-9798-687F6B8D4999}"/>
    <cellStyle name="Normal 7 2 2 6 3" xfId="27984" xr:uid="{ACF14568-1D66-41BE-9CBA-F916D4BBF141}"/>
    <cellStyle name="Normal 7 2 2 7" xfId="2710" xr:uid="{A88AFCE5-C68D-462B-ACC4-5FFFC3A7C220}"/>
    <cellStyle name="Normal 7 2 2 7 2" xfId="7429" xr:uid="{6E457B99-F78C-4FD7-9043-820440DBAD95}"/>
    <cellStyle name="Normal 7 2 2 7 2 2" xfId="32843" xr:uid="{3D1BA994-D997-4A5C-9A39-BB4FB79DA32C}"/>
    <cellStyle name="Normal 7 2 2 7 3" xfId="28163" xr:uid="{5849A171-A76C-44CA-AC5E-57CD6FC3665A}"/>
    <cellStyle name="Normal 7 2 2 8" xfId="14444" xr:uid="{51EF36BC-67F9-4046-A50A-F0D39AE38E8C}"/>
    <cellStyle name="Normal 7 2 2 8 2" xfId="39783" xr:uid="{715DD576-289C-4DDB-92C0-F938D3C15624}"/>
    <cellStyle name="Normal 7 2 2 9" xfId="37181" xr:uid="{3FAB6BE7-0E56-4E0B-89E7-A0D4BAA98698}"/>
    <cellStyle name="Normal 7 2 3" xfId="15007" xr:uid="{2D47CFB5-AABB-4185-B4A6-35379B74CB3E}"/>
    <cellStyle name="Normal 7 2 3 2" xfId="10859" xr:uid="{46462D5F-285F-4632-B070-EC3679176D41}"/>
    <cellStyle name="Normal 7 2 3 2 2" xfId="15164" xr:uid="{EF5897CE-1D30-4D81-B3DD-F8AE9867FB43}"/>
    <cellStyle name="Normal 7 2 3 2 2 2" xfId="9000" xr:uid="{22817F6F-AB30-4F7D-B671-B38C711AD5A6}"/>
    <cellStyle name="Normal 7 2 3 2 2 2 2" xfId="15845" xr:uid="{477610B7-AD5F-4639-9DA3-98EBE1F5B8DB}"/>
    <cellStyle name="Normal 7 2 3 2 2 2 2 2" xfId="41172" xr:uid="{58222778-DC4E-49AD-A01C-A211E7FD8A5D}"/>
    <cellStyle name="Normal 7 2 3 2 2 2 3" xfId="34393" xr:uid="{A7C69807-C66D-4146-8163-0EE6DF2C1EA9}"/>
    <cellStyle name="Normal 7 2 3 2 2 3" xfId="7075" xr:uid="{7C2B9750-14CA-4C4E-B3F6-B738D47240D7}"/>
    <cellStyle name="Normal 7 2 3 2 2 3 2" xfId="18116" xr:uid="{842F554C-1038-4F85-9C06-1AC01CBB5934}"/>
    <cellStyle name="Normal 7 2 3 2 2 3 2 2" xfId="43424" xr:uid="{8569E230-CBD2-401B-A4EE-7F1F14517CDB}"/>
    <cellStyle name="Normal 7 2 3 2 2 3 3" xfId="32489" xr:uid="{0436CAD1-0247-447B-B303-3840E6A167A1}"/>
    <cellStyle name="Normal 7 2 3 2 2 4" xfId="1963" xr:uid="{CF55EB2C-DDC7-4314-9B61-1EA1BA488B83}"/>
    <cellStyle name="Normal 7 2 3 2 2 4 2" xfId="27434" xr:uid="{654EC65A-F717-4815-9AD8-4740786EBAB4}"/>
    <cellStyle name="Normal 7 2 3 2 2 5" xfId="40491" xr:uid="{3F16D17A-9A67-45C9-B9EA-94FA900F32A0}"/>
    <cellStyle name="Normal 7 2 3 2 3" xfId="16285" xr:uid="{EBB3ED80-6A92-40AA-9384-80C683869FF0}"/>
    <cellStyle name="Normal 7 2 3 2 3 2" xfId="21002" xr:uid="{F3941D16-B17F-4A55-9FF4-13E3AFD5D5F5}"/>
    <cellStyle name="Normal 7 2 3 2 3 2 2" xfId="46281" xr:uid="{9AC36B56-AB46-4C51-958B-90CB7E7B1DC0}"/>
    <cellStyle name="Normal 7 2 3 2 3 3" xfId="41601" xr:uid="{2F71A202-EE82-41FC-81AE-4518A20CFAE1}"/>
    <cellStyle name="Normal 7 2 3 2 4" xfId="3819" xr:uid="{9D9BAEFF-3736-4C83-B0F6-EA3E2DD53968}"/>
    <cellStyle name="Normal 7 2 3 2 4 2" xfId="8538" xr:uid="{33797E8A-66ED-4366-A2F6-7A3BDA62A295}"/>
    <cellStyle name="Normal 7 2 3 2 4 2 2" xfId="33945" xr:uid="{DADB6EA4-2AC4-4425-BF75-B376C0506585}"/>
    <cellStyle name="Normal 7 2 3 2 4 3" xfId="29263" xr:uid="{DD5148CA-2F9B-4AC6-B21F-1C7747B56525}"/>
    <cellStyle name="Normal 7 2 3 2 5" xfId="2955" xr:uid="{17105636-3398-4530-AB27-A72001F79D24}"/>
    <cellStyle name="Normal 7 2 3 2 5 2" xfId="28408" xr:uid="{B6965A22-A5DE-4F25-88EC-A507F1898E34}"/>
    <cellStyle name="Normal 7 2 3 2 6" xfId="36230" xr:uid="{1FB6891B-02FD-4929-8453-3756994D797A}"/>
    <cellStyle name="Normal 7 2 3 3" xfId="23496" xr:uid="{436D4E3B-26D2-4960-9D6D-218D58E64F4C}"/>
    <cellStyle name="Normal 7 2 3 3 2" xfId="4631" xr:uid="{463AD50D-5DA6-49AE-A915-4131C4FB9A0F}"/>
    <cellStyle name="Normal 7 2 3 3 2 2" xfId="21636" xr:uid="{A796A532-A635-441F-B3F3-CDA730DB4E21}"/>
    <cellStyle name="Normal 7 2 3 3 2 2 2" xfId="5312" xr:uid="{9BD5642D-D28B-4B41-8FFF-B3D5AF2F7FED}"/>
    <cellStyle name="Normal 7 2 3 3 2 2 2 2" xfId="30743" xr:uid="{5C7D7CF2-2AE8-4042-A092-8A8DFF35E0B8}"/>
    <cellStyle name="Normal 7 2 3 3 2 2 3" xfId="46904" xr:uid="{356872FE-66B1-4E39-A5CA-C00232E8064D}"/>
    <cellStyle name="Normal 7 2 3 3 2 3" xfId="19711" xr:uid="{5A037A71-3F1A-4687-8B41-5F0C0E743824}"/>
    <cellStyle name="Normal 7 2 3 3 2 3 2" xfId="7583" xr:uid="{8A5A83FA-6251-46AA-9F88-6B9E16B44133}"/>
    <cellStyle name="Normal 7 2 3 3 2 3 2 2" xfId="32997" xr:uid="{0E13F846-983A-4D16-907E-7BE93EC0EF2D}"/>
    <cellStyle name="Normal 7 2 3 3 2 3 3" xfId="44999" xr:uid="{7B28839C-E2FB-4847-9BD3-1AAE81E645F5}"/>
    <cellStyle name="Normal 7 2 3 3 2 4" xfId="4067" xr:uid="{687314AA-1C8D-4B56-B437-E089CD0DAEE2}"/>
    <cellStyle name="Normal 7 2 3 3 2 4 2" xfId="29511" xr:uid="{002F17CE-A1CF-4549-BB19-DFFA66E59B71}"/>
    <cellStyle name="Normal 7 2 3 3 2 5" xfId="30062" xr:uid="{8E16812A-6C17-4566-8BA2-9F64B7637ACB}"/>
    <cellStyle name="Normal 7 2 3 3 3" xfId="5751" xr:uid="{A5257F7D-1EBB-4294-9CD8-482E36EF976B}"/>
    <cellStyle name="Normal 7 2 3 3 3 2" xfId="14690" xr:uid="{7E8E91D3-F9C6-44EA-B1F5-EF082347DA1B}"/>
    <cellStyle name="Normal 7 2 3 3 3 2 2" xfId="40029" xr:uid="{24BAF34A-AD51-4790-B6AA-CC04370ADCD8}"/>
    <cellStyle name="Normal 7 2 3 3 3 3" xfId="31174" xr:uid="{3283932E-43EF-4B6C-BC8A-54042239BB17}"/>
    <cellStyle name="Normal 7 2 3 3 4" xfId="10133" xr:uid="{A9F43BB2-C2BC-4E69-AA0E-6072810C2314}"/>
    <cellStyle name="Normal 7 2 3 3 4 2" xfId="21173" xr:uid="{B75298DD-E67E-48FD-8E59-00BE2DBC7356}"/>
    <cellStyle name="Normal 7 2 3 3 4 2 2" xfId="46452" xr:uid="{FC754D48-2364-4E7B-BB7F-CD657779209F}"/>
    <cellStyle name="Normal 7 2 3 3 4 3" xfId="35517" xr:uid="{27BB9E61-5184-4E7A-B847-A5BBEF0C8EF9}"/>
    <cellStyle name="Normal 7 2 3 3 5" xfId="9268" xr:uid="{C22D6154-55B4-446C-88C2-7A2022BE9AB8}"/>
    <cellStyle name="Normal 7 2 3 3 5 2" xfId="34661" xr:uid="{6991FE37-E6C6-4FEB-A58F-9DE25B84EFBC}"/>
    <cellStyle name="Normal 7 2 3 3 6" xfId="48742" xr:uid="{09A81DF7-4094-498F-9296-EB3BFE5DE2A3}"/>
    <cellStyle name="Normal 7 2 3 4" xfId="4546" xr:uid="{8414E9A1-E8D0-4A87-8FBA-BCB297AD56FA}"/>
    <cellStyle name="Normal 7 2 3 4 2" xfId="22598" xr:uid="{643EE515-6341-40BE-A753-239F62BBBD25}"/>
    <cellStyle name="Normal 7 2 3 4 2 2" xfId="8367" xr:uid="{F9691449-4E39-4CB0-B2D8-AB7BCA846D79}"/>
    <cellStyle name="Normal 7 2 3 4 2 2 2" xfId="33774" xr:uid="{CFED8216-C5E2-410B-BA84-293EDA6935D6}"/>
    <cellStyle name="Normal 7 2 3 4 2 3" xfId="47853" xr:uid="{EBE40740-57B9-463A-9168-88FB1714D929}"/>
    <cellStyle name="Normal 7 2 3 4 3" xfId="1715" xr:uid="{5B316C6E-5D99-4797-96E4-F4BA52817D03}"/>
    <cellStyle name="Normal 7 2 3 4 3 2" xfId="19071" xr:uid="{4E260752-98A0-46C1-8119-50189E413F73}"/>
    <cellStyle name="Normal 7 2 3 4 3 2 2" xfId="44371" xr:uid="{153C0031-6648-4947-80F6-8E24FBB41FC9}"/>
    <cellStyle name="Normal 7 2 3 4 3 3" xfId="27186" xr:uid="{58B628EB-1EF7-4D92-BB7F-38B5DBB6F453}"/>
    <cellStyle name="Normal 7 2 3 4 4" xfId="14519" xr:uid="{7A1B045A-9394-4343-B3AB-3F5FC52A37DA}"/>
    <cellStyle name="Normal 7 2 3 4 4 2" xfId="39858" xr:uid="{E72D98E6-7282-42BB-A623-119B3E318F31}"/>
    <cellStyle name="Normal 7 2 3 4 5" xfId="29977" xr:uid="{00EE912F-D95A-46D6-90FD-D480AB8D8CA8}"/>
    <cellStyle name="Normal 7 2 3 5" xfId="21476" xr:uid="{72E5FBB0-1DD9-4E05-BD85-036685CED4F5}"/>
    <cellStyle name="Normal 7 2 3 5 2" xfId="2687" xr:uid="{4B0EB2B7-32B2-48C8-A7B0-0B8347624701}"/>
    <cellStyle name="Normal 7 2 3 5 2 2" xfId="22157" xr:uid="{253DE902-7C10-46AA-8D05-0B88AAC08C4A}"/>
    <cellStyle name="Normal 7 2 3 5 2 2 2" xfId="47425" xr:uid="{E92B2878-70C5-401B-AA8B-AB6DA01AABD6}"/>
    <cellStyle name="Normal 7 2 3 5 2 3" xfId="28140" xr:uid="{045724AE-8D90-4845-9E51-F4AB7D33F166}"/>
    <cellStyle name="Normal 7 2 3 5 3" xfId="17608" xr:uid="{3978C5F1-865C-48AC-A148-EF1E73A73E66}"/>
    <cellStyle name="Normal 7 2 3 5 3 2" xfId="24428" xr:uid="{BC855F0A-A9ED-4637-872F-BBFBBBADE425}"/>
    <cellStyle name="Normal 7 2 3 5 3 2 2" xfId="49673" xr:uid="{A92224EA-F2E8-4D50-9F96-10F5403B5202}"/>
    <cellStyle name="Normal 7 2 3 5 3 3" xfId="42916" xr:uid="{E6599295-4D9F-4164-88BC-7683565AE9CB}"/>
    <cellStyle name="Normal 7 2 3 5 4" xfId="13568" xr:uid="{56E8FB2C-CE08-41C2-B11E-D9730CDB18C8}"/>
    <cellStyle name="Normal 7 2 3 5 4 2" xfId="38919" xr:uid="{A4051F3E-19CA-4A04-95CC-AA60B52D3BD3}"/>
    <cellStyle name="Normal 7 2 3 5 5" xfId="46744" xr:uid="{1C98F003-6E1B-4DDF-8A35-682C11EB3CBE}"/>
    <cellStyle name="Normal 7 2 3 6" xfId="2542" xr:uid="{16C4E714-103D-4CCA-A373-35C28C73A6DE}"/>
    <cellStyle name="Normal 7 2 3 6 2" xfId="12505" xr:uid="{2BE1492F-26E4-4578-8280-8B5A9432E53F}"/>
    <cellStyle name="Normal 7 2 3 6 2 2" xfId="37868" xr:uid="{7CD949B2-A48A-459E-BB15-F79A58328B20}"/>
    <cellStyle name="Normal 7 2 3 6 3" xfId="27995" xr:uid="{26681D0C-7DD1-418D-9915-9E5CFB810A47}"/>
    <cellStyle name="Normal 7 2 3 7" xfId="7954" xr:uid="{B50A8BE7-A824-4CE2-8A6F-BAE62A772568}"/>
    <cellStyle name="Normal 7 2 3 7 2" xfId="11640" xr:uid="{EF3E9D05-4BED-4A5C-AD69-C1451BB59FF2}"/>
    <cellStyle name="Normal 7 2 3 7 2 2" xfId="37011" xr:uid="{D6D7565D-50EB-4E03-BE23-ADF62D69F7BD}"/>
    <cellStyle name="Normal 7 2 3 7 3" xfId="33361" xr:uid="{9053F52E-1F48-4B73-B784-D1397A814A21}"/>
    <cellStyle name="Normal 7 2 3 8" xfId="8123" xr:uid="{B2B5ADAD-5446-4867-B2F3-71C73A734818}"/>
    <cellStyle name="Normal 7 2 3 8 2" xfId="33530" xr:uid="{4659FF53-2D00-4047-BC09-8F707061DC8A}"/>
    <cellStyle name="Normal 7 2 3 9" xfId="40337" xr:uid="{37F3854C-170C-422C-8214-678ACCAF0A7C}"/>
    <cellStyle name="Normal 7 2 4" xfId="17184" xr:uid="{F493AD23-84DA-4800-A0D8-D5BA6686B50A}"/>
    <cellStyle name="Normal 7 2 4 2" xfId="10944" xr:uid="{0AD53024-D0E9-456A-A4AA-F9815099EF26}"/>
    <cellStyle name="Normal 7 2 4 2 2" xfId="15324" xr:uid="{D4E4B937-FCCF-41BD-A874-ED0C51458009}"/>
    <cellStyle name="Normal 7 2 4 2 2 2" xfId="11625" xr:uid="{6ADDC4A8-49BF-47EF-AEF0-DD316D9AF7AB}"/>
    <cellStyle name="Normal 7 2 4 2 2 2 2" xfId="36996" xr:uid="{00A4F39B-F178-4FBB-A4FC-5381EA8F19CB}"/>
    <cellStyle name="Normal 7 2 4 2 2 3" xfId="40651" xr:uid="{18913222-B035-4888-9CE6-DE680901AE9C}"/>
    <cellStyle name="Normal 7 2 4 2 3" xfId="13397" xr:uid="{7110369E-7803-4702-B24D-1F25291DDD0B}"/>
    <cellStyle name="Normal 7 2 4 2 3 2" xfId="20219" xr:uid="{07D3623C-BC13-46D7-A4B1-F22A1317281A}"/>
    <cellStyle name="Normal 7 2 4 2 3 2 2" xfId="45507" xr:uid="{4B6A849E-8C26-484D-8AAD-BB5F8AAA9CA7}"/>
    <cellStyle name="Normal 7 2 4 2 3 3" xfId="38748" xr:uid="{FE2F7354-6BBC-4CFB-A0E2-74BA5C9DEB28}"/>
    <cellStyle name="Normal 7 2 4 2 4" xfId="10381" xr:uid="{24709CF5-B851-4D3D-9F0B-5978A65FF40A}"/>
    <cellStyle name="Normal 7 2 4 2 4 2" xfId="35765" xr:uid="{A8B14F52-FA5D-4D21-A6E8-4581E1AECA12}"/>
    <cellStyle name="Normal 7 2 4 2 5" xfId="36315" xr:uid="{56632F1F-00E7-43A7-A0D1-3156D9DA4D30}"/>
    <cellStyle name="Normal 7 2 4 3" xfId="12065" xr:uid="{7F36565A-4AB2-4897-BBB8-8D74D5F6A6F2}"/>
    <cellStyle name="Normal 7 2 4 3 2" xfId="3126" xr:uid="{6D0B1BBB-481B-4372-85CB-9F10E87A2F64}"/>
    <cellStyle name="Normal 7 2 4 3 2 2" xfId="28579" xr:uid="{14798A2D-1655-452A-AC4A-69210D9775B5}"/>
    <cellStyle name="Normal 7 2 4 3 3" xfId="37428" xr:uid="{19409D32-87DC-40A8-A869-16024AF9BC08}"/>
    <cellStyle name="Normal 7 2 4 4" xfId="22770" xr:uid="{0A9531E9-6557-4104-A349-C2398599B0B7}"/>
    <cellStyle name="Normal 7 2 4 4 2" xfId="14861" xr:uid="{1F203D15-689E-4232-9DD2-F844329F69BF}"/>
    <cellStyle name="Normal 7 2 4 4 2 2" xfId="40200" xr:uid="{7CA0C204-A7F8-425E-9004-160DDD5BA5BE}"/>
    <cellStyle name="Normal 7 2 4 4 3" xfId="48025" xr:uid="{0AACD5F1-D947-4A31-A63A-DA426463CEA5}"/>
    <cellStyle name="Normal 7 2 4 5" xfId="21904" xr:uid="{F7FAB8D9-0D28-4613-A21D-E97B5309C69A}"/>
    <cellStyle name="Normal 7 2 4 5 2" xfId="47172" xr:uid="{0FE610AE-1DF6-4481-AC01-DD8D7E3FF1F3}"/>
    <cellStyle name="Normal 7 2 4 6" xfId="42492" xr:uid="{4A817E2E-ABBB-45E6-AAD7-E1FD254AF9DF}"/>
    <cellStyle name="Normal 7 2 5" xfId="6651" xr:uid="{F828B3D4-0AD3-48FE-BA2A-E11536777A7F}"/>
    <cellStyle name="Normal 7 2 5 2" xfId="23581" xr:uid="{86B821E7-9E63-408A-934D-81F6D5AD2BEB}"/>
    <cellStyle name="Normal 7 2 5 2 2" xfId="4791" xr:uid="{B56AC3DD-EC9C-426A-8D5C-7E8ED63DFB58}"/>
    <cellStyle name="Normal 7 2 5 2 2 2" xfId="24262" xr:uid="{17BFB271-04BB-43A5-BAAC-284611D30951}"/>
    <cellStyle name="Normal 7 2 5 2 2 2 2" xfId="49507" xr:uid="{4204FECF-F6F9-4BEB-BE2B-076097F9C382}"/>
    <cellStyle name="Normal 7 2 5 2 2 3" xfId="30222" xr:uid="{A7740213-85D5-4671-A383-E4079EFD8C5F}"/>
    <cellStyle name="Normal 7 2 5 2 3" xfId="1792" xr:uid="{2F0A0F7D-D652-46C4-AA77-D917EDBB0C69}"/>
    <cellStyle name="Normal 7 2 5 2 3 2" xfId="13905" xr:uid="{BE4BE7CC-9CE1-40BA-88C7-6C1DB910958D}"/>
    <cellStyle name="Normal 7 2 5 2 3 2 2" xfId="39256" xr:uid="{FFA278A5-BD0D-449D-9C92-C38CD0F99C69}"/>
    <cellStyle name="Normal 7 2 5 2 3 3" xfId="27263" xr:uid="{77148008-4CA0-4260-ACD9-067594BC018A}"/>
    <cellStyle name="Normal 7 2 5 2 4" xfId="23018" xr:uid="{E1BF29C0-6EA5-4AB7-9597-02C5842A6EE6}"/>
    <cellStyle name="Normal 7 2 5 2 4 2" xfId="48273" xr:uid="{7FEB23B4-1AB1-4FC5-96FA-EAA62D6D6BD2}"/>
    <cellStyle name="Normal 7 2 5 2 5" xfId="48826" xr:uid="{7114E73E-2B76-41A9-84D6-23C4EA5D58C3}"/>
    <cellStyle name="Normal 7 2 5 3" xfId="24702" xr:uid="{A2E0A82A-313B-4C31-837D-BF580E5FA82A}"/>
    <cellStyle name="Normal 7 2 5 3 2" xfId="9439" xr:uid="{C8941CA3-9337-468F-BA08-E92F3A7DD793}"/>
    <cellStyle name="Normal 7 2 5 3 2 2" xfId="34832" xr:uid="{0ED163D7-F25D-4794-8B98-75DCAA69FC4C}"/>
    <cellStyle name="Normal 7 2 5 3 3" xfId="49936" xr:uid="{32BAA76A-0BD1-4818-A00C-14BB6B09F2F4}"/>
    <cellStyle name="Normal 7 2 5 4" xfId="16457" xr:uid="{E9B9B54D-ACE8-40F4-AFBF-3EC17A6BDD43}"/>
    <cellStyle name="Normal 7 2 5 4 2" xfId="3297" xr:uid="{DE4B895B-9D97-4519-80B9-395543BA99C3}"/>
    <cellStyle name="Normal 7 2 5 4 2 2" xfId="28750" xr:uid="{05E73ED9-7CF6-4EAA-AF30-55411CB67814}"/>
    <cellStyle name="Normal 7 2 5 4 3" xfId="41773" xr:uid="{604EC67F-9321-425C-8697-AAF9074DFD7C}"/>
    <cellStyle name="Normal 7 2 5 5" xfId="15592" xr:uid="{9E01A822-8C19-450C-A339-5F0E455EBB53}"/>
    <cellStyle name="Normal 7 2 5 5 2" xfId="40919" xr:uid="{F4A1545C-9490-4A10-BB36-E11826E88120}"/>
    <cellStyle name="Normal 7 2 5 6" xfId="32065" xr:uid="{28DC0264-FEE4-48AD-9E5F-9C68927AE33C}"/>
    <cellStyle name="Normal 7 2 6" xfId="2442" xr:uid="{DC3228B8-A6E4-44E0-A7FC-5067AFE88488}"/>
    <cellStyle name="Normal 7 2 6 2" xfId="504" xr:uid="{B706871D-30B3-4FC4-B874-927A104259A9}"/>
    <cellStyle name="Normal 7 2 6 2 2" xfId="6262" xr:uid="{A7696937-DCB3-48C6-965A-4AF6F048D7D8}"/>
    <cellStyle name="Normal 7 2 6 2 2 2" xfId="31685" xr:uid="{43D4AEE3-698A-4C88-BD3E-0C89786F11E7}"/>
    <cellStyle name="Normal 7 2 6 2 3" xfId="25988" xr:uid="{CC691780-CE6B-4DC9-A51E-B6E51CF7688C}"/>
    <cellStyle name="Normal 7 2 6 3" xfId="6993" xr:uid="{9F4FBFA2-C3F5-4818-ABBB-642FCD0DDC49}"/>
    <cellStyle name="Normal 7 2 6 3 2" xfId="16967" xr:uid="{EF62D9A5-0025-4DFC-9080-754E16522210}"/>
    <cellStyle name="Normal 7 2 6 3 2 2" xfId="42283" xr:uid="{35AA3553-B0C6-46CC-962C-75AEA7366869}"/>
    <cellStyle name="Normal 7 2 6 3 3" xfId="32407" xr:uid="{B190679E-DACD-4E1F-B97C-7B25CA42B740}"/>
    <cellStyle name="Normal 7 2 6 4" xfId="25042" xr:uid="{9BAD0662-69A9-4E66-9D25-6347A68DFE59}"/>
    <cellStyle name="Normal 7 2 6 4 2" xfId="50276" xr:uid="{E7AF2C14-1D0C-407C-995A-03DB4DFACF17}"/>
    <cellStyle name="Normal 7 2 6 5" xfId="27896" xr:uid="{CD042843-2FA0-4AA5-9E56-0305F145C4B2}"/>
    <cellStyle name="Normal 7 2 7" xfId="20403" xr:uid="{75F8FE68-E906-459D-A348-83780F0E61BA}"/>
    <cellStyle name="Normal 7 2 7 2" xfId="18461" xr:uid="{D7B2149D-7462-41C6-A920-8793FE88FEBA}"/>
    <cellStyle name="Normal 7 2 7 2 2" xfId="21084" xr:uid="{1E558FC5-0CF5-4724-A2F2-69C0068FF4EA}"/>
    <cellStyle name="Normal 7 2 7 2 2 2" xfId="46363" xr:uid="{4396AD24-D754-424B-951A-BDE7D962D056}"/>
    <cellStyle name="Normal 7 2 7 2 3" xfId="43761" xr:uid="{5CDC5887-BDCF-4B03-BD33-471AEE8D409C}"/>
    <cellStyle name="Normal 7 2 7 3" xfId="15503" xr:uid="{71AEEEED-1251-4486-948F-A95CFFD37BFE}"/>
    <cellStyle name="Normal 7 2 7 3 2" xfId="22323" xr:uid="{48751C69-C0A4-45EE-ACA5-17613192A971}"/>
    <cellStyle name="Normal 7 2 7 3 2 2" xfId="47591" xr:uid="{FF97D501-21A1-4E57-B215-A59179B7A737}"/>
    <cellStyle name="Normal 7 2 7 3 3" xfId="40830" xr:uid="{338A28BB-8105-4E96-AE4F-6CF96F69A374}"/>
    <cellStyle name="Normal 7 2 7 4" xfId="24091" xr:uid="{B9A58FA9-38AA-49CD-84DB-EF110D03D200}"/>
    <cellStyle name="Normal 7 2 7 4 2" xfId="49336" xr:uid="{F378F954-8FE2-4F41-B6BE-20B22ED332B8}"/>
    <cellStyle name="Normal 7 2 7 5" xfId="45682" xr:uid="{3E119C4E-0265-469C-BCEF-39AE31CE6109}"/>
    <cellStyle name="Normal 7 2 8" xfId="22518" xr:uid="{2577E3AD-8E61-44E7-8DB9-576F99FA0FA4}"/>
    <cellStyle name="Normal 7 2 8 2" xfId="5151" xr:uid="{79F96B03-C06E-4D03-BBC9-C11F97D0021D}"/>
    <cellStyle name="Normal 7 2 8 2 2" xfId="30582" xr:uid="{9108C526-4C9B-4A90-8982-0DF1F1700112}"/>
    <cellStyle name="Normal 7 2 8 3" xfId="47773" xr:uid="{67BB2EA4-C579-4905-B986-BA755BF015A3}"/>
    <cellStyle name="Normal 7 2 9" xfId="12156" xr:uid="{025183AD-8A57-4C38-B757-2DC95B5596AE}"/>
    <cellStyle name="Normal 7 2 9 2" xfId="2143" xr:uid="{5CF4D5CB-4A5B-4142-B28B-1376F4E091CA}"/>
    <cellStyle name="Normal 7 2 9 2 2" xfId="27614" xr:uid="{6D731551-8447-46FE-B9D2-2865871FF077}"/>
    <cellStyle name="Normal 7 2 9 3" xfId="37519" xr:uid="{5654CF52-6174-4932-837A-AD3443E60A68}"/>
    <cellStyle name="Normal 7 3" xfId="21319" xr:uid="{9C677E9B-F3AF-4C52-8EE6-0A55AB4119A7}"/>
    <cellStyle name="Normal 7 3 2" xfId="12973" xr:uid="{25B28936-7299-4364-A68D-CB4215C69491}"/>
    <cellStyle name="Normal 7 3 2 2" xfId="6736" xr:uid="{69D3FCE6-84B9-4C30-A84E-71688BDF420C}"/>
    <cellStyle name="Normal 7 3 2 2 2" xfId="23741" xr:uid="{8E15FF0F-B7D6-4DB1-9F57-FA7BE33FA4EF}"/>
    <cellStyle name="Normal 7 3 2 2 2 2" xfId="7417" xr:uid="{724D28B3-2D16-4834-9E79-709BE945020A}"/>
    <cellStyle name="Normal 7 3 2 2 2 2 2" xfId="32831" xr:uid="{5CECC2CA-389F-4D2E-B3C1-C7A77CC0D967}"/>
    <cellStyle name="Normal 7 3 2 2 2 3" xfId="48986" xr:uid="{9EF49536-1BD2-465E-A112-E5DE4F127B81}"/>
    <cellStyle name="Normal 7 3 2 2 3" xfId="10210" xr:uid="{C7FAFA99-5702-4417-B111-0767C685A6D7}"/>
    <cellStyle name="Normal 7 3 2 2 3 2" xfId="1273" xr:uid="{5C714BD7-961D-4F3F-967E-4C0BAF055DA3}"/>
    <cellStyle name="Normal 7 3 2 2 3 2 2" xfId="26757" xr:uid="{B61FCD5D-DA88-497E-BA81-383FF2831B64}"/>
    <cellStyle name="Normal 7 3 2 2 3 3" xfId="35594" xr:uid="{B127A6B2-B910-4AC6-B58B-BBA0F65BF5A3}"/>
    <cellStyle name="Normal 7 3 2 2 4" xfId="6171" xr:uid="{B99389C9-DE46-400A-A3EF-8571B980C350}"/>
    <cellStyle name="Normal 7 3 2 2 4 2" xfId="31594" xr:uid="{6951EE63-164C-4FC7-80D6-F802E5D99D2E}"/>
    <cellStyle name="Normal 7 3 2 2 5" xfId="32150" xr:uid="{82C02D44-08B9-412C-B38A-5B8BA612BCBE}"/>
    <cellStyle name="Normal 7 3 2 3" xfId="7856" xr:uid="{A9C6614B-1A19-4ED0-AEEC-8C441F2D3DAB}"/>
    <cellStyle name="Normal 7 3 2 3 2" xfId="15763" xr:uid="{57E8E9DA-5027-4CD9-9B29-47761F72963C}"/>
    <cellStyle name="Normal 7 3 2 3 2 2" xfId="41090" xr:uid="{476DE417-18A9-4DB3-B9E1-B5FE47F75A2D}"/>
    <cellStyle name="Normal 7 3 2 3 3" xfId="33263" xr:uid="{23B7C37F-09CA-4545-B15E-40EB77B14C37}"/>
    <cellStyle name="Normal 7 3 2 4" xfId="12237" xr:uid="{C3C8846E-0628-4600-9328-282B474DEF2A}"/>
    <cellStyle name="Normal 7 3 2 4 2" xfId="22246" xr:uid="{2BB47558-22D8-44D8-A252-04B747F81F87}"/>
    <cellStyle name="Normal 7 3 2 4 2 2" xfId="47514" xr:uid="{E739412A-D4D4-4E55-B144-FDEEE81D94CC}"/>
    <cellStyle name="Normal 7 3 2 4 3" xfId="37600" xr:uid="{F39D427E-88B3-4AC9-9DBA-57081EC32505}"/>
    <cellStyle name="Normal 7 3 2 5" xfId="11372" xr:uid="{C474B94C-EFF1-4B25-A14F-CFF8595BDEA8}"/>
    <cellStyle name="Normal 7 3 2 5 2" xfId="36743" xr:uid="{12B84AB4-8B78-4B42-87AB-EB5FFCF7A0C1}"/>
    <cellStyle name="Normal 7 3 2 6" xfId="38324" xr:uid="{D328CF08-3788-450B-A385-53F192828D88}"/>
    <cellStyle name="Normal 7 3 3" xfId="333" xr:uid="{AF4878E7-60A1-4DAE-AE98-69C2207FDA13}"/>
    <cellStyle name="Normal 7 3 3 2" xfId="19372" xr:uid="{6ADF32C0-4A43-4877-B495-0DF2A8566023}"/>
    <cellStyle name="Normal 7 3 3 2 2" xfId="17429" xr:uid="{B31C3519-3C66-4640-AA4F-1E52567FAF44}"/>
    <cellStyle name="Normal 7 3 3 2 2 2" xfId="20053" xr:uid="{6832E238-36D4-4122-9926-E7540A3C43EA}"/>
    <cellStyle name="Normal 7 3 3 2 2 2 2" xfId="45341" xr:uid="{376E1045-3A07-4F4C-80CB-51A68A3674F3}"/>
    <cellStyle name="Normal 7 3 3 2 2 3" xfId="42737" xr:uid="{9EA4DDF7-A42A-4336-B32B-FCBD0DD700DA}"/>
    <cellStyle name="Normal 7 3 3 2 3" xfId="22847" xr:uid="{7664C216-D16D-4DA7-95EA-C4BD2E160512}"/>
    <cellStyle name="Normal 7 3 3 2 3 2" xfId="2306" xr:uid="{B087FDB1-DE01-4B51-AF14-25A94826085A}"/>
    <cellStyle name="Normal 7 3 3 2 3 2 2" xfId="27777" xr:uid="{3C10C017-D254-4F84-836C-1F21885E56F9}"/>
    <cellStyle name="Normal 7 3 3 2 3 3" xfId="48102" xr:uid="{CF50FDBC-7042-455D-8EF0-ABF3F691D05F}"/>
    <cellStyle name="Normal 7 3 3 2 4" xfId="12485" xr:uid="{72598D34-DCEC-4539-8937-885850BCAD58}"/>
    <cellStyle name="Normal 7 3 3 2 4 2" xfId="37848" xr:uid="{48303429-769E-46B6-A132-BF12F0ED9AF8}"/>
    <cellStyle name="Normal 7 3 3 2 5" xfId="44660" xr:uid="{3237509F-B84E-4CE9-A4FC-06C5D586085D}"/>
    <cellStyle name="Normal 7 3 3 3" xfId="20491" xr:uid="{F86B36CB-B115-40ED-BF6F-C73D4AA0EE7B}"/>
    <cellStyle name="Normal 7 3 3 3 2" xfId="5230" xr:uid="{A5EABB97-D574-4D2E-BD9F-1F7DF924EB4A}"/>
    <cellStyle name="Normal 7 3 3 3 2 2" xfId="30661" xr:uid="{0DD9F1BD-3B5F-4373-B18D-81AA66AF5530}"/>
    <cellStyle name="Normal 7 3 3 3 3" xfId="45770" xr:uid="{6CED244D-BF6F-4AE8-BFE3-3FC8089A4FB3}"/>
    <cellStyle name="Normal 7 3 3 4" xfId="24874" xr:uid="{D91CD95A-A5DB-43B1-830B-6BBA2C9B22FF}"/>
    <cellStyle name="Normal 7 3 3 4 2" xfId="15934" xr:uid="{2B9C1028-6257-49BB-A2C7-1CCF5075CBF3}"/>
    <cellStyle name="Normal 7 3 3 4 2 2" xfId="41261" xr:uid="{A642EF52-A33C-413E-B06F-05679421C945}"/>
    <cellStyle name="Normal 7 3 3 4 3" xfId="50108" xr:uid="{74DC692A-958B-4E97-9A5F-E698FF20B6EA}"/>
    <cellStyle name="Normal 7 3 3 5" xfId="24009" xr:uid="{E4C99D75-1284-47CE-A1C1-9E7DA823BB27}"/>
    <cellStyle name="Normal 7 3 3 5 2" xfId="49254" xr:uid="{0C28AB46-7B52-471F-8794-4E8143406C00}"/>
    <cellStyle name="Normal 7 3 3 6" xfId="25818" xr:uid="{0B214B1E-7DB6-4A52-85A2-39F0CC2B849F}"/>
    <cellStyle name="Normal 7 3 4" xfId="19287" xr:uid="{4CD06AEF-212C-46B3-BF92-D73CACBED499}"/>
    <cellStyle name="Normal 7 3 4 2" xfId="18389" xr:uid="{34871CE6-3098-4C04-9E42-BDD04C243C59}"/>
    <cellStyle name="Normal 7 3 4 2 2" xfId="22075" xr:uid="{E18A1EC5-1A92-49D8-A6EA-8E2C106311F0}"/>
    <cellStyle name="Normal 7 3 4 2 2 2" xfId="47343" xr:uid="{326337FD-A187-47B9-8680-A0E3D51500A8}"/>
    <cellStyle name="Normal 7 3 4 2 3" xfId="43689" xr:uid="{6D41DF7A-5618-4606-B715-68367E0E9890}"/>
    <cellStyle name="Normal 7 3 4 3" xfId="5923" xr:uid="{1F1F3897-F1CD-4859-9363-D15672BEE01D}"/>
    <cellStyle name="Normal 7 3 4 3 2" xfId="9610" xr:uid="{9255616D-2584-486F-AD9F-1B75CA2AE839}"/>
    <cellStyle name="Normal 7 3 4 3 2 2" xfId="35003" xr:uid="{7DA0C93C-9F49-4D48-B602-50CEC96358A8}"/>
    <cellStyle name="Normal 7 3 4 3 3" xfId="31346" xr:uid="{CB33C9A6-9EDF-4EB6-9165-EB7B953F9682}"/>
    <cellStyle name="Normal 7 3 4 4" xfId="5059" xr:uid="{5EA26B49-7F59-41F9-B217-7B31D7DD7D9D}"/>
    <cellStyle name="Normal 7 3 4 4 2" xfId="30490" xr:uid="{63C7DDCE-02B0-4410-8E3F-88020E9F7FBC}"/>
    <cellStyle name="Normal 7 3 4 5" xfId="44576" xr:uid="{011B3EB1-55E8-4AB0-900F-EB93E72FFAEA}"/>
    <cellStyle name="Normal 7 3 5" xfId="17269" xr:uid="{767D76E7-3A51-4D1E-96F3-E5AD9BB1A23B}"/>
    <cellStyle name="Normal 7 3 5 2" xfId="11104" xr:uid="{F798BE19-9E55-4506-B35B-913E0A5CEC24}"/>
    <cellStyle name="Normal 7 3 5 2 2" xfId="17950" xr:uid="{134993D7-4FFD-494C-9359-236C2D990331}"/>
    <cellStyle name="Normal 7 3 5 2 2 2" xfId="43258" xr:uid="{EB7B5E26-3E52-4471-A6DB-1AEB4A162480}"/>
    <cellStyle name="Normal 7 3 5 2 3" xfId="36475" xr:uid="{5CB18D23-368F-4AF4-BA64-726C8D8147D2}"/>
    <cellStyle name="Normal 7 3 5 3" xfId="3896" xr:uid="{31B1C27A-D951-4F70-97B2-EC62485F672E}"/>
    <cellStyle name="Normal 7 3 5 3 2" xfId="1272" xr:uid="{120D1EBF-A29C-47A9-BD6E-744BEBB60499}"/>
    <cellStyle name="Normal 7 3 5 3 2 2" xfId="26756" xr:uid="{1E6663A0-2417-4E13-BB6F-374FD5E2B13F}"/>
    <cellStyle name="Normal 7 3 5 3 3" xfId="29340" xr:uid="{B35BAD61-4AC1-437D-A902-0097131D1F25}"/>
    <cellStyle name="Normal 7 3 5 4" xfId="16705" xr:uid="{B1AE09E5-C3C7-40EB-8939-13E42656B728}"/>
    <cellStyle name="Normal 7 3 5 4 2" xfId="42021" xr:uid="{9EC5B6C0-0008-4D60-9B41-A05C74D08CF7}"/>
    <cellStyle name="Normal 7 3 5 5" xfId="42577" xr:uid="{3F7D6532-07BE-4FA3-8537-13C571A98E29}"/>
    <cellStyle name="Normal 7 3 6" xfId="14106" xr:uid="{EB34B91F-E98F-4454-A815-B27A386FE096}"/>
    <cellStyle name="Normal 7 3 6 2" xfId="6191" xr:uid="{1E51F814-531B-4FF0-8A6A-53C96AE1446B}"/>
    <cellStyle name="Normal 7 3 6 2 2" xfId="31614" xr:uid="{45B14177-0B69-4F37-BB7C-F95B76CD1888}"/>
    <cellStyle name="Normal 7 3 6 3" xfId="39445" xr:uid="{D5745910-6D76-4435-A0CC-D97BC1605FCE}"/>
    <cellStyle name="Normal 7 3 7" xfId="18487" xr:uid="{102FD281-E0CE-4A71-9187-37DC2F474CDD}"/>
    <cellStyle name="Normal 7 3 7 2" xfId="5327" xr:uid="{DBF67640-8C28-425D-8C83-92AB73B1CF92}"/>
    <cellStyle name="Normal 7 3 7 2 2" xfId="30758" xr:uid="{2DF58BC7-2CF8-414E-B080-D480F4FCE361}"/>
    <cellStyle name="Normal 7 3 7 3" xfId="43787" xr:uid="{EBFC0D45-173B-44EA-939F-8530B9DC6DEB}"/>
    <cellStyle name="Normal 7 3 8" xfId="18656" xr:uid="{8B571619-E641-474A-9C0B-BC9B517DFFD7}"/>
    <cellStyle name="Normal 7 3 8 2" xfId="43956" xr:uid="{AAFD2BA3-6378-4804-9DE9-341FEF4021EA}"/>
    <cellStyle name="Normal 7 3 9" xfId="46589" xr:uid="{209AF251-6BCC-4298-8CEC-9044162AAFBB}"/>
    <cellStyle name="Normal 7 4" xfId="1373" xr:uid="{8222EE75-A365-476A-A3DB-911DD577CDF3}"/>
    <cellStyle name="Normal 7 4 2" xfId="3477" xr:uid="{F1E9C081-DACB-4BAE-B92B-7BAAF75E0BB8}"/>
    <cellStyle name="Normal 7 4 2 2" xfId="1453" xr:uid="{33D09DA6-4DCE-45F7-A675-B0EBDFCD25D4}"/>
    <cellStyle name="Normal 7 4 2 2 2" xfId="19532" xr:uid="{5BFB8F63-2D5A-45F6-9D78-2949C3BA68C4}"/>
    <cellStyle name="Normal 7 4 2 2 2 2" xfId="1103" xr:uid="{26C05445-26ED-4896-A776-984E5CF3F6D6}"/>
    <cellStyle name="Normal 7 4 2 2 2 2 2" xfId="26587" xr:uid="{DDBBD19C-6813-459F-8457-3ED99F18719A}"/>
    <cellStyle name="Normal 7 4 2 2 2 3" xfId="44820" xr:uid="{012F2ED3-B5CB-4EAD-B421-2B01E6678856}"/>
    <cellStyle name="Normal 7 4 2 2 3" xfId="6000" xr:uid="{BEB4CA67-8532-4645-8F6A-6A5D508478A3}"/>
    <cellStyle name="Normal 7 4 2 2 3 2" xfId="10724" xr:uid="{8DDA7ACB-65FA-47DF-964E-DFDED3263A29}"/>
    <cellStyle name="Normal 7 4 2 2 3 2 2" xfId="36108" xr:uid="{F33135D6-C80B-4D47-A75E-4DBEEC1297B1}"/>
    <cellStyle name="Normal 7 4 2 2 3 3" xfId="31423" xr:uid="{ABD43C99-0C2E-42E1-BD38-127BEE94388B}"/>
    <cellStyle name="Normal 7 4 2 2 4" xfId="18809" xr:uid="{B6F716D3-AE00-42AD-B8C0-ACDB2D7E2E01}"/>
    <cellStyle name="Normal 7 4 2 2 4 2" xfId="44109" xr:uid="{CD5BD110-5502-42B7-9003-D4DC0B5EE3DD}"/>
    <cellStyle name="Normal 7 4 2 2 5" xfId="26924" xr:uid="{26CE0DBA-6A8E-48F9-B389-6402548DB0A6}"/>
    <cellStyle name="Normal 7 4 2 3" xfId="2615" xr:uid="{611D090A-3480-4C7F-BBB9-51064C434F6D}"/>
    <cellStyle name="Normal 7 4 2 3 2" xfId="24180" xr:uid="{8B32D05B-DC7C-4EBC-87A1-290496477CBB}"/>
    <cellStyle name="Normal 7 4 2 3 2 2" xfId="49425" xr:uid="{7CE6AB9E-F792-45E4-888B-2E40866D806B}"/>
    <cellStyle name="Normal 7 4 2 3 3" xfId="28068" xr:uid="{11653AD6-DAAF-42A9-BD3F-136664BB0660}"/>
    <cellStyle name="Normal 7 4 2 4" xfId="8028" xr:uid="{6FA2B952-2006-42B1-9DA5-D7DDCACD6C3A}"/>
    <cellStyle name="Normal 7 4 2 4 2" xfId="11714" xr:uid="{83D4AD62-C8E2-44CD-8C8F-B4870AD6674B}"/>
    <cellStyle name="Normal 7 4 2 4 2 2" xfId="37085" xr:uid="{577E81D0-6F14-46F4-8122-637871E73669}"/>
    <cellStyle name="Normal 7 4 2 4 3" xfId="33435" xr:uid="{5DE010BF-809B-4989-982B-39654DC7D766}"/>
    <cellStyle name="Normal 7 4 2 5" xfId="7164" xr:uid="{4D48C98F-8C6A-4BF4-A80C-0A7C2EBA9401}"/>
    <cellStyle name="Normal 7 4 2 5 2" xfId="32578" xr:uid="{09C942B8-58BA-4116-9679-BC79D9F4901A}"/>
    <cellStyle name="Normal 7 4 2 6" xfId="28922" xr:uid="{B2CF9D64-F67B-40EA-9DEA-8C303B2430FC}"/>
    <cellStyle name="Normal 7 4 3" xfId="9791" xr:uid="{26DCDA8B-8006-49E2-8077-72DAC13ABCCD}"/>
    <cellStyle name="Normal 7 4 3 2" xfId="3557" xr:uid="{7D3977A4-273F-4043-AEA7-B16488736C12}"/>
    <cellStyle name="Normal 7 4 3 2 2" xfId="586" xr:uid="{9BC7D7BA-11DE-41D8-A989-9136525FE656}"/>
    <cellStyle name="Normal 7 4 3 2 2 2" xfId="2137" xr:uid="{789BB59F-63CF-4342-B268-F8AB75C4205C}"/>
    <cellStyle name="Normal 7 4 3 2 2 2 2" xfId="27608" xr:uid="{A242536E-5CC9-4ED8-A5C6-E75FC2F48932}"/>
    <cellStyle name="Normal 7 4 3 2 2 3" xfId="26070" xr:uid="{11950CA6-DE99-4412-827B-45A12B8C8DCF}"/>
    <cellStyle name="Normal 7 4 3 2 3" xfId="12314" xr:uid="{A509076C-633E-4D73-B163-10FE1E8E6BAC}"/>
    <cellStyle name="Normal 7 4 3 2 3 2" xfId="23361" xr:uid="{F2199792-1936-48AB-86BC-77BAAA7C855E}"/>
    <cellStyle name="Normal 7 4 3 2 3 2 2" xfId="48616" xr:uid="{E1BCE951-EA32-44D1-B3A3-75B188B8FF1D}"/>
    <cellStyle name="Normal 7 4 3 2 3 3" xfId="37677" xr:uid="{0D8DD6FF-B8DB-4151-95A4-15B05CDAEE4F}"/>
    <cellStyle name="Normal 7 4 3 2 4" xfId="8276" xr:uid="{C5B8D0EE-2F90-490D-B869-FB663C6867CE}"/>
    <cellStyle name="Normal 7 4 3 2 4 2" xfId="33683" xr:uid="{E976BA40-F88F-4A0F-88A5-80F15389100E}"/>
    <cellStyle name="Normal 7 4 3 2 5" xfId="29001" xr:uid="{02161929-BD9D-4141-BE7D-AC7FE5AC83AE}"/>
    <cellStyle name="Normal 7 4 3 3" xfId="8928" xr:uid="{442145AF-3F71-41B0-88DB-FF453CC514A3}"/>
    <cellStyle name="Normal 7 4 3 3 2" xfId="17868" xr:uid="{8AD9779B-1128-4A30-A5B3-4253D2B25ED1}"/>
    <cellStyle name="Normal 7 4 3 3 2 2" xfId="43176" xr:uid="{2B889BD1-962C-4B5F-AB06-2098D51F7EF3}"/>
    <cellStyle name="Normal 7 4 3 3 3" xfId="34321" xr:uid="{7C66D97B-F233-43C0-A2B3-87A9CA5350B1}"/>
    <cellStyle name="Normal 7 4 3 4" xfId="20663" xr:uid="{53CDDA0D-CDD6-4941-B998-DEE7A6611DEA}"/>
    <cellStyle name="Normal 7 4 3 4 2" xfId="24351" xr:uid="{34237F1B-55FC-462F-B970-76573C7D44E6}"/>
    <cellStyle name="Normal 7 4 3 4 2 2" xfId="49596" xr:uid="{CBC2EF97-A082-41B4-BA02-CDDE78B1EFF3}"/>
    <cellStyle name="Normal 7 4 3 4 3" xfId="45942" xr:uid="{A4159356-387C-4A0B-A83F-5B777A20A58A}"/>
    <cellStyle name="Normal 7 4 3 5" xfId="19800" xr:uid="{3A781F35-2396-469E-9C48-CE6B3AC7B28E}"/>
    <cellStyle name="Normal 7 4 3 5 2" xfId="45088" xr:uid="{80FEE637-1A8F-4B6C-B967-1FAD979E8202}"/>
    <cellStyle name="Normal 7 4 3 6" xfId="35175" xr:uid="{6A53683A-FC31-4A6A-AA66-79EB7CB3DA0A}"/>
    <cellStyle name="Normal 7 4 4" xfId="13058" xr:uid="{AC352BB5-41BB-435E-AF59-4DC8AC894DD9}"/>
    <cellStyle name="Normal 7 4 4 2" xfId="6896" xr:uid="{92117C3E-E533-433C-B366-8C843200164C}"/>
    <cellStyle name="Normal 7 4 4 2 2" xfId="13739" xr:uid="{3880BF4A-2075-4462-B962-64227A097891}"/>
    <cellStyle name="Normal 7 4 4 2 2 2" xfId="39090" xr:uid="{ED7A2AB4-A248-4919-82D2-B0D202075D8C}"/>
    <cellStyle name="Normal 7 4 4 2 3" xfId="32310" xr:uid="{EFFCC946-0600-4762-A8C8-138ED165CCF0}"/>
    <cellStyle name="Normal 7 4 4 3" xfId="16534" xr:uid="{7A8BA787-FF07-43DC-B364-7A36E9AF8D4A}"/>
    <cellStyle name="Normal 7 4 4 3 2" xfId="4410" xr:uid="{6EDC78E6-B504-4ACA-9A49-448FDB6C3FD7}"/>
    <cellStyle name="Normal 7 4 4 3 2 2" xfId="29854" xr:uid="{727C423F-AE97-4824-8C33-FD457D80AE06}"/>
    <cellStyle name="Normal 7 4 4 3 3" xfId="41850" xr:uid="{3F35CB39-4B0D-4A06-82CE-FB002CB8EAAE}"/>
    <cellStyle name="Normal 7 4 4 4" xfId="25122" xr:uid="{92DA9F35-075A-49B3-894E-D6B73DF1DB25}"/>
    <cellStyle name="Normal 7 4 4 4 2" xfId="50356" xr:uid="{D9EBAE18-E4E0-406C-BC33-87C7FDD62EC3}"/>
    <cellStyle name="Normal 7 4 4 5" xfId="38409" xr:uid="{9EF6C30B-0133-4A36-8CFE-A8650F00C8BA}"/>
    <cellStyle name="Normal 7 4 5" xfId="14179" xr:uid="{2FAA83D2-ABE4-45B5-8743-530DC3EA292F}"/>
    <cellStyle name="Normal 7 4 5 2" xfId="11543" xr:uid="{B83D5628-8F88-4855-B26B-E6C07BC9D78D}"/>
    <cellStyle name="Normal 7 4 5 2 2" xfId="36914" xr:uid="{707795AE-CC33-4D8C-9CF7-7C5C964D0FCE}"/>
    <cellStyle name="Normal 7 4 5 3" xfId="39518" xr:uid="{78FF808D-59AA-4ABC-A56B-3C5691ACB000}"/>
    <cellStyle name="Normal 7 4 6" xfId="18561" xr:uid="{676BA56D-DBF7-4A4C-A8DA-6325110D1B0B}"/>
    <cellStyle name="Normal 7 4 6 2" xfId="5401" xr:uid="{4231533E-0186-41DE-9B72-A982B70007B3}"/>
    <cellStyle name="Normal 7 4 6 2 2" xfId="30832" xr:uid="{ABD67855-F2C5-47F9-8E53-A3D1AE132B68}"/>
    <cellStyle name="Normal 7 4 6 3" xfId="43861" xr:uid="{5B145D10-F0E2-4770-AEE3-6444B05D7DE9}"/>
    <cellStyle name="Normal 7 4 7" xfId="17697" xr:uid="{6D299C42-EC29-484B-A236-68DAD7B223E1}"/>
    <cellStyle name="Normal 7 4 7 2" xfId="43005" xr:uid="{01622541-7F02-4D7C-8B12-E5FD54845586}"/>
    <cellStyle name="Normal 7 4 8" xfId="26845" xr:uid="{5870AB83-5F4E-4704-9A1F-0F5C3960CDE9}"/>
    <cellStyle name="Normal 7 5" xfId="22428" xr:uid="{489B3169-07AC-4482-8658-AC3710B95D2C}"/>
    <cellStyle name="Normal 7 5 2" xfId="16115" xr:uid="{2A90CE6A-A834-44F8-820A-5102A2EEB94B}"/>
    <cellStyle name="Normal 7 5 2 2" xfId="22508" xr:uid="{55E087E4-FFD6-4C10-A756-3024C5B207BD}"/>
    <cellStyle name="Normal 7 5 2 2 2" xfId="1625" xr:uid="{6106B790-8124-4EA0-806D-DFC02922C964}"/>
    <cellStyle name="Normal 7 5 2 2 2 2" xfId="10555" xr:uid="{0E281313-596D-47BA-BD7A-1146B0EB7F5F}"/>
    <cellStyle name="Normal 7 5 2 2 2 2 2" xfId="35939" xr:uid="{22FA888D-3F61-4C6A-972B-A50C5116F36A}"/>
    <cellStyle name="Normal 7 5 2 2 2 3" xfId="27096" xr:uid="{5438AE82-A63C-455E-9AE0-F96897A11A54}"/>
    <cellStyle name="Normal 7 5 2 2 3" xfId="18638" xr:uid="{C9F19099-755C-449E-B5E3-F30F853AF3DB}"/>
    <cellStyle name="Normal 7 5 2 2 3 2" xfId="6514" xr:uid="{A115D4EB-4D26-4AE1-BDB0-94BCE40FAA49}"/>
    <cellStyle name="Normal 7 5 2 2 3 2 2" xfId="31937" xr:uid="{ECEC0FF1-66DD-49D4-8641-DC6A71FE46F5}"/>
    <cellStyle name="Normal 7 5 2 2 3 3" xfId="43938" xr:uid="{FDFDA9F9-9A1E-4CF1-9D05-823608216039}"/>
    <cellStyle name="Normal 7 5 2 2 4" xfId="14599" xr:uid="{E6F07DBA-1182-4956-AF07-68BF7D5747C6}"/>
    <cellStyle name="Normal 7 5 2 2 4 2" xfId="39938" xr:uid="{34668EE0-3B0E-4FED-B0E9-3358303D2E59}"/>
    <cellStyle name="Normal 7 5 2 2 5" xfId="47764" xr:uid="{FC47A9CA-B928-42D8-B501-9CFD2FFC3652}"/>
    <cellStyle name="Normal 7 5 2 3" xfId="15252" xr:uid="{31FE4016-F127-456B-8F65-F545600B40D8}"/>
    <cellStyle name="Normal 7 5 2 3 2" xfId="19971" xr:uid="{5587FD26-2B6B-4437-9656-92766E9E4D18}"/>
    <cellStyle name="Normal 7 5 2 3 2 2" xfId="45259" xr:uid="{7DC6827D-DF34-43F6-B0CC-BC1CF8777D58}"/>
    <cellStyle name="Normal 7 5 2 3 3" xfId="40579" xr:uid="{E15BE53B-D760-4185-98DF-2DD84A43D2DE}"/>
    <cellStyle name="Normal 7 5 2 4" xfId="2787" xr:uid="{B388FA31-463C-413C-9927-A91004A0FB1A}"/>
    <cellStyle name="Normal 7 5 2 4 2" xfId="7506" xr:uid="{E3E4ACCF-6E4F-4BEE-A25D-867D5C984AF9}"/>
    <cellStyle name="Normal 7 5 2 4 2 2" xfId="32920" xr:uid="{6BF55F3A-C8DB-45F0-BAF8-1EF1BEE6A2DC}"/>
    <cellStyle name="Normal 7 5 2 4 3" xfId="28240" xr:uid="{29E9FA7A-BA8D-4BCB-B169-52457A16AADD}"/>
    <cellStyle name="Normal 7 5 2 5" xfId="827" xr:uid="{4E7BDD67-0279-405F-8B16-ED556BA120D4}"/>
    <cellStyle name="Normal 7 5 2 5 2" xfId="26311" xr:uid="{5E98D932-5ED1-4650-9279-D4DDA28B559A}"/>
    <cellStyle name="Normal 7 5 2 6" xfId="41432" xr:uid="{A5428A62-07ED-4C6E-BB0A-BE15E30200C3}"/>
    <cellStyle name="Normal 7 5 3" xfId="5581" xr:uid="{D5DC8715-FC46-481C-8DA9-063314B212FD}"/>
    <cellStyle name="Normal 7 5 3 2" xfId="16195" xr:uid="{B58B59ED-E033-409B-B138-42EDAA926167}"/>
    <cellStyle name="Normal 7 5 3 2 2" xfId="3729" xr:uid="{28075591-255A-4C1F-B86B-C59AC4242552}"/>
    <cellStyle name="Normal 7 5 3 2 2 2" xfId="23192" xr:uid="{0720C95D-9942-4F4E-AF79-36DF69973A73}"/>
    <cellStyle name="Normal 7 5 3 2 2 2 2" xfId="48447" xr:uid="{1BBF2894-FD87-47B9-88FA-70E5417A28C1}"/>
    <cellStyle name="Normal 7 5 3 2 2 3" xfId="29173" xr:uid="{067DDBF4-8E2A-481D-BF0E-E26C55EA58D4}"/>
    <cellStyle name="Normal 7 5 3 2 3" xfId="8105" xr:uid="{B616EAB6-8EC4-4219-AA8D-FD23E422F7BD}"/>
    <cellStyle name="Normal 7 5 3 2 3 2" xfId="12828" xr:uid="{35183943-013A-4B65-BFE7-E6C8C3CF4A0A}"/>
    <cellStyle name="Normal 7 5 3 2 3 2 2" xfId="38191" xr:uid="{2138C0DB-C58B-4637-905D-250F70888E44}"/>
    <cellStyle name="Normal 7 5 3 2 3 3" xfId="33512" xr:uid="{68FF78F0-0A5C-452C-9B3E-D78A86A16957}"/>
    <cellStyle name="Normal 7 5 3 2 4" xfId="3035" xr:uid="{F7964BDF-7644-4E87-9FE4-CE4B2720605F}"/>
    <cellStyle name="Normal 7 5 3 2 4 2" xfId="28488" xr:uid="{CB380816-EC2A-47FA-8823-36A48EA0644B}"/>
    <cellStyle name="Normal 7 5 3 2 5" xfId="41511" xr:uid="{BC6CC4D9-D319-4678-B33B-A4CD4680A00A}"/>
    <cellStyle name="Normal 7 5 3 3" xfId="4719" xr:uid="{52F53E4C-C901-4180-A244-A2AE27F77E6F}"/>
    <cellStyle name="Normal 7 5 3 3 2" xfId="13657" xr:uid="{40339DA7-0AED-45A3-8171-10D33121444A}"/>
    <cellStyle name="Normal 7 5 3 3 2 2" xfId="39008" xr:uid="{9B2A0B7B-2543-490B-AE6B-0ABF1E57CAE1}"/>
    <cellStyle name="Normal 7 5 3 3 3" xfId="30150" xr:uid="{1438751D-1EEA-4EB6-80FA-E254F04D6134}"/>
    <cellStyle name="Normal 7 5 3 4" xfId="9100" xr:uid="{4BAC992E-48C2-422C-9A6E-A950DDFD5D9C}"/>
    <cellStyle name="Normal 7 5 3 4 2" xfId="20142" xr:uid="{091046F1-647F-4FF4-9456-1BBF9E2AB71A}"/>
    <cellStyle name="Normal 7 5 3 4 2 2" xfId="45430" xr:uid="{346063A3-8DAD-42E6-999C-B143B1308FF2}"/>
    <cellStyle name="Normal 7 5 3 4 3" xfId="34493" xr:uid="{7416B656-EE9C-4C07-B0F8-A192CFE4C2BD}"/>
    <cellStyle name="Normal 7 5 3 5" xfId="2935" xr:uid="{8A21AE8B-F259-48FF-A4D3-C706EC0CB558}"/>
    <cellStyle name="Normal 7 5 3 5 2" xfId="28388" xr:uid="{3593501F-D557-400C-B407-52F62766F676}"/>
    <cellStyle name="Normal 7 5 3 6" xfId="31004" xr:uid="{784074B4-4F18-49AC-898E-A6AAF2F2606E}"/>
    <cellStyle name="Normal 7 5 4" xfId="9871" xr:uid="{BF26FE2C-E718-40D3-8718-B3EE06E48232}"/>
    <cellStyle name="Normal 7 5 4 2" xfId="587" xr:uid="{001EC27A-F01E-4699-8C50-A40F18FB982E}"/>
    <cellStyle name="Normal 7 5 4 2 2" xfId="4241" xr:uid="{8596C25A-F686-47D3-84F5-3EEE0DD4DF48}"/>
    <cellStyle name="Normal 7 5 4 2 2 2" xfId="29685" xr:uid="{CA2C5572-A345-44C4-BDE9-3D6848E39A3E}"/>
    <cellStyle name="Normal 7 5 4 2 3" xfId="26071" xr:uid="{56489F0E-6E05-43C9-8DD3-7BAE00E78271}"/>
    <cellStyle name="Normal 7 5 4 3" xfId="24951" xr:uid="{0F74F996-FB33-40AC-B5AD-A915CA221725}"/>
    <cellStyle name="Normal 7 5 4 3 2" xfId="17048" xr:uid="{701CF3A1-F70C-4A67-865A-C8A95B1F7E28}"/>
    <cellStyle name="Normal 7 5 4 3 2 2" xfId="42364" xr:uid="{F3C85EBC-DC17-4ED9-A762-735E1B3B5CC3}"/>
    <cellStyle name="Normal 7 5 4 3 3" xfId="50185" xr:uid="{5443C16A-C05E-4305-875B-524389269031}"/>
    <cellStyle name="Normal 7 5 4 4" xfId="20911" xr:uid="{88F1364B-788F-4F86-A8AE-A66A9028A18A}"/>
    <cellStyle name="Normal 7 5 4 4 2" xfId="46190" xr:uid="{A8924A96-3D87-4064-931C-603E0FAD7C72}"/>
    <cellStyle name="Normal 7 5 4 5" xfId="35255" xr:uid="{4DDD670A-DCE5-40E1-8B7C-7AEA6633FF53}"/>
    <cellStyle name="Normal 7 5 5" xfId="21564" xr:uid="{691C769C-0307-4B97-B1E5-9ACB6C0B0757}"/>
    <cellStyle name="Normal 7 5 5 2" xfId="7335" xr:uid="{6C7F12BD-8E44-4449-9639-702A15CD2D13}"/>
    <cellStyle name="Normal 7 5 5 2 2" xfId="32749" xr:uid="{9AA4A294-673B-43FA-B35D-1E07080DDC0C}"/>
    <cellStyle name="Normal 7 5 5 3" xfId="46832" xr:uid="{8419EB49-6788-49FD-BD84-448F443133C2}"/>
    <cellStyle name="Normal 7 5 6" xfId="14351" xr:uid="{821F98D6-9BD8-4000-983B-59DF9A04782B}"/>
    <cellStyle name="Normal 7 5 6 2" xfId="18039" xr:uid="{C827F545-968C-4EC8-A7ED-4B25265D1443}"/>
    <cellStyle name="Normal 7 5 6 2 2" xfId="43347" xr:uid="{D643A3FC-AD42-4D11-A9DB-669EF3B22A74}"/>
    <cellStyle name="Normal 7 5 6 3" xfId="39690" xr:uid="{5EC8B486-AA06-498B-832C-F933784DAE5B}"/>
    <cellStyle name="Normal 7 5 7" xfId="13486" xr:uid="{7D8C8C64-1980-4135-915B-AA131248734D}"/>
    <cellStyle name="Normal 7 5 7 2" xfId="38837" xr:uid="{EE938817-8215-48DD-9184-27A9FE98F694}"/>
    <cellStyle name="Normal 7 5 8" xfId="47684" xr:uid="{F3ABFFAD-BF9E-4AD2-8614-3529F1525094}"/>
    <cellStyle name="Normal 7 6" xfId="11895" xr:uid="{9BA9E426-0191-45B8-BD20-4CEC04CCCFA8}"/>
    <cellStyle name="Normal 7 6 2" xfId="5661" xr:uid="{E20741E6-48E3-4256-A5B0-8AF53065D836}"/>
    <cellStyle name="Normal 7 6 2 2" xfId="10043" xr:uid="{AE99966B-0FCC-4438-8E22-173D9EE3C361}"/>
    <cellStyle name="Normal 7 6 2 2 2" xfId="16879" xr:uid="{30B7D0E9-DB9C-4985-A5F1-1681DE6ADF34}"/>
    <cellStyle name="Normal 7 6 2 2 2 2" xfId="42195" xr:uid="{431FA7FD-A188-4643-91CA-D5CAE6BF389F}"/>
    <cellStyle name="Normal 7 6 2 2 3" xfId="35427" xr:uid="{56358E28-ABB9-4263-97D3-0C4480B07757}"/>
    <cellStyle name="Normal 7 6 2 3" xfId="20740" xr:uid="{0BA81132-A300-4DA6-AE8F-ED959BFBEB8F}"/>
    <cellStyle name="Normal 7 6 2 3 2" xfId="25465" xr:uid="{A1FF80FB-B64F-4FE3-BC2B-AFD166D27B6B}"/>
    <cellStyle name="Normal 7 6 2 3 2 2" xfId="50699" xr:uid="{72EF86CC-96FF-4FC6-9EAC-A62B6B2CDD46}"/>
    <cellStyle name="Normal 7 6 2 3 3" xfId="46019" xr:uid="{2AE7F3C0-A362-4C28-BDA1-6273B30DC214}"/>
    <cellStyle name="Normal 7 6 2 4" xfId="9348" xr:uid="{F85C59A9-ED3F-42CE-8D37-29FEEA41FBF2}"/>
    <cellStyle name="Normal 7 6 2 4 2" xfId="34741" xr:uid="{01F8D1C3-6D7A-487E-B99C-AB5AFC7FEFC3}"/>
    <cellStyle name="Normal 7 6 2 5" xfId="31084" xr:uid="{3963DBB7-A14B-4BB1-85E6-616CDA7925E9}"/>
    <cellStyle name="Normal 7 6 3" xfId="11032" xr:uid="{D7CBDA01-831B-489F-98B4-6235A25C2E80}"/>
    <cellStyle name="Normal 7 6 3 2" xfId="1020" xr:uid="{638F143D-D037-49D7-86E9-D5C95FF3309C}"/>
    <cellStyle name="Normal 7 6 3 2 2" xfId="26504" xr:uid="{A91E0D26-3D20-47DE-97D4-1DE5E0DBCF48}"/>
    <cellStyle name="Normal 7 6 3 3" xfId="36403" xr:uid="{1609F8F2-AFC4-489A-8DEF-D130B3E90E8C}"/>
    <cellStyle name="Normal 7 6 4" xfId="21736" xr:uid="{A4A6563A-00E1-41B9-A7E0-BC6C938674B1}"/>
    <cellStyle name="Normal 7 6 4 2" xfId="13828" xr:uid="{0245440D-8CBB-480C-A6E3-15E7493E9FC3}"/>
    <cellStyle name="Normal 7 6 4 2 2" xfId="39179" xr:uid="{D8A48BFA-3076-4773-8FEA-E91E90A8CBDB}"/>
    <cellStyle name="Normal 7 6 4 3" xfId="47004" xr:uid="{BDF8C202-3475-4B19-9A08-56EA37D1AD7A}"/>
    <cellStyle name="Normal 7 6 5" xfId="9248" xr:uid="{3016672E-4433-439F-8EFB-7518C8744B2F}"/>
    <cellStyle name="Normal 7 6 5 2" xfId="34641" xr:uid="{1931D6F4-2C9E-4493-B7AB-42D62D8FBBF5}"/>
    <cellStyle name="Normal 7 6 6" xfId="37258" xr:uid="{435BAC6E-EBF8-4342-AF6E-6192E42FB982}"/>
    <cellStyle name="Normal 7 7" xfId="24532" xr:uid="{671B876C-2F89-4E5A-A213-5B7266926DCA}"/>
    <cellStyle name="Normal 7 7 2" xfId="11975" xr:uid="{DD47401D-CD61-4C3A-A4E6-581E9AC93F81}"/>
    <cellStyle name="Normal 7 7 2 2" xfId="22680" xr:uid="{A5474FFD-76F9-4B8C-80BA-348792B8982D}"/>
    <cellStyle name="Normal 7 7 2 2 2" xfId="6345" xr:uid="{CD4F8F37-4FD5-4B39-8948-2CD20FADD9B1}"/>
    <cellStyle name="Normal 7 7 2 2 2 2" xfId="31768" xr:uid="{F5F971F0-08CC-4645-BD54-35039EFC980A}"/>
    <cellStyle name="Normal 7 7 2 2 3" xfId="47935" xr:uid="{771CD38A-3576-4313-82F7-39EBAB14C082}"/>
    <cellStyle name="Normal 7 7 2 3" xfId="14428" xr:uid="{6F8CDF02-EFD6-4AFC-B0C4-B744007062E2}"/>
    <cellStyle name="Normal 7 7 2 3 2" xfId="19152" xr:uid="{14A13F14-5BF0-4C3F-98A0-E9A1CB959AF9}"/>
    <cellStyle name="Normal 7 7 2 3 2 2" xfId="44452" xr:uid="{6631168A-F056-4BFB-8281-C43BEA05E91D}"/>
    <cellStyle name="Normal 7 7 2 3 3" xfId="39767" xr:uid="{1C15DE7F-9288-425F-94BA-51E1A2A206FA}"/>
    <cellStyle name="Normal 7 7 2 4" xfId="21984" xr:uid="{9D048A01-E610-414C-A761-5CC46E1DE01F}"/>
    <cellStyle name="Normal 7 7 2 4 2" xfId="47252" xr:uid="{C5958761-DF2D-46C8-B011-2DE14C71530C}"/>
    <cellStyle name="Normal 7 7 2 5" xfId="37338" xr:uid="{73EA2D09-1639-4AFE-B4BD-E5F587E4CEFE}"/>
    <cellStyle name="Normal 7 7 3" xfId="23669" xr:uid="{CB98783B-C9E9-4E91-8F80-6020D381E661}"/>
    <cellStyle name="Normal 7 7 3 2" xfId="2055" xr:uid="{20BAF9C2-6211-4DFE-AC03-A52662D4B064}"/>
    <cellStyle name="Normal 7 7 3 2 2" xfId="27526" xr:uid="{AD884F57-E71F-48DD-935E-3BA98105578E}"/>
    <cellStyle name="Normal 7 7 3 3" xfId="48914" xr:uid="{892DD32D-6057-4B91-A1D2-4AFF45A9B356}"/>
    <cellStyle name="Normal 7 7 4" xfId="15424" xr:uid="{4843E4C3-CF00-4033-BEBA-232E13CACF22}"/>
    <cellStyle name="Normal 7 7 4 2" xfId="1192" xr:uid="{2A232A8B-1FEB-4203-B735-558F13D342F3}"/>
    <cellStyle name="Normal 7 7 4 2 2" xfId="26676" xr:uid="{154BD201-2065-4853-B777-63AEBD6595D8}"/>
    <cellStyle name="Normal 7 7 4 3" xfId="40751" xr:uid="{EEFE1997-7F54-4DD8-8079-E7E4C65F7E60}"/>
    <cellStyle name="Normal 7 7 5" xfId="21884" xr:uid="{F31AA897-7956-432C-B24D-22F0787695E9}"/>
    <cellStyle name="Normal 7 7 5 2" xfId="47152" xr:uid="{03184B5A-B708-4EC2-93BC-C006FB056C92}"/>
    <cellStyle name="Normal 7 7 6" xfId="49766" xr:uid="{FF9FF0D2-8596-4B4E-831A-CC88C2038D92}"/>
    <cellStyle name="Normal 7 8" xfId="18219" xr:uid="{A6CAE960-C6BF-423A-94A1-C9E391A7CE16}"/>
    <cellStyle name="Normal 7 9" xfId="14006" xr:uid="{F67F7305-E034-4D4B-8D61-1690ADAF3856}"/>
    <cellStyle name="Normal 7 9 2" xfId="503" xr:uid="{5AF28906-45A1-4F30-8423-565BE2987E1D}"/>
    <cellStyle name="Normal 7 9 2 2" xfId="16796" xr:uid="{233B4694-B076-49EF-8D3B-1BB6F0F42D2D}"/>
    <cellStyle name="Normal 7 9 2 2 2" xfId="42112" xr:uid="{222C6A9F-9858-4A71-9C24-F5655EA0B6F9}"/>
    <cellStyle name="Normal 7 9 2 3" xfId="25987" xr:uid="{0B02C497-17FC-4A41-B909-B1D0B541D8D5}"/>
    <cellStyle name="Normal 7 9 3" xfId="17526" xr:uid="{110F7E5D-99BA-4EB9-B301-CA5060F4C3FD}"/>
    <cellStyle name="Normal 7 9 3 2" xfId="23280" xr:uid="{FCA22294-5410-44BD-8B62-5C7D59381844}"/>
    <cellStyle name="Normal 7 9 3 2 2" xfId="48535" xr:uid="{F6F5D1CE-4D2B-47D6-AB53-287121CBA1A9}"/>
    <cellStyle name="Normal 7 9 3 3" xfId="42834" xr:uid="{750A88A7-E6DF-40EC-8208-43FEFD07779A}"/>
    <cellStyle name="Normal 7 9 4" xfId="12405" xr:uid="{6F266BEE-B842-4751-A991-68F21D6C359E}"/>
    <cellStyle name="Normal 7 9 4 2" xfId="37768" xr:uid="{1A31641B-1205-45DA-A2C8-2CC22015AF68}"/>
    <cellStyle name="Normal 7 9 5" xfId="39346" xr:uid="{7BEF5E55-0325-480B-B399-850FB397C54D}"/>
    <cellStyle name="Normal 70" xfId="25472" xr:uid="{C3E94976-2BF6-4E80-B336-87D83676DA72}"/>
    <cellStyle name="Normal 71" xfId="2313" xr:uid="{305EF330-7F8B-4C8C-9957-97D27565420E}"/>
    <cellStyle name="Normal 72" xfId="12835" xr:uid="{8950B082-AEAE-41EE-A440-D7FC35B5B8CC}"/>
    <cellStyle name="Normal 73" xfId="22334" xr:uid="{354D432F-AD8F-4FF8-A504-BBDF3B2FF2EC}"/>
    <cellStyle name="Normal 74" xfId="16022" xr:uid="{B675A22F-1697-4FF4-9473-4E7F7689807B}"/>
    <cellStyle name="Normal 75" xfId="5489" xr:uid="{5471F55C-8DF2-4846-8DA8-F0241709FE63}"/>
    <cellStyle name="Normal 76" xfId="11802" xr:uid="{3BF395A7-1CBC-48A4-95ED-239A02EB3982}"/>
    <cellStyle name="Normal 77" xfId="24439" xr:uid="{FA7CF1FA-4F7F-4FC3-BAD4-5B7AF8F2904F}"/>
    <cellStyle name="Normal 78" xfId="242" xr:uid="{2E44266E-B051-4403-B260-3FADB8EBC0C8}"/>
    <cellStyle name="Normal 79" xfId="25482" xr:uid="{C7291129-2928-45FA-B5CA-6F0C9A6D533C}"/>
    <cellStyle name="Normal 8" xfId="93" xr:uid="{D066E938-0169-4E7E-BB67-7FAE1D0F7083}"/>
    <cellStyle name="Normal 8 2" xfId="3393" xr:uid="{2519A1CB-1DF1-43DD-A680-C7721C4AF810}"/>
    <cellStyle name="Normal 8 2 2" xfId="24452" xr:uid="{23658E4D-F09C-4A53-882B-9BFD98A11566}"/>
    <cellStyle name="Normal 8 2 2 2" xfId="17194" xr:uid="{EA6B1E7B-7EE8-478E-8AC6-9ABB443B0D2A}"/>
    <cellStyle name="Normal 8 2 2 2 2" xfId="17365" xr:uid="{E59FE814-7169-4B3F-BB17-A54CFBE95B72}"/>
    <cellStyle name="Normal 8 2 2 2 2 2" xfId="22061" xr:uid="{814175EE-5F50-47A8-B38D-64944D0D6D62}"/>
    <cellStyle name="Normal 8 2 2 2 2 2 2" xfId="47329" xr:uid="{9D179336-292A-4460-AA33-EF6C80540034}"/>
    <cellStyle name="Normal 8 2 2 2 2 3" xfId="42673" xr:uid="{FCA47AA4-0675-4C99-9B46-D061A322E4EE}"/>
    <cellStyle name="Normal 8 2 2 2 3" xfId="11211" xr:uid="{CDFFDFB6-854C-4AFE-B38D-04CAA5C77980}"/>
    <cellStyle name="Normal 8 2 2 2 3 2" xfId="4334" xr:uid="{762CB5EF-5FFD-491D-8121-283CE03A3DF8}"/>
    <cellStyle name="Normal 8 2 2 2 3 2 2" xfId="29778" xr:uid="{008AC4F5-30BA-4D4D-8409-2930538B3E6A}"/>
    <cellStyle name="Normal 8 2 2 2 3 3" xfId="36582" xr:uid="{CE93CAE2-2EA7-4C31-B1F2-E13CDCD1E454}"/>
    <cellStyle name="Normal 8 2 2 2 4" xfId="9274" xr:uid="{A76EB361-AC07-49BF-AD08-8DE2DBAA9C14}"/>
    <cellStyle name="Normal 8 2 2 2 4 2" xfId="34667" xr:uid="{7F53F9A7-7760-4137-A50B-C1465FD4BDC6}"/>
    <cellStyle name="Normal 8 2 2 2 5" xfId="42502" xr:uid="{738F9F2D-B6AA-40EA-863D-035BFE1B734C}"/>
    <cellStyle name="Normal 8 2 2 3" xfId="8844" xr:uid="{D88362B4-2CA3-4C16-901B-C4A195D7D75B}"/>
    <cellStyle name="Normal 8 2 2 3 2" xfId="20928" xr:uid="{C08CD304-56D9-4953-91E5-38BD6D4D0A75}"/>
    <cellStyle name="Normal 8 2 2 3 2 2" xfId="46207" xr:uid="{41AC8463-6DE0-4301-A859-56EDFB41FBBA}"/>
    <cellStyle name="Normal 8 2 2 3 3" xfId="34237" xr:uid="{35EE6ED7-3F7B-4B44-A7E8-16E1C0DCCC4E}"/>
    <cellStyle name="Normal 8 2 2 4" xfId="9023" xr:uid="{ED62E899-037F-40D1-B766-FA541DFD78FE}"/>
    <cellStyle name="Normal 8 2 2 4 2" xfId="20065" xr:uid="{518B3081-06D9-467E-8FD8-ED655CE58945}"/>
    <cellStyle name="Normal 8 2 2 4 2 2" xfId="45353" xr:uid="{134D9D7E-1BD0-4D4D-AFA7-B4F35439E8E3}"/>
    <cellStyle name="Normal 8 2 2 4 3" xfId="34416" xr:uid="{5A67F507-92B8-47A6-9C60-6D73E3AF4BB8}"/>
    <cellStyle name="Normal 8 2 2 5" xfId="2880" xr:uid="{540C803F-51A6-4B37-B6A8-661FA68C26F9}"/>
    <cellStyle name="Normal 8 2 2 5 2" xfId="28333" xr:uid="{E279DCD1-E8FB-42E5-B0DB-A7E2E7C9F335}"/>
    <cellStyle name="Normal 8 2 2 6" xfId="49691" xr:uid="{BCA6A825-68EB-489C-89E0-46B492225EE2}"/>
    <cellStyle name="Normal 8 2 3" xfId="10787" xr:uid="{ED990271-7221-4B1D-9D55-58FE3FB96BBA}"/>
    <cellStyle name="Normal 8 2 3 2" xfId="21491" xr:uid="{90DF16D3-EB7A-496D-B3C3-6952442FFB31}"/>
    <cellStyle name="Normal 8 2 3 2 2" xfId="18829" xr:uid="{4C8625ED-CE97-485B-83BF-CBD36D3B9638}"/>
    <cellStyle name="Normal 8 2 3 2 2 2" xfId="44129" xr:uid="{380E9C21-5AA7-48BA-835D-01F10EDB94DC}"/>
    <cellStyle name="Normal 8 2 3 2 3" xfId="46759" xr:uid="{F12C1D42-9785-43BE-BB73-D226445C6ED8}"/>
    <cellStyle name="Normal 8 2 3 3" xfId="14277" xr:uid="{1DE229C4-702E-4EC9-9DFA-04A569F382FF}"/>
    <cellStyle name="Normal 8 2 3 3 2" xfId="17965" xr:uid="{04869D5F-9BC1-4B51-B751-220A857C1C3F}"/>
    <cellStyle name="Normal 8 2 3 3 2 2" xfId="43273" xr:uid="{A98E95C8-7B02-4EAF-9861-97B1B7DDC5F4}"/>
    <cellStyle name="Normal 8 2 3 3 3" xfId="39616" xr:uid="{BE9F88FB-8D70-4B11-891F-B7B41D7BC05F}"/>
    <cellStyle name="Normal 8 2 3 4" xfId="14446" xr:uid="{9F993905-D298-4F5B-BFF0-BBF256699BBD}"/>
    <cellStyle name="Normal 8 2 3 4 2" xfId="39785" xr:uid="{9A5122AF-C59E-4520-B9D8-B13214281A3B}"/>
    <cellStyle name="Normal 8 2 3 5" xfId="36162" xr:uid="{2C1D2B31-901D-425D-84BF-2582CDC5D387}"/>
    <cellStyle name="Normal 8 2 4" xfId="7686" xr:uid="{4394C150-BC48-4684-9BCA-216D41BF5FA5}"/>
    <cellStyle name="Normal 8 2 4 2" xfId="17357" xr:uid="{396DF512-9C01-4457-A9F1-0AB016FBF3EB}"/>
    <cellStyle name="Normal 8 2 4 2 2" xfId="4159" xr:uid="{2B9F5D9F-4EF5-43ED-AA4C-C85304D5E2A4}"/>
    <cellStyle name="Normal 8 2 4 2 2 2" xfId="29603" xr:uid="{C3D27191-1CEB-442B-A511-AC83C633CE68}"/>
    <cellStyle name="Normal 8 2 4 2 3" xfId="42665" xr:uid="{B22EF354-8643-4063-92F3-B06193CE1429}"/>
    <cellStyle name="Normal 8 2 4 3" xfId="4891" xr:uid="{81C58486-BA14-4300-B07C-6D138E25ED39}"/>
    <cellStyle name="Normal 8 2 4 3 2" xfId="2226" xr:uid="{4CFEE7CD-AE89-4633-927F-A274D85375F3}"/>
    <cellStyle name="Normal 8 2 4 3 2 2" xfId="27697" xr:uid="{D1D898F5-306D-4621-972C-3D53687647E3}"/>
    <cellStyle name="Normal 8 2 4 3 3" xfId="30322" xr:uid="{4473071B-9595-4FA6-A2AD-A75D17A5D6DC}"/>
    <cellStyle name="Normal 8 2 4 4" xfId="15572" xr:uid="{02A8CC04-8862-4080-8E3B-EAC7089CDB6C}"/>
    <cellStyle name="Normal 8 2 4 4 2" xfId="40899" xr:uid="{5FD7B5C5-3985-4210-A4E9-9B215CB13439}"/>
    <cellStyle name="Normal 8 2 4 5" xfId="33093" xr:uid="{59770042-3F7B-401C-91A6-D89BF152CD26}"/>
    <cellStyle name="Normal 8 2 5" xfId="24612" xr:uid="{F15BBCA7-3662-4C6F-BD60-D83630C03093}"/>
    <cellStyle name="Normal 8 2 5 2" xfId="16367" xr:uid="{BCD5CC54-268A-4873-8552-A132AEE42115}"/>
    <cellStyle name="Normal 8 2 5 2 2" xfId="12659" xr:uid="{D7DA3C9D-6C6A-4C98-A6F1-464B3DBBEA66}"/>
    <cellStyle name="Normal 8 2 5 2 2 2" xfId="38022" xr:uid="{726B0DBA-3EE7-4A9D-9DA4-AED9BFB918EA}"/>
    <cellStyle name="Normal 8 2 5 2 3" xfId="41683" xr:uid="{3A46582E-4CF3-482E-BDAA-AA768445870C}"/>
    <cellStyle name="Normal 8 2 5 3" xfId="2864" xr:uid="{9A1C7C3F-3864-4E8F-93E6-73D37395D2DA}"/>
    <cellStyle name="Normal 8 2 5 3 2" xfId="8619" xr:uid="{9F9C2731-68F9-4B9E-9E46-5AD204470EE8}"/>
    <cellStyle name="Normal 8 2 5 3 2 2" xfId="34026" xr:uid="{7DD53D0E-F2CB-4CE6-97A5-1EB02B929C47}"/>
    <cellStyle name="Normal 8 2 5 3 3" xfId="28317" xr:uid="{37DBD862-A411-475B-9073-79F576BB0AC2}"/>
    <cellStyle name="Normal 8 2 5 4" xfId="15672" xr:uid="{F5DBA490-7FD6-48FA-821C-A5DF05ED3388}"/>
    <cellStyle name="Normal 8 2 5 4 2" xfId="40999" xr:uid="{8EF9F1F3-3155-4E35-99EA-CEA54BD2978E}"/>
    <cellStyle name="Normal 8 2 5 5" xfId="49846" xr:uid="{079DE169-E99D-438E-920B-671F5E6E63CE}"/>
    <cellStyle name="Normal 8 2 6" xfId="16205" xr:uid="{4D52E13B-4AA7-4FE3-856A-A8B0755F2DD6}"/>
    <cellStyle name="Normal 8 2 6 2" xfId="11464" xr:uid="{DE24ED20-DD4D-4DDF-BC2F-8FAF10C70DD3}"/>
    <cellStyle name="Normal 8 2 6 2 2" xfId="36835" xr:uid="{5B0EDE96-3637-42F7-A0CE-FB2766D8D46B}"/>
    <cellStyle name="Normal 8 2 6 3" xfId="41521" xr:uid="{BC44637F-515F-43DA-9F39-BC75A732E65E}"/>
    <cellStyle name="Normal 8 2 7" xfId="24793" xr:uid="{42E6A0F4-CD38-4DA2-B014-E006E4C215B9}"/>
    <cellStyle name="Normal 8 2 7 2" xfId="4247" xr:uid="{EE18F171-B984-4957-8132-1C510BE343F7}"/>
    <cellStyle name="Normal 8 2 7 2 2" xfId="29691" xr:uid="{BF8D0FFF-C072-46C4-9C2D-D0B5AC9196E3}"/>
    <cellStyle name="Normal 8 2 7 3" xfId="50027" xr:uid="{1336DA0B-EA65-486B-A2BF-3D68FCA1B3AA}"/>
    <cellStyle name="Normal 8 2 8" xfId="15514" xr:uid="{397FC6B8-D939-4E19-B354-9D3F7BAD7EAB}"/>
    <cellStyle name="Normal 8 2 8 2" xfId="40841" xr:uid="{973FF36B-0683-4137-BC1E-20C72950899E}"/>
    <cellStyle name="Normal 8 2 9" xfId="28840" xr:uid="{00A192E8-5845-4345-98A2-DC13E91B14E0}"/>
    <cellStyle name="Normal 8 3" xfId="4474" xr:uid="{3BE8C71E-A3A9-47D4-85FF-5C10AEC8E429}"/>
    <cellStyle name="Normal 8 3 2" xfId="8855" xr:uid="{137B08BD-E992-4DA4-A75E-A83E462E47A5}"/>
    <cellStyle name="Normal 8 3 2 2" xfId="25142" xr:uid="{FB960F37-85CD-4BC3-BEAC-8A5CBD01E1BC}"/>
    <cellStyle name="Normal 8 3 2 2 2" xfId="50376" xr:uid="{C85F7383-10C4-4C7C-BB1A-AAD266BA97BC}"/>
    <cellStyle name="Normal 8 3 2 3" xfId="34248" xr:uid="{CB3CD399-05E6-4854-997F-613E0EAB8E2D}"/>
    <cellStyle name="Normal 8 3 3" xfId="20589" xr:uid="{5019C061-F4F2-4397-BB00-AC8437DAF1DC}"/>
    <cellStyle name="Normal 8 3 3 2" xfId="24277" xr:uid="{E2A15B18-0B03-4D98-A871-B77AF7298086}"/>
    <cellStyle name="Normal 8 3 3 2 2" xfId="49522" xr:uid="{0F01F41A-6879-4689-ADB9-1254B13A1885}"/>
    <cellStyle name="Normal 8 3 3 3" xfId="45868" xr:uid="{EF8F98A5-E31C-41CC-A9D9-609AF48B4B6E}"/>
    <cellStyle name="Normal 8 3 4" xfId="20758" xr:uid="{27E4EC4C-3AFD-4AE6-941E-E0B9025EF1D9}"/>
    <cellStyle name="Normal 8 3 4 2" xfId="46037" xr:uid="{47312C5E-568A-4F27-BCA2-BE4585CA7E85}"/>
    <cellStyle name="Normal 8 3 5" xfId="29907" xr:uid="{556063B4-750E-45C5-857A-1AEC95FA7E94}"/>
    <cellStyle name="Normal 80" xfId="25483" xr:uid="{E37F5E2A-CA81-4EC5-BFE7-D02F5153FC15}"/>
    <cellStyle name="Normal 80 2" xfId="50714" xr:uid="{7C7295A7-D2FD-4EF8-BAC7-7546A440EB59}"/>
    <cellStyle name="Normal 81" xfId="25485" xr:uid="{3173FB44-F94D-4835-89AB-50EFF04C13EB}"/>
    <cellStyle name="Normal 81 2" xfId="50715" xr:uid="{FBDF376B-7807-4DFC-AF77-78D98E48421A}"/>
    <cellStyle name="Normal 82" xfId="37" xr:uid="{71ED4C80-461A-449F-AD2E-FA202564B3C3}"/>
    <cellStyle name="Normal 9" xfId="94" xr:uid="{E44AFD68-DDF4-44ED-B226-42A6A3F0D721}"/>
    <cellStyle name="Normal 9 2" xfId="9707" xr:uid="{400608EC-0251-42C6-8F09-57AE8141A6E6}"/>
    <cellStyle name="Normal 9 2 2" xfId="18139" xr:uid="{9F22DD84-7F08-44E9-97FF-39CBEB2B2A2B}"/>
    <cellStyle name="Normal 9 2 2 2" xfId="6661" xr:uid="{FF8F47CD-37E3-4D60-AA7A-26895FF89D59}"/>
    <cellStyle name="Normal 9 2 2 2 2" xfId="6832" xr:uid="{387BF82A-A69A-496F-B037-C393A078DECF}"/>
    <cellStyle name="Normal 9 2 2 2 2 2" xfId="15749" xr:uid="{2A5CFFA4-B3C4-4E0A-A2E9-75D8850F1B6E}"/>
    <cellStyle name="Normal 9 2 2 2 2 2 2" xfId="41076" xr:uid="{0CF99E3E-9615-44B9-8C2F-5B29249E2EDD}"/>
    <cellStyle name="Normal 9 2 2 2 2 3" xfId="32246" xr:uid="{DB5885AC-1A8A-4586-ABD3-2683159AEFCE}"/>
    <cellStyle name="Normal 9 2 2 2 3" xfId="23848" xr:uid="{6EE863DF-AF29-4FB5-984F-4A5A00FAC1D3}"/>
    <cellStyle name="Normal 9 2 2 2 3 2" xfId="10648" xr:uid="{F62E7A1A-ADA4-455E-80FC-1A9ACA56B0BC}"/>
    <cellStyle name="Normal 9 2 2 2 3 2 2" xfId="36032" xr:uid="{568007AD-D3FD-4CF9-8901-9D923B0C385A}"/>
    <cellStyle name="Normal 9 2 2 2 3 3" xfId="49093" xr:uid="{73736C5E-3851-407D-B771-DDC6ACE39E8D}"/>
    <cellStyle name="Normal 9 2 2 2 4" xfId="21910" xr:uid="{E5B977E0-F081-4B81-A07A-CE8F616DBB3C}"/>
    <cellStyle name="Normal 9 2 2 2 4 2" xfId="47178" xr:uid="{E36F7721-3957-46C9-8164-FB19E01EB3C2}"/>
    <cellStyle name="Normal 9 2 2 2 5" xfId="32075" xr:uid="{28E7D3BC-AAAE-4531-9CA3-4CDB5313A961}"/>
    <cellStyle name="Normal 9 2 2 3" xfId="21480" xr:uid="{4403FBE2-21E9-4A82-88B5-A4D5319B84B2}"/>
    <cellStyle name="Normal 9 2 2 3 2" xfId="14616" xr:uid="{F2F30CF5-9D80-4C34-A398-DAB99306B6F2}"/>
    <cellStyle name="Normal 9 2 2 3 2 2" xfId="39955" xr:uid="{3983B86C-E653-45ED-9DC9-C8CFFD80B26C}"/>
    <cellStyle name="Normal 9 2 2 3 3" xfId="46748" xr:uid="{01C0ED9D-6D3C-44B9-B034-75E797E7292C}"/>
    <cellStyle name="Normal 9 2 2 4" xfId="21659" xr:uid="{E41D3F34-2EC6-4B1F-939A-6EC01140CED0}"/>
    <cellStyle name="Normal 9 2 2 4 2" xfId="13751" xr:uid="{562886DD-9755-4ECD-AA72-43EB4F172335}"/>
    <cellStyle name="Normal 9 2 2 4 2 2" xfId="39102" xr:uid="{BB571501-5067-4E35-AF2B-66D7EF798608}"/>
    <cellStyle name="Normal 9 2 2 4 3" xfId="46927" xr:uid="{EC5A538C-5298-4B02-B075-7D2F4311FD1E}"/>
    <cellStyle name="Normal 9 2 2 5" xfId="9193" xr:uid="{D5ED2365-B122-4DA1-BA92-23826D77BD37}"/>
    <cellStyle name="Normal 9 2 2 5 2" xfId="34586" xr:uid="{FDFB39D1-6039-4DD7-8DF7-94659726BBC4}"/>
    <cellStyle name="Normal 9 2 2 6" xfId="43443" xr:uid="{65917A4B-FAE9-4577-8923-66A30530D0E0}"/>
    <cellStyle name="Normal 9 2 3" xfId="14009" xr:uid="{A618D86D-575F-4C37-B85C-47115457F216}"/>
    <cellStyle name="Normal 9 2 3 2" xfId="6824" xr:uid="{40F45F0F-75E9-49C7-9C64-D28E168DA6B0}"/>
    <cellStyle name="Normal 9 2 3 2 2" xfId="10473" xr:uid="{3CA03A60-00BD-4F38-8027-406DB12F45BE}"/>
    <cellStyle name="Normal 9 2 3 2 2 2" xfId="35857" xr:uid="{3695A7A7-22AF-4CF1-9680-B63E232237F2}"/>
    <cellStyle name="Normal 9 2 3 2 3" xfId="32238" xr:uid="{313FDBCD-C57A-420D-91B8-3158A7A50FA8}"/>
    <cellStyle name="Normal 9 2 3 3" xfId="11204" xr:uid="{66E3E768-29B2-4123-AFB4-6ADB173AEBB4}"/>
    <cellStyle name="Normal 9 2 3 3 2" xfId="4330" xr:uid="{2C3BBD8F-97F4-46B9-B952-92D205017C3D}"/>
    <cellStyle name="Normal 9 2 3 3 2 2" xfId="29774" xr:uid="{DFBFD91C-DE7B-4002-AC1F-DCB2873E9BDC}"/>
    <cellStyle name="Normal 9 2 3 3 3" xfId="36575" xr:uid="{DF96AE1D-925A-4171-B34D-90B88339EFE2}"/>
    <cellStyle name="Normal 9 2 3 4" xfId="5039" xr:uid="{4FF13B41-BC7E-4FD4-A7D4-56E0E5FEEC5B}"/>
    <cellStyle name="Normal 9 2 3 4 2" xfId="30470" xr:uid="{7B5D8E24-61BB-41EB-972C-BA0C8DD6E356}"/>
    <cellStyle name="Normal 9 2 3 5" xfId="39348" xr:uid="{24D1B09A-4CA6-4E96-B72C-707DFE1E90B6}"/>
    <cellStyle name="Normal 9 2 4" xfId="18299" xr:uid="{CC8FA300-9F71-49F6-987D-2C69DFD0D887}"/>
    <cellStyle name="Normal 9 2 4 2" xfId="5833" xr:uid="{F0D8EEF2-6883-4107-9659-B4A0E77C2C81}"/>
    <cellStyle name="Normal 9 2 4 2 2" xfId="25296" xr:uid="{E6CDF59B-E204-4765-AC7F-38E31B7651B7}"/>
    <cellStyle name="Normal 9 2 4 2 2 2" xfId="50530" xr:uid="{7AC88A3F-D27B-42BB-9BB9-A0A71B40022D}"/>
    <cellStyle name="Normal 9 2 4 2 3" xfId="31256" xr:uid="{5A3D0C00-48A1-4493-812C-40BBB67BBE84}"/>
    <cellStyle name="Normal 9 2 4 3" xfId="9177" xr:uid="{5ADDF576-33FD-4703-84F3-3E72E95CB4CA}"/>
    <cellStyle name="Normal 9 2 4 3 2" xfId="21254" xr:uid="{5E287358-76B7-4CA5-A860-C25E23DC67C0}"/>
    <cellStyle name="Normal 9 2 4 3 2 2" xfId="46533" xr:uid="{59272029-27C3-4E70-AB46-05A29CC03B3D}"/>
    <cellStyle name="Normal 9 2 4 3 3" xfId="34570" xr:uid="{7C69589C-61A7-408C-B301-45BE8B0F2BAA}"/>
    <cellStyle name="Normal 9 2 4 4" xfId="5139" xr:uid="{902BDF83-6360-4C3C-9E79-BDA90C637030}"/>
    <cellStyle name="Normal 9 2 4 4 2" xfId="30570" xr:uid="{72F16D74-C02F-4E1A-959C-FA17918251CF}"/>
    <cellStyle name="Normal 9 2 4 5" xfId="43599" xr:uid="{EAAC2192-5DD3-46C9-810E-60FFE8C3B9F3}"/>
    <cellStyle name="Normal 9 2 5" xfId="5671" xr:uid="{2FDF2946-36B0-441B-ABAB-58F59B126771}"/>
    <cellStyle name="Normal 9 2 5 2" xfId="24101" xr:uid="{B1084384-E5D7-4EE9-88BB-A7C3BC0E9728}"/>
    <cellStyle name="Normal 9 2 5 2 2" xfId="49346" xr:uid="{2CB97BF1-71F0-4A1C-8931-8EE1920BA348}"/>
    <cellStyle name="Normal 9 2 5 3" xfId="31094" xr:uid="{DA4375FA-8671-4C9E-A5B4-9F52A3BBF439}"/>
    <cellStyle name="Normal 9 2 6" xfId="18480" xr:uid="{13DD891D-395C-4D87-973A-5D32D80C9A9F}"/>
    <cellStyle name="Normal 9 2 6 2" xfId="10561" xr:uid="{4CF2F4BC-48EB-4375-A5C1-BC3A5720EE48}"/>
    <cellStyle name="Normal 9 2 6 2 2" xfId="35945" xr:uid="{7B521ABA-73AD-4E04-A230-ECA2BCF380E3}"/>
    <cellStyle name="Normal 9 2 6 3" xfId="43780" xr:uid="{6A0CA7CA-0D72-4B16-89F9-6BA8962F1920}"/>
    <cellStyle name="Normal 9 2 7" xfId="4981" xr:uid="{6FA2BE2F-2C36-4BFD-BF6D-1166F0A876F7}"/>
    <cellStyle name="Normal 9 2 7 2" xfId="30412" xr:uid="{1FD39FF2-7ABC-4DA3-9C7D-B9C88E280F87}"/>
    <cellStyle name="Normal 9 2 8" xfId="35094" xr:uid="{86102412-2DCD-4EB0-AF05-C156B5F8C602}"/>
    <cellStyle name="Normal 9 3" xfId="2445" xr:uid="{8376B130-DD8F-40DB-96DC-6464CE1F99C6}"/>
    <cellStyle name="Normal 9 4" xfId="20321" xr:uid="{DA89D19F-22DA-4AAE-AC13-629A26AD1289}"/>
    <cellStyle name="Note 10" xfId="8758" xr:uid="{1CD53903-E89B-473C-AB31-86403ABE66AA}"/>
    <cellStyle name="Note 10 2" xfId="21394" xr:uid="{635ED5DE-6882-4F2E-838E-96956622D7CC}"/>
    <cellStyle name="Note 10 2 2" xfId="20401" xr:uid="{708E5273-8149-40B8-BBF3-0DD8EC8DF738}"/>
    <cellStyle name="Note 10 2 2 2" xfId="24784" xr:uid="{36E4ABC9-029F-441E-A2F2-8605DBDE3FBD}"/>
    <cellStyle name="Note 10 2 2 2 2" xfId="8450" xr:uid="{7E04342D-8A07-4E91-ABE1-DEE1BAC26490}"/>
    <cellStyle name="Note 10 2 2 2 2 2" xfId="33857" xr:uid="{3CE0FE0B-AD3F-452B-861D-83A917639D68}"/>
    <cellStyle name="Note 10 2 2 2 3" xfId="50018" xr:uid="{BE59BB20-6921-4BB3-8780-40C84CE55BCD}"/>
    <cellStyle name="Note 10 2 2 3" xfId="15501" xr:uid="{A717BF44-D045-4570-A12D-2EFF9974268E}"/>
    <cellStyle name="Note 10 2 2 3 2" xfId="3378" xr:uid="{D03D022D-66B8-401B-8139-733DC13AADCE}"/>
    <cellStyle name="Note 10 2 2 3 2 2" xfId="28831" xr:uid="{43B7B39F-7DCA-4C00-921F-F35B3F908CBF}"/>
    <cellStyle name="Note 10 2 2 3 3" xfId="40828" xr:uid="{2AEBFC06-9FF5-4A3B-8219-9EB88AB03E19}"/>
    <cellStyle name="Note 10 2 2 4" xfId="24089" xr:uid="{4BAD23E5-8FB1-4A7F-A2B9-A62610046EF4}"/>
    <cellStyle name="Note 10 2 2 4 2" xfId="49334" xr:uid="{E4B1CDDF-1972-4577-8C7D-141BA99765C6}"/>
    <cellStyle name="Note 10 2 2 5" xfId="45680" xr:uid="{0D4B3DFB-B4A9-46AF-B9AB-F6EC02D0FF28}"/>
    <cellStyle name="Note 10 2 3" xfId="13146" xr:uid="{0F58280A-B4CC-486A-B265-FD23E8E3FE1B}"/>
    <cellStyle name="Note 10 2 3 2" xfId="16797" xr:uid="{293111B1-5A04-4429-8EBB-DD7330CD0A9F}"/>
    <cellStyle name="Note 10 2 3 2 2" xfId="42113" xr:uid="{18D7E441-A6F8-45B8-B057-12239FB9DB4F}"/>
    <cellStyle name="Note 10 2 3 3" xfId="38497" xr:uid="{F1934C90-4B07-48AA-A862-A163F38B091A}"/>
    <cellStyle name="Note 10 2 4" xfId="17529" xr:uid="{F81CE0A1-7704-4F07-9952-B4CFC25F0318}"/>
    <cellStyle name="Note 10 2 4 2" xfId="23281" xr:uid="{11D83623-9A5C-4F52-B401-0F420FDA542D}"/>
    <cellStyle name="Note 10 2 4 2 2" xfId="48536" xr:uid="{B3AFC127-588A-4444-A698-1CA6E031D4D6}"/>
    <cellStyle name="Note 10 2 4 3" xfId="42837" xr:uid="{7BD3111B-7CE8-4C64-BCF6-C2F8BEC5BD6A}"/>
    <cellStyle name="Note 10 2 5" xfId="23989" xr:uid="{27AD44D0-C36F-4F86-90DD-02E9B3005E98}"/>
    <cellStyle name="Note 10 2 5 2" xfId="49234" xr:uid="{9A752346-03E0-40F4-9AC7-6BB415C773BF}"/>
    <cellStyle name="Note 10 2 6" xfId="46662" xr:uid="{37BBEA7B-81B1-488F-8539-02869BBD59B7}"/>
    <cellStyle name="Note 10 3" xfId="15082" xr:uid="{8426ADD2-F05D-4110-8489-74FBE6D8E970}"/>
    <cellStyle name="Note 10 3 2" xfId="14089" xr:uid="{0CD988AA-ECA0-4FA3-AAAB-A4DD18E54C13}"/>
    <cellStyle name="Note 10 3 2 2" xfId="18471" xr:uid="{DFC2F890-1649-44FE-AA0B-5566E3F22B59}"/>
    <cellStyle name="Note 10 3 2 2 2" xfId="21085" xr:uid="{F108D928-6C8B-422D-8574-AD492775D0AD}"/>
    <cellStyle name="Note 10 3 2 2 2 2" xfId="46364" xr:uid="{7978F0AF-A7CA-458C-AEE1-C9470DA586E6}"/>
    <cellStyle name="Note 10 3 2 2 3" xfId="43771" xr:uid="{CC24BA8C-58B3-4F6B-8454-B5A26CF7AA34}"/>
    <cellStyle name="Note 10 3 2 3" xfId="4968" xr:uid="{6C1860E4-4BE3-4C4B-BB4D-C428DE921F15}"/>
    <cellStyle name="Note 10 3 2 3 2" xfId="9691" xr:uid="{263277B0-02D0-4384-8FAC-6DC491DEA034}"/>
    <cellStyle name="Note 10 3 2 3 2 2" xfId="35084" xr:uid="{C943DF1D-DBCE-4E2E-AD55-DBFDF15149CA}"/>
    <cellStyle name="Note 10 3 2 3 3" xfId="30399" xr:uid="{729578AA-BF17-46A9-AECC-37BEA7AF052F}"/>
    <cellStyle name="Note 10 3 2 4" xfId="17777" xr:uid="{EAA4B28F-BAF4-4A89-9DF7-9FC8D8D3EF09}"/>
    <cellStyle name="Note 10 3 2 4 2" xfId="43085" xr:uid="{375B6E6D-E97E-4D5A-A62D-D1FADD8B7BAC}"/>
    <cellStyle name="Note 10 3 2 5" xfId="39428" xr:uid="{2AA5A271-46D6-46BD-A32B-6072B0A6D434}"/>
    <cellStyle name="Note 10 3 3" xfId="505" xr:uid="{CE9FA61A-61F5-4524-B71E-902EAA585729}"/>
    <cellStyle name="Note 10 3 3 2" xfId="6263" xr:uid="{1F979736-9B26-4628-AA2A-C3EF697275A1}"/>
    <cellStyle name="Note 10 3 3 2 2" xfId="31686" xr:uid="{D95B2A81-A0BF-4B55-90C2-8E3205820795}"/>
    <cellStyle name="Note 10 3 3 3" xfId="25989" xr:uid="{F85DD2BD-EF90-4E61-AFDA-8A580379CC50}"/>
    <cellStyle name="Note 10 3 4" xfId="6996" xr:uid="{F96726CB-A4CD-443C-BDAF-3495A5C6E480}"/>
    <cellStyle name="Note 10 3 4 2" xfId="16968" xr:uid="{77ED709A-9B41-4B31-B478-A917EC10C46E}"/>
    <cellStyle name="Note 10 3 4 2 2" xfId="42284" xr:uid="{54357BDD-DED6-48B7-B3D8-9BF225F83FEB}"/>
    <cellStyle name="Note 10 3 4 3" xfId="32410" xr:uid="{2FA4C294-E648-4526-897F-800506EC2CAE}"/>
    <cellStyle name="Note 10 3 5" xfId="17677" xr:uid="{B320CB46-BA0A-4514-B8A4-7FF58F89409F}"/>
    <cellStyle name="Note 10 3 5 2" xfId="42985" xr:uid="{942E55EB-68C2-493E-A156-F8C8571B5A57}"/>
    <cellStyle name="Note 10 3 6" xfId="40409" xr:uid="{7E40807E-E1E3-4696-A838-6B6CF8FDBB12}"/>
    <cellStyle name="Note 10 4" xfId="7766" xr:uid="{F789DA81-461C-4E0A-A37C-8556CFB36C31}"/>
    <cellStyle name="Note 10 4 2" xfId="12147" xr:uid="{CAC52240-97E7-4130-9957-0427FE3442CF}"/>
    <cellStyle name="Note 10 4 2 2" xfId="18983" xr:uid="{EAFB7555-015A-4493-87AB-5C51DF840F2E}"/>
    <cellStyle name="Note 10 4 2 2 2" xfId="44283" xr:uid="{16AA56EA-916A-4E9C-A9CA-841AD4F6C8FA}"/>
    <cellStyle name="Note 10 4 2 3" xfId="37510" xr:uid="{6B8D4586-825C-48C4-9B6F-474445FD87E3}"/>
    <cellStyle name="Note 10 4 3" xfId="21813" xr:uid="{F09CBE70-6E7C-42F7-AE98-C93A8C08D6A8}"/>
    <cellStyle name="Note 10 4 3 2" xfId="14942" xr:uid="{D527A91D-C7E0-4027-A8D6-C2DE5021DE36}"/>
    <cellStyle name="Note 10 4 3 2 2" xfId="40281" xr:uid="{EA670D4E-6CDB-442E-8317-0FC583644D3B}"/>
    <cellStyle name="Note 10 4 3 3" xfId="47081" xr:uid="{8246E2C7-C863-4223-BFB5-443769AEB3EA}"/>
    <cellStyle name="Note 10 4 4" xfId="11452" xr:uid="{A4463086-5B0B-4993-95AA-B24291809E86}"/>
    <cellStyle name="Note 10 4 4 2" xfId="36823" xr:uid="{C8E8F19B-1612-48CD-940D-449D2ACDDD08}"/>
    <cellStyle name="Note 10 4 5" xfId="33173" xr:uid="{202D00B7-7CC9-49FC-946F-220DDF0D0918}"/>
    <cellStyle name="Note 10 5" xfId="19460" xr:uid="{EF57E92D-0BC4-4DF1-9D2F-AA11D65ABBAC}"/>
    <cellStyle name="Note 10 5 2" xfId="23110" xr:uid="{463BD3D5-DBF1-47F5-8EBD-B1A474E8F8EC}"/>
    <cellStyle name="Note 10 5 2 2" xfId="48365" xr:uid="{9D3C8E5A-AB77-425E-B78D-CBE3F05AC6FF}"/>
    <cellStyle name="Note 10 5 3" xfId="44748" xr:uid="{96A3F378-1CA4-47BC-9BF7-621B77D1C2FE}"/>
    <cellStyle name="Note 10 6" xfId="23841" xr:uid="{CDC20F57-531E-4E0F-BCB5-3FDA6F0DCE96}"/>
    <cellStyle name="Note 10 6 2" xfId="10644" xr:uid="{D76A55B8-A4C3-4B6D-9B55-539FAAAF8664}"/>
    <cellStyle name="Note 10 6 2 2" xfId="36028" xr:uid="{2378EA3F-A051-4640-9BCA-622C401226D7}"/>
    <cellStyle name="Note 10 6 3" xfId="49086" xr:uid="{E5EA2721-68B6-4675-9FDD-921F1671C529}"/>
    <cellStyle name="Note 10 7" xfId="11352" xr:uid="{F2C3BB46-4441-438C-BB95-CE268C7CC9F5}"/>
    <cellStyle name="Note 10 7 2" xfId="36723" xr:uid="{570928D5-CA80-4264-A168-8B43D32335B9}"/>
    <cellStyle name="Note 10 8" xfId="34151" xr:uid="{913CC116-2C84-4BDC-8975-9633C4A92CF4}"/>
    <cellStyle name="Note 11" xfId="4549" xr:uid="{0DA3D856-245D-4061-91A7-81B9E330235A}"/>
    <cellStyle name="Note 11 2" xfId="10862" xr:uid="{7BEF2070-660C-4B39-A8A5-4EE74FB35DA2}"/>
    <cellStyle name="Note 11 2 2" xfId="8838" xr:uid="{ED4A40CE-4E24-4047-9F21-DC01F49382FF}"/>
    <cellStyle name="Note 11 2 2 2" xfId="20573" xr:uid="{8BEFEDDD-2017-4971-90DE-BF750DC63EAD}"/>
    <cellStyle name="Note 11 2 2 2 2" xfId="3209" xr:uid="{7A46FA49-B69F-469D-B3C8-9520932F6EE7}"/>
    <cellStyle name="Note 11 2 2 2 2 2" xfId="28662" xr:uid="{10A7BB36-8F59-4E27-955B-083354E83E44}"/>
    <cellStyle name="Note 11 2 2 2 3" xfId="45852" xr:uid="{FF24E1B6-1121-497A-81B9-D946336130B8}"/>
    <cellStyle name="Note 11 2 2 3" xfId="23918" xr:uid="{CC9942D1-8E1D-44AA-B760-FC861C76E122}"/>
    <cellStyle name="Note 11 2 2 3 2" xfId="16015" xr:uid="{24812633-D72B-4ACE-8742-0B1ABC129F8F}"/>
    <cellStyle name="Note 11 2 2 3 2 2" xfId="41342" xr:uid="{D77EBCA8-6E19-43F4-938C-EE2949D922D7}"/>
    <cellStyle name="Note 11 2 2 3 3" xfId="49163" xr:uid="{C0E43D13-9707-4826-B2BB-EBDF79E3837B}"/>
    <cellStyle name="Note 11 2 2 4" xfId="19880" xr:uid="{2C2DC205-8150-4D15-9B37-167EC3B76937}"/>
    <cellStyle name="Note 11 2 2 4 2" xfId="45168" xr:uid="{E953960F-2CD4-41DC-BB1B-10053B28A7E2}"/>
    <cellStyle name="Note 11 2 2 5" xfId="34231" xr:uid="{A429CF9C-932B-4F30-B1A5-1A766EE58D66}"/>
    <cellStyle name="Note 11 2 3" xfId="3648" xr:uid="{17444521-9160-4166-9EDF-4CE4E5FE0D51}"/>
    <cellStyle name="Note 11 2 3 2" xfId="25214" xr:uid="{DEF64B79-CAF1-4A7B-A9E3-3B4C06BB515D}"/>
    <cellStyle name="Note 11 2 3 2 2" xfId="50448" xr:uid="{54E5FFDA-3365-4538-BBB9-9271D749315D}"/>
    <cellStyle name="Note 11 2 3 3" xfId="29092" xr:uid="{BA1CAD4C-AE05-462F-8B76-C6E06DEC8588}"/>
    <cellStyle name="Note 11 2 4" xfId="13318" xr:uid="{E0B0BB07-7937-418C-BF49-F2610C1E84E2}"/>
    <cellStyle name="Note 11 2 4 2" xfId="12748" xr:uid="{86EE6FCC-6C09-450F-9229-565AD04E1296}"/>
    <cellStyle name="Note 11 2 4 2 2" xfId="38111" xr:uid="{560B99B9-65B2-481C-B994-0C196A45522F}"/>
    <cellStyle name="Note 11 2 4 3" xfId="38669" xr:uid="{B229E3B8-8E2A-4F5A-B1A0-45E0EE4AC0C3}"/>
    <cellStyle name="Note 11 2 5" xfId="19780" xr:uid="{3885245F-CC48-4A64-AE2B-97A1D968B998}"/>
    <cellStyle name="Note 11 2 5 2" xfId="45068" xr:uid="{253A03A8-8742-48C5-A487-8233C739BC42}"/>
    <cellStyle name="Note 11 2 6" xfId="36233" xr:uid="{78E6B178-739B-437F-8A7D-2DC466E9CB3F}"/>
    <cellStyle name="Note 11 3" xfId="23499" xr:uid="{1C5B68EF-FF8E-4621-8ED3-1E879171610B}"/>
    <cellStyle name="Note 11 3 2" xfId="21474" xr:uid="{FBD3CB61-C4DA-4BF5-A442-BDF807F225B9}"/>
    <cellStyle name="Note 11 3 2 2" xfId="14261" xr:uid="{F6DA6D52-86F1-4639-9D8F-82004EF62A14}"/>
    <cellStyle name="Note 11 3 2 2 2" xfId="9522" xr:uid="{67180387-1BE4-4A1D-84AF-DAA3C7813556}"/>
    <cellStyle name="Note 11 3 2 2 2 2" xfId="34915" xr:uid="{1E3EBE1A-9BB1-4F07-AA2B-85F3BB980C89}"/>
    <cellStyle name="Note 11 3 2 2 3" xfId="39600" xr:uid="{EBB6E0EC-FFF0-498A-9C39-E6FB246D1B72}"/>
    <cellStyle name="Note 11 3 2 3" xfId="17606" xr:uid="{1E96B4B0-1EC8-4086-AC77-6FDD872F1BBB}"/>
    <cellStyle name="Note 11 3 2 3 2" xfId="5482" xr:uid="{421D4991-1169-489D-87A1-E08FAF01755D}"/>
    <cellStyle name="Note 11 3 2 3 2 2" xfId="30913" xr:uid="{FF7E4526-B164-4D06-89B2-31FA79C85A13}"/>
    <cellStyle name="Note 11 3 2 3 3" xfId="42914" xr:uid="{46B0461B-F182-49E9-BCF8-5181F667608D}"/>
    <cellStyle name="Note 11 3 2 4" xfId="13566" xr:uid="{6A479594-D280-4FBE-87E0-FCC1F962636F}"/>
    <cellStyle name="Note 11 3 2 4 2" xfId="38917" xr:uid="{016987ED-C981-4011-9DD8-A36D3FB640F8}"/>
    <cellStyle name="Note 11 3 2 5" xfId="46742" xr:uid="{ECD57E3B-F1C0-4185-95AF-6D072A15334A}"/>
    <cellStyle name="Note 11 3 3" xfId="9962" xr:uid="{18FCC19E-5062-4E79-9284-AE1690EC24D9}"/>
    <cellStyle name="Note 11 3 3 2" xfId="18901" xr:uid="{6F80C4B9-4E99-4221-A900-61180AF54347}"/>
    <cellStyle name="Note 11 3 3 2 2" xfId="44201" xr:uid="{C588D298-B9FF-4E7E-B343-C51BF535EEFF}"/>
    <cellStyle name="Note 11 3 3 3" xfId="35346" xr:uid="{DADC8E5B-3907-4C8B-9493-7E9F021A5CEB}"/>
    <cellStyle name="Note 11 3 4" xfId="678" xr:uid="{B453C04B-B28A-4DDB-8E80-65C83262DA94}"/>
    <cellStyle name="Note 11 3 4 2" xfId="25385" xr:uid="{2EE922BA-4C15-4BEE-B4D5-CFB0728E1C54}"/>
    <cellStyle name="Note 11 3 4 2 2" xfId="50619" xr:uid="{3A4BAD66-7C4B-4BA0-9F9E-F047DFAC7C5B}"/>
    <cellStyle name="Note 11 3 4 3" xfId="26162" xr:uid="{AD04988C-9535-4680-A530-A0ABDEF618A2}"/>
    <cellStyle name="Note 11 3 5" xfId="13466" xr:uid="{F0292D0A-9196-4E58-A489-220BADBBB9FD}"/>
    <cellStyle name="Note 11 3 5 2" xfId="38817" xr:uid="{113C246C-BD49-4CFD-ABDD-880363520132}"/>
    <cellStyle name="Note 11 3 6" xfId="48745" xr:uid="{944006AE-D677-4F40-ACE6-1EFFE9DFBB81}"/>
    <cellStyle name="Note 11 4" xfId="2525" xr:uid="{6889953F-0BE9-42ED-9222-923D19F4B7FC}"/>
    <cellStyle name="Note 11 4 2" xfId="7938" xr:uid="{4B83E3DA-4DD2-467D-874B-243A9EB00B16}"/>
    <cellStyle name="Note 11 4 2 2" xfId="14773" xr:uid="{E4C4749C-88D8-4AF3-AEC8-66AD6DE797BD}"/>
    <cellStyle name="Note 11 4 2 2 2" xfId="40112" xr:uid="{581564F8-A634-46B6-8997-75C1B72BDB07}"/>
    <cellStyle name="Note 11 4 2 3" xfId="33345" xr:uid="{5731FA01-D7AD-4E4F-BE8E-27F1D2A2CECC}"/>
    <cellStyle name="Note 11 4 3" xfId="11281" xr:uid="{ECCD2C7C-A9B1-4574-899B-246BE5543EB1}"/>
    <cellStyle name="Note 11 4 3 2" xfId="22327" xr:uid="{EB6099CA-0E35-472C-BC6B-E82CFFCABB8F}"/>
    <cellStyle name="Note 11 4 3 2 2" xfId="47595" xr:uid="{68E796E0-085B-4748-9E9E-5D12B026157A}"/>
    <cellStyle name="Note 11 4 3 3" xfId="36652" xr:uid="{2B7BE06D-FC64-4C74-875B-3893D295559A}"/>
    <cellStyle name="Note 11 4 4" xfId="7244" xr:uid="{58666AE2-9568-4F0F-B692-746CD2A33FD0}"/>
    <cellStyle name="Note 11 4 4 2" xfId="32658" xr:uid="{7B0EF442-FC34-4357-B653-F8559CA8E438}"/>
    <cellStyle name="Note 11 4 5" xfId="27978" xr:uid="{CFC5E3EE-8985-4023-B92F-B5668DBBDB42}"/>
    <cellStyle name="Note 11 5" xfId="1544" xr:uid="{4AD5E701-9484-480B-A964-D4C1A5F255B7}"/>
    <cellStyle name="Note 11 5 2" xfId="12577" xr:uid="{D6942BC2-CA17-45DC-8C3B-CEADB6E65CD5}"/>
    <cellStyle name="Note 11 5 2 2" xfId="37940" xr:uid="{F861FB36-29A7-4263-B993-90CD2C130AE8}"/>
    <cellStyle name="Note 11 5 3" xfId="27015" xr:uid="{DEDB64F1-2D95-4415-BDDF-1FC205C1D65C}"/>
    <cellStyle name="Note 11 6" xfId="19632" xr:uid="{727A6FB2-0D0B-4125-AD1A-FB8F60D279B4}"/>
    <cellStyle name="Note 11 6 2" xfId="6434" xr:uid="{5EFD6B00-4112-4532-A2FC-406C59FB50F9}"/>
    <cellStyle name="Note 11 6 2 2" xfId="31857" xr:uid="{065C43D8-C436-43FE-BC8C-EE43C41CCBF1}"/>
    <cellStyle name="Note 11 6 3" xfId="44920" xr:uid="{41468E08-7328-41B9-B84C-3BC4B0C709D4}"/>
    <cellStyle name="Note 11 7" xfId="7144" xr:uid="{161AF09F-F4DE-4FCB-BFC7-94708806C013}"/>
    <cellStyle name="Note 11 7 2" xfId="32558" xr:uid="{DBFF79E1-A1AC-4055-ABF4-A811110FBD13}"/>
    <cellStyle name="Note 11 8" xfId="29980" xr:uid="{74221B94-95DE-48AF-8054-6EA8497F57F8}"/>
    <cellStyle name="Note 12" xfId="17187" xr:uid="{1640D99F-195B-4DDB-8A28-B650737D250D}"/>
    <cellStyle name="Note 12 2" xfId="6654" xr:uid="{6EF9AF66-B2E6-4386-BC3F-6C15C3E5E4B5}"/>
    <cellStyle name="Note 12 2 2" xfId="4629" xr:uid="{E6AE0A24-4FA4-4B2C-B68E-4C9B11089754}"/>
    <cellStyle name="Note 12 2 2 2" xfId="9010" xr:uid="{F040A2C7-C36B-4403-875C-483991F887C8}"/>
    <cellStyle name="Note 12 2 2 2 2" xfId="15846" xr:uid="{C451CCE8-8134-40DA-8532-344237379068}"/>
    <cellStyle name="Note 12 2 2 2 2 2" xfId="41173" xr:uid="{105ADD76-4A19-429A-AE25-6198ACEC0C4C}"/>
    <cellStyle name="Note 12 2 2 2 3" xfId="34403" xr:uid="{AC03DA40-A988-43A3-ADC6-1A07FB31183B}"/>
    <cellStyle name="Note 12 2 2 3" xfId="19709" xr:uid="{19896B97-9990-44AD-8108-34BF78334871}"/>
    <cellStyle name="Note 12 2 2 3 2" xfId="24432" xr:uid="{87594DC0-CCFC-483B-B2EA-E73BFBA1C0E5}"/>
    <cellStyle name="Note 12 2 2 3 2 2" xfId="49677" xr:uid="{26758C24-A2F4-4F0E-8944-464D7CDE931C}"/>
    <cellStyle name="Note 12 2 2 3 3" xfId="44997" xr:uid="{7716A81C-3570-4D4D-84EA-4DA5C170B877}"/>
    <cellStyle name="Note 12 2 2 4" xfId="931" xr:uid="{479A02A7-7D25-40D3-89EB-466FC9C627FA}"/>
    <cellStyle name="Note 12 2 2 4 2" xfId="26415" xr:uid="{EFE6EB25-6C94-43C8-A6E2-34B25E0E7832}"/>
    <cellStyle name="Note 12 2 2 5" xfId="30060" xr:uid="{CD2635C9-7FF6-466A-9F1D-FC2C52281176}"/>
    <cellStyle name="Note 12 2 3" xfId="16286" xr:uid="{AB516A75-28BC-421C-AC89-159D51E9B053}"/>
    <cellStyle name="Note 12 2 3 2" xfId="21003" xr:uid="{9E09E982-531D-49E9-9DF7-05116E1A7F53}"/>
    <cellStyle name="Note 12 2 3 2 2" xfId="46282" xr:uid="{E71E4CF2-D8EA-4651-8ED5-F99F1569E85F}"/>
    <cellStyle name="Note 12 2 3 3" xfId="41602" xr:uid="{3A3FFC8F-8C69-49F9-A763-8CB55489ECEE}"/>
    <cellStyle name="Note 12 2 4" xfId="3820" xr:uid="{8BC48B35-F3DA-40AD-85DA-8CBB25E1C819}"/>
    <cellStyle name="Note 12 2 4 2" xfId="8539" xr:uid="{3DA85741-240A-41B1-B8FA-E46D38ABE021}"/>
    <cellStyle name="Note 12 2 4 2 2" xfId="33946" xr:uid="{462C96DE-6C5B-451A-86A6-FCB67987DE94}"/>
    <cellStyle name="Note 12 2 4 3" xfId="29264" xr:uid="{D91DFE31-1F76-4790-83A8-B3DBB9B35119}"/>
    <cellStyle name="Note 12 2 5" xfId="3967" xr:uid="{11772A54-1DAC-43E1-8A46-F4C29B241C71}"/>
    <cellStyle name="Note 12 2 5 2" xfId="29411" xr:uid="{05788E8C-90F0-4277-A220-09AF7D539AD9}"/>
    <cellStyle name="Note 12 2 6" xfId="32068" xr:uid="{6CC109FD-A40F-48F8-985C-C07A7F63C4BB}"/>
    <cellStyle name="Note 12 3" xfId="19290" xr:uid="{D06AB3DD-CE58-4E83-8AC5-82644A27A865}"/>
    <cellStyle name="Note 12 3 2" xfId="10942" xr:uid="{6E441A6E-F351-472D-AE68-5E6D846826F4}"/>
    <cellStyle name="Note 12 3 2 2" xfId="21646" xr:uid="{1AF0395D-6AA3-4470-9DA5-D6E4A89756CA}"/>
    <cellStyle name="Note 12 3 2 2 2" xfId="5313" xr:uid="{AE2362ED-C019-4466-9243-4111A90BD7F2}"/>
    <cellStyle name="Note 12 3 2 2 2 2" xfId="30744" xr:uid="{4B4205E2-60B9-4F3A-AC4F-61C3374619C4}"/>
    <cellStyle name="Note 12 3 2 2 3" xfId="46914" xr:uid="{A2EC6D30-C144-4487-A3F7-B0CB487CE8B3}"/>
    <cellStyle name="Note 12 3 2 3" xfId="13395" xr:uid="{EAD7B4AE-526A-41B9-A235-932D00E1793D}"/>
    <cellStyle name="Note 12 3 2 3 2" xfId="18120" xr:uid="{B98E9B7A-0EF0-44B7-B46D-A4DA7B77F195}"/>
    <cellStyle name="Note 12 3 2 3 2 2" xfId="43428" xr:uid="{5AC658F4-B1CE-439F-B9B3-7F9507CC486A}"/>
    <cellStyle name="Note 12 3 2 3 3" xfId="38746" xr:uid="{C9D791B2-6089-4B5C-86F1-306A8B301DDC}"/>
    <cellStyle name="Note 12 3 2 4" xfId="1967" xr:uid="{CF23B879-2D3D-4A8E-A727-767EFA9267A4}"/>
    <cellStyle name="Note 12 3 2 4 2" xfId="27438" xr:uid="{E66CEAF9-9D87-438F-AD3D-9BBE7B0BCE80}"/>
    <cellStyle name="Note 12 3 2 5" xfId="36313" xr:uid="{05960849-FDC0-4599-9BB6-C0D4E0CE6B89}"/>
    <cellStyle name="Note 12 3 3" xfId="5752" xr:uid="{7924C3DB-7C92-45C7-AC78-F3C275B3BD88}"/>
    <cellStyle name="Note 12 3 3 2" xfId="14691" xr:uid="{360F9DA9-EB3C-4DA8-9343-CB2F304AFC83}"/>
    <cellStyle name="Note 12 3 3 2 2" xfId="40030" xr:uid="{30143F86-9489-454E-A4A3-9E15E39C3EDA}"/>
    <cellStyle name="Note 12 3 3 3" xfId="31175" xr:uid="{0A3BF823-DDCB-4FEC-BC37-83CAC89E0074}"/>
    <cellStyle name="Note 12 3 4" xfId="10134" xr:uid="{745F9A39-8DC0-487D-8E80-5924C1702BB2}"/>
    <cellStyle name="Note 12 3 4 2" xfId="21174" xr:uid="{69BD785D-AED3-4700-8A9B-1CCD0999616D}"/>
    <cellStyle name="Note 12 3 4 2 2" xfId="46453" xr:uid="{A71E50E7-3A91-4FF8-AF4C-C807BA302AF9}"/>
    <cellStyle name="Note 12 3 4 3" xfId="35518" xr:uid="{5C20BB66-C5F4-4052-B2D9-2119C615CAE4}"/>
    <cellStyle name="Note 12 3 5" xfId="10281" xr:uid="{03500DF9-003E-4720-8E9C-1EED120FEBA0}"/>
    <cellStyle name="Note 12 3 5 2" xfId="35665" xr:uid="{EF5D4DD8-DCE0-49F8-B141-EBBD191428C7}"/>
    <cellStyle name="Note 12 3 6" xfId="44579" xr:uid="{FB330A4B-DD7F-4FF4-82DE-3004DFD12388}"/>
    <cellStyle name="Note 12 4" xfId="15162" xr:uid="{88E377B9-E528-4745-B6C1-B5CAC774B0B1}"/>
    <cellStyle name="Note 12 4 2" xfId="2697" xr:uid="{213C06E8-9DA3-428B-82D8-141E0C2DCB0E}"/>
    <cellStyle name="Note 12 4 2 2" xfId="22158" xr:uid="{FDD82692-EF54-4DCA-98F3-83EA39D6775B}"/>
    <cellStyle name="Note 12 4 2 2 2" xfId="47426" xr:uid="{4327FA1A-42AC-418E-BDC9-C218D6EFBD1C}"/>
    <cellStyle name="Note 12 4 2 3" xfId="28150" xr:uid="{F54CAFB0-8E35-407E-9F55-FA6951DAB8FF}"/>
    <cellStyle name="Note 12 4 3" xfId="7073" xr:uid="{10BE8E7F-D59A-4126-8EEB-01E85F65EC6A}"/>
    <cellStyle name="Note 12 4 3 2" xfId="11795" xr:uid="{213604BA-873C-493A-9A5C-A22BC9CE51D4}"/>
    <cellStyle name="Note 12 4 3 2 2" xfId="37166" xr:uid="{9196E002-3E07-468B-AB5A-272D0FD41F19}"/>
    <cellStyle name="Note 12 4 3 3" xfId="32487" xr:uid="{235884B1-23CB-4928-B267-6A47AACBB89A}"/>
    <cellStyle name="Note 12 4 4" xfId="930" xr:uid="{503968A5-9654-41D5-A64A-E9524DD7E464}"/>
    <cellStyle name="Note 12 4 4 2" xfId="26414" xr:uid="{111D3A86-06CA-4E3B-90C4-37CA4E2B7AC2}"/>
    <cellStyle name="Note 12 4 5" xfId="40489" xr:uid="{97B91377-1A3A-43CB-BAFE-BD7643E561D4}"/>
    <cellStyle name="Note 12 5" xfId="22599" xr:uid="{71AC729B-57B8-4016-8165-CC78A116B50B}"/>
    <cellStyle name="Note 12 5 2" xfId="8368" xr:uid="{3131E05C-9922-461F-B1E0-E0BA97618F73}"/>
    <cellStyle name="Note 12 5 2 2" xfId="33775" xr:uid="{74945BDA-1C73-4C9A-8F59-33DFEC612BC6}"/>
    <cellStyle name="Note 12 5 3" xfId="47854" xr:uid="{CC584B87-6582-4DEB-8454-5B2F6450721A}"/>
    <cellStyle name="Note 12 6" xfId="1716" xr:uid="{107A1A7C-2901-4351-AE77-6B9256D75600}"/>
    <cellStyle name="Note 12 6 2" xfId="19072" xr:uid="{F087876E-70FC-4F3C-804A-91AE0A1A9D24}"/>
    <cellStyle name="Note 12 6 2 2" xfId="44372" xr:uid="{2657144D-D3F2-42FD-9632-826C11A26D21}"/>
    <cellStyle name="Note 12 6 3" xfId="27187" xr:uid="{0780E0E0-C980-4F06-99BD-FADA356342E0}"/>
    <cellStyle name="Note 12 7" xfId="1863" xr:uid="{CB34DAC9-FB63-4CFD-B9D1-A93F4927CA58}"/>
    <cellStyle name="Note 12 7 2" xfId="27334" xr:uid="{9345089E-2EB8-4918-807E-A8016D349DA3}"/>
    <cellStyle name="Note 12 8" xfId="42495" xr:uid="{6F38C36A-51C3-40A0-8429-B0C7F7CFDF13}"/>
    <cellStyle name="Note 13" xfId="12976" xr:uid="{A2BF103F-97EB-4FC2-9149-29553C0DB48E}"/>
    <cellStyle name="Note 13 2" xfId="334" xr:uid="{F18FF40E-0DE7-4DEF-9B45-54AB1519EF11}"/>
    <cellStyle name="Note 13 2 2" xfId="17267" xr:uid="{58F53B22-CD53-48BD-896E-E2376A602089}"/>
    <cellStyle name="Note 13 2 2 2" xfId="4801" xr:uid="{F7946EA9-B17A-438B-96C9-1271C1782BE3}"/>
    <cellStyle name="Note 13 2 2 2 2" xfId="24263" xr:uid="{13344B6E-1892-45C0-B704-4237E5F9E014}"/>
    <cellStyle name="Note 13 2 2 2 2 2" xfId="49508" xr:uid="{91D4F6BE-E5F6-4389-AE41-AA79E07363A1}"/>
    <cellStyle name="Note 13 2 2 2 3" xfId="30232" xr:uid="{4961339E-2581-47D1-ABFE-A87DEE8A2251}"/>
    <cellStyle name="Note 13 2 2 3" xfId="759" xr:uid="{5E4B1ED2-04F6-48B7-B11A-5DA142B14F11}"/>
    <cellStyle name="Note 13 2 2 3 2" xfId="20223" xr:uid="{EB2EB4F5-0531-4A68-ADE3-2EBF52266930}"/>
    <cellStyle name="Note 13 2 2 3 2 2" xfId="45511" xr:uid="{4415E101-877E-45C8-B9B4-ECBEAA33FEA6}"/>
    <cellStyle name="Note 13 2 2 3 3" xfId="26243" xr:uid="{351E12EA-A228-40AC-B0B0-C9083349F842}"/>
    <cellStyle name="Note 13 2 2 4" xfId="10385" xr:uid="{5D257C6D-7163-4167-9D45-316C161CF02F}"/>
    <cellStyle name="Note 13 2 2 4 2" xfId="35769" xr:uid="{FB8CF40C-3C32-49A6-8999-17973D0B39E4}"/>
    <cellStyle name="Note 13 2 2 5" xfId="42575" xr:uid="{41BA85E2-66B4-4493-B1A9-49372C139811}"/>
    <cellStyle name="Note 13 2 3" xfId="24703" xr:uid="{EF3B245D-28FB-40CA-B040-D28C2C44036C}"/>
    <cellStyle name="Note 13 2 3 2" xfId="9440" xr:uid="{616EC0E4-498D-402B-B1C2-3442D5834156}"/>
    <cellStyle name="Note 13 2 3 2 2" xfId="34833" xr:uid="{C6A25AA9-3F80-4B33-99C7-5D328604A6D0}"/>
    <cellStyle name="Note 13 2 3 3" xfId="49937" xr:uid="{4D3655A9-1825-4254-B86C-FA5637D49899}"/>
    <cellStyle name="Note 13 2 4" xfId="16458" xr:uid="{C9B0FC29-53D5-4668-86F1-943797C9044E}"/>
    <cellStyle name="Note 13 2 4 2" xfId="3298" xr:uid="{6BD6A9F9-9A04-4002-AE0B-CDD96312028B}"/>
    <cellStyle name="Note 13 2 4 2 2" xfId="28751" xr:uid="{DB3EAC16-A670-49E4-A428-D2F0438708F2}"/>
    <cellStyle name="Note 13 2 4 3" xfId="41774" xr:uid="{57857CD8-8824-4FCE-8562-150FDF411B69}"/>
    <cellStyle name="Note 13 2 5" xfId="16605" xr:uid="{AE15D8FA-3A9E-46BB-BE8E-E676C8FEA90A}"/>
    <cellStyle name="Note 13 2 5 2" xfId="41921" xr:uid="{C36AEBC2-61C2-40DD-B026-106799F5F964}"/>
    <cellStyle name="Note 13 2 6" xfId="25819" xr:uid="{6ECDE694-D840-4421-B62C-D4D626802476}"/>
    <cellStyle name="Note 13 3" xfId="1374" xr:uid="{9AA49073-A321-47CD-9071-03897963AD80}"/>
    <cellStyle name="Note 13 3 2" xfId="6734" xr:uid="{5D1B6785-F659-4173-B8C7-079A31B0F195}"/>
    <cellStyle name="Note 13 3 2 2" xfId="11114" xr:uid="{76D19948-EB03-4FBC-B079-474B946070D9}"/>
    <cellStyle name="Note 13 3 2 2 2" xfId="17951" xr:uid="{768458B2-4B0A-4363-BB95-38DAD057E4D2}"/>
    <cellStyle name="Note 13 3 2 2 2 2" xfId="43259" xr:uid="{0E7A49F3-5280-4CAB-BA55-09686D492661}"/>
    <cellStyle name="Note 13 3 2 2 3" xfId="36485" xr:uid="{625CB050-E86B-4356-B318-B473609B0C78}"/>
    <cellStyle name="Note 13 3 2 3" xfId="1796" xr:uid="{002DE0B1-3044-44C7-B33C-FFF91CEAB6D5}"/>
    <cellStyle name="Note 13 3 2 3 2" xfId="13909" xr:uid="{1D6D3EA4-CF0E-49D7-9ABE-259C22633A7B}"/>
    <cellStyle name="Note 13 3 2 3 2 2" xfId="39260" xr:uid="{D706770C-D83B-4522-85D1-5FB3DECC2F14}"/>
    <cellStyle name="Note 13 3 2 3 3" xfId="27267" xr:uid="{1061C4C4-AA60-46B0-89FA-A27A51332380}"/>
    <cellStyle name="Note 13 3 2 4" xfId="23022" xr:uid="{FEA0DDAC-903A-46C3-8E94-8524261BF786}"/>
    <cellStyle name="Note 13 3 2 4 2" xfId="48277" xr:uid="{679DCD08-AA34-45C4-846D-5A0DD5A25FE6}"/>
    <cellStyle name="Note 13 3 2 5" xfId="32148" xr:uid="{16178BDC-8AF7-42C6-9397-3071897AC76D}"/>
    <cellStyle name="Note 13 3 3" xfId="18390" xr:uid="{60365B55-65A6-4589-93D2-29E3FBF844DE}"/>
    <cellStyle name="Note 13 3 3 2" xfId="22076" xr:uid="{72CBC58C-954B-49AF-896F-38E0C7C39F54}"/>
    <cellStyle name="Note 13 3 3 2 2" xfId="47344" xr:uid="{5E252087-265C-43C2-A9D0-444E0859587A}"/>
    <cellStyle name="Note 13 3 3 3" xfId="43690" xr:uid="{E478B6AB-86B2-4C84-9DAB-2ADC2BB00D8A}"/>
    <cellStyle name="Note 13 3 4" xfId="5924" xr:uid="{F0C33BF8-84B6-4BDB-8B89-BD004691BFD7}"/>
    <cellStyle name="Note 13 3 4 2" xfId="9611" xr:uid="{6CE48A65-607C-4186-8512-B1A3EA3E5EC1}"/>
    <cellStyle name="Note 13 3 4 2 2" xfId="35004" xr:uid="{F54DD15D-4063-489B-ABB1-01884B97CB89}"/>
    <cellStyle name="Note 13 3 4 3" xfId="31347" xr:uid="{A155EEAA-15D2-4FE7-AC19-8933A45C45CB}"/>
    <cellStyle name="Note 13 3 5" xfId="6071" xr:uid="{3EE58871-E539-484E-AA66-F13E1918FD45}"/>
    <cellStyle name="Note 13 3 5 2" xfId="31494" xr:uid="{83FD6494-FA4F-4C67-BF2F-1D8D68639B96}"/>
    <cellStyle name="Note 13 3 6" xfId="26846" xr:uid="{A813BBC5-6031-4D17-A29C-51AE096BA18F}"/>
    <cellStyle name="Note 13 4" xfId="23579" xr:uid="{EDA531C9-3921-45AA-AA51-CD9E4A96CCF0}"/>
    <cellStyle name="Note 13 4 2" xfId="15334" xr:uid="{7219E4A7-D62D-4589-8185-33F3F6E5F7B6}"/>
    <cellStyle name="Note 13 4 2 2" xfId="11626" xr:uid="{0A001EB0-8160-4C4C-AA86-54D12CBE3A57}"/>
    <cellStyle name="Note 13 4 2 2 2" xfId="36997" xr:uid="{5D4F03A3-65EB-4E78-A0F6-9EE5E59D6F99}"/>
    <cellStyle name="Note 13 4 2 3" xfId="40661" xr:uid="{057986CB-310A-4A36-B8A8-F6A6C3B45544}"/>
    <cellStyle name="Note 13 4 3" xfId="758" xr:uid="{4DF3B37D-869A-4F5E-936E-B25911920A3F}"/>
    <cellStyle name="Note 13 4 3 2" xfId="7587" xr:uid="{995D2FFC-442B-4EC2-8343-7490B63718A6}"/>
    <cellStyle name="Note 13 4 3 2 2" xfId="33001" xr:uid="{6EB0FC9F-3ADB-4A0B-BB06-B79BBA94C577}"/>
    <cellStyle name="Note 13 4 3 3" xfId="26242" xr:uid="{635D1900-DBF6-4377-A771-76024E7837E9}"/>
    <cellStyle name="Note 13 4 4" xfId="4071" xr:uid="{D9F395E2-6474-416E-BAE5-16D6AA5362A5}"/>
    <cellStyle name="Note 13 4 4 2" xfId="29515" xr:uid="{85F34430-F95D-468E-A9D8-19782FA731DE}"/>
    <cellStyle name="Note 13 4 5" xfId="48824" xr:uid="{3FA8DDD3-F0DA-485A-B9DA-70EDCCB8E6AF}"/>
    <cellStyle name="Note 13 5" xfId="12066" xr:uid="{6104D2F8-F35C-401D-ADAA-6BB068310F55}"/>
    <cellStyle name="Note 13 5 2" xfId="3127" xr:uid="{513C6B47-99AE-4E67-A3B0-ACB1D1B21F67}"/>
    <cellStyle name="Note 13 5 2 2" xfId="28580" xr:uid="{FA2EC888-5441-44BE-B451-CE3422D659CA}"/>
    <cellStyle name="Note 13 5 3" xfId="37429" xr:uid="{48A06DF3-03F9-48EE-9156-EF37133B3AE7}"/>
    <cellStyle name="Note 13 6" xfId="22771" xr:uid="{6B917DD4-D96F-475D-B66F-B016188EE11F}"/>
    <cellStyle name="Note 13 6 2" xfId="14862" xr:uid="{CD7E8F3D-552E-4943-ADE1-4BD11D42C50F}"/>
    <cellStyle name="Note 13 6 2 2" xfId="40201" xr:uid="{06F27C88-190E-46A2-8B67-88ABAF957C97}"/>
    <cellStyle name="Note 13 6 3" xfId="48026" xr:uid="{E0879B9E-6547-4E27-A356-87D05D852FA9}"/>
    <cellStyle name="Note 13 7" xfId="22918" xr:uid="{25BE05D1-7E89-45B6-B7C4-1D334A4A2BFD}"/>
    <cellStyle name="Note 13 7 2" xfId="48173" xr:uid="{4EA402EC-0DB7-430C-8160-8DF1EB44E7B6}"/>
    <cellStyle name="Note 13 8" xfId="38327" xr:uid="{CA0F4C3A-01B2-4B8E-85F7-909034477FEB}"/>
    <cellStyle name="Note 14" xfId="3478" xr:uid="{5CACB414-82C2-4027-93D1-4FCADCBEE42D}"/>
    <cellStyle name="Note 14 2" xfId="19370" xr:uid="{27C3F79E-B7CF-4C73-844E-FF6B224F53E4}"/>
    <cellStyle name="Note 14 2 2" xfId="23751" xr:uid="{9CC0DB9C-3E6A-48A2-AB08-3BCCE3EA1EE7}"/>
    <cellStyle name="Note 14 2 2 2" xfId="7418" xr:uid="{1699D825-96C6-4972-B030-DA935743FE53}"/>
    <cellStyle name="Note 14 2 2 2 2" xfId="32832" xr:uid="{B68BFCF4-A378-4FE9-B8EB-563062E5E5C1}"/>
    <cellStyle name="Note 14 2 2 3" xfId="48996" xr:uid="{C8427230-E8FE-4629-8F4E-B7A9E1BF3473}"/>
    <cellStyle name="Note 14 2 3" xfId="3900" xr:uid="{8E7BC848-11E9-45B7-9430-7234749294D0}"/>
    <cellStyle name="Note 14 2 3 2" xfId="1274" xr:uid="{D77235B0-B618-4B00-910A-8EEE26578F96}"/>
    <cellStyle name="Note 14 2 3 2 2" xfId="26758" xr:uid="{C7B24F56-DAA9-4C4E-8541-03F68DF551C3}"/>
    <cellStyle name="Note 14 2 3 3" xfId="29344" xr:uid="{B9890729-62C4-421C-92BE-8EFA6FA393E1}"/>
    <cellStyle name="Note 14 2 4" xfId="16709" xr:uid="{ECBA8786-98A6-45F1-ADD4-269BCB85C8AD}"/>
    <cellStyle name="Note 14 2 4 2" xfId="42025" xr:uid="{3C1E26E3-B2FD-4A2B-8DFB-B61B393A9114}"/>
    <cellStyle name="Note 14 2 5" xfId="44658" xr:uid="{E95CF29D-12EF-4FF9-8508-4203BBD9689C}"/>
    <cellStyle name="Note 14 3" xfId="7857" xr:uid="{2A748A43-1A44-4882-9345-944A384C4A99}"/>
    <cellStyle name="Note 14 3 2" xfId="15764" xr:uid="{9D983B73-A5FC-4BFE-A60D-F19AFD30A927}"/>
    <cellStyle name="Note 14 3 2 2" xfId="41091" xr:uid="{99BC035B-BAA6-4BF9-91E6-95D360E4C333}"/>
    <cellStyle name="Note 14 3 3" xfId="33264" xr:uid="{78512220-55FF-4627-966F-992EB695850D}"/>
    <cellStyle name="Note 14 4" xfId="12238" xr:uid="{F66D43E4-D155-4F44-A6D8-BCDB41E72ACA}"/>
    <cellStyle name="Note 14 4 2" xfId="22247" xr:uid="{6572FACD-6D42-4419-81D3-D2815B268B1A}"/>
    <cellStyle name="Note 14 4 2 2" xfId="47515" xr:uid="{F00E2D65-7639-47C1-AA8C-7F465E3A9616}"/>
    <cellStyle name="Note 14 4 3" xfId="37601" xr:uid="{2377A56D-B8E7-4AC7-A7C0-916578DAD19C}"/>
    <cellStyle name="Note 14 5" xfId="12385" xr:uid="{8B2864FD-F09A-494A-9516-D4D198F9C78A}"/>
    <cellStyle name="Note 14 5 2" xfId="37748" xr:uid="{8D5BF5C0-38CD-40FF-97F0-876421CB0BBD}"/>
    <cellStyle name="Note 14 6" xfId="28923" xr:uid="{60C2AE10-E7B0-4183-817E-D3704EFB83D9}"/>
    <cellStyle name="Note 15" xfId="2310" xr:uid="{5D8612D2-3ECA-4D6C-B587-ACADE82910FD}"/>
    <cellStyle name="Note 15 2" xfId="27781" xr:uid="{451817A5-297A-49C4-8E4C-7CA04C665607}"/>
    <cellStyle name="Note 16" xfId="25486" xr:uid="{A0BD98A7-2EC1-415E-BEE1-26AE8380325A}"/>
    <cellStyle name="Note 16 2" xfId="50716" xr:uid="{6A1C9846-E8BF-4F46-A859-569612EF65CF}"/>
    <cellStyle name="Note 2" xfId="95" xr:uid="{3CF603BD-EE24-4038-9F37-0663FC85A52E}"/>
    <cellStyle name="Note 2 10" xfId="10953" xr:uid="{EFA2603C-B5A6-4A09-932E-C19A233C3FE7}"/>
    <cellStyle name="Note 2 10 2" xfId="25131" xr:uid="{EAD0005A-DD8C-4419-AC45-2F973A224293}"/>
    <cellStyle name="Note 2 10 2 2" xfId="50365" xr:uid="{AB10B9C4-54EB-45A1-9AC0-96D0BD518D66}"/>
    <cellStyle name="Note 2 10 3" xfId="36324" xr:uid="{2EF20969-36F7-4B3A-8617-7053AD147708}"/>
    <cellStyle name="Note 2 11" xfId="19547" xr:uid="{02D971A4-0232-4FDA-9585-EEF9FD1F286A}"/>
    <cellStyle name="Note 2 11 2" xfId="22165" xr:uid="{45AE8405-90AE-452F-B098-518201293293}"/>
    <cellStyle name="Note 2 11 2 2" xfId="47433" xr:uid="{631C4C4B-1A29-4081-96FE-BAE7B492961B}"/>
    <cellStyle name="Note 2 11 3" xfId="44835" xr:uid="{1A9670B9-459B-4C8D-9197-0DF0C4996461}"/>
    <cellStyle name="Note 2 12" xfId="5999" xr:uid="{922D2A3C-909E-4592-94DA-17475D7EC88A}"/>
    <cellStyle name="Note 2 12 2" xfId="31422" xr:uid="{3C7EFE33-ABEF-46A8-9482-70DBAC010C2E}"/>
    <cellStyle name="Note 2 13" xfId="20227" xr:uid="{F1018346-EBA3-48FA-9585-CAA34BC3709B}"/>
    <cellStyle name="Note 2 13 2" xfId="45515" xr:uid="{5E1E2A65-2BF9-4286-A3F5-7B8D442AC2EA}"/>
    <cellStyle name="Note 2 14" xfId="11806" xr:uid="{4FB885EF-DE30-4759-A2A1-DF0242550A69}"/>
    <cellStyle name="Note 2 14 2" xfId="37175" xr:uid="{8AD000FF-54F3-4661-984E-225B1DAB2A95}"/>
    <cellStyle name="Note 2 15" xfId="25531" xr:uid="{1D174A01-12E9-46B5-A763-BA467538A14E}"/>
    <cellStyle name="Note 2 15 2" xfId="50754" xr:uid="{A09E0D8A-D6F4-4EA5-9FE6-A337BE59D46F}"/>
    <cellStyle name="Note 2 16" xfId="25626" xr:uid="{BEFC56DB-9371-4B48-A0F4-807BFFF35C2D}"/>
    <cellStyle name="Note 2 2" xfId="22344" xr:uid="{49B1FDEB-2DAF-4A6B-86A1-AD6F2724B92A}"/>
    <cellStyle name="Note 2 2 10" xfId="11294" xr:uid="{3BB6D70F-1C21-402A-BD1A-B7A69362AACD}"/>
    <cellStyle name="Note 2 2 10 2" xfId="36665" xr:uid="{B7856170-753A-4519-867D-26175E4CC697}"/>
    <cellStyle name="Note 2 2 11" xfId="25607" xr:uid="{CC29D2BA-840B-401D-85AC-A8D113301F15}"/>
    <cellStyle name="Note 2 2 11 2" xfId="50828" xr:uid="{406A5098-25B4-4114-B67C-F07043CC0588}"/>
    <cellStyle name="Note 2 2 12" xfId="47604" xr:uid="{11212722-870C-42FA-9C3B-E001DC3CEDCB}"/>
    <cellStyle name="Note 2 2 2" xfId="7606" xr:uid="{48B04341-4594-4608-8B76-550D2BA8DE70}"/>
    <cellStyle name="Note 2 2 2 2" xfId="5582" xr:uid="{0D3EBA40-6374-47ED-8EF4-90447B6E8BE0}"/>
    <cellStyle name="Note 2 2 2 2 2" xfId="3560" xr:uid="{548BA383-EEA6-4927-A5C4-13A1A88A8ED7}"/>
    <cellStyle name="Note 2 2 2 2 2 2" xfId="13228" xr:uid="{FACB1CD4-F5F9-4A77-B767-7B9F71382978}"/>
    <cellStyle name="Note 2 2 2 2 2 2 2" xfId="4239" xr:uid="{718AFD1C-BDD4-49EE-AA41-D81530BA3940}"/>
    <cellStyle name="Note 2 2 2 2 2 2 2 2" xfId="29683" xr:uid="{D025D0A5-2ABD-4840-B757-6D3F2B41ECB6}"/>
    <cellStyle name="Note 2 2 2 2 2 2 3" xfId="38579" xr:uid="{62A9535A-3608-4E7E-B13C-F3FA1B9116CE}"/>
    <cellStyle name="Note 2 2 2 2 2 3" xfId="6004" xr:uid="{596067A5-579B-45E5-950A-18960073EAD1}"/>
    <cellStyle name="Note 2 2 2 2 2 3 2" xfId="23362" xr:uid="{4E6F607D-D489-43DE-9699-E36B6D10E754}"/>
    <cellStyle name="Note 2 2 2 2 2 3 2 2" xfId="48617" xr:uid="{ABF10E4F-4E1D-41E1-84BF-27CDDC9F57DD}"/>
    <cellStyle name="Note 2 2 2 2 2 3 3" xfId="31427" xr:uid="{A303D304-689E-4483-BA0E-77CDD125062A}"/>
    <cellStyle name="Note 2 2 2 2 2 4" xfId="18813" xr:uid="{7D28B672-DAA5-40BB-9677-6B470407357E}"/>
    <cellStyle name="Note 2 2 2 2 2 4 2" xfId="44113" xr:uid="{DF0F51BD-9AA8-4FC1-8657-F31DB2118F56}"/>
    <cellStyle name="Note 2 2 2 2 2 5" xfId="29004" xr:uid="{51F4F586-7F90-4CD1-BE49-125434D1B782}"/>
    <cellStyle name="Note 2 2 2 2 3" xfId="8929" xr:uid="{BBC33C94-EF89-4E49-87CA-0C70558CBB6B}"/>
    <cellStyle name="Note 2 2 2 2 3 2" xfId="17869" xr:uid="{64617663-835E-4D64-9080-63C26E007AB4}"/>
    <cellStyle name="Note 2 2 2 2 3 2 2" xfId="43177" xr:uid="{46BC76EA-BD92-4835-AB71-DA1F8FC8E643}"/>
    <cellStyle name="Note 2 2 2 2 3 3" xfId="34322" xr:uid="{89E9BA06-03BC-4D1F-A0A6-6C550755CAE5}"/>
    <cellStyle name="Note 2 2 2 2 4" xfId="20664" xr:uid="{2CBDEA55-EF05-4ECE-AA33-32337B16D4FF}"/>
    <cellStyle name="Note 2 2 2 2 4 2" xfId="24352" xr:uid="{3BC47CB7-5176-4014-9676-E62D27A7FBD4}"/>
    <cellStyle name="Note 2 2 2 2 4 2 2" xfId="49597" xr:uid="{D07C8E31-1AC7-432F-AC5F-AA65643D7E33}"/>
    <cellStyle name="Note 2 2 2 2 4 3" xfId="45943" xr:uid="{1D7F385D-1DF6-4FFD-9437-1ED1C32F34AE}"/>
    <cellStyle name="Note 2 2 2 2 5" xfId="20811" xr:uid="{8B5A6799-F5FA-4DB5-906A-57824EBE3842}"/>
    <cellStyle name="Note 2 2 2 2 5 2" xfId="46090" xr:uid="{C33003D7-1781-4FF3-82A5-353222A85748}"/>
    <cellStyle name="Note 2 2 2 2 6" xfId="31005" xr:uid="{EB4A96C6-4E97-4CB8-B45B-266012E951CA}"/>
    <cellStyle name="Note 2 2 2 3" xfId="11896" xr:uid="{88DDA093-D526-41A8-835E-97ACA5AD1909}"/>
    <cellStyle name="Note 2 2 2 3 2" xfId="9874" xr:uid="{C455CB09-DB42-4DCA-8C09-1FFE56F0E72C}"/>
    <cellStyle name="Note 2 2 2 3 2 2" xfId="588" xr:uid="{6EBC85E3-E467-4337-83AA-0F3E7023B08A}"/>
    <cellStyle name="Note 2 2 2 3 2 2 2" xfId="10553" xr:uid="{D0A1A6B4-45C1-47D1-81CD-F719FD909013}"/>
    <cellStyle name="Note 2 2 2 3 2 2 2 2" xfId="35937" xr:uid="{AF3F053D-3FDB-482F-A78E-58B57DA7E5E4}"/>
    <cellStyle name="Note 2 2 2 3 2 2 3" xfId="26072" xr:uid="{77968022-E320-43FE-B1C4-1FB3FCFAFF57}"/>
    <cellStyle name="Note 2 2 2 3 2 3" xfId="12318" xr:uid="{EE1FCC57-41F4-4F99-B319-E0AEF4153C1D}"/>
    <cellStyle name="Note 2 2 2 3 2 3 2" xfId="17049" xr:uid="{9E2376EC-64E7-495E-9D81-0340FEA47E67}"/>
    <cellStyle name="Note 2 2 2 3 2 3 2 2" xfId="42365" xr:uid="{E7020614-391A-4B15-BB58-7DFA07DF4969}"/>
    <cellStyle name="Note 2 2 2 3 2 3 3" xfId="37681" xr:uid="{2FDA0C37-FFE5-4F10-8CCA-C3F204B89672}"/>
    <cellStyle name="Note 2 2 2 3 2 4" xfId="8280" xr:uid="{0E372118-9509-4F40-B57C-F164B69FDCBB}"/>
    <cellStyle name="Note 2 2 2 3 2 4 2" xfId="33687" xr:uid="{294E0547-1865-45F7-AFFC-D84942F187F1}"/>
    <cellStyle name="Note 2 2 2 3 2 5" xfId="35258" xr:uid="{1DD1F023-D0DB-4AE1-8EBE-09A341A3B691}"/>
    <cellStyle name="Note 2 2 2 3 3" xfId="21565" xr:uid="{F0AB0A0B-B880-47E6-B136-18E190C47314}"/>
    <cellStyle name="Note 2 2 2 3 3 2" xfId="7336" xr:uid="{273B6796-4545-47AA-90AC-4CC29C08681A}"/>
    <cellStyle name="Note 2 2 2 3 3 2 2" xfId="32750" xr:uid="{92761680-C846-4687-BC4B-DB56D12284D0}"/>
    <cellStyle name="Note 2 2 2 3 3 3" xfId="46833" xr:uid="{36423728-481C-41C1-A33D-6ED5C7A0D1AB}"/>
    <cellStyle name="Note 2 2 2 3 4" xfId="14352" xr:uid="{1A1E824C-B0EF-4549-A33D-BD595A818E4C}"/>
    <cellStyle name="Note 2 2 2 3 4 2" xfId="18040" xr:uid="{F454B85D-895A-4155-ABB9-F9F88C6D9948}"/>
    <cellStyle name="Note 2 2 2 3 4 2 2" xfId="43348" xr:uid="{14FB52AC-8984-420B-A93B-454599623E42}"/>
    <cellStyle name="Note 2 2 2 3 4 3" xfId="39691" xr:uid="{BC7A3124-E16B-421C-8F6C-4DC18C7F4597}"/>
    <cellStyle name="Note 2 2 2 3 5" xfId="14499" xr:uid="{2134DA6C-033B-49FC-A36D-11FC1B2ADDA8}"/>
    <cellStyle name="Note 2 2 2 3 5 2" xfId="39838" xr:uid="{A8999DA6-FF07-4D2A-947B-B2961834FC66}"/>
    <cellStyle name="Note 2 2 2 3 6" xfId="37259" xr:uid="{5B2C9147-1AF3-4D45-8528-7D096E7300E0}"/>
    <cellStyle name="Note 2 2 2 4" xfId="16116" xr:uid="{AB474354-5892-49D6-A51A-2B0D93323606}"/>
    <cellStyle name="Note 2 2 2 4 2" xfId="2616" xr:uid="{1944DC72-543E-4DBF-9816-3190209C7888}"/>
    <cellStyle name="Note 2 2 2 4 2 2" xfId="24181" xr:uid="{FE9BDEF3-AB91-4D58-B09C-55F0C6A8EEE4}"/>
    <cellStyle name="Note 2 2 2 4 2 2 2" xfId="49426" xr:uid="{A8B57A09-44DA-4EF3-9D47-A33B870062B0}"/>
    <cellStyle name="Note 2 2 2 4 2 3" xfId="28069" xr:uid="{08BE0160-0B27-4662-ADC7-F9502665EC1B}"/>
    <cellStyle name="Note 2 2 2 4 3" xfId="8029" xr:uid="{C62C9815-51E1-4697-A7B3-280AD9BC3C62}"/>
    <cellStyle name="Note 2 2 2 4 3 2" xfId="11715" xr:uid="{2A5724A7-148D-4EDE-BBEE-2F4528A0DA5E}"/>
    <cellStyle name="Note 2 2 2 4 3 2 2" xfId="37086" xr:uid="{7C5E5CEB-EA73-474E-BCC2-F76BFB4EC341}"/>
    <cellStyle name="Note 2 2 2 4 3 3" xfId="33436" xr:uid="{37C4D004-0D11-4B72-83BF-0C288BBF626E}"/>
    <cellStyle name="Note 2 2 2 4 4" xfId="8176" xr:uid="{374038B9-A843-4503-B7A4-820CB17D0039}"/>
    <cellStyle name="Note 2 2 2 4 4 2" xfId="33583" xr:uid="{1F59B34B-3B25-45F7-88BC-F87595790716}"/>
    <cellStyle name="Note 2 2 2 4 5" xfId="41433" xr:uid="{C4850695-9F14-425B-90E0-9CACC78C011E}"/>
    <cellStyle name="Note 2 2 2 5" xfId="1456" xr:uid="{06DD1B57-F9CE-4960-8EE6-A23F029427FB}"/>
    <cellStyle name="Note 2 2 2 5 2" xfId="19542" xr:uid="{C66DF13C-E611-4ABB-B94F-9F6CB2D006A2}"/>
    <cellStyle name="Note 2 2 2 5 2 2" xfId="2135" xr:uid="{78ADB237-BB28-4E6E-A5CC-4F47A2B61A3C}"/>
    <cellStyle name="Note 2 2 2 5 2 2 2" xfId="27606" xr:uid="{D13BC6BC-C4D2-4025-BABF-873DFE768C79}"/>
    <cellStyle name="Note 2 2 2 5 2 3" xfId="44830" xr:uid="{AED20235-3408-453D-BBBB-FCF2ED4671DA}"/>
    <cellStyle name="Note 2 2 2 5 3" xfId="16538" xr:uid="{B917FDDD-7980-4542-8E54-D9A011C68EDE}"/>
    <cellStyle name="Note 2 2 2 5 3 2" xfId="10725" xr:uid="{F8A34FF2-97CC-4CCB-9B1C-2801905361B6}"/>
    <cellStyle name="Note 2 2 2 5 3 2 2" xfId="36109" xr:uid="{D958FF29-EF7A-4BA5-A973-892C6D1D6F47}"/>
    <cellStyle name="Note 2 2 2 5 3 3" xfId="41854" xr:uid="{4A229EF0-056A-4E10-9C31-CF864C664063}"/>
    <cellStyle name="Note 2 2 2 5 4" xfId="25126" xr:uid="{5612933F-6D4A-47E1-A1B1-B902A6016869}"/>
    <cellStyle name="Note 2 2 2 5 4 2" xfId="50360" xr:uid="{9BA59947-FC32-4536-B8CC-F4F197E1CA8C}"/>
    <cellStyle name="Note 2 2 2 5 5" xfId="26927" xr:uid="{3C6B06E8-85AA-464D-BF70-7FFDA7596547}"/>
    <cellStyle name="Note 2 2 2 6" xfId="15168" xr:uid="{BE782C14-11B1-448C-B734-F1EA10D08AAF}"/>
    <cellStyle name="Note 2 2 2 6 2" xfId="3052" xr:uid="{3FE0AC92-C897-46FE-8382-594A4BF72525}"/>
    <cellStyle name="Note 2 2 2 6 2 2" xfId="28505" xr:uid="{21B1C781-ECAD-498C-AAF3-D07D209960C5}"/>
    <cellStyle name="Note 2 2 2 6 3" xfId="40495" xr:uid="{078D9EA6-C336-46D8-BF35-1ECF0E69E512}"/>
    <cellStyle name="Note 2 2 2 7" xfId="15347" xr:uid="{0F76EFCD-558A-49AC-A17C-F7B5F04F9C85}"/>
    <cellStyle name="Note 2 2 2 7 2" xfId="2146" xr:uid="{0E6638E7-B44C-4337-8E54-194C04B01FFC}"/>
    <cellStyle name="Note 2 2 2 7 2 2" xfId="27617" xr:uid="{9DB5EA3D-5A4F-4039-802D-0FCB42053DBE}"/>
    <cellStyle name="Note 2 2 2 7 3" xfId="40674" xr:uid="{CD3DC68A-5F07-4A9B-AE79-244BAAF33822}"/>
    <cellStyle name="Note 2 2 2 8" xfId="21829" xr:uid="{986CDB1C-D021-4D23-9CCF-68E7E8DDF602}"/>
    <cellStyle name="Note 2 2 2 8 2" xfId="47097" xr:uid="{CE670C49-ECFE-42CD-9F21-2669DF51DC38}"/>
    <cellStyle name="Note 2 2 2 9" xfId="33017" xr:uid="{E458863E-0FF4-4070-BCFD-65E551A24F7D}"/>
    <cellStyle name="Note 2 2 3" xfId="24533" xr:uid="{74A2CA24-3232-4C6F-829E-05A45604C425}"/>
    <cellStyle name="Note 2 2 3 2" xfId="18220" xr:uid="{D6B32149-0EB6-473A-8D03-F1F04E42049C}"/>
    <cellStyle name="Note 2 2 3 2 2" xfId="16198" xr:uid="{CE408339-63E3-4D18-843F-F83FB0F4EB51}"/>
    <cellStyle name="Note 2 2 3 2 2 2" xfId="3730" xr:uid="{0E064E50-4C9F-41A4-A2F8-3A0C1EB4FA3F}"/>
    <cellStyle name="Note 2 2 3 2 2 2 2" xfId="16877" xr:uid="{8F2A1C37-0C73-445F-81F6-A16D5E4B1030}"/>
    <cellStyle name="Note 2 2 3 2 2 2 2 2" xfId="42193" xr:uid="{08CB61EA-04D4-48AE-AD7E-C4F1B671E3FD}"/>
    <cellStyle name="Note 2 2 3 2 2 2 3" xfId="29174" xr:uid="{7E001D84-988A-4FE7-9664-E3F7DDA2EEBD}"/>
    <cellStyle name="Note 2 2 3 2 2 3" xfId="18642" xr:uid="{8E88653B-981A-4842-AF82-F8D3E2A50F99}"/>
    <cellStyle name="Note 2 2 3 2 2 3 2" xfId="12829" xr:uid="{6FA47AA8-18DB-4DA7-9B6F-38FA68291EBA}"/>
    <cellStyle name="Note 2 2 3 2 2 3 2 2" xfId="38192" xr:uid="{D0427C07-49EE-4699-B3B1-1D047FDB67BF}"/>
    <cellStyle name="Note 2 2 3 2 2 3 3" xfId="43942" xr:uid="{35FECF42-0722-4E6B-9F79-4993D84BE6F1}"/>
    <cellStyle name="Note 2 2 3 2 2 4" xfId="14603" xr:uid="{F8FC0CCA-BE6F-4C94-BAF1-C9F22B09F5B7}"/>
    <cellStyle name="Note 2 2 3 2 2 4 2" xfId="39942" xr:uid="{17950F70-5FF6-4EC2-90D1-1CC9AEB45D08}"/>
    <cellStyle name="Note 2 2 3 2 2 5" xfId="41514" xr:uid="{0CB45142-E587-4AE3-A922-33BC18D00CCC}"/>
    <cellStyle name="Note 2 2 3 2 3" xfId="4720" xr:uid="{8D48A41C-CD59-430C-8934-910051B64DED}"/>
    <cellStyle name="Note 2 2 3 2 3 2" xfId="13658" xr:uid="{22A4D2BB-CE39-4D07-BB41-CAA02B51607E}"/>
    <cellStyle name="Note 2 2 3 2 3 2 2" xfId="39009" xr:uid="{09116571-86B2-43F3-9FB9-A6F7CFD3D159}"/>
    <cellStyle name="Note 2 2 3 2 3 3" xfId="30151" xr:uid="{C6AF9295-EB12-438D-93EB-4946718EB504}"/>
    <cellStyle name="Note 2 2 3 2 4" xfId="9101" xr:uid="{FE8C5B16-987A-49D3-A1C4-06B3634E8929}"/>
    <cellStyle name="Note 2 2 3 2 4 2" xfId="20143" xr:uid="{CDCE9DC2-5C2B-4722-9528-8C5CBB5F90A4}"/>
    <cellStyle name="Note 2 2 3 2 4 2 2" xfId="45431" xr:uid="{5EC3664D-472B-47E6-B054-640CCC7F35D7}"/>
    <cellStyle name="Note 2 2 3 2 4 3" xfId="34494" xr:uid="{C057A14E-C91E-4A09-A8A2-9E41ED746C93}"/>
    <cellStyle name="Note 2 2 3 2 5" xfId="2336" xr:uid="{39F04051-18C4-47A1-8DBA-D4817EB66008}"/>
    <cellStyle name="Note 2 2 3 2 5 2" xfId="27806" xr:uid="{6729031D-5050-4812-8175-6282C457CF74}"/>
    <cellStyle name="Note 2 2 3 2 6" xfId="43520" xr:uid="{B159C464-0FC6-4B4C-A6E0-C3E0FAA128BC}"/>
    <cellStyle name="Note 2 2 3 3" xfId="7687" xr:uid="{AB091EEE-4B1E-401B-A082-0AADCCA61BDC}"/>
    <cellStyle name="Note 2 2 3 3 2" xfId="5664" xr:uid="{0DEDCCAC-B6F6-40EB-802D-D1F68FDA1956}"/>
    <cellStyle name="Note 2 2 3 3 2 2" xfId="10044" xr:uid="{3AA792B7-DCF3-48E8-A0E6-3ED35319A9AE}"/>
    <cellStyle name="Note 2 2 3 3 2 2 2" xfId="6343" xr:uid="{63E1205A-FFA4-4A37-8E29-AA4D93C0A6EA}"/>
    <cellStyle name="Note 2 2 3 3 2 2 2 2" xfId="31766" xr:uid="{4ED862E5-52E4-4EA1-995C-361D97A69C78}"/>
    <cellStyle name="Note 2 2 3 3 2 2 3" xfId="35428" xr:uid="{BCE839F8-4037-4454-AEDA-EA55EB771623}"/>
    <cellStyle name="Note 2 2 3 3 2 3" xfId="8109" xr:uid="{8C5DCE40-BB4B-4FCB-8CE9-282031499F09}"/>
    <cellStyle name="Note 2 2 3 3 2 3 2" xfId="25466" xr:uid="{B56ADA40-39CC-4747-8574-9BEB13B20FB0}"/>
    <cellStyle name="Note 2 2 3 3 2 3 2 2" xfId="50700" xr:uid="{ACD2AFE4-CA3E-4F02-AAE7-480C80E8826F}"/>
    <cellStyle name="Note 2 2 3 3 2 3 3" xfId="33516" xr:uid="{7577C205-06FA-49D5-950E-F900F6C1F7D7}"/>
    <cellStyle name="Note 2 2 3 3 2 4" xfId="3039" xr:uid="{64D60116-A867-4C24-B466-77ACED217DC2}"/>
    <cellStyle name="Note 2 2 3 3 2 4 2" xfId="28492" xr:uid="{02D523D4-C832-4786-84D2-E74C524528F5}"/>
    <cellStyle name="Note 2 2 3 3 2 5" xfId="31087" xr:uid="{23D50DC5-78C6-4A2C-9E1F-3A1124E84D94}"/>
    <cellStyle name="Note 2 2 3 3 3" xfId="11033" xr:uid="{8CABA63E-ADE8-4A85-8D4E-A2248257509E}"/>
    <cellStyle name="Note 2 2 3 3 3 2" xfId="2053" xr:uid="{1928EEF0-B4CA-4032-A5D0-3677CE9FC219}"/>
    <cellStyle name="Note 2 2 3 3 3 2 2" xfId="27524" xr:uid="{A18F5247-15C6-4C73-8E28-DA6BA27B5390}"/>
    <cellStyle name="Note 2 2 3 3 3 3" xfId="36404" xr:uid="{FE069F94-425F-4687-B7D0-30E746CFCEDF}"/>
    <cellStyle name="Note 2 2 3 3 4" xfId="21737" xr:uid="{9BAD53E9-F956-4D6E-950B-E4A9C5B4EC1C}"/>
    <cellStyle name="Note 2 2 3 3 4 2" xfId="13829" xr:uid="{26FDBF12-8371-4197-9BDF-9021B47F6B05}"/>
    <cellStyle name="Note 2 2 3 3 4 2 2" xfId="39180" xr:uid="{129ABCB9-8E2C-4514-AADF-E3A21826AE75}"/>
    <cellStyle name="Note 2 2 3 3 4 3" xfId="47005" xr:uid="{61D07F6B-EEFB-4AA6-9B93-92A4DAC5810E}"/>
    <cellStyle name="Note 2 2 3 3 5" xfId="8649" xr:uid="{A8D3FCF8-0E16-481E-8672-BA3481032714}"/>
    <cellStyle name="Note 2 2 3 3 5 2" xfId="34055" xr:uid="{5264AA41-AAA7-46C8-A588-66B9EDEA631C}"/>
    <cellStyle name="Note 2 2 3 3 6" xfId="33094" xr:uid="{3D3352B3-3ADF-40DC-8B24-53873CCDB17D}"/>
    <cellStyle name="Note 2 2 3 4" xfId="22511" xr:uid="{B60B6E0F-ABA2-407B-8CC3-12B5A8418069}"/>
    <cellStyle name="Note 2 2 3 4 2" xfId="1626" xr:uid="{F95D471A-06F0-44AE-A0FA-F16436217F2E}"/>
    <cellStyle name="Note 2 2 3 4 2 2" xfId="23190" xr:uid="{D832EAAA-3C03-4A75-8B60-7D7316ED2E22}"/>
    <cellStyle name="Note 2 2 3 4 2 2 2" xfId="48445" xr:uid="{45F7351F-E7F3-489E-AD62-7AD7CBAD2988}"/>
    <cellStyle name="Note 2 2 3 4 2 3" xfId="27097" xr:uid="{A9891223-C373-49BF-AD7C-CD5FE63F714B}"/>
    <cellStyle name="Note 2 2 3 4 3" xfId="24955" xr:uid="{BFA46857-DDF4-4C92-A915-C95E4CBC0CCC}"/>
    <cellStyle name="Note 2 2 3 4 3 2" xfId="6515" xr:uid="{D61938A3-7283-46CE-B1B1-F1D15F7C1D98}"/>
    <cellStyle name="Note 2 2 3 4 3 2 2" xfId="31938" xr:uid="{4646A622-FCF0-4B18-839A-26D7C718E1E8}"/>
    <cellStyle name="Note 2 2 3 4 3 3" xfId="50189" xr:uid="{E1B81694-81BC-4192-AE50-66E551527659}"/>
    <cellStyle name="Note 2 2 3 4 4" xfId="20915" xr:uid="{8E968669-3886-482C-80C8-B7ECD4B9A9D6}"/>
    <cellStyle name="Note 2 2 3 4 4 2" xfId="46194" xr:uid="{45EB898B-4F92-4D2A-8557-34CEEB76F3C9}"/>
    <cellStyle name="Note 2 2 3 4 5" xfId="47767" xr:uid="{0F87650A-E5D6-490B-A85D-E87AA198DCD1}"/>
    <cellStyle name="Note 2 2 3 5" xfId="15253" xr:uid="{F23CD283-4784-47FF-B638-291FF58D1BFC}"/>
    <cellStyle name="Note 2 2 3 5 2" xfId="19972" xr:uid="{FAA865DE-AEB1-408B-90D8-98F8064F818B}"/>
    <cellStyle name="Note 2 2 3 5 2 2" xfId="45260" xr:uid="{A11140A1-25DC-4BA4-B4A0-DC631A22E41E}"/>
    <cellStyle name="Note 2 2 3 5 3" xfId="40580" xr:uid="{21339BCF-973A-4A9C-A12C-370D1B706358}"/>
    <cellStyle name="Note 2 2 3 6" xfId="2788" xr:uid="{2BDAF531-E5AB-492C-9A88-D2C6BB1AECF0}"/>
    <cellStyle name="Note 2 2 3 6 2" xfId="7507" xr:uid="{48C53219-8FDE-4B65-A789-87A57D266004}"/>
    <cellStyle name="Note 2 2 3 6 2 2" xfId="32921" xr:uid="{1D7AD5F7-82FC-4E44-BBAF-540348CC1C92}"/>
    <cellStyle name="Note 2 2 3 6 3" xfId="28241" xr:uid="{26267F34-E0BA-4D52-8A85-A159872A9C63}"/>
    <cellStyle name="Note 2 2 3 7" xfId="223" xr:uid="{9ECD3157-A1AB-4419-9985-68D220379FA6}"/>
    <cellStyle name="Note 2 2 3 7 2" xfId="25717" xr:uid="{27772468-EBCB-461A-A008-F5B27AC940A5}"/>
    <cellStyle name="Note 2 2 3 8" xfId="49767" xr:uid="{1725E357-2C7E-45A1-891A-8667EBD51D4F}"/>
    <cellStyle name="Note 2 2 4" xfId="20322" xr:uid="{AD82AC2F-D838-4A51-804A-AEDD477BB1E7}"/>
    <cellStyle name="Note 2 2 4 2" xfId="11978" xr:uid="{B4C1FBC5-FCD7-47AF-A7F2-FB5310EBF539}"/>
    <cellStyle name="Note 2 2 4 2 2" xfId="22681" xr:uid="{81E258DB-EA97-4132-833A-D529EAC06D03}"/>
    <cellStyle name="Note 2 2 4 2 2 2" xfId="12657" xr:uid="{CFF095F8-C5F8-475E-83FC-AD1D8B87E40B}"/>
    <cellStyle name="Note 2 2 4 2 2 2 2" xfId="38020" xr:uid="{76F02256-136B-4F18-81A2-B5B233E360B6}"/>
    <cellStyle name="Note 2 2 4 2 2 3" xfId="47936" xr:uid="{F5B3F476-50ED-40A2-A4A1-8F24E804B294}"/>
    <cellStyle name="Note 2 2 4 2 3" xfId="20744" xr:uid="{9DCA1547-6707-4482-8494-7A7E5FD75654}"/>
    <cellStyle name="Note 2 2 4 2 3 2" xfId="19153" xr:uid="{2EBAFC62-DDEB-45C4-8202-7DEE0AF2694A}"/>
    <cellStyle name="Note 2 2 4 2 3 2 2" xfId="44453" xr:uid="{DCFF81C0-1E36-498B-B35C-CB8869D7EBE1}"/>
    <cellStyle name="Note 2 2 4 2 3 3" xfId="46023" xr:uid="{07866904-7371-405D-92C3-9A8D9499728B}"/>
    <cellStyle name="Note 2 2 4 2 4" xfId="9352" xr:uid="{17C59C0C-BE1C-4F8D-AE95-284EB0C79170}"/>
    <cellStyle name="Note 2 2 4 2 4 2" xfId="34745" xr:uid="{C3DF38F4-899E-486F-A29A-C28E22FEC542}"/>
    <cellStyle name="Note 2 2 4 2 5" xfId="37341" xr:uid="{904620BF-9A9A-4D79-A52A-6D4FD4A00288}"/>
    <cellStyle name="Note 2 2 4 3" xfId="23670" xr:uid="{7D97A9EF-08B0-4FF6-A3AD-570A6F0691A9}"/>
    <cellStyle name="Note 2 2 4 3 2" xfId="4157" xr:uid="{0B94C330-0554-45BA-B36D-D37BED9C3461}"/>
    <cellStyle name="Note 2 2 4 3 2 2" xfId="29601" xr:uid="{BE8E1160-1D88-49AB-854B-23C346A5DE0E}"/>
    <cellStyle name="Note 2 2 4 3 3" xfId="48915" xr:uid="{2C1E9C81-13AA-4684-92F3-C1751D7FC10D}"/>
    <cellStyle name="Note 2 2 4 4" xfId="15425" xr:uid="{24C397FD-FAAD-44C8-B204-2CAC014373CF}"/>
    <cellStyle name="Note 2 2 4 4 2" xfId="2224" xr:uid="{7F918BF9-67B4-4F81-A1CB-B6EDDD9A6222}"/>
    <cellStyle name="Note 2 2 4 4 2 2" xfId="27695" xr:uid="{E3EDA202-BA7B-4482-8A01-9E29356B08A1}"/>
    <cellStyle name="Note 2 2 4 4 3" xfId="40752" xr:uid="{DAF64EA9-DB8F-466D-A4EA-9D51A0C9E58F}"/>
    <cellStyle name="Note 2 2 4 5" xfId="21284" xr:uid="{3A899664-3F86-4F1A-BF40-FA5C772A58BA}"/>
    <cellStyle name="Note 2 2 4 5 2" xfId="46562" xr:uid="{201259A8-2D1F-4B39-A8FA-62999E42CE05}"/>
    <cellStyle name="Note 2 2 4 6" xfId="45601" xr:uid="{6BC1FDF5-A8C4-4701-BDBC-C1FB3432420B}"/>
    <cellStyle name="Note 2 2 5" xfId="14010" xr:uid="{521373C3-8510-4CAE-B273-D54ACDEE14C6}"/>
    <cellStyle name="Note 2 2 5 2" xfId="24615" xr:uid="{FDB7A3E0-1C30-4B75-9B10-8EA389170B51}"/>
    <cellStyle name="Note 2 2 5 2 2" xfId="16368" xr:uid="{AF21BE8E-349E-428C-A60F-DEFE8A45F73E}"/>
    <cellStyle name="Note 2 2 5 2 2 2" xfId="25294" xr:uid="{DDE17A48-6B8F-44A5-A6D2-0EDD3BC378CA}"/>
    <cellStyle name="Note 2 2 5 2 2 2 2" xfId="50528" xr:uid="{96315958-363D-42A1-8029-EBE019CEF31E}"/>
    <cellStyle name="Note 2 2 5 2 2 3" xfId="41684" xr:uid="{7D3FFAB1-2B8A-4C19-85CB-D0291FC98193}"/>
    <cellStyle name="Note 2 2 5 2 3" xfId="14432" xr:uid="{0D75FF43-8E24-4E77-B031-6D9470871B92}"/>
    <cellStyle name="Note 2 2 5 2 3 2" xfId="8620" xr:uid="{E16EFD4E-3B58-4C77-BA16-020EDBD5A60C}"/>
    <cellStyle name="Note 2 2 5 2 3 2 2" xfId="34027" xr:uid="{E425862E-D559-407C-ADC1-5F7A410F2812}"/>
    <cellStyle name="Note 2 2 5 2 3 3" xfId="39771" xr:uid="{4C244772-4DCB-441C-B2AA-327321246744}"/>
    <cellStyle name="Note 2 2 5 2 4" xfId="21988" xr:uid="{91CFCFA8-0FCB-4D36-B09B-C203A076E0E5}"/>
    <cellStyle name="Note 2 2 5 2 4 2" xfId="47256" xr:uid="{1B4B6976-B65D-4999-99CC-04D6BAFBBE29}"/>
    <cellStyle name="Note 2 2 5 2 5" xfId="49849" xr:uid="{0C42BB04-D249-453B-9E40-7FAD15CE7789}"/>
    <cellStyle name="Note 2 2 5 3" xfId="17358" xr:uid="{57FB5A24-BBF7-4411-AD2F-D726DEAFDBD0}"/>
    <cellStyle name="Note 2 2 5 3 2" xfId="10471" xr:uid="{DB07A0CC-A517-4269-9926-30A2076E94F0}"/>
    <cellStyle name="Note 2 2 5 3 2 2" xfId="35855" xr:uid="{608AB07B-3908-4230-A9AC-DF79899B0796}"/>
    <cellStyle name="Note 2 2 5 3 3" xfId="42666" xr:uid="{7A9C8F92-086D-40A7-B396-11131B41ADF4}"/>
    <cellStyle name="Note 2 2 5 4" xfId="4892" xr:uid="{D45A4FAE-6344-44DC-AF6F-A76B465E0D95}"/>
    <cellStyle name="Note 2 2 5 4 2" xfId="4328" xr:uid="{E7D640BE-3739-4684-BDED-299E85F66A06}"/>
    <cellStyle name="Note 2 2 5 4 2 2" xfId="29772" xr:uid="{18D45F14-38FB-4577-AACD-C323F518EDD2}"/>
    <cellStyle name="Note 2 2 5 4 3" xfId="30323" xr:uid="{BE539997-3A87-4281-9695-B630E985E1DC}"/>
    <cellStyle name="Note 2 2 5 5" xfId="14972" xr:uid="{9134AFE3-3575-48EF-ACD2-93AF8128792E}"/>
    <cellStyle name="Note 2 2 5 5 2" xfId="40310" xr:uid="{2314DBDA-D2EE-4950-BFA5-3C9B3E30203B}"/>
    <cellStyle name="Note 2 2 5 6" xfId="39349" xr:uid="{4CF74F05-83B2-4876-888B-3D9CFF8F6C17}"/>
    <cellStyle name="Note 2 2 6" xfId="22429" xr:uid="{C41E7A6F-7455-4726-99E5-C73FDE1EAE1D}"/>
    <cellStyle name="Note 2 2 6 2" xfId="14180" xr:uid="{C1EC3B03-6F0E-401F-A5A3-4C48688C584B}"/>
    <cellStyle name="Note 2 2 6 2 2" xfId="11544" xr:uid="{9E8C0819-7288-48D2-B5E4-328FBDE01CDB}"/>
    <cellStyle name="Note 2 2 6 2 2 2" xfId="36915" xr:uid="{6AC0D1A5-F177-4281-AD77-DA6984942F23}"/>
    <cellStyle name="Note 2 2 6 2 3" xfId="39519" xr:uid="{E611230F-45DF-4E03-8AE2-AEB0435AF8E9}"/>
    <cellStyle name="Note 2 2 6 3" xfId="18562" xr:uid="{8ABA85E2-DE08-437E-922D-7E5F65421EC9}"/>
    <cellStyle name="Note 2 2 6 3 2" xfId="5402" xr:uid="{FE68664B-F502-4954-9BF8-1B6AFEB80EC4}"/>
    <cellStyle name="Note 2 2 6 3 2 2" xfId="30833" xr:uid="{07E07C4B-1126-441D-BF2C-FB4CB165D97B}"/>
    <cellStyle name="Note 2 2 6 3 3" xfId="43862" xr:uid="{B9793E0F-05C3-4D9A-A360-9CEDB2CB68A1}"/>
    <cellStyle name="Note 2 2 6 4" xfId="18709" xr:uid="{4C6C361E-29CE-484D-A587-10B2C4A6FFE0}"/>
    <cellStyle name="Note 2 2 6 4 2" xfId="44009" xr:uid="{3588B5D3-8163-44D2-BC17-54C8F793CFBD}"/>
    <cellStyle name="Note 2 2 6 5" xfId="47685" xr:uid="{6845C84C-D93C-424B-91C9-03D9F726853E}"/>
    <cellStyle name="Note 2 2 7" xfId="416" xr:uid="{C37F1095-1E08-4534-91F5-FC4C82BF3832}"/>
    <cellStyle name="Note 2 2 7 2" xfId="6906" xr:uid="{B6EB1D32-4D66-47FD-B4DC-4CB1A0BDC3BB}"/>
    <cellStyle name="Note 2 2 7 2 2" xfId="13740" xr:uid="{5F326AFC-894C-4F27-BA9F-F5B8F98735D6}"/>
    <cellStyle name="Note 2 2 7 2 2 2" xfId="39091" xr:uid="{061C4D28-3086-49CE-AF59-BE0D3BBC0D35}"/>
    <cellStyle name="Note 2 2 7 2 3" xfId="32320" xr:uid="{B444D5BE-BBEA-493D-B481-5E90F215902C}"/>
    <cellStyle name="Note 2 2 7 3" xfId="22851" xr:uid="{78D4E010-F5C3-4721-9263-B348897D1472}"/>
    <cellStyle name="Note 2 2 7 3 2" xfId="4411" xr:uid="{FF2B0001-3752-4138-B65F-CDA98E92FB58}"/>
    <cellStyle name="Note 2 2 7 3 2 2" xfId="29855" xr:uid="{8DCF3F11-3BD1-4E31-BB6A-47F38BCB39EF}"/>
    <cellStyle name="Note 2 2 7 3 3" xfId="48106" xr:uid="{9A9DA8C4-2B65-421B-9F9D-AE5A9DAAE0F3}"/>
    <cellStyle name="Note 2 2 7 4" xfId="12489" xr:uid="{09FE3073-670C-4093-A597-320888A27C46}"/>
    <cellStyle name="Note 2 2 7 4 2" xfId="37852" xr:uid="{4EAE88BB-FDE6-4A79-A192-D75C76E54124}"/>
    <cellStyle name="Note 2 2 7 5" xfId="25900" xr:uid="{0C1FB042-3D80-48B8-BC0B-A9193BD26671}"/>
    <cellStyle name="Note 2 2 8" xfId="11985" xr:uid="{0F4B7F72-0B68-47B7-8BEC-9E870D939EA0}"/>
    <cellStyle name="Note 2 2 8 2" xfId="17789" xr:uid="{DC78A9F7-21E5-4E2A-AC2B-83EE8CC4DDBE}"/>
    <cellStyle name="Note 2 2 8 2 2" xfId="43097" xr:uid="{1846E57D-D6A6-45A8-B6A3-EC8BA69A6343}"/>
    <cellStyle name="Note 2 2 8 3" xfId="37348" xr:uid="{560B6963-9C48-46D5-88EA-3CB18FB6B669}"/>
    <cellStyle name="Note 2 2 9" xfId="7947" xr:uid="{B108906F-EBEE-4316-A5B8-696B5CA5BDED}"/>
    <cellStyle name="Note 2 2 9 2" xfId="23198" xr:uid="{C65EBB23-100C-46A7-8B1D-6ED651748D7E}"/>
    <cellStyle name="Note 2 2 9 2 2" xfId="48453" xr:uid="{6C674E86-C818-4D12-9F9E-C88848AC2F09}"/>
    <cellStyle name="Note 2 2 9 3" xfId="33354" xr:uid="{320B6C37-C4AE-4FA4-84BE-ED5822934EC4}"/>
    <cellStyle name="Note 2 3" xfId="12891" xr:uid="{74890D49-0456-4B94-9AC5-D7D702E57038}"/>
    <cellStyle name="Note 2 3 2" xfId="8759" xr:uid="{920CED07-E1D6-4556-A9CE-7FD774786033}"/>
    <cellStyle name="Note 2 3 2 2" xfId="7769" xr:uid="{FAF1419E-8DC9-4B0D-9E57-DC0B9357D8CF}"/>
    <cellStyle name="Note 2 3 2 2 2" xfId="12148" xr:uid="{56DF76A5-8FD6-4FDC-BC23-982F6E2543DC}"/>
    <cellStyle name="Note 2 3 2 2 2 2" xfId="8448" xr:uid="{0BB982DD-0F2B-4566-B036-16F5633F70EA}"/>
    <cellStyle name="Note 2 3 2 2 2 2 2" xfId="33855" xr:uid="{35929621-B134-4C2A-8D8B-2219FD2CA712}"/>
    <cellStyle name="Note 2 3 2 2 2 3" xfId="37511" xr:uid="{6F0ABC4B-3E0D-48D8-A46C-1E008D74D43B}"/>
    <cellStyle name="Note 2 3 2 2 3" xfId="9181" xr:uid="{9558B283-BB95-40AF-8E3D-37172ADB18F4}"/>
    <cellStyle name="Note 2 3 2 2 3 2" xfId="14943" xr:uid="{675A1458-752A-43E7-A648-E587487E79EB}"/>
    <cellStyle name="Note 2 3 2 2 3 2 2" xfId="40282" xr:uid="{599A334C-6D06-4120-A65D-D7AE73E6A99F}"/>
    <cellStyle name="Note 2 3 2 2 3 3" xfId="34574" xr:uid="{D3585C39-73A7-4184-A08C-BB281FDB70A4}"/>
    <cellStyle name="Note 2 3 2 2 4" xfId="5143" xr:uid="{AE989C3E-8687-4745-8F72-209EE3EA54B1}"/>
    <cellStyle name="Note 2 3 2 2 4 2" xfId="30574" xr:uid="{69FDC20A-7FA6-4E9E-80E3-FAF0D4034B39}"/>
    <cellStyle name="Note 2 3 2 2 5" xfId="33176" xr:uid="{55E0D0DC-8AAE-48D0-ADC1-782187774BE3}"/>
    <cellStyle name="Note 2 3 2 3" xfId="19461" xr:uid="{08715F1E-ED95-4E85-BC44-C0A7938C11E3}"/>
    <cellStyle name="Note 2 3 2 3 2" xfId="16795" xr:uid="{D241E78C-10CA-4A32-9FC0-C8248C769B9A}"/>
    <cellStyle name="Note 2 3 2 3 2 2" xfId="42111" xr:uid="{7B19D571-4511-4ED5-9C59-DBD1B712CB78}"/>
    <cellStyle name="Note 2 3 2 3 3" xfId="44749" xr:uid="{83D464F3-5B10-4538-BFE2-FC69B11600D3}"/>
    <cellStyle name="Note 2 3 2 4" xfId="23842" xr:uid="{717BCFDE-566E-45C7-9298-3BA4D2865D48}"/>
    <cellStyle name="Note 2 3 2 4 2" xfId="23279" xr:uid="{8111B2FC-A17B-4530-8CA7-F01DC76BCF98}"/>
    <cellStyle name="Note 2 3 2 4 2 2" xfId="48534" xr:uid="{543897C9-C614-49B7-BB94-3256B8084B7E}"/>
    <cellStyle name="Note 2 3 2 4 3" xfId="49087" xr:uid="{FF68451D-7F53-4647-9C34-CC7458B4ECDB}"/>
    <cellStyle name="Note 2 3 2 5" xfId="10754" xr:uid="{A0EA56A9-A287-4DF0-AC4A-BAC613118449}"/>
    <cellStyle name="Note 2 3 2 5 2" xfId="36137" xr:uid="{D1201A04-EFFA-4A99-A1E0-39D4FCA5D97F}"/>
    <cellStyle name="Note 2 3 2 6" xfId="34152" xr:uid="{D90E262A-8B0B-4574-90F9-CA08420DA096}"/>
    <cellStyle name="Note 2 3 3" xfId="21395" xr:uid="{9B04E1E3-B838-4DBC-8443-657B84BA43CF}"/>
    <cellStyle name="Note 2 3 3 2" xfId="20404" xr:uid="{E6BA8F95-BAA0-49DD-A3DC-D18A01E6200B}"/>
    <cellStyle name="Note 2 3 3 2 2" xfId="24785" xr:uid="{0EC179D2-3DB9-4246-A81B-EF4A762CF8CC}"/>
    <cellStyle name="Note 2 3 3 2 2 2" xfId="21083" xr:uid="{859A4A16-76F7-4A7A-A268-3860D0930164}"/>
    <cellStyle name="Note 2 3 3 2 2 2 2" xfId="46362" xr:uid="{45325E87-875A-4F57-AD0A-6D26BFF08636}"/>
    <cellStyle name="Note 2 3 3 2 2 3" xfId="50019" xr:uid="{8F8B04FD-8250-4815-A9C5-D9DF9E9049BA}"/>
    <cellStyle name="Note 2 3 3 2 3" xfId="21817" xr:uid="{2306859B-21EF-4DC1-AFE9-7E8C3D1736A8}"/>
    <cellStyle name="Note 2 3 3 2 3 2" xfId="3379" xr:uid="{B59C759A-63D9-463D-B032-FC7C0A375B22}"/>
    <cellStyle name="Note 2 3 3 2 3 2 2" xfId="28832" xr:uid="{DA3325D6-F0C0-48C7-8AF8-965670D47A18}"/>
    <cellStyle name="Note 2 3 3 2 3 3" xfId="47085" xr:uid="{5ECED830-5302-4A0B-8B03-E86C6D93AFF9}"/>
    <cellStyle name="Note 2 3 3 2 4" xfId="11456" xr:uid="{DFC41FE0-C46E-4800-9775-FF23F8D7920F}"/>
    <cellStyle name="Note 2 3 3 2 4 2" xfId="36827" xr:uid="{9970F5FF-012B-491F-A588-9A2E01E4B6E6}"/>
    <cellStyle name="Note 2 3 3 2 5" xfId="45683" xr:uid="{1DFE076D-DDC0-475D-AD2B-0DDDDC171417}"/>
    <cellStyle name="Note 2 3 3 3" xfId="13147" xr:uid="{7B10742A-ABA3-4009-BF95-E062B2EFE50B}"/>
    <cellStyle name="Note 2 3 3 3 2" xfId="6261" xr:uid="{C705F26A-D24A-4CC7-8777-6BBB2EFF594A}"/>
    <cellStyle name="Note 2 3 3 3 2 2" xfId="31684" xr:uid="{AF3EE956-8A52-4E53-ADE8-493516860A4A}"/>
    <cellStyle name="Note 2 3 3 3 3" xfId="38498" xr:uid="{DEAFC5F3-793E-4E3A-8203-D3D4703B9A91}"/>
    <cellStyle name="Note 2 3 3 4" xfId="17530" xr:uid="{D08E4FC4-15A1-48DB-9F74-C44476F38674}"/>
    <cellStyle name="Note 2 3 3 4 2" xfId="16966" xr:uid="{3A088353-3FA3-4E59-95AE-FE7116736E25}"/>
    <cellStyle name="Note 2 3 3 4 2 2" xfId="42282" xr:uid="{61B36EBC-7919-4F4E-8BA3-86EDA38B403D}"/>
    <cellStyle name="Note 2 3 3 4 3" xfId="42838" xr:uid="{FB15AB93-2B1F-48B8-B030-749956852677}"/>
    <cellStyle name="Note 2 3 3 5" xfId="23390" xr:uid="{12D5CEE1-D7B4-494C-84E5-8ED224359888}"/>
    <cellStyle name="Note 2 3 3 5 2" xfId="48645" xr:uid="{4D093BE0-7ACF-4E81-A79D-D9A5E3E76C7D}"/>
    <cellStyle name="Note 2 3 3 6" xfId="46663" xr:uid="{DC6B7658-6C1F-41E8-AB1B-B8D1027E4E65}"/>
    <cellStyle name="Note 2 3 4" xfId="2446" xr:uid="{B119AA0D-3376-4809-AED8-12A3CC9980A8}"/>
    <cellStyle name="Note 2 3 4 2" xfId="6825" xr:uid="{9E635B36-E014-4D4B-B804-7F0F2ABD0529}"/>
    <cellStyle name="Note 2 3 4 2 2" xfId="23108" xr:uid="{B63824C8-5E1C-4E32-B79F-A0A33C1A25D5}"/>
    <cellStyle name="Note 2 3 4 2 2 2" xfId="48363" xr:uid="{59095094-10C8-43D1-9B3F-47FDD7EEAE3D}"/>
    <cellStyle name="Note 2 3 4 2 3" xfId="32239" xr:uid="{FDAD612F-BD82-46A6-A3E7-F728C5A543DC}"/>
    <cellStyle name="Note 2 3 4 3" xfId="11205" xr:uid="{97E83EA1-5BE4-4F2A-BDB0-9B578EEE40DB}"/>
    <cellStyle name="Note 2 3 4 3 2" xfId="10642" xr:uid="{96C527C7-D87C-44FD-8F2C-907BB9D96AC7}"/>
    <cellStyle name="Note 2 3 4 3 2 2" xfId="36026" xr:uid="{5BF1105C-89D1-4AFA-AEFB-89207D79BE0C}"/>
    <cellStyle name="Note 2 3 4 3 3" xfId="36576" xr:uid="{28EDDF57-732D-484C-92EB-ACEF56BADB87}"/>
    <cellStyle name="Note 2 3 4 4" xfId="4440" xr:uid="{94583516-9232-4D3B-BA4D-F3F4DA174C17}"/>
    <cellStyle name="Note 2 3 4 4 2" xfId="29883" xr:uid="{CAB2CD33-4EFC-41C8-A5B5-288691E6923A}"/>
    <cellStyle name="Note 2 3 4 5" xfId="27899" xr:uid="{AE3B80CE-E2F6-4CD3-A24C-E41BD8B8F29B}"/>
    <cellStyle name="Note 2 3 5" xfId="18302" xr:uid="{E98F8B7B-A698-4ACE-B506-9EDF13B952A2}"/>
    <cellStyle name="Note 2 3 5 2" xfId="5834" xr:uid="{849799AB-872E-4936-8378-ED91ADEAFE2F}"/>
    <cellStyle name="Note 2 3 5 2 2" xfId="18981" xr:uid="{EBB7A5F0-C4F1-4D4E-B8DC-6DADE3F51EA9}"/>
    <cellStyle name="Note 2 3 5 2 2 2" xfId="44281" xr:uid="{DB822257-225E-425A-8442-D8776BEDF488}"/>
    <cellStyle name="Note 2 3 5 2 3" xfId="31257" xr:uid="{7D6F7533-9B48-4492-8012-731B93BEB71B}"/>
    <cellStyle name="Note 2 3 5 3" xfId="2868" xr:uid="{411D229D-E43B-4F7E-9D72-5DE6777722B5}"/>
    <cellStyle name="Note 2 3 5 3 2" xfId="21255" xr:uid="{A20DE359-90C9-4440-B4D7-3AAE75FF44F7}"/>
    <cellStyle name="Note 2 3 5 3 2 2" xfId="46534" xr:uid="{89A1280D-1716-407C-B363-BBADC51507EB}"/>
    <cellStyle name="Note 2 3 5 3 3" xfId="28321" xr:uid="{DCDBF46B-FA18-4782-97C4-FC57DD9D1EED}"/>
    <cellStyle name="Note 2 3 5 4" xfId="15676" xr:uid="{8E63D5A6-387C-4F5F-A757-C04286AFA02A}"/>
    <cellStyle name="Note 2 3 5 4 2" xfId="41003" xr:uid="{658E29ED-E1BF-4EB2-9255-9C407B311DFB}"/>
    <cellStyle name="Note 2 3 5 5" xfId="43602" xr:uid="{31CEA343-CE20-4756-9800-DFCAF1717136}"/>
    <cellStyle name="Note 2 3 6" xfId="15175" xr:uid="{39BA8271-724A-4718-A399-36F2227A9BA4}"/>
    <cellStyle name="Note 2 3 6 2" xfId="5129" xr:uid="{4BD51B66-C1DC-4782-A7F8-0894B28561D2}"/>
    <cellStyle name="Note 2 3 6 2 2" xfId="30560" xr:uid="{0AE1B61C-D184-4CB9-B652-A905C1D76242}"/>
    <cellStyle name="Note 2 3 6 3" xfId="40502" xr:uid="{BC03726C-0A20-4C64-8F71-088E0CBB71C0}"/>
    <cellStyle name="Note 2 3 7" xfId="24773" xr:uid="{FE05D54A-FD87-44AA-8738-708E9BD1212D}"/>
    <cellStyle name="Note 2 3 7 2" xfId="14783" xr:uid="{DE4F8566-6D6E-424F-9A27-932B8628831E}"/>
    <cellStyle name="Note 2 3 7 2 2" xfId="40122" xr:uid="{390A5999-487A-4610-933F-16343CA808D6}"/>
    <cellStyle name="Note 2 3 7 3" xfId="50007" xr:uid="{E60795DB-E8EE-4E52-B32E-ED911AD835B3}"/>
    <cellStyle name="Note 2 3 8" xfId="22859" xr:uid="{4D574366-00EC-4966-84EC-B1C4CA9CF58E}"/>
    <cellStyle name="Note 2 3 8 2" xfId="48114" xr:uid="{FD57097A-B22B-4E6C-AE31-7086169B9DDE}"/>
    <cellStyle name="Note 2 3 9" xfId="38249" xr:uid="{EDF73BB1-EA19-453A-A166-56E7D7718072}"/>
    <cellStyle name="Note 2 4" xfId="23424" xr:uid="{12746429-A257-4FCF-B55D-7945BF7CF2DC}"/>
    <cellStyle name="Note 2 4 2" xfId="4550" xr:uid="{A0645D75-49B8-4876-AF19-2184D4BACBC4}"/>
    <cellStyle name="Note 2 4 2 2" xfId="2528" xr:uid="{8AB6145E-C1D5-4616-B4CB-04A80980360A}"/>
    <cellStyle name="Note 2 4 2 2 2" xfId="7939" xr:uid="{C3407F17-2C99-4F82-96C4-15BD100A85DC}"/>
    <cellStyle name="Note 2 4 2 2 2 2" xfId="3207" xr:uid="{FABE644A-FA70-41A3-818B-462EFA7C96EC}"/>
    <cellStyle name="Note 2 4 2 2 2 2 2" xfId="28660" xr:uid="{8E58720C-B3EF-4C0B-A6D0-2747B74E6B89}"/>
    <cellStyle name="Note 2 4 2 2 2 3" xfId="33346" xr:uid="{A314A150-BAD8-4845-8DAC-48FC55D15F9C}"/>
    <cellStyle name="Note 2 4 2 2 3" xfId="4972" xr:uid="{22123F84-53DC-4775-8311-BB401C7BD222}"/>
    <cellStyle name="Note 2 4 2 2 3 2" xfId="22328" xr:uid="{CE5A4211-5637-4BCF-94D8-1D35D6F40AE4}"/>
    <cellStyle name="Note 2 4 2 2 3 2 2" xfId="47596" xr:uid="{59370C46-B401-4FBF-B7FF-A7BF19029C2D}"/>
    <cellStyle name="Note 2 4 2 2 3 3" xfId="30403" xr:uid="{E2830E83-A0F7-493D-BDA4-59D58FEC431D}"/>
    <cellStyle name="Note 2 4 2 2 4" xfId="17781" xr:uid="{A48E85C7-3EBC-4A64-A3C9-6CC318490694}"/>
    <cellStyle name="Note 2 4 2 2 4 2" xfId="43089" xr:uid="{6A177309-1ADB-494D-9DE7-C4B25A218DEF}"/>
    <cellStyle name="Note 2 4 2 2 5" xfId="27981" xr:uid="{A1BA7CFA-612C-4943-B5D9-288CD6C16A55}"/>
    <cellStyle name="Note 2 4 2 3" xfId="3646" xr:uid="{7EF0E735-A86E-4E90-AFA7-E4196EAEFB8F}"/>
    <cellStyle name="Note 2 4 2 3 2" xfId="25212" xr:uid="{B10A2EC0-E68E-463B-A715-F9CFD8D11A9A}"/>
    <cellStyle name="Note 2 4 2 3 2 2" xfId="50446" xr:uid="{B3A1E1DF-77B7-4766-8C14-328E47CDECDD}"/>
    <cellStyle name="Note 2 4 2 3 3" xfId="29090" xr:uid="{95AA6E4D-0119-4331-A844-4741F99A4D53}"/>
    <cellStyle name="Note 2 4 2 4" xfId="19633" xr:uid="{6D76AC2B-5E2E-4D8D-B59D-2D22156BE823}"/>
    <cellStyle name="Note 2 4 2 4 2" xfId="12746" xr:uid="{474798D0-6062-4AC3-9FF5-F0572120ABDE}"/>
    <cellStyle name="Note 2 4 2 4 2 2" xfId="38109" xr:uid="{FFE71AD3-71F4-42EB-B748-5500C44FF57C}"/>
    <cellStyle name="Note 2 4 2 4 3" xfId="44921" xr:uid="{2304A62C-2B98-40EA-968E-98FB2F7D8AFE}"/>
    <cellStyle name="Note 2 4 2 5" xfId="6544" xr:uid="{045BC193-1CEF-4607-9C66-C61A701CFE1C}"/>
    <cellStyle name="Note 2 4 2 5 2" xfId="31966" xr:uid="{196D059A-7F0F-4E65-BC60-519D785C3B9C}"/>
    <cellStyle name="Note 2 4 2 6" xfId="29981" xr:uid="{0C5C78FA-EE21-45E5-BAFC-A4652D7E0B3D}"/>
    <cellStyle name="Note 2 4 3" xfId="10863" xr:uid="{32C70105-2514-456B-A21A-67B8B80CD977}"/>
    <cellStyle name="Note 2 4 3 2" xfId="8841" xr:uid="{B01D6AFA-5DF4-4AE0-9628-0A6F83CA4B7E}"/>
    <cellStyle name="Note 2 4 3 2 2" xfId="20574" xr:uid="{A99CF173-D1C5-4A90-AE1F-27DD7FBEF1B3}"/>
    <cellStyle name="Note 2 4 3 2 2 2" xfId="9520" xr:uid="{DCB13612-4D7E-47EA-B364-E9B9F13A3CED}"/>
    <cellStyle name="Note 2 4 3 2 2 2 2" xfId="34913" xr:uid="{C166C45A-1E55-4D67-936D-0E0F8769AFA6}"/>
    <cellStyle name="Note 2 4 3 2 2 3" xfId="45853" xr:uid="{F84A3E45-77D9-4019-A678-E574B4393B11}"/>
    <cellStyle name="Note 2 4 3 2 3" xfId="11285" xr:uid="{D1846355-0DD2-4AFB-A46F-AA9E3FD48692}"/>
    <cellStyle name="Note 2 4 3 2 3 2" xfId="16016" xr:uid="{A0CEDAE8-B51E-4D56-9D7B-8FEBE0195176}"/>
    <cellStyle name="Note 2 4 3 2 3 2 2" xfId="41343" xr:uid="{164EA647-21F4-426B-A331-277652C25A6C}"/>
    <cellStyle name="Note 2 4 3 2 3 3" xfId="36656" xr:uid="{300E63F8-5ED2-4A15-8159-8A231A73D74A}"/>
    <cellStyle name="Note 2 4 3 2 4" xfId="7248" xr:uid="{9D17832B-1530-4584-86C1-8FDB011CC513}"/>
    <cellStyle name="Note 2 4 3 2 4 2" xfId="32662" xr:uid="{DCFFB012-BCA2-440C-ABB0-B8D7997EBC5C}"/>
    <cellStyle name="Note 2 4 3 2 5" xfId="34234" xr:uid="{15B67BD1-321C-480B-A7C7-B931820BBDA9}"/>
    <cellStyle name="Note 2 4 3 3" xfId="9960" xr:uid="{88E31B89-6236-4E96-90A2-B3F56AFD0EEA}"/>
    <cellStyle name="Note 2 4 3 3 2" xfId="18899" xr:uid="{F0868349-150F-44A7-BFB2-8F4D0319B485}"/>
    <cellStyle name="Note 2 4 3 3 2 2" xfId="44199" xr:uid="{C78A70FB-95ED-4DA8-9776-C7DA9FD22779}"/>
    <cellStyle name="Note 2 4 3 3 3" xfId="35344" xr:uid="{A903F954-4FEB-42BD-9646-4280DE0570E2}"/>
    <cellStyle name="Note 2 4 3 4" xfId="13319" xr:uid="{6578D015-AAE9-40B1-88E9-DDC5BB9C9CCE}"/>
    <cellStyle name="Note 2 4 3 4 2" xfId="25383" xr:uid="{E2C6561E-BAC0-4D61-9980-2615B51D876A}"/>
    <cellStyle name="Note 2 4 3 4 2 2" xfId="50617" xr:uid="{A2B08752-7DC7-41DC-9259-00653EBFBAF7}"/>
    <cellStyle name="Note 2 4 3 4 3" xfId="38670" xr:uid="{7BC44CD5-A4D7-4556-B4B4-CAA93A501B56}"/>
    <cellStyle name="Note 2 4 3 5" xfId="19182" xr:uid="{0E524B16-B23D-44C8-964D-6B02A3DB5BE8}"/>
    <cellStyle name="Note 2 4 3 5 2" xfId="44481" xr:uid="{EDF0376F-4C18-4F3F-AF1D-D03E756705BC}"/>
    <cellStyle name="Note 2 4 3 6" xfId="36234" xr:uid="{D1F76D24-9893-4BE6-9D15-07CABEEB0CEE}"/>
    <cellStyle name="Note 2 4 4" xfId="15083" xr:uid="{21FB94B1-0DF4-4EE9-B510-59013C3418D0}"/>
    <cellStyle name="Note 2 4 4 2" xfId="1542" xr:uid="{D8AA0E5A-A72F-44D7-91C1-7CA13043EE7B}"/>
    <cellStyle name="Note 2 4 4 2 2" xfId="12575" xr:uid="{DBEDAFAA-203D-4DED-8A76-FE801B932371}"/>
    <cellStyle name="Note 2 4 4 2 2 2" xfId="37938" xr:uid="{AC47AA0B-AD57-4EC0-8D33-BCA416A8D608}"/>
    <cellStyle name="Note 2 4 4 2 3" xfId="27013" xr:uid="{564A5192-5BA7-4546-81C6-314D65BA64D6}"/>
    <cellStyle name="Note 2 4 4 3" xfId="6997" xr:uid="{78BDED49-4708-421C-AEC3-E74DD7645322}"/>
    <cellStyle name="Note 2 4 4 3 2" xfId="6432" xr:uid="{4AD1C662-7681-490C-B75C-3CBDD3B2276D}"/>
    <cellStyle name="Note 2 4 4 3 2 2" xfId="31855" xr:uid="{7C6F4E70-42E5-41AF-A03A-E0FDCB79571D}"/>
    <cellStyle name="Note 2 4 4 3 3" xfId="32411" xr:uid="{B7AA11B1-9FFA-40C6-8D5F-1FC76E8BDFA3}"/>
    <cellStyle name="Note 2 4 4 4" xfId="17078" xr:uid="{9EA1897A-108C-4051-B1F8-92988D5108C6}"/>
    <cellStyle name="Note 2 4 4 4 2" xfId="42393" xr:uid="{E2768B2B-7469-4B4A-AE7C-403BB9A60C30}"/>
    <cellStyle name="Note 2 4 4 5" xfId="40410" xr:uid="{FF4B245B-76C5-43AA-9B7B-BC7506DAC3EC}"/>
    <cellStyle name="Note 2 4 5" xfId="14092" xr:uid="{15540F91-43E8-4E26-B6AD-1279098BFB75}"/>
    <cellStyle name="Note 2 4 5 2" xfId="18472" xr:uid="{EA2E16B7-3C24-4F1B-8009-A56A0ECEE889}"/>
    <cellStyle name="Note 2 4 5 2 2" xfId="14771" xr:uid="{EB88F2B7-CEA7-4CE0-8814-FA9112E566EC}"/>
    <cellStyle name="Note 2 4 5 2 2 2" xfId="40110" xr:uid="{B9FEC01E-DE16-4231-AB66-445A7642DAC2}"/>
    <cellStyle name="Note 2 4 5 2 3" xfId="43772" xr:uid="{5DDEB8EC-2B8E-4E79-8E74-96D17EF956F8}"/>
    <cellStyle name="Note 2 4 5 3" xfId="15505" xr:uid="{CAE50069-BB27-4B88-81D2-FED54E383ADD}"/>
    <cellStyle name="Note 2 4 5 3 2" xfId="9692" xr:uid="{19AF1B52-B192-4AF0-B8AC-1CB137E241AB}"/>
    <cellStyle name="Note 2 4 5 3 2 2" xfId="35085" xr:uid="{3E3AA087-D35B-4767-8FF1-83F21C5E4FD5}"/>
    <cellStyle name="Note 2 4 5 3 3" xfId="40832" xr:uid="{C5E2D20E-399E-42A1-AE07-6B76E3A753E8}"/>
    <cellStyle name="Note 2 4 5 4" xfId="24093" xr:uid="{2AA7379A-A54A-4532-821F-6EC240F85D91}"/>
    <cellStyle name="Note 2 4 5 4 2" xfId="49338" xr:uid="{B9825473-E717-488E-9062-8FCCB7FEE9E6}"/>
    <cellStyle name="Note 2 4 5 5" xfId="39431" xr:uid="{A71E9CE4-0059-4EF4-825B-D85A8533ECF0}"/>
    <cellStyle name="Note 2 4 6" xfId="15179" xr:uid="{70964BEE-63BE-4566-9DEC-62903431F6D5}"/>
    <cellStyle name="Note 2 4 6 2" xfId="8296" xr:uid="{3DD6FDDA-F8C1-4BCD-8EF4-EB6949809ED2}"/>
    <cellStyle name="Note 2 4 6 2 2" xfId="33703" xr:uid="{0461C0CC-ACD2-44C3-9A11-6B75C81B1F07}"/>
    <cellStyle name="Note 2 4 6 3" xfId="40506" xr:uid="{DC808DF4-FEDD-4C4A-B2FF-2661EFFC2F03}"/>
    <cellStyle name="Note 2 4 7" xfId="2713" xr:uid="{03453CF0-DF97-4A90-9C20-DF6654172C0E}"/>
    <cellStyle name="Note 2 4 7 2" xfId="7432" xr:uid="{9E119210-A3B2-4BB4-B7F5-52C56E097F2F}"/>
    <cellStyle name="Note 2 4 7 2 2" xfId="32846" xr:uid="{AF8021E4-40F9-488F-8AD4-814AF5A174AA}"/>
    <cellStyle name="Note 2 4 7 3" xfId="28166" xr:uid="{56AC3FA5-0193-4C9A-80A8-C40A002BB52C}"/>
    <cellStyle name="Note 2 4 8" xfId="2882" xr:uid="{407B56B8-AF6B-4019-8428-397A5285B3D2}"/>
    <cellStyle name="Note 2 4 8 2" xfId="28335" xr:uid="{B38339C0-876C-4B52-9373-62250B26BEEC}"/>
    <cellStyle name="Note 2 4 9" xfId="48672" xr:uid="{6C7FB13F-0A1B-4785-9C60-681030DED5AE}"/>
    <cellStyle name="Note 2 5" xfId="23500" xr:uid="{B7DAD210-1F3B-476D-B36A-FEF1E508D990}"/>
    <cellStyle name="Note 2 5 2" xfId="17188" xr:uid="{19546C88-D4BF-4694-841C-D1F0BA435001}"/>
    <cellStyle name="Note 2 5 2 2" xfId="15165" xr:uid="{48237D3F-6F79-4B77-89D5-44F58BC72157}"/>
    <cellStyle name="Note 2 5 2 2 2" xfId="2698" xr:uid="{68B3AE45-7F0D-4BAD-A54A-19A6054C8228}"/>
    <cellStyle name="Note 2 5 2 2 2 2" xfId="15844" xr:uid="{DADDE364-A825-4994-9A6C-412004B6AE8A}"/>
    <cellStyle name="Note 2 5 2 2 2 2 2" xfId="41171" xr:uid="{9053010D-0AB2-44F2-9EB7-6DC760F8DE3F}"/>
    <cellStyle name="Note 2 5 2 2 2 3" xfId="28151" xr:uid="{D21621AC-AC78-430D-BC96-3E3717DE9A04}"/>
    <cellStyle name="Note 2 5 2 2 3" xfId="17610" xr:uid="{C2BEB8B1-DA27-4025-897E-AEE1E03C93F2}"/>
    <cellStyle name="Note 2 5 2 2 3 2" xfId="11796" xr:uid="{FB118A88-3080-4BF5-96CB-B70C4C9B88A7}"/>
    <cellStyle name="Note 2 5 2 2 3 2 2" xfId="37167" xr:uid="{AD0346FF-45B7-4454-B909-52343796E266}"/>
    <cellStyle name="Note 2 5 2 2 3 3" xfId="42918" xr:uid="{9DBA68A4-2DEF-4AEE-A27B-A55463B28335}"/>
    <cellStyle name="Note 2 5 2 2 4" xfId="13570" xr:uid="{912F23A3-68C3-4C96-B67D-0544E78C0305}"/>
    <cellStyle name="Note 2 5 2 2 4 2" xfId="38921" xr:uid="{BA33F300-4FCF-4904-819F-C71481DC93F4}"/>
    <cellStyle name="Note 2 5 2 2 5" xfId="40492" xr:uid="{7FCF715D-A2A1-430B-B698-B6B6900AB023}"/>
    <cellStyle name="Note 2 5 2 3" xfId="16284" xr:uid="{83D334F4-FFD5-4371-B39B-5F1D5DADE199}"/>
    <cellStyle name="Note 2 5 2 3 2" xfId="21001" xr:uid="{F5E88916-C413-4762-BFA5-F8FEBD0E8377}"/>
    <cellStyle name="Note 2 5 2 3 2 2" xfId="46280" xr:uid="{57F07CE1-11AF-4F7F-A3DB-045F0BEE88D6}"/>
    <cellStyle name="Note 2 5 2 3 3" xfId="41600" xr:uid="{4AB14C95-868C-4C7D-A0DA-869D45CE14BF}"/>
    <cellStyle name="Note 2 5 2 4" xfId="3812" xr:uid="{9872FA46-D1FF-4DF1-91DB-8BDF705C2767}"/>
    <cellStyle name="Note 2 5 2 4 2" xfId="8537" xr:uid="{3F937DBA-5718-4238-8286-CC804DF9D354}"/>
    <cellStyle name="Note 2 5 2 4 2 2" xfId="33944" xr:uid="{C90348CF-C08C-4444-A993-0AAD34FEAD29}"/>
    <cellStyle name="Note 2 5 2 4 3" xfId="29256" xr:uid="{BED38AD2-D703-4446-A4CE-983C330C3941}"/>
    <cellStyle name="Note 2 5 2 5" xfId="849" xr:uid="{2235B09D-2687-4667-AAD8-5AA14DB11D66}"/>
    <cellStyle name="Note 2 5 2 5 2" xfId="26333" xr:uid="{4284B678-188C-4222-B716-83844E73A6F0}"/>
    <cellStyle name="Note 2 5 2 6" xfId="42496" xr:uid="{A404DAB1-988F-44BC-9972-D9E0475764E2}"/>
    <cellStyle name="Note 2 5 3" xfId="6655" xr:uid="{A321B6D0-250C-4DCD-AE2B-5B119DAAA754}"/>
    <cellStyle name="Note 2 5 3 2" xfId="4632" xr:uid="{A221D3BE-4434-4338-97F5-5237EFB377A3}"/>
    <cellStyle name="Note 2 5 3 2 2" xfId="9011" xr:uid="{59794DDB-1C58-4997-9A3E-1AE20D3B49C9}"/>
    <cellStyle name="Note 2 5 3 2 2 2" xfId="5311" xr:uid="{0C3C6604-4D5A-4F17-BD95-D375B7B02155}"/>
    <cellStyle name="Note 2 5 3 2 2 2 2" xfId="30742" xr:uid="{5D6D044B-6473-43B3-A55D-6BAD09548C33}"/>
    <cellStyle name="Note 2 5 3 2 2 3" xfId="34404" xr:uid="{E6E08809-A431-4160-A162-9326A6652473}"/>
    <cellStyle name="Note 2 5 3 2 3" xfId="7077" xr:uid="{823C758C-A6B8-4AB6-A21A-93BCA8B6AFC3}"/>
    <cellStyle name="Note 2 5 3 2 3 2" xfId="24433" xr:uid="{79FF53CF-79B3-4551-8F50-CF685CE56CD3}"/>
    <cellStyle name="Note 2 5 3 2 3 2 2" xfId="49678" xr:uid="{074BF2B7-E1E9-4F8E-97CA-981A184720A2}"/>
    <cellStyle name="Note 2 5 3 2 3 3" xfId="32491" xr:uid="{49275604-0810-44B1-A076-B6D41C1D61E9}"/>
    <cellStyle name="Note 2 5 3 2 4" xfId="932" xr:uid="{BA306996-C9F8-4C7F-B0BB-D87503ACA82A}"/>
    <cellStyle name="Note 2 5 3 2 4 2" xfId="26416" xr:uid="{AB3B6979-2B57-48DA-8059-EB2D6AC93DAA}"/>
    <cellStyle name="Note 2 5 3 2 5" xfId="30063" xr:uid="{5263FABB-30DB-415C-AC81-99685B0AE75F}"/>
    <cellStyle name="Note 2 5 3 3" xfId="5750" xr:uid="{31E7F58C-9842-42B0-8EE5-85C5C91702A5}"/>
    <cellStyle name="Note 2 5 3 3 2" xfId="14689" xr:uid="{53055B45-51A4-49B4-99F9-666C8FC07D0F}"/>
    <cellStyle name="Note 2 5 3 3 2 2" xfId="40028" xr:uid="{323F8D19-55F2-41C1-833E-70F5FE0DE80B}"/>
    <cellStyle name="Note 2 5 3 3 3" xfId="31173" xr:uid="{1596CC6B-488E-4768-9C79-8488DCF98A42}"/>
    <cellStyle name="Note 2 5 3 4" xfId="10126" xr:uid="{BF568B20-16CB-40D9-BCA4-3B40075A30BC}"/>
    <cellStyle name="Note 2 5 3 4 2" xfId="21172" xr:uid="{9C8496A0-3526-4F29-9EEC-38A36996C205}"/>
    <cellStyle name="Note 2 5 3 4 2 2" xfId="46451" xr:uid="{9151F8AB-ECF4-4006-A208-664BF5CE5C0E}"/>
    <cellStyle name="Note 2 5 3 4 3" xfId="35510" xr:uid="{6F17C400-24EC-4310-BEAE-FCB63516D801}"/>
    <cellStyle name="Note 2 5 3 5" xfId="13488" xr:uid="{9AD1C14C-0A11-48B0-AB6C-30691B383C3D}"/>
    <cellStyle name="Note 2 5 3 5 2" xfId="38839" xr:uid="{4252942A-FB5E-4457-99E5-93F97893A6A6}"/>
    <cellStyle name="Note 2 5 3 6" xfId="32069" xr:uid="{CB6F15DD-FF12-48EF-B1FC-A9ECC0F4E806}"/>
    <cellStyle name="Note 2 5 4" xfId="21477" xr:uid="{256BBDD1-52DC-4B78-AC50-49BA223E9ADE}"/>
    <cellStyle name="Note 2 5 4 2" xfId="14262" xr:uid="{CF86142F-DE7C-467B-BA97-892C9C610F8E}"/>
    <cellStyle name="Note 2 5 4 2 2" xfId="22156" xr:uid="{E3041812-E940-4BFB-AECA-922146A98EA7}"/>
    <cellStyle name="Note 2 5 4 2 2 2" xfId="47424" xr:uid="{2C83B04E-6302-48F3-8E6C-E28577F7B00A}"/>
    <cellStyle name="Note 2 5 4 2 3" xfId="39601" xr:uid="{233DF126-A2EA-40C7-94CF-871A1B6D2801}"/>
    <cellStyle name="Note 2 5 4 3" xfId="23922" xr:uid="{652138E3-7F28-4DC4-B143-910CFF4B13C1}"/>
    <cellStyle name="Note 2 5 4 3 2" xfId="5483" xr:uid="{3CCB6846-BCC1-4003-9D30-C435A254FA8F}"/>
    <cellStyle name="Note 2 5 4 3 2 2" xfId="30914" xr:uid="{890DE47D-D35B-4BE8-AB00-1AF0B4132049}"/>
    <cellStyle name="Note 2 5 4 3 3" xfId="49167" xr:uid="{88EC1D4B-4FF0-47FC-A6A3-BFF381E3AD83}"/>
    <cellStyle name="Note 2 5 4 4" xfId="19884" xr:uid="{4CA8961F-8A85-403F-821B-749A9561F963}"/>
    <cellStyle name="Note 2 5 4 4 2" xfId="45172" xr:uid="{FEBD7C2D-D58A-46E3-97A2-6A953C3B0B3A}"/>
    <cellStyle name="Note 2 5 4 5" xfId="46745" xr:uid="{6E057211-7ADE-4E36-A323-C3BC674EE2B6}"/>
    <cellStyle name="Note 2 5 5" xfId="22597" xr:uid="{9300766A-61DB-4C51-BFDF-05C7E95F144E}"/>
    <cellStyle name="Note 2 5 5 2" xfId="8366" xr:uid="{59FF46B2-03EB-4F41-9365-9115BEB20FCD}"/>
    <cellStyle name="Note 2 5 5 2 2" xfId="33773" xr:uid="{CE34CCBF-A345-427D-87E9-35F3295EA687}"/>
    <cellStyle name="Note 2 5 5 3" xfId="47852" xr:uid="{A8731733-F50C-4E1E-BE71-C7AC6ACBC1BC}"/>
    <cellStyle name="Note 2 5 6" xfId="1708" xr:uid="{4DB8C593-D181-406C-BE3A-C169767FA2DF}"/>
    <cellStyle name="Note 2 5 6 2" xfId="19070" xr:uid="{43ACE491-2220-4139-9247-68539165DB94}"/>
    <cellStyle name="Note 2 5 6 2 2" xfId="44370" xr:uid="{32E19491-B2DE-4532-9DCC-543F61E459D0}"/>
    <cellStyle name="Note 2 5 6 3" xfId="27179" xr:uid="{A3D9F40D-4370-4731-900B-174C801BCB18}"/>
    <cellStyle name="Note 2 5 7" xfId="12866" xr:uid="{F56770AB-8877-41F6-8997-62F81D3F3CFB}"/>
    <cellStyle name="Note 2 5 7 2" xfId="38228" xr:uid="{4FA9DE89-A510-42DD-A870-EC819B19FED1}"/>
    <cellStyle name="Note 2 5 8" xfId="48746" xr:uid="{C4AC9FAC-E06C-4023-AD2B-39D0BF1309C4}"/>
    <cellStyle name="Note 2 6" xfId="19291" xr:uid="{BD4CDD4C-F842-450D-8115-69442DD9CFE1}"/>
    <cellStyle name="Note 2 6 2" xfId="10945" xr:uid="{FA7CEF0C-B5D5-4A23-B062-DC4AB7022DB8}"/>
    <cellStyle name="Note 2 6 2 2" xfId="21647" xr:uid="{439C9F1D-86DE-4E9A-9CFA-61936212914D}"/>
    <cellStyle name="Note 2 6 2 2 2" xfId="11624" xr:uid="{810F088F-9DB8-4C26-B848-A2B65570388C}"/>
    <cellStyle name="Note 2 6 2 2 2 2" xfId="36995" xr:uid="{6E02C4F2-9D82-4223-95FA-63E16397F878}"/>
    <cellStyle name="Note 2 6 2 2 3" xfId="46915" xr:uid="{0178C89D-BE00-4F3F-AC02-1361D905F2E8}"/>
    <cellStyle name="Note 2 6 2 3" xfId="19713" xr:uid="{55CAEFFF-1986-49FE-9324-859E4FE85AB6}"/>
    <cellStyle name="Note 2 6 2 3 2" xfId="18121" xr:uid="{4627A621-E4CA-4E53-B7C6-0BE87827735F}"/>
    <cellStyle name="Note 2 6 2 3 2 2" xfId="43429" xr:uid="{A2E7740F-1A98-4436-9A64-C7F061325ABC}"/>
    <cellStyle name="Note 2 6 2 3 3" xfId="45001" xr:uid="{60E65939-EF23-4CBB-882C-D6807B063C5F}"/>
    <cellStyle name="Note 2 6 2 4" xfId="1968" xr:uid="{1A7E70E1-7A4B-4B08-B0E7-B9143BC342A0}"/>
    <cellStyle name="Note 2 6 2 4 2" xfId="27439" xr:uid="{8666136F-3356-4EE5-963B-69577426ECA2}"/>
    <cellStyle name="Note 2 6 2 5" xfId="36316" xr:uid="{832F70F3-2061-4C71-BDA1-9721DAF9FE5B}"/>
    <cellStyle name="Note 2 6 3" xfId="12064" xr:uid="{12CDFE25-6613-4279-9154-FF9BD2A519AC}"/>
    <cellStyle name="Note 2 6 3 2" xfId="3125" xr:uid="{61070270-C802-4156-A745-86F540A1FBF8}"/>
    <cellStyle name="Note 2 6 3 2 2" xfId="28578" xr:uid="{9FB8CB9C-DAD3-4A9B-8B6F-2EF6469A2AB9}"/>
    <cellStyle name="Note 2 6 3 3" xfId="37427" xr:uid="{CF418AD7-699B-4936-AD83-DD9106BB6308}"/>
    <cellStyle name="Note 2 6 4" xfId="22763" xr:uid="{AAD47DBD-456A-4B54-85AE-952EE78FBB15}"/>
    <cellStyle name="Note 2 6 4 2" xfId="14860" xr:uid="{57011A43-B59C-480A-8C30-70118F6D2A52}"/>
    <cellStyle name="Note 2 6 4 2 2" xfId="40199" xr:uid="{CBB18A1D-16D8-4916-A4FB-B32CA6150B43}"/>
    <cellStyle name="Note 2 6 4 3" xfId="48018" xr:uid="{66BD144F-7156-4D7B-8522-034DDFCA151A}"/>
    <cellStyle name="Note 2 6 5" xfId="850" xr:uid="{1A0C26A6-28CC-4EE9-BA9C-0118F0F94DCD}"/>
    <cellStyle name="Note 2 6 5 2" xfId="26334" xr:uid="{BE8568AD-6DAE-43FA-A62D-B16A21F26FCD}"/>
    <cellStyle name="Note 2 6 6" xfId="44580" xr:uid="{596E7B9B-71AB-491C-9B6D-8327F6D6238F}"/>
    <cellStyle name="Note 2 7" xfId="12977" xr:uid="{0CCB41D6-170D-46E2-A00F-6447BD33A188}"/>
    <cellStyle name="Note 2 7 2" xfId="23582" xr:uid="{9834A052-3333-4C56-8426-EABD5E056DE4}"/>
    <cellStyle name="Note 2 7 2 2" xfId="15335" xr:uid="{0AE97F78-E3A6-47EE-8780-3227FEF55F15}"/>
    <cellStyle name="Note 2 7 2 2 2" xfId="24261" xr:uid="{7C3282C8-C3DF-4DC4-8CB9-D207FBE976D3}"/>
    <cellStyle name="Note 2 7 2 2 2 2" xfId="49506" xr:uid="{831C2F1C-26ED-4E12-9135-DA2997FDA3D8}"/>
    <cellStyle name="Note 2 7 2 2 3" xfId="40662" xr:uid="{C0E3F651-8A10-4C65-A23D-53F6308BC376}"/>
    <cellStyle name="Note 2 7 2 3" xfId="13399" xr:uid="{35C9A654-3E64-4D77-B1AC-B13435542859}"/>
    <cellStyle name="Note 2 7 2 3 2" xfId="7588" xr:uid="{560946DC-E663-4CEB-BC57-169CA5C27964}"/>
    <cellStyle name="Note 2 7 2 3 2 2" xfId="33002" xr:uid="{77598E8B-E54B-4D2F-AC27-CEC0DC213919}"/>
    <cellStyle name="Note 2 7 2 3 3" xfId="38750" xr:uid="{FF909115-F9CC-41A9-A940-A1935B102A17}"/>
    <cellStyle name="Note 2 7 2 4" xfId="4072" xr:uid="{90FAB64E-D6B6-4F93-B898-C7488147D62A}"/>
    <cellStyle name="Note 2 7 2 4 2" xfId="29516" xr:uid="{04B78622-2C62-40E5-9A58-AC3177A6893B}"/>
    <cellStyle name="Note 2 7 2 5" xfId="48827" xr:uid="{A353EB7E-4583-4692-BD94-E6A99D4DC1F3}"/>
    <cellStyle name="Note 2 7 3" xfId="24701" xr:uid="{0E1A6FCB-B6F3-4A67-AE2B-5BD9A99C9F7C}"/>
    <cellStyle name="Note 2 7 3 2" xfId="9438" xr:uid="{00461659-BA8D-4D1E-B2AB-6413EAF0C4AC}"/>
    <cellStyle name="Note 2 7 3 2 2" xfId="34831" xr:uid="{CB805C58-AE77-42A9-97AE-2842A04618AD}"/>
    <cellStyle name="Note 2 7 3 3" xfId="49935" xr:uid="{60C05EC6-44A6-4205-99AE-4BFF631DD5FE}"/>
    <cellStyle name="Note 2 7 4" xfId="16450" xr:uid="{E7CD7181-2C13-4EBE-9C93-191683BAE7AC}"/>
    <cellStyle name="Note 2 7 4 2" xfId="3296" xr:uid="{F2B8A9F9-66D6-4618-B3B5-E1FB025F6FA9}"/>
    <cellStyle name="Note 2 7 4 2 2" xfId="28749" xr:uid="{2E8D84F5-7605-4E90-BF32-E554B889EF65}"/>
    <cellStyle name="Note 2 7 4 3" xfId="41766" xr:uid="{4702A6CC-3564-4B0B-99F1-D2747DBE3669}"/>
    <cellStyle name="Note 2 7 5" xfId="851" xr:uid="{4A2F4B9A-981D-44CF-8CC4-ABBAE8493C02}"/>
    <cellStyle name="Note 2 7 5 2" xfId="26335" xr:uid="{FB20DBDB-9924-430F-B756-C7B54A4FA7E7}"/>
    <cellStyle name="Note 2 7 6" xfId="38328" xr:uid="{589FAA95-2B61-4612-B662-E550EA352C51}"/>
    <cellStyle name="Note 2 8" xfId="9792" xr:uid="{80F5679E-2AD3-4C0D-A7DD-700629562A97}"/>
    <cellStyle name="Note 2 8 2" xfId="20492" xr:uid="{D70C402F-F22C-4D59-B511-6730F568FC02}"/>
    <cellStyle name="Note 2 8 2 2" xfId="5231" xr:uid="{6D07A879-EBFC-4FA5-8264-603843295646}"/>
    <cellStyle name="Note 2 8 2 2 2" xfId="30662" xr:uid="{A1833714-07A6-4143-8290-3096C10FEE9A}"/>
    <cellStyle name="Note 2 8 2 3" xfId="45771" xr:uid="{6ECE65AE-73A7-462D-8A72-6BBB199A45C6}"/>
    <cellStyle name="Note 2 8 3" xfId="24875" xr:uid="{23CF26ED-B052-4ECB-9C2C-E0652B5CB4C9}"/>
    <cellStyle name="Note 2 8 3 2" xfId="15935" xr:uid="{04AA95F0-9BA2-43C3-AA5F-F3639B1387B4}"/>
    <cellStyle name="Note 2 8 3 2 2" xfId="41262" xr:uid="{8D703BFE-5F39-459A-93AC-6B73C8094E17}"/>
    <cellStyle name="Note 2 8 3 3" xfId="50109" xr:uid="{4C938A10-851D-4D87-990A-A4C59F4899D2}"/>
    <cellStyle name="Note 2 8 4" xfId="25022" xr:uid="{68B2A6EF-4737-44FB-9B38-B6CE79B6CC9F}"/>
    <cellStyle name="Note 2 8 4 2" xfId="50256" xr:uid="{B7E6E2B3-5E9B-4766-8F41-C11430E0D961}"/>
    <cellStyle name="Note 2 8 5" xfId="35176" xr:uid="{190FBB67-1F8A-4B2F-91C3-8D7BE2078B0B}"/>
    <cellStyle name="Note 2 9" xfId="13056" xr:uid="{9323C876-A419-4807-8771-3C6740632547}"/>
    <cellStyle name="Note 2 9 2" xfId="17439" xr:uid="{7A87C462-2C3A-4885-8240-9F6223B6006F}"/>
    <cellStyle name="Note 2 9 2 2" xfId="20054" xr:uid="{2BB08298-6443-4E3E-AF66-C438FDE6828C}"/>
    <cellStyle name="Note 2 9 2 2 2" xfId="45342" xr:uid="{975A3C9C-4F20-4281-BC45-74F97D75D043}"/>
    <cellStyle name="Note 2 9 2 3" xfId="42747" xr:uid="{C119CB63-C0CB-40A8-A847-AA7F924FC3A1}"/>
    <cellStyle name="Note 2 9 3" xfId="10214" xr:uid="{0E740FFB-090E-4A6A-8884-6E1644CAF05F}"/>
    <cellStyle name="Note 2 9 3 2" xfId="2307" xr:uid="{A23769CA-76BD-49D6-8856-D1D6FECF8257}"/>
    <cellStyle name="Note 2 9 3 2 2" xfId="27778" xr:uid="{C5C6EA31-B8C4-445F-82B0-EC75E19F363D}"/>
    <cellStyle name="Note 2 9 3 3" xfId="35598" xr:uid="{7721CD91-F86D-46D9-8939-A09AD9F0C2E0}"/>
    <cellStyle name="Note 2 9 4" xfId="6175" xr:uid="{BE9E6492-EABA-4511-8E6F-FA07F326EF67}"/>
    <cellStyle name="Note 2 9 4 2" xfId="31598" xr:uid="{8145CC6B-1A53-43CA-AB64-7D99E9C1CAA1}"/>
    <cellStyle name="Note 2 9 5" xfId="38407" xr:uid="{74BA43DC-444A-4A09-AFE4-49BF44D320C7}"/>
    <cellStyle name="Note 3" xfId="136" xr:uid="{290851C5-D305-4A9B-A374-6EFE2C2D739C}"/>
    <cellStyle name="Note 3 10" xfId="17270" xr:uid="{2B809103-72FC-40CB-A151-7C5733BA2713}"/>
    <cellStyle name="Note 3 10 2" xfId="4802" xr:uid="{90B4F593-3E23-463C-8266-234A094A41B9}"/>
    <cellStyle name="Note 3 10 2 2" xfId="17949" xr:uid="{889CE161-3FDD-4E25-8D9B-1E3E80179346}"/>
    <cellStyle name="Note 3 10 2 2 2" xfId="43257" xr:uid="{5D066CE5-C679-4146-A0D4-633438E11454}"/>
    <cellStyle name="Note 3 10 2 3" xfId="30233" xr:uid="{DBC81B6B-636A-469A-804F-2B608CB17AF5}"/>
    <cellStyle name="Note 3 10 3" xfId="760" xr:uid="{550B15AE-C08B-4FA1-AAB3-1BBC92E4A12B}"/>
    <cellStyle name="Note 3 10 3 2" xfId="20224" xr:uid="{B86FB272-341F-4F8A-A7D3-E83870DFB354}"/>
    <cellStyle name="Note 3 10 3 2 2" xfId="45512" xr:uid="{E21BD83B-3872-4C47-A9DC-7B35ED746227}"/>
    <cellStyle name="Note 3 10 3 3" xfId="26244" xr:uid="{26AAE7E1-A92D-4564-8BDE-46D53F0A86F9}"/>
    <cellStyle name="Note 3 10 4" xfId="10386" xr:uid="{B070C689-953C-4636-BBFE-602024B1E78C}"/>
    <cellStyle name="Note 3 10 4 2" xfId="35770" xr:uid="{72636D98-BEF5-4BB5-BB4A-5EB1D63E5180}"/>
    <cellStyle name="Note 3 10 5" xfId="42578" xr:uid="{8F58B917-DC98-4E52-B0D8-559E801E85C1}"/>
    <cellStyle name="Note 3 11" xfId="22337" xr:uid="{5A8DAA04-C20D-47A2-B9FE-D73D16781139}"/>
    <cellStyle name="Note 3 12" xfId="25536" xr:uid="{83D590F6-1833-4530-AA4A-0D6891C513C9}"/>
    <cellStyle name="Note 3 12 2" xfId="50759" xr:uid="{8F45B424-5050-46D3-ABDB-2F0B0CBDA5AE}"/>
    <cellStyle name="Note 3 13" xfId="25631" xr:uid="{7D6C86D5-CA47-47A8-9BBC-6EBE77A00858}"/>
    <cellStyle name="Note 3 2" xfId="3470" xr:uid="{8D19C72A-4C5C-4EF9-80A8-FFBC2DEEC068}"/>
    <cellStyle name="Note 3 2 10" xfId="28915" xr:uid="{06277CBD-C485-4405-A1A0-84D3D170B6BE}"/>
    <cellStyle name="Note 3 2 2" xfId="9784" xr:uid="{85816708-158E-494F-8A53-59C1023FDABA}"/>
    <cellStyle name="Note 3 2 2 2" xfId="22421" xr:uid="{24E3E629-46F7-4F4E-BB95-A0C6C4CEE9F2}"/>
    <cellStyle name="Note 3 2 2 2 2" xfId="13059" xr:uid="{001918A4-3279-44FA-AC3E-FB66FB2D7F66}"/>
    <cellStyle name="Note 3 2 2 2 2 2" xfId="17440" xr:uid="{44637454-5B12-4CF9-8CF6-560386A16091}"/>
    <cellStyle name="Note 3 2 2 2 2 2 2" xfId="13738" xr:uid="{38E63F0D-8959-434D-A797-E7BADBBDC214}"/>
    <cellStyle name="Note 3 2 2 2 2 2 2 2" xfId="39089" xr:uid="{E69C8ACD-7498-4F73-9446-CDF91427C079}"/>
    <cellStyle name="Note 3 2 2 2 2 2 3" xfId="42748" xr:uid="{DCAD7981-D069-4A50-B3F8-37C7551A1C8B}"/>
    <cellStyle name="Note 3 2 2 2 2 3" xfId="10215" xr:uid="{D2E5C0B0-DDAD-4611-BE39-B2B134E2ACA8}"/>
    <cellStyle name="Note 3 2 2 2 2 3 2" xfId="4409" xr:uid="{71B50BEB-9BB5-4EBC-8655-45CD318084BE}"/>
    <cellStyle name="Note 3 2 2 2 2 3 2 2" xfId="29853" xr:uid="{EDE00914-46A2-4356-B0FB-6F3B721A0A5C}"/>
    <cellStyle name="Note 3 2 2 2 2 3 3" xfId="35599" xr:uid="{13653C42-EF8E-4937-9723-5A5D59E254C7}"/>
    <cellStyle name="Note 3 2 2 2 2 4" xfId="6176" xr:uid="{94CD85AC-5860-4087-9079-ECDF13C6B7F9}"/>
    <cellStyle name="Note 3 2 2 2 2 4 2" xfId="31599" xr:uid="{CC885256-AFDC-40B2-B176-1C5B566FF0E0}"/>
    <cellStyle name="Note 3 2 2 2 2 5" xfId="38410" xr:uid="{6D3329F0-6A23-416C-8DAE-07A370DB2F26}"/>
    <cellStyle name="Note 3 2 2 2 3" xfId="14178" xr:uid="{327B1B4A-9A42-4FAA-AFA4-6A4D511A8F6E}"/>
    <cellStyle name="Note 3 2 2 2 3 2" xfId="11542" xr:uid="{6A0FDF31-BA1D-4A95-A215-7DDDD8983F84}"/>
    <cellStyle name="Note 3 2 2 2 3 2 2" xfId="36913" xr:uid="{F18670DF-EE83-4964-B4F0-A829450F263A}"/>
    <cellStyle name="Note 3 2 2 2 3 3" xfId="39517" xr:uid="{9C44A035-2818-40AA-8601-768D1DCF2C9F}"/>
    <cellStyle name="Note 3 2 2 2 4" xfId="18554" xr:uid="{8C7E8C4C-58FF-4F8C-8BB7-0964D366C6B3}"/>
    <cellStyle name="Note 3 2 2 2 4 2" xfId="5400" xr:uid="{A0F5C960-1617-43AF-AF3A-F3B992FACFA8}"/>
    <cellStyle name="Note 3 2 2 2 4 2 2" xfId="30831" xr:uid="{E1DF07DC-DDB5-46B6-96F9-73C3E0D652A2}"/>
    <cellStyle name="Note 3 2 2 2 4 3" xfId="43854" xr:uid="{069C9C20-A8AA-4C22-ADD5-ED737BFF9859}"/>
    <cellStyle name="Note 3 2 2 2 5" xfId="22942" xr:uid="{A4212528-9DB0-4DA9-AA0F-5D2347C6628F}"/>
    <cellStyle name="Note 3 2 2 2 5 2" xfId="48197" xr:uid="{A86DB097-AE99-450D-A418-C2AF87A0E5F8}"/>
    <cellStyle name="Note 3 2 2 2 6" xfId="47678" xr:uid="{5ED3331B-FB10-49BC-903B-9A6B1BAD6EF9}"/>
    <cellStyle name="Note 3 2 2 3" xfId="16108" xr:uid="{2C6F31E0-F65F-479A-AE87-568FB6891EB4}"/>
    <cellStyle name="Note 3 2 2 3 2" xfId="417" xr:uid="{7E0D6092-B860-4F16-981B-3E095447AE08}"/>
    <cellStyle name="Note 3 2 2 3 2 2" xfId="6907" xr:uid="{712273E2-6175-4271-A430-62327FAB8D6C}"/>
    <cellStyle name="Note 3 2 2 3 2 2 2" xfId="1104" xr:uid="{12DAA729-60D0-4AF9-9D88-59A4FC9CA391}"/>
    <cellStyle name="Note 3 2 2 3 2 2 2 2" xfId="26588" xr:uid="{204E9C90-2E0D-482D-9F74-B542E34378CC}"/>
    <cellStyle name="Note 3 2 2 3 2 2 3" xfId="32321" xr:uid="{3778C65D-9D6D-4C11-862B-D89960F0B015}"/>
    <cellStyle name="Note 3 2 2 3 2 3" xfId="22852" xr:uid="{3A05DA83-F3DB-43E6-A78D-2F2CCA4BAB15}"/>
    <cellStyle name="Note 3 2 2 3 2 3 2" xfId="10723" xr:uid="{5E6A63CF-1BE5-4902-9B2B-264A48D6E349}"/>
    <cellStyle name="Note 3 2 2 3 2 3 2 2" xfId="36107" xr:uid="{451793DF-52B5-47AB-AE8F-EFCF35CFD338}"/>
    <cellStyle name="Note 3 2 2 3 2 3 3" xfId="48107" xr:uid="{B8E2FBFA-EF4F-4111-A774-810C2CEC26FD}"/>
    <cellStyle name="Note 3 2 2 3 2 4" xfId="12490" xr:uid="{DA3E517D-87AD-414A-B440-2BABFB36A77C}"/>
    <cellStyle name="Note 3 2 2 3 2 4 2" xfId="37853" xr:uid="{E910EC0A-887E-4222-9EE3-758C800EF4BD}"/>
    <cellStyle name="Note 3 2 2 3 2 5" xfId="25901" xr:uid="{EEE71FAF-4EA8-439A-8CCC-6AA141AC9B59}"/>
    <cellStyle name="Note 3 2 2 3 3" xfId="2614" xr:uid="{FB8F5D82-E2A9-4586-A4C2-1AA11F6F0BB0}"/>
    <cellStyle name="Note 3 2 2 3 3 2" xfId="24179" xr:uid="{E6805D26-E6C8-42AB-90AD-9B688A8DF9AD}"/>
    <cellStyle name="Note 3 2 2 3 3 2 2" xfId="49424" xr:uid="{96020F9B-16BB-4B14-90ED-868982760697}"/>
    <cellStyle name="Note 3 2 2 3 3 3" xfId="28067" xr:uid="{520BA32A-6026-4EBF-B4F3-77BF8FD0392F}"/>
    <cellStyle name="Note 3 2 2 3 4" xfId="8021" xr:uid="{1C7D80F1-DF35-44BA-9382-04ED081D5456}"/>
    <cellStyle name="Note 3 2 2 3 4 2" xfId="11713" xr:uid="{3830CC19-9426-4D51-9400-BE888A6750D2}"/>
    <cellStyle name="Note 3 2 2 3 4 2 2" xfId="37084" xr:uid="{54A9C492-AD56-48B6-B88C-1B3F89C0CAFE}"/>
    <cellStyle name="Note 3 2 2 3 4 3" xfId="33428" xr:uid="{EC71085A-86FF-4D1C-9D63-B13F804F9B47}"/>
    <cellStyle name="Note 3 2 2 3 5" xfId="16629" xr:uid="{EAE516F2-3BE5-408A-943E-EFDEF7768AC2}"/>
    <cellStyle name="Note 3 2 2 3 5 2" xfId="41945" xr:uid="{5C7DFA24-D711-4C38-928F-E11EF70E059C}"/>
    <cellStyle name="Note 3 2 2 3 6" xfId="41425" xr:uid="{81DA5248-56CD-4798-8DC9-49D08CCA9476}"/>
    <cellStyle name="Note 3 2 2 4" xfId="19373" xr:uid="{D0161B98-0B5F-4930-9C29-08B3958F969B}"/>
    <cellStyle name="Note 3 2 2 4 2" xfId="23752" xr:uid="{E8FC4F2C-93C4-4AB8-886C-9622A6CB632A}"/>
    <cellStyle name="Note 3 2 2 4 2 2" xfId="20052" xr:uid="{ECCDCFED-FBAB-46C2-99D3-2B6DED1A791E}"/>
    <cellStyle name="Note 3 2 2 4 2 2 2" xfId="45340" xr:uid="{059E4D3E-311F-4E78-831C-48F090BADB71}"/>
    <cellStyle name="Note 3 2 2 4 2 3" xfId="48997" xr:uid="{61A53236-BC94-4D40-AC74-D59DB8DA7BEE}"/>
    <cellStyle name="Note 3 2 2 4 3" xfId="3901" xr:uid="{BE049F6A-CAC5-4A40-9F39-2678EC2B28E8}"/>
    <cellStyle name="Note 3 2 2 4 3 2" xfId="2305" xr:uid="{12338E79-26F7-44B3-877C-061A38593196}"/>
    <cellStyle name="Note 3 2 2 4 3 2 2" xfId="27776" xr:uid="{63B6B1CA-24B4-4096-B9C8-67D4E38C6F1D}"/>
    <cellStyle name="Note 3 2 2 4 3 3" xfId="29345" xr:uid="{BA2B69C1-03A5-4DA0-8066-30E92978F9C9}"/>
    <cellStyle name="Note 3 2 2 4 4" xfId="16710" xr:uid="{B488D1D8-6697-496E-9DB8-516F18C92C16}"/>
    <cellStyle name="Note 3 2 2 4 4 2" xfId="42026" xr:uid="{AD96639C-3DFD-4308-A7A0-EDC2E4A2B3DD}"/>
    <cellStyle name="Note 3 2 2 4 5" xfId="44661" xr:uid="{197F6B3F-D09E-4D43-A447-3DC67923766A}"/>
    <cellStyle name="Note 3 2 2 5" xfId="20490" xr:uid="{FF8421DD-6CB5-40EE-96D2-F937791F9291}"/>
    <cellStyle name="Note 3 2 2 5 2" xfId="5229" xr:uid="{86080B48-54D7-4E59-AB13-0F07C8AD1E66}"/>
    <cellStyle name="Note 3 2 2 5 2 2" xfId="30660" xr:uid="{F17E774E-2D55-435F-B50E-08F1068BE5A5}"/>
    <cellStyle name="Note 3 2 2 5 3" xfId="45769" xr:uid="{5AB416EB-55DF-42CD-B1F3-ADF9AF2EBF74}"/>
    <cellStyle name="Note 3 2 2 6" xfId="24867" xr:uid="{DE3930A2-C547-4FDE-B699-6C90DFF2EDAE}"/>
    <cellStyle name="Note 3 2 2 6 2" xfId="15933" xr:uid="{E55C0519-9FB9-468C-BA6C-05BBADB6D739}"/>
    <cellStyle name="Note 3 2 2 6 2 2" xfId="41260" xr:uid="{87B754B7-FD5E-4926-A726-2FEFEBE0CE4F}"/>
    <cellStyle name="Note 3 2 2 6 3" xfId="50101" xr:uid="{ADD9F780-BCF3-4CE2-B4FF-D95B67433D1B}"/>
    <cellStyle name="Note 3 2 2 7" xfId="10305" xr:uid="{B1FA8C7A-6253-4F72-A086-6FA66EED3566}"/>
    <cellStyle name="Note 3 2 2 7 2" xfId="35689" xr:uid="{B3EC425C-D11C-4213-BBA6-CBA35DE4FFA3}"/>
    <cellStyle name="Note 3 2 2 8" xfId="35168" xr:uid="{1CEE29B5-E761-4CAE-9512-61456CCFCC18}"/>
    <cellStyle name="Note 3 2 3" xfId="5574" xr:uid="{46E29EB2-8127-4683-B02E-5F62B1CC6798}"/>
    <cellStyle name="Note 3 2 3 2" xfId="11888" xr:uid="{F6F53FE2-F542-468A-927E-F4E3D546666A}"/>
    <cellStyle name="Note 3 2 3 2 2" xfId="3561" xr:uid="{D773DE4A-FEC2-40A1-BB60-F606F9C9EA9F}"/>
    <cellStyle name="Note 3 2 3 2 2 2" xfId="13229" xr:uid="{F229A9AE-99A6-4A9F-ABED-9AE8579E9B15}"/>
    <cellStyle name="Note 3 2 3 2 2 2 2" xfId="2139" xr:uid="{09F127A0-5795-45E0-848D-AD48CA3E9F27}"/>
    <cellStyle name="Note 3 2 3 2 2 2 2 2" xfId="27610" xr:uid="{EB7313C4-1065-4180-A2D4-5AD7EBB76035}"/>
    <cellStyle name="Note 3 2 3 2 2 2 3" xfId="38580" xr:uid="{98C71D11-D4E8-4480-AB0C-FF3B6D080B84}"/>
    <cellStyle name="Note 3 2 3 2 2 3" xfId="6005" xr:uid="{AFCF84D6-9BA4-4DCA-B9EF-6841E9EA38D7}"/>
    <cellStyle name="Note 3 2 3 2 2 3 2" xfId="17047" xr:uid="{46110419-9106-42DA-8160-F10476BA723D}"/>
    <cellStyle name="Note 3 2 3 2 2 3 2 2" xfId="42363" xr:uid="{AB93546F-F8B7-47DC-8512-2420B41B0FDC}"/>
    <cellStyle name="Note 3 2 3 2 2 3 3" xfId="31428" xr:uid="{BEA0A3CE-8823-4E8F-AD4B-A965DB5B225D}"/>
    <cellStyle name="Note 3 2 3 2 2 4" xfId="18814" xr:uid="{B4C51EA9-5176-41A4-A8E7-FB476D5D3DFE}"/>
    <cellStyle name="Note 3 2 3 2 2 4 2" xfId="44114" xr:uid="{49FFBA8A-8B6D-47CE-AD21-1712C6157EAA}"/>
    <cellStyle name="Note 3 2 3 2 2 5" xfId="29005" xr:uid="{720337C2-41EF-4924-BD14-491E48F45479}"/>
    <cellStyle name="Note 3 2 3 2 3" xfId="21563" xr:uid="{C41863E9-3CC1-4B6A-85F4-8DE720F6B403}"/>
    <cellStyle name="Note 3 2 3 2 3 2" xfId="7334" xr:uid="{AC06715C-0DAE-4571-8509-42C9341945EE}"/>
    <cellStyle name="Note 3 2 3 2 3 2 2" xfId="32748" xr:uid="{28218D9D-B2BA-4C02-BBF5-61AFB9AF48D8}"/>
    <cellStyle name="Note 3 2 3 2 3 3" xfId="46831" xr:uid="{1816950C-8A83-4662-9F0E-A1DDD030C0C5}"/>
    <cellStyle name="Note 3 2 3 2 4" xfId="14344" xr:uid="{9E4BD017-2222-4E91-8768-29B0DAB21218}"/>
    <cellStyle name="Note 3 2 3 2 4 2" xfId="18038" xr:uid="{75335F67-7882-4BB2-AE47-22B01623D4F4}"/>
    <cellStyle name="Note 3 2 3 2 4 2 2" xfId="43346" xr:uid="{AC149A66-85BC-4E4D-AA05-64B516A70E6C}"/>
    <cellStyle name="Note 3 2 3 2 4 3" xfId="39683" xr:uid="{95044F53-B9AF-4ED0-9508-1CF7AF006970}"/>
    <cellStyle name="Note 3 2 3 2 5" xfId="12409" xr:uid="{7FB942C3-5B3C-4D06-ABC2-139F8D04CBE6}"/>
    <cellStyle name="Note 3 2 3 2 5 2" xfId="37772" xr:uid="{27953AE8-06D3-4D4B-9ED8-BDBA54DE41C9}"/>
    <cellStyle name="Note 3 2 3 2 6" xfId="37251" xr:uid="{E138BBA6-F7F4-47A7-8944-51EC6128CB75}"/>
    <cellStyle name="Note 3 2 3 3" xfId="24525" xr:uid="{B139A7F1-3796-4112-B670-DAF12A79BE01}"/>
    <cellStyle name="Note 3 2 3 3 2" xfId="9875" xr:uid="{C67A6E2A-D431-497B-ABFF-BC1B048425F9}"/>
    <cellStyle name="Note 3 2 3 3 2 2" xfId="1624" xr:uid="{38C213D1-32AB-4330-86EA-FED3B5C7361D}"/>
    <cellStyle name="Note 3 2 3 3 2 2 2" xfId="4243" xr:uid="{363396DC-9C13-4F10-B689-76295A440725}"/>
    <cellStyle name="Note 3 2 3 3 2 2 2 2" xfId="29687" xr:uid="{416AD7C8-CA67-43CE-9440-6BF2158B53A9}"/>
    <cellStyle name="Note 3 2 3 3 2 2 3" xfId="27095" xr:uid="{73B9B8A5-01F0-4D36-8EEF-DCD1D75157A6}"/>
    <cellStyle name="Note 3 2 3 3 2 3" xfId="12319" xr:uid="{6D857D5E-E0E0-4303-99DE-E02728D0FC04}"/>
    <cellStyle name="Note 3 2 3 3 2 3 2" xfId="6513" xr:uid="{0A60232B-6315-46D9-87FC-C2F66B22357E}"/>
    <cellStyle name="Note 3 2 3 3 2 3 2 2" xfId="31936" xr:uid="{583D0B1B-F2F7-44A8-AA0B-0C079B285C0B}"/>
    <cellStyle name="Note 3 2 3 3 2 3 3" xfId="37682" xr:uid="{A7CBBD14-2354-41C5-B72E-26FD47A1EB88}"/>
    <cellStyle name="Note 3 2 3 3 2 4" xfId="8281" xr:uid="{F9CE8D62-A048-45F6-9847-09D06CAEBA42}"/>
    <cellStyle name="Note 3 2 3 3 2 4 2" xfId="33688" xr:uid="{B722E170-5483-4CCA-849D-0A24002ACA73}"/>
    <cellStyle name="Note 3 2 3 3 2 5" xfId="35259" xr:uid="{D1E280B5-D29F-4912-992E-BC45BBB1C9CA}"/>
    <cellStyle name="Note 3 2 3 3 3" xfId="15251" xr:uid="{678BA705-A223-43BC-981A-B750B8A74F15}"/>
    <cellStyle name="Note 3 2 3 3 3 2" xfId="19970" xr:uid="{A83A166F-E9C9-4D0C-A426-5B2ADF7EF08D}"/>
    <cellStyle name="Note 3 2 3 3 3 2 2" xfId="45258" xr:uid="{6C37A4A7-D37C-422E-BAC1-B4ADD5199325}"/>
    <cellStyle name="Note 3 2 3 3 3 3" xfId="40578" xr:uid="{5249527F-D67A-431B-AE2F-EE4623FF7932}"/>
    <cellStyle name="Note 3 2 3 3 4" xfId="2780" xr:uid="{9AAE0594-8CE0-41B0-A6C7-FE55FED483A7}"/>
    <cellStyle name="Note 3 2 3 3 4 2" xfId="7505" xr:uid="{5F0C4DDD-A008-459D-B738-805635825B26}"/>
    <cellStyle name="Note 3 2 3 3 4 2 2" xfId="32919" xr:uid="{EA68292B-A77C-41E7-82FF-EE6BE35E50DA}"/>
    <cellStyle name="Note 3 2 3 3 4 3" xfId="28233" xr:uid="{F07595C4-8F7F-4788-A4C9-607186ADCFED}"/>
    <cellStyle name="Note 3 2 3 3 5" xfId="25046" xr:uid="{A5071563-40BA-42BE-88FF-E19826386F09}"/>
    <cellStyle name="Note 3 2 3 3 5 2" xfId="50280" xr:uid="{52A5A65A-0267-4695-9287-07378F1BC261}"/>
    <cellStyle name="Note 3 2 3 3 6" xfId="49761" xr:uid="{A63E20D6-D556-4AD4-9984-F53A791A3A5B}"/>
    <cellStyle name="Note 3 2 3 4" xfId="1457" xr:uid="{BEF9923E-7896-4FBA-B01F-C9A448D50016}"/>
    <cellStyle name="Note 3 2 3 4 2" xfId="19543" xr:uid="{0DA91AB9-C68F-4200-BF3A-8D5CF0088D7B}"/>
    <cellStyle name="Note 3 2 3 4 2 2" xfId="1105" xr:uid="{C29B69AD-07D3-4693-AD82-3CFA25EED1E0}"/>
    <cellStyle name="Note 3 2 3 4 2 2 2" xfId="26589" xr:uid="{11B9C3A7-6227-4EEC-A4C3-974B65E43F41}"/>
    <cellStyle name="Note 3 2 3 4 2 3" xfId="44831" xr:uid="{A4B667F6-DFEB-4F05-9802-81C42B8E36FE}"/>
    <cellStyle name="Note 3 2 3 4 3" xfId="16539" xr:uid="{A56C2414-C3C9-43DA-88C1-29107EB57BF2}"/>
    <cellStyle name="Note 3 2 3 4 3 2" xfId="23360" xr:uid="{83A8B82A-4658-480F-ACC9-65F81D91FB7B}"/>
    <cellStyle name="Note 3 2 3 4 3 2 2" xfId="48615" xr:uid="{EC5B903C-1D29-4ABF-A14A-B6D6722ACF09}"/>
    <cellStyle name="Note 3 2 3 4 3 3" xfId="41855" xr:uid="{5BB36E9F-AF6D-4CA6-8847-42C2BC3C3425}"/>
    <cellStyle name="Note 3 2 3 4 4" xfId="25127" xr:uid="{A4C54994-E354-403B-A718-AF98DE66E01A}"/>
    <cellStyle name="Note 3 2 3 4 4 2" xfId="50361" xr:uid="{A1A2471F-BE1E-44BD-9623-0CB73B6AA34D}"/>
    <cellStyle name="Note 3 2 3 4 5" xfId="26928" xr:uid="{2059FDF1-4F79-461E-950C-B0EAF9F5EE2A}"/>
    <cellStyle name="Note 3 2 3 5" xfId="8927" xr:uid="{AD8C6A40-5746-4662-803B-7B48422F581C}"/>
    <cellStyle name="Note 3 2 3 5 2" xfId="17867" xr:uid="{54C05893-9383-46CB-91A0-5AF935C2FFC7}"/>
    <cellStyle name="Note 3 2 3 5 2 2" xfId="43175" xr:uid="{36021506-F2F0-4FC1-BBA5-5283C9921AF1}"/>
    <cellStyle name="Note 3 2 3 5 3" xfId="34320" xr:uid="{CAC257BE-00BD-428C-8D54-1232C8A2DE69}"/>
    <cellStyle name="Note 3 2 3 6" xfId="20656" xr:uid="{62C36CDA-B383-45C6-B683-434F7E9E3ACB}"/>
    <cellStyle name="Note 3 2 3 6 2" xfId="24350" xr:uid="{3A824A1D-BDA7-485D-8659-D6FC79E84485}"/>
    <cellStyle name="Note 3 2 3 6 2 2" xfId="49595" xr:uid="{A9DFE7A6-03AE-4D65-8E64-960366645B9B}"/>
    <cellStyle name="Note 3 2 3 6 3" xfId="45935" xr:uid="{C6311D5C-B8F8-425C-A306-82A477DED471}"/>
    <cellStyle name="Note 3 2 3 7" xfId="6095" xr:uid="{083F9DE9-A3FF-4318-851F-D5FB25D95816}"/>
    <cellStyle name="Note 3 2 3 7 2" xfId="31518" xr:uid="{157F5485-D0BE-4036-91EA-CA31D6FA80B2}"/>
    <cellStyle name="Note 3 2 3 8" xfId="30997" xr:uid="{D756BB32-ABB4-400D-AC8C-11252435ABCA}"/>
    <cellStyle name="Note 3 2 4" xfId="18212" xr:uid="{014DFBA7-7F8F-4ECD-B11F-BA7B9D0FF75F}"/>
    <cellStyle name="Note 3 2 4 2" xfId="22512" xr:uid="{539C7137-4EB5-45ED-A547-20CF089D1966}"/>
    <cellStyle name="Note 3 2 4 2 2" xfId="3728" xr:uid="{53770CCA-B2D9-42F4-AC9F-1CE227DA6AB7}"/>
    <cellStyle name="Note 3 2 4 2 2 2" xfId="10557" xr:uid="{7432B1C5-0F77-4300-BC12-19C9189EC1DB}"/>
    <cellStyle name="Note 3 2 4 2 2 2 2" xfId="35941" xr:uid="{B48A9839-8C36-4840-9FAD-E40FCF3759AB}"/>
    <cellStyle name="Note 3 2 4 2 2 3" xfId="29172" xr:uid="{F4AA9407-03C2-4024-A8C5-B19BB77D38FE}"/>
    <cellStyle name="Note 3 2 4 2 3" xfId="24956" xr:uid="{CB0F9485-4B2B-474A-9990-968D948D6ED2}"/>
    <cellStyle name="Note 3 2 4 2 3 2" xfId="12827" xr:uid="{CDD65957-2CD7-4EE4-8B1E-2621CA673229}"/>
    <cellStyle name="Note 3 2 4 2 3 2 2" xfId="38190" xr:uid="{B3809FA3-DE17-42E0-B891-D96D3766B0E8}"/>
    <cellStyle name="Note 3 2 4 2 3 3" xfId="50190" xr:uid="{1687D5EA-16AA-4BD9-9B7A-62AD1CF31A90}"/>
    <cellStyle name="Note 3 2 4 2 4" xfId="20916" xr:uid="{812F4AA4-5B87-45B5-BBA6-C100B5668BA1}"/>
    <cellStyle name="Note 3 2 4 2 4 2" xfId="46195" xr:uid="{F57CDF68-D58A-47E9-8AF2-A1D177CA89D8}"/>
    <cellStyle name="Note 3 2 4 2 5" xfId="47768" xr:uid="{787C4697-2E6D-450F-AA86-55FB35C2DE2C}"/>
    <cellStyle name="Note 3 2 4 3" xfId="4718" xr:uid="{47417C47-5776-4F77-A019-12672EAE7AF4}"/>
    <cellStyle name="Note 3 2 4 3 2" xfId="13656" xr:uid="{6DB476C6-7132-4E9E-B41D-018B56066565}"/>
    <cellStyle name="Note 3 2 4 3 2 2" xfId="39007" xr:uid="{00DE6F1D-E1B3-4AD8-9423-7F310195AC09}"/>
    <cellStyle name="Note 3 2 4 3 3" xfId="30149" xr:uid="{350C427A-0492-4D65-8365-A640F1162E6C}"/>
    <cellStyle name="Note 3 2 4 4" xfId="9093" xr:uid="{A746A04C-6CE8-49BE-9014-7BD1DB26B282}"/>
    <cellStyle name="Note 3 2 4 4 2" xfId="20141" xr:uid="{20BC4DA4-F13B-4386-B928-D02695D172EE}"/>
    <cellStyle name="Note 3 2 4 4 2 2" xfId="45429" xr:uid="{F024BC60-001A-44BB-9B26-C391A3EAD19D}"/>
    <cellStyle name="Note 3 2 4 4 3" xfId="34486" xr:uid="{4F9F4E84-426E-4F13-B7E9-7E7BADE5BFD7}"/>
    <cellStyle name="Note 3 2 4 5" xfId="18733" xr:uid="{9FA4BB5C-0245-453D-BCB9-1CB124BB3590}"/>
    <cellStyle name="Note 3 2 4 5 2" xfId="44033" xr:uid="{AC0670DA-438A-43AE-998A-E5663B8B4672}"/>
    <cellStyle name="Note 3 2 4 6" xfId="43513" xr:uid="{D83E3220-593D-4A86-B1D9-51AFFE01E29A}"/>
    <cellStyle name="Note 3 2 5" xfId="7679" xr:uid="{0B99165B-FFD6-4989-9B44-CCA385A92B3A}"/>
    <cellStyle name="Note 3 2 5 2" xfId="16199" xr:uid="{B633825A-E765-48FF-9B91-78CA5F8DC296}"/>
    <cellStyle name="Note 3 2 5 2 2" xfId="10042" xr:uid="{045308EC-C6BE-4103-8236-2F175A32B08D}"/>
    <cellStyle name="Note 3 2 5 2 2 2" xfId="23194" xr:uid="{17DA9AC0-ABBD-4641-9AB8-3B10209679E2}"/>
    <cellStyle name="Note 3 2 5 2 2 2 2" xfId="48449" xr:uid="{CEE10BF6-C0DC-4590-99E1-F4E188164790}"/>
    <cellStyle name="Note 3 2 5 2 2 3" xfId="35426" xr:uid="{6BC4A9EE-C633-480D-BF4C-F844944F96EF}"/>
    <cellStyle name="Note 3 2 5 2 3" xfId="18643" xr:uid="{91F53155-A099-4AEC-BC00-84F7B82BB9D7}"/>
    <cellStyle name="Note 3 2 5 2 3 2" xfId="25464" xr:uid="{87E7BB1A-B449-4292-BAD4-8A38C097F1CB}"/>
    <cellStyle name="Note 3 2 5 2 3 2 2" xfId="50698" xr:uid="{DEF7346E-7C7B-4FBF-8DDE-C6D0C4782D2C}"/>
    <cellStyle name="Note 3 2 5 2 3 3" xfId="43943" xr:uid="{B0AA8097-B082-42C8-878D-7BF1CDAEA9DE}"/>
    <cellStyle name="Note 3 2 5 2 4" xfId="14604" xr:uid="{F3FC7654-5C25-454B-930C-73B045B3333A}"/>
    <cellStyle name="Note 3 2 5 2 4 2" xfId="39943" xr:uid="{30F9D1C1-A58C-4617-8CC7-3A15851C8E33}"/>
    <cellStyle name="Note 3 2 5 2 5" xfId="41515" xr:uid="{78FACA9D-9CAB-44F9-8BAD-71D9BC08F2B8}"/>
    <cellStyle name="Note 3 2 5 3" xfId="11031" xr:uid="{BB5A1826-6FAD-4236-AC17-3C925701EC81}"/>
    <cellStyle name="Note 3 2 5 3 2" xfId="1021" xr:uid="{7CDA8AA8-1B43-4EC6-BB92-51A6CEEB0498}"/>
    <cellStyle name="Note 3 2 5 3 2 2" xfId="26505" xr:uid="{59F0DA34-EEBD-41FE-ADF2-5AFC2AFC35B2}"/>
    <cellStyle name="Note 3 2 5 3 3" xfId="36402" xr:uid="{A712658C-1746-49A8-8CBB-814E58B98B67}"/>
    <cellStyle name="Note 3 2 5 4" xfId="21729" xr:uid="{6A3552BE-0D35-46EC-BF5B-2AEB87BC9F9B}"/>
    <cellStyle name="Note 3 2 5 4 2" xfId="13827" xr:uid="{92F879DA-C0AC-493C-9049-96A8F839ACAA}"/>
    <cellStyle name="Note 3 2 5 4 2 2" xfId="39178" xr:uid="{F3C9609C-CF70-4E87-9248-C7987D76B1C9}"/>
    <cellStyle name="Note 3 2 5 4 3" xfId="46997" xr:uid="{45126D24-050A-4666-86D7-BB7CED55FBCC}"/>
    <cellStyle name="Note 3 2 5 5" xfId="8200" xr:uid="{D4883AD1-A295-47D0-9C31-4C006CD61885}"/>
    <cellStyle name="Note 3 2 5 5 2" xfId="33607" xr:uid="{46A74214-A63D-476A-9585-56A2EE73E882}"/>
    <cellStyle name="Note 3 2 5 6" xfId="33086" xr:uid="{AF5D2E72-D064-4183-9736-BE7CD44CCA64}"/>
    <cellStyle name="Note 3 2 6" xfId="6737" xr:uid="{D1835AC1-A611-4990-9FEF-F15E6826F7B4}"/>
    <cellStyle name="Note 3 2 6 2" xfId="11115" xr:uid="{AC792376-6670-4BD7-BEF1-204CFB724E2D}"/>
    <cellStyle name="Note 3 2 6 2 2" xfId="7416" xr:uid="{20A41489-F300-4260-AD4B-A83A24EDE2A0}"/>
    <cellStyle name="Note 3 2 6 2 2 2" xfId="32830" xr:uid="{2BA0B4FF-CE49-4971-B865-4E116F46CB47}"/>
    <cellStyle name="Note 3 2 6 2 3" xfId="36486" xr:uid="{AE181AF5-FDC1-4AEF-BCAA-2FC12FDD9FF8}"/>
    <cellStyle name="Note 3 2 6 3" xfId="1797" xr:uid="{B9FEDF4F-76D4-4F2D-ADEF-391A7DAF65D4}"/>
    <cellStyle name="Note 3 2 6 3 2" xfId="13910" xr:uid="{62D1D834-0057-46E6-A0B9-4AC5E4F6EECB}"/>
    <cellStyle name="Note 3 2 6 3 2 2" xfId="39261" xr:uid="{22D6AB54-7D18-401A-9E5E-ACA307E694B1}"/>
    <cellStyle name="Note 3 2 6 3 3" xfId="27268" xr:uid="{9BDB25F6-4C70-40EA-BF9B-BBD4BC01F5CA}"/>
    <cellStyle name="Note 3 2 6 4" xfId="23023" xr:uid="{EADE63B0-1A84-42DE-80F2-EC6399AA6F44}"/>
    <cellStyle name="Note 3 2 6 4 2" xfId="48278" xr:uid="{CDF7984D-F1BA-4B85-945A-051424241C91}"/>
    <cellStyle name="Note 3 2 6 5" xfId="32151" xr:uid="{2237C768-CDE4-4E31-9448-E0C37731EA48}"/>
    <cellStyle name="Note 3 2 7" xfId="7855" xr:uid="{DFCF252E-26B3-420A-B035-349EA516C3AB}"/>
    <cellStyle name="Note 3 2 7 2" xfId="15762" xr:uid="{A666AF1A-BDCA-40A8-A0D2-49891561F4D8}"/>
    <cellStyle name="Note 3 2 7 2 2" xfId="41089" xr:uid="{7D6D4DB4-574D-4AA9-9BBA-0F6A2AF999E6}"/>
    <cellStyle name="Note 3 2 7 3" xfId="33262" xr:uid="{D4256A7E-5E77-49DB-9052-BF1B2CB45450}"/>
    <cellStyle name="Note 3 2 8" xfId="12230" xr:uid="{44786B8A-4B1B-497A-A13A-FA64E6625981}"/>
    <cellStyle name="Note 3 2 8 2" xfId="22245" xr:uid="{3B9DE4C3-D5BE-4E4F-8818-14EEDC872DB9}"/>
    <cellStyle name="Note 3 2 8 2 2" xfId="47513" xr:uid="{A1D41904-7711-4552-866E-7E0E4DEC797A}"/>
    <cellStyle name="Note 3 2 8 3" xfId="37593" xr:uid="{1CC32D97-CFBF-4ED7-9C67-D034C7D6A75C}"/>
    <cellStyle name="Note 3 2 9" xfId="3991" xr:uid="{CDCE490F-895F-4504-BC1F-AF4C1199CDDB}"/>
    <cellStyle name="Note 3 2 9 2" xfId="29435" xr:uid="{C67D8E14-590C-474B-B3FC-F4BAC06979EF}"/>
    <cellStyle name="Note 3 3" xfId="20314" xr:uid="{E4EFBCB9-FC9B-46AC-9B09-FBFDA4A9F596}"/>
    <cellStyle name="Note 3 3 2" xfId="14002" xr:uid="{43A29684-E95E-443B-9C0B-1387534D89B1}"/>
    <cellStyle name="Note 3 3 2 2" xfId="11979" xr:uid="{9AB4D83E-F41D-4096-83CF-0C47C535B8E8}"/>
    <cellStyle name="Note 3 3 2 2 2" xfId="16366" xr:uid="{5728F4CC-3D1F-4EAC-BD24-5FBCCFF5CDB6}"/>
    <cellStyle name="Note 3 3 2 2 2 2" xfId="6347" xr:uid="{678531BF-786E-4526-9A12-B874E0F7F939}"/>
    <cellStyle name="Note 3 3 2 2 2 2 2" xfId="31770" xr:uid="{E01AA20F-15F2-4A1C-9C34-CBB2009A2EF7}"/>
    <cellStyle name="Note 3 3 2 2 2 3" xfId="41682" xr:uid="{9B12AEB2-B85A-4FAF-8C28-DE85F5719A37}"/>
    <cellStyle name="Note 3 3 2 2 3" xfId="20745" xr:uid="{EA6A6A40-147E-45C2-8A7D-81D563348043}"/>
    <cellStyle name="Note 3 3 2 2 3 2" xfId="8618" xr:uid="{213B4032-D962-4B0A-8A1D-31EB697AB280}"/>
    <cellStyle name="Note 3 3 2 2 3 2 2" xfId="34025" xr:uid="{8738980E-58DE-4558-9228-03B109DD3E09}"/>
    <cellStyle name="Note 3 3 2 2 3 3" xfId="46024" xr:uid="{8C53FFB2-2AC6-483E-9CD1-7B5991A1DEEB}"/>
    <cellStyle name="Note 3 3 2 2 4" xfId="9353" xr:uid="{4583EECF-33D4-4C3B-9889-D423F94F567F}"/>
    <cellStyle name="Note 3 3 2 2 4 2" xfId="34746" xr:uid="{87FF6AB7-123E-44FB-9026-491DF70FB914}"/>
    <cellStyle name="Note 3 3 2 2 5" xfId="37342" xr:uid="{94564B91-5241-400C-8741-C0F1A294A7B8}"/>
    <cellStyle name="Note 3 3 2 3" xfId="17356" xr:uid="{FFA05207-4FD8-45BE-AFBE-9815ACACDBD5}"/>
    <cellStyle name="Note 3 3 2 3 2" xfId="2057" xr:uid="{78389060-24A4-40E6-8E99-E2E82E2F3B96}"/>
    <cellStyle name="Note 3 3 2 3 2 2" xfId="27528" xr:uid="{D329E36D-54A7-4BC3-AD0E-94A0E862DF2D}"/>
    <cellStyle name="Note 3 3 2 3 3" xfId="42664" xr:uid="{9EA4DAA8-0621-4F49-8C56-3C52F2D013A4}"/>
    <cellStyle name="Note 3 3 2 4" xfId="4884" xr:uid="{F3B3F52D-AD59-4BBE-BD83-9B1644FBB14E}"/>
    <cellStyle name="Note 3 3 2 4 2" xfId="1194" xr:uid="{7F02D957-3EAB-4668-B99F-512A539E2F0B}"/>
    <cellStyle name="Note 3 3 2 4 2 2" xfId="26678" xr:uid="{C67FA567-E466-49E3-9BA5-BE05C6A202A0}"/>
    <cellStyle name="Note 3 3 2 4 3" xfId="30315" xr:uid="{E5064762-5984-4981-BF03-3731F207A3DC}"/>
    <cellStyle name="Note 3 3 2 5" xfId="14523" xr:uid="{A27AB856-0681-4ACA-B976-1739F986EA33}"/>
    <cellStyle name="Note 3 3 2 5 2" xfId="39862" xr:uid="{8FEFF0AE-DD70-4EDB-B74F-61174D63ACE0}"/>
    <cellStyle name="Note 3 3 2 6" xfId="39343" xr:uid="{46740973-8AB2-4A56-8CE4-1AFF1E29DD9E}"/>
    <cellStyle name="Note 3 3 3" xfId="2438" xr:uid="{774E18BD-6CF8-48C7-BB3E-14E75BFA12AF}"/>
    <cellStyle name="Note 3 3 3 2" xfId="24616" xr:uid="{30E710B1-4B6C-40D9-AC4A-36359D25ED68}"/>
    <cellStyle name="Note 3 3 3 2 2" xfId="5832" xr:uid="{269827D0-71F6-4A5D-930C-56CBD323A365}"/>
    <cellStyle name="Note 3 3 3 2 2 2" xfId="12661" xr:uid="{03B8A5A4-B18F-4DE1-8144-3B33FA750097}"/>
    <cellStyle name="Note 3 3 3 2 2 2 2" xfId="38024" xr:uid="{A8FCB2D6-787B-4475-AC72-F0AD1D0B2510}"/>
    <cellStyle name="Note 3 3 3 2 2 3" xfId="31255" xr:uid="{3CD0EB46-A8B3-40A6-9DA5-4B33ECB55B53}"/>
    <cellStyle name="Note 3 3 3 2 3" xfId="14433" xr:uid="{CA2E88CD-110A-4240-90A7-B73326477209}"/>
    <cellStyle name="Note 3 3 3 2 3 2" xfId="21253" xr:uid="{FE777E26-CBE0-433E-B476-26F73529FD0A}"/>
    <cellStyle name="Note 3 3 3 2 3 2 2" xfId="46532" xr:uid="{063AA66E-77A1-4E68-8A9D-F0BA202BFFB5}"/>
    <cellStyle name="Note 3 3 3 2 3 3" xfId="39772" xr:uid="{035F389F-5B38-4618-87D2-B5DA59A84AD6}"/>
    <cellStyle name="Note 3 3 3 2 4" xfId="21989" xr:uid="{346F102F-F470-4DB3-A550-F440743323B6}"/>
    <cellStyle name="Note 3 3 3 2 4 2" xfId="47257" xr:uid="{2C1F38D1-88A9-4990-817F-C9779E7B146F}"/>
    <cellStyle name="Note 3 3 3 2 5" xfId="49850" xr:uid="{227549B6-B143-4462-98F2-987E95ACDB4C}"/>
    <cellStyle name="Note 3 3 3 3" xfId="6823" xr:uid="{DCF07589-0023-479E-A04C-A02610345CF1}"/>
    <cellStyle name="Note 3 3 3 3 2" xfId="4161" xr:uid="{6BDF8004-6720-4BC0-B4F7-B4C355F67030}"/>
    <cellStyle name="Note 3 3 3 3 2 2" xfId="29605" xr:uid="{A472C31E-B9D1-4EE6-AB0F-C48ACB0A5968}"/>
    <cellStyle name="Note 3 3 3 3 3" xfId="32237" xr:uid="{328D951B-F4C9-4F29-84B6-0ADA61525830}"/>
    <cellStyle name="Note 3 3 3 4" xfId="11197" xr:uid="{18C0C30B-3750-4C96-AF63-F99A8AC65FF5}"/>
    <cellStyle name="Note 3 3 3 4 2" xfId="2228" xr:uid="{FD48CCDA-EB45-48E6-B1E9-77A44D5B42CC}"/>
    <cellStyle name="Note 3 3 3 4 2 2" xfId="27699" xr:uid="{64811508-D6F1-4533-A57C-FD9C167B80F7}"/>
    <cellStyle name="Note 3 3 3 4 3" xfId="36568" xr:uid="{FA859457-C3A9-480D-BBF2-0827CE30359E}"/>
    <cellStyle name="Note 3 3 3 5" xfId="2959" xr:uid="{30CFE818-B3AF-4449-9B5A-EA72C0A829C6}"/>
    <cellStyle name="Note 3 3 3 5 2" xfId="28412" xr:uid="{D4C09485-1F1A-47AA-8CBF-3DFD00CBE9AE}"/>
    <cellStyle name="Note 3 3 3 6" xfId="27893" xr:uid="{8D6EEAEA-1311-4FE8-9295-E22811365005}"/>
    <cellStyle name="Note 3 3 4" xfId="5665" xr:uid="{269162CB-3CE0-4933-8935-2B138DFDBA8E}"/>
    <cellStyle name="Note 3 3 4 2" xfId="22679" xr:uid="{024DB918-73FF-4BF6-AC16-644A3E1D39F1}"/>
    <cellStyle name="Note 3 3 4 2 2" xfId="16881" xr:uid="{FF09732C-3CA6-4F96-89C9-E6BD3B3D48B5}"/>
    <cellStyle name="Note 3 3 4 2 2 2" xfId="42197" xr:uid="{99E1E4B3-9DB0-4A81-BBA9-0D60F5E61DE1}"/>
    <cellStyle name="Note 3 3 4 2 3" xfId="47934" xr:uid="{19311B29-83AD-4EF8-B7B2-D5A52E317964}"/>
    <cellStyle name="Note 3 3 4 3" xfId="8110" xr:uid="{21195143-F401-4A07-9FFF-7493E4586BAB}"/>
    <cellStyle name="Note 3 3 4 3 2" xfId="19151" xr:uid="{5E1B922C-2AD3-4084-8922-E9FACA24754C}"/>
    <cellStyle name="Note 3 3 4 3 2 2" xfId="44451" xr:uid="{69B893E1-87DA-447E-B356-E1B145087579}"/>
    <cellStyle name="Note 3 3 4 3 3" xfId="33517" xr:uid="{D6318481-261D-43CF-8B71-4B703AB756BF}"/>
    <cellStyle name="Note 3 3 4 4" xfId="3040" xr:uid="{157B344F-10CA-427C-AB29-582E91867466}"/>
    <cellStyle name="Note 3 3 4 4 2" xfId="28493" xr:uid="{EAAE6B2B-6F1F-4357-B175-2EDB6ABF5AF3}"/>
    <cellStyle name="Note 3 3 4 5" xfId="31088" xr:uid="{C4A696CD-119B-4293-ABC5-B3CA14605102}"/>
    <cellStyle name="Note 3 3 5" xfId="23668" xr:uid="{02422167-E889-49BA-82AA-4624AF919A5C}"/>
    <cellStyle name="Note 3 3 5 2" xfId="1022" xr:uid="{EB850A7D-6B96-4247-A825-58B1871B5A47}"/>
    <cellStyle name="Note 3 3 5 2 2" xfId="26506" xr:uid="{5D989E43-C605-4D08-B98E-BC9A39A99BFC}"/>
    <cellStyle name="Note 3 3 5 3" xfId="48913" xr:uid="{F82A2182-2D27-4D33-B25B-C13F268D35C1}"/>
    <cellStyle name="Note 3 3 6" xfId="15417" xr:uid="{38A07D92-6E17-4C9E-8D2A-BDE17FA0D786}"/>
    <cellStyle name="Note 3 3 6 2" xfId="1193" xr:uid="{6667391A-CE42-43C6-A297-E77FD2ACF291}"/>
    <cellStyle name="Note 3 3 6 2 2" xfId="26677" xr:uid="{1682EA20-F25F-45A4-A3AD-DF509D8EC694}"/>
    <cellStyle name="Note 3 3 6 3" xfId="40744" xr:uid="{963F116C-6412-464B-8865-250A7B9E0D42}"/>
    <cellStyle name="Note 3 3 7" xfId="20835" xr:uid="{F71F335C-89FB-4926-9D80-E071FA8920A1}"/>
    <cellStyle name="Note 3 3 7 2" xfId="46114" xr:uid="{0DB80219-EDB2-447B-BAA7-84653AF644A8}"/>
    <cellStyle name="Note 3 3 8" xfId="45595" xr:uid="{2E2CC25B-6CCB-4311-A0CA-77E0FF1FFCC4}"/>
    <cellStyle name="Note 3 4" xfId="8751" xr:uid="{8F5910C1-8468-461E-A37E-ED9C2BA8177C}"/>
    <cellStyle name="Note 3 4 2" xfId="21387" xr:uid="{E2F9FC26-796D-4C8D-995F-7C0FDBD53D02}"/>
    <cellStyle name="Note 3 4 2 2" xfId="7770" xr:uid="{B3A21424-C2AC-43CE-A799-655EA79D8244}"/>
    <cellStyle name="Note 3 4 2 2 2" xfId="24783" xr:uid="{43B5DB97-7C97-407A-8D47-536EA33507FB}"/>
    <cellStyle name="Note 3 4 2 2 2 2" xfId="18985" xr:uid="{3C0553EA-5DFA-47C7-94AA-409CE383ECB0}"/>
    <cellStyle name="Note 3 4 2 2 2 2 2" xfId="44285" xr:uid="{AA52D96D-22D8-4EA1-AD1F-307182694089}"/>
    <cellStyle name="Note 3 4 2 2 2 3" xfId="50017" xr:uid="{A7A6D87A-3C13-4B98-8974-BC0B4292CCB3}"/>
    <cellStyle name="Note 3 4 2 2 3" xfId="9182" xr:uid="{ECD95BE5-CE31-4426-9083-0C5C07CE322C}"/>
    <cellStyle name="Note 3 4 2 2 3 2" xfId="3377" xr:uid="{55F53D30-40BC-4AF2-877E-23392E948A15}"/>
    <cellStyle name="Note 3 4 2 2 3 2 2" xfId="28830" xr:uid="{9B3B87EC-142B-45CB-B445-278807DDE84C}"/>
    <cellStyle name="Note 3 4 2 2 3 3" xfId="34575" xr:uid="{AFEA401E-AA8E-4F36-BE6F-757B468516EF}"/>
    <cellStyle name="Note 3 4 2 2 4" xfId="5144" xr:uid="{DE0E6AC0-D4E1-4F47-8F25-9704405F6682}"/>
    <cellStyle name="Note 3 4 2 2 4 2" xfId="30575" xr:uid="{CED270EF-2DA7-47CA-B360-C2D818A8E611}"/>
    <cellStyle name="Note 3 4 2 2 5" xfId="33177" xr:uid="{043A8DD8-08EF-4155-9D27-0CEF9BE0847E}"/>
    <cellStyle name="Note 3 4 2 3" xfId="13145" xr:uid="{81EFCF41-B125-4DE8-9420-32633DCD1199}"/>
    <cellStyle name="Note 3 4 2 3 2" xfId="23112" xr:uid="{8F5D7193-0D64-4579-BF52-DB267BDC1A11}"/>
    <cellStyle name="Note 3 4 2 3 2 2" xfId="48367" xr:uid="{4B0398BF-5344-45E1-BBE3-2804A57AA71B}"/>
    <cellStyle name="Note 3 4 2 3 3" xfId="38496" xr:uid="{965C7933-95F3-40E1-94AE-6BBA3B1FCFE1}"/>
    <cellStyle name="Note 3 4 2 4" xfId="17522" xr:uid="{94B43E1F-C3E2-4E0F-B283-8018CEDA17A5}"/>
    <cellStyle name="Note 3 4 2 4 2" xfId="10646" xr:uid="{FC70C7E0-CBC8-4DAF-93A7-274E73F302B4}"/>
    <cellStyle name="Note 3 4 2 4 2 2" xfId="36030" xr:uid="{41CB79C0-ECEF-48AC-8CD7-66A346B16F3E}"/>
    <cellStyle name="Note 3 4 2 4 3" xfId="42830" xr:uid="{15259464-FF6B-4BC1-9DF7-716782BFCE00}"/>
    <cellStyle name="Note 3 4 2 5" xfId="21908" xr:uid="{3AD23F44-3903-4956-8D50-C9A055DB6B1F}"/>
    <cellStyle name="Note 3 4 2 5 2" xfId="47176" xr:uid="{1A0CB198-ED33-4022-A609-73E551CD1B51}"/>
    <cellStyle name="Note 3 4 2 6" xfId="46656" xr:uid="{82C7911A-AD0E-45EC-8453-C9B5B8197E8F}"/>
    <cellStyle name="Note 3 4 3" xfId="15075" xr:uid="{0EDB4F31-732E-44BA-AA48-C748A6084371}"/>
    <cellStyle name="Note 3 4 3 2" xfId="20405" xr:uid="{E9B48726-93FA-4951-91AB-0F90B0D42CDD}"/>
    <cellStyle name="Note 3 4 3 2 2" xfId="18470" xr:uid="{BADAE969-473C-4C43-A712-1AED41832884}"/>
    <cellStyle name="Note 3 4 3 2 2 2" xfId="8452" xr:uid="{0D688B98-26AA-4C80-883F-A76E093B80D4}"/>
    <cellStyle name="Note 3 4 3 2 2 2 2" xfId="33859" xr:uid="{990EE47E-14BF-4EEF-B5A7-94C08F15C6C2}"/>
    <cellStyle name="Note 3 4 3 2 2 3" xfId="43770" xr:uid="{EE273900-ECA3-4770-95D6-CFAC280C5642}"/>
    <cellStyle name="Note 3 4 3 2 3" xfId="21818" xr:uid="{1E9069B4-1E09-4DF8-BC65-72EF621094A7}"/>
    <cellStyle name="Note 3 4 3 2 3 2" xfId="9690" xr:uid="{3827EBB4-69F0-4FBC-B5AF-2AFFEC8E2310}"/>
    <cellStyle name="Note 3 4 3 2 3 2 2" xfId="35083" xr:uid="{F0105799-E662-4E84-ADF0-2F82D85A0419}"/>
    <cellStyle name="Note 3 4 3 2 3 3" xfId="47086" xr:uid="{C359FE1E-8FDF-4F61-AE13-624872E4BE48}"/>
    <cellStyle name="Note 3 4 3 2 4" xfId="11457" xr:uid="{A6824986-2B71-41EE-BEBC-5D490AAFFC2C}"/>
    <cellStyle name="Note 3 4 3 2 4 2" xfId="36828" xr:uid="{772CE22D-5F9F-48D4-B3E8-641D1456A17F}"/>
    <cellStyle name="Note 3 4 3 2 5" xfId="45684" xr:uid="{D52F6AC4-C2AF-4C2C-B209-F4C481BA884A}"/>
    <cellStyle name="Note 3 4 3 3" xfId="506" xr:uid="{8223DDFA-96AC-4CDF-AB9B-DC20FA95F3DC}"/>
    <cellStyle name="Note 3 4 3 3 2" xfId="16799" xr:uid="{537B9894-3EAF-44A9-A814-03995421E1BC}"/>
    <cellStyle name="Note 3 4 3 3 2 2" xfId="42115" xr:uid="{1868A638-9979-40AA-8EB4-A0345423F9D6}"/>
    <cellStyle name="Note 3 4 3 3 3" xfId="25990" xr:uid="{96D6D2A3-A4C2-4FE0-B14A-AE27910E1552}"/>
    <cellStyle name="Note 3 4 3 4" xfId="6989" xr:uid="{A2CC0934-C50C-41C2-A094-23CBE6D3E951}"/>
    <cellStyle name="Note 3 4 3 4 2" xfId="23283" xr:uid="{070C9141-E379-4867-AB19-6ADF4000A42C}"/>
    <cellStyle name="Note 3 4 3 4 2 2" xfId="48538" xr:uid="{10FE3B97-9E8D-42DD-9020-08575713A6BB}"/>
    <cellStyle name="Note 3 4 3 4 3" xfId="32403" xr:uid="{EA5B5A1C-82FF-423B-AD9F-00B205CF5358}"/>
    <cellStyle name="Note 3 4 3 5" xfId="15596" xr:uid="{CC7BD6C0-34D8-4331-A042-00F5AD38EE05}"/>
    <cellStyle name="Note 3 4 3 5 2" xfId="40923" xr:uid="{8FB48A37-4EC4-43CB-B737-A4E4D8A1A10E}"/>
    <cellStyle name="Note 3 4 3 6" xfId="40404" xr:uid="{D7DD6F8F-ECF2-4963-80A7-9C9C8EBAF482}"/>
    <cellStyle name="Note 3 4 4" xfId="18303" xr:uid="{6BAC5373-EEF0-40A2-9F56-3CC9A5552C4E}"/>
    <cellStyle name="Note 3 4 4 2" xfId="12146" xr:uid="{C8F9E009-CC6F-4B78-9A30-D2ADFAA6CA48}"/>
    <cellStyle name="Note 3 4 4 2 2" xfId="25298" xr:uid="{20F37A47-BF28-4003-9A5A-0AF8D7720829}"/>
    <cellStyle name="Note 3 4 4 2 2 2" xfId="50532" xr:uid="{3A7377DD-EA93-4A02-AB01-06D906F4457E}"/>
    <cellStyle name="Note 3 4 4 2 3" xfId="37509" xr:uid="{E703BA63-A609-40E3-8DEE-6FEA037CD592}"/>
    <cellStyle name="Note 3 4 4 3" xfId="2869" xr:uid="{119E0D82-C135-4633-9FD0-282783600F87}"/>
    <cellStyle name="Note 3 4 4 3 2" xfId="14941" xr:uid="{7E8BF684-37C3-46F1-8A7F-24B4B697A40C}"/>
    <cellStyle name="Note 3 4 4 3 2 2" xfId="40280" xr:uid="{26691E10-E931-40FD-BE65-CEF3014168DC}"/>
    <cellStyle name="Note 3 4 4 3 3" xfId="28322" xr:uid="{0586C2DB-3549-4C6D-BF07-D7C3A249F54A}"/>
    <cellStyle name="Note 3 4 4 4" xfId="15677" xr:uid="{6E9555A2-69AD-4812-90C4-673607F55E2D}"/>
    <cellStyle name="Note 3 4 4 4 2" xfId="41004" xr:uid="{E70AEA4F-6F4E-45BB-9312-798EF50DE534}"/>
    <cellStyle name="Note 3 4 4 5" xfId="43603" xr:uid="{2A7D142B-65FA-4658-99E0-4DAAE0D434D3}"/>
    <cellStyle name="Note 3 4 5" xfId="19459" xr:uid="{BDBC38D1-9BAB-4B0C-BD0B-61E5A7ED13F1}"/>
    <cellStyle name="Note 3 4 5 2" xfId="10475" xr:uid="{F7E847B4-D31E-45BC-9646-52308BE59C86}"/>
    <cellStyle name="Note 3 4 5 2 2" xfId="35859" xr:uid="{D6E6DBAE-9171-4EA1-BDDE-2DE3B2143B46}"/>
    <cellStyle name="Note 3 4 5 3" xfId="44747" xr:uid="{4B913B94-A275-4B6D-89BF-0625E6FA00AC}"/>
    <cellStyle name="Note 3 4 6" xfId="23834" xr:uid="{1D267E90-9B8F-4AE1-B456-B0EDC26B6CE8}"/>
    <cellStyle name="Note 3 4 6 2" xfId="4332" xr:uid="{E03EE59F-EBCF-4340-87C3-35AAE54512EC}"/>
    <cellStyle name="Note 3 4 6 2 2" xfId="29776" xr:uid="{1DFDBF8B-AB14-4DB3-B87B-7CB90E4F5385}"/>
    <cellStyle name="Note 3 4 6 3" xfId="49079" xr:uid="{B2C2CE58-4A94-4D6E-8873-ADFBA20627B8}"/>
    <cellStyle name="Note 3 4 7" xfId="9272" xr:uid="{78E3B94E-EADB-4127-BAAE-D8DDB3FC2E6A}"/>
    <cellStyle name="Note 3 4 7 2" xfId="34665" xr:uid="{0B5331AB-1ACB-4DFD-AEC6-40290B7F63DB}"/>
    <cellStyle name="Note 3 4 8" xfId="34146" xr:uid="{C92E54A0-6BC7-4DDF-839B-F72FCEF9EB4C}"/>
    <cellStyle name="Note 3 5" xfId="4542" xr:uid="{D4F5D595-54C4-455D-9057-6DD65412AA76}"/>
    <cellStyle name="Note 3 5 2" xfId="10855" xr:uid="{75BBE5E0-5B2F-4835-BDE1-107CED1FA00E}"/>
    <cellStyle name="Note 3 5 2 2" xfId="2529" xr:uid="{7BFC23C7-4658-4F97-B8AD-AEDE26FDC95A}"/>
    <cellStyle name="Note 3 5 2 2 2" xfId="20572" xr:uid="{875F3B73-8B89-499C-985C-63315BFF6D5D}"/>
    <cellStyle name="Note 3 5 2 2 2 2" xfId="14775" xr:uid="{955B85B4-0ADF-44E3-B2AB-4FFB0A3B33ED}"/>
    <cellStyle name="Note 3 5 2 2 2 2 2" xfId="40114" xr:uid="{378F582D-D457-4DE0-876B-0870FF16FB83}"/>
    <cellStyle name="Note 3 5 2 2 2 3" xfId="45851" xr:uid="{02F8144C-8F91-415E-8E65-A99D5B05850C}"/>
    <cellStyle name="Note 3 5 2 2 3" xfId="4973" xr:uid="{BD50C455-49FA-4312-A006-055C0BED9CEB}"/>
    <cellStyle name="Note 3 5 2 2 3 2" xfId="16014" xr:uid="{B9EDE78F-8680-471A-A56C-24E21CCC1C96}"/>
    <cellStyle name="Note 3 5 2 2 3 2 2" xfId="41341" xr:uid="{BD6EC827-64AA-4A04-9551-98C9DCFF80B7}"/>
    <cellStyle name="Note 3 5 2 2 3 3" xfId="30404" xr:uid="{7AD90E2B-EE86-4425-9F5F-55776CC290E0}"/>
    <cellStyle name="Note 3 5 2 2 4" xfId="17782" xr:uid="{9111AA78-4191-466C-91C0-4DCAD3679A6D}"/>
    <cellStyle name="Note 3 5 2 2 4 2" xfId="43090" xr:uid="{D23E517A-A668-4FCB-94E9-4437A2F0BB83}"/>
    <cellStyle name="Note 3 5 2 2 5" xfId="27982" xr:uid="{6B8BECAC-0383-487C-91C5-7C5DB740DB7A}"/>
    <cellStyle name="Note 3 5 2 3" xfId="1546" xr:uid="{57E3089B-82EB-4655-8455-021F534940F1}"/>
    <cellStyle name="Note 3 5 2 3 2" xfId="12579" xr:uid="{2A4379C3-5CD0-472D-AACD-6B9CC08CB9F7}"/>
    <cellStyle name="Note 3 5 2 3 2 2" xfId="37942" xr:uid="{10E206E2-90F5-48A5-B980-4D5027A59A01}"/>
    <cellStyle name="Note 3 5 2 3 3" xfId="27017" xr:uid="{F3C575BC-B7E7-413C-A3EF-97F90077E550}"/>
    <cellStyle name="Note 3 5 2 4" xfId="679" xr:uid="{3A9591F2-B284-4077-8560-06AE116CF8A9}"/>
    <cellStyle name="Note 3 5 2 4 2" xfId="6436" xr:uid="{BD7E25BC-FE32-40B2-830F-FCE0E19EE7B0}"/>
    <cellStyle name="Note 3 5 2 4 2 2" xfId="31859" xr:uid="{40285D8B-494B-4586-9996-D910C574CD27}"/>
    <cellStyle name="Note 3 5 2 4 3" xfId="26163" xr:uid="{EE1624E1-160D-4B8A-A111-98AA686D72BC}"/>
    <cellStyle name="Note 3 5 2 5" xfId="11376" xr:uid="{41361714-556D-4829-A00A-F25DD9901D45}"/>
    <cellStyle name="Note 3 5 2 5 2" xfId="36747" xr:uid="{E93C2FCF-8104-42A7-A294-D31F5275911E}"/>
    <cellStyle name="Note 3 5 2 6" xfId="36227" xr:uid="{F7CE9691-1EAD-4F8A-A459-AC8528F40CBB}"/>
    <cellStyle name="Note 3 5 3" xfId="23492" xr:uid="{916682F2-4F14-4A04-A112-190AFA917B55}"/>
    <cellStyle name="Note 3 5 3 2" xfId="8842" xr:uid="{2ABE2151-BBBC-4386-A8F6-B5567B84CCA9}"/>
    <cellStyle name="Note 3 5 3 2 2" xfId="14260" xr:uid="{39AAB2FE-4765-453A-8174-46F76CDC4FEE}"/>
    <cellStyle name="Note 3 5 3 2 2 2" xfId="3211" xr:uid="{DEF3E9CB-C707-4B05-B7A2-6CE9225AC0F3}"/>
    <cellStyle name="Note 3 5 3 2 2 2 2" xfId="28664" xr:uid="{B58B248D-7220-49AD-9BDF-B1D46C34C4F9}"/>
    <cellStyle name="Note 3 5 3 2 2 3" xfId="39599" xr:uid="{E7167514-872F-41D0-B0DC-6526AAF9C597}"/>
    <cellStyle name="Note 3 5 3 2 3" xfId="11286" xr:uid="{F3AE75B1-4056-4F64-AA42-00FDC18FAF71}"/>
    <cellStyle name="Note 3 5 3 2 3 2" xfId="5481" xr:uid="{B350C192-01EB-476B-A7DB-F452F78C0E37}"/>
    <cellStyle name="Note 3 5 3 2 3 2 2" xfId="30912" xr:uid="{EE435E83-086E-4947-A1F0-2FEC21FACE3B}"/>
    <cellStyle name="Note 3 5 3 2 3 3" xfId="36657" xr:uid="{ADDDE77D-B8FC-4139-8F9E-FA7224DFD67F}"/>
    <cellStyle name="Note 3 5 3 2 4" xfId="7249" xr:uid="{85B11B24-FFC2-4C81-9DEF-DC55F409459A}"/>
    <cellStyle name="Note 3 5 3 2 4 2" xfId="32663" xr:uid="{92E23685-84C8-49AD-AB18-A8F501B1D453}"/>
    <cellStyle name="Note 3 5 3 2 5" xfId="34235" xr:uid="{E8EE9420-7B62-4C48-BCB1-2297F692FBFE}"/>
    <cellStyle name="Note 3 5 3 3" xfId="3650" xr:uid="{CB23E33F-2418-423C-8C5F-B7B81D49E282}"/>
    <cellStyle name="Note 3 5 3 3 2" xfId="25216" xr:uid="{A8E20209-33CA-412E-943C-AE3B523CEC9C}"/>
    <cellStyle name="Note 3 5 3 3 2 2" xfId="50450" xr:uid="{1848B9A1-AA2F-4C29-BE7E-4600B117376B}"/>
    <cellStyle name="Note 3 5 3 3 3" xfId="29094" xr:uid="{2F07AB93-32AC-4CA9-BF30-459E12602322}"/>
    <cellStyle name="Note 3 5 3 4" xfId="680" xr:uid="{620E937A-87DA-42CE-B063-E168E4B6D2C2}"/>
    <cellStyle name="Note 3 5 3 4 2" xfId="12750" xr:uid="{59C0E6F6-28E9-4C8D-9D6D-CA24E8E45B6E}"/>
    <cellStyle name="Note 3 5 3 4 2 2" xfId="38113" xr:uid="{00392200-EC2B-4CBC-99FE-034A857FBF2E}"/>
    <cellStyle name="Note 3 5 3 4 3" xfId="26164" xr:uid="{B6F04128-5733-47A5-A1B1-F1296C2F4290}"/>
    <cellStyle name="Note 3 5 3 5" xfId="24013" xr:uid="{E7A2185B-CDFA-48F1-B8B5-8D4E256FA3A4}"/>
    <cellStyle name="Note 3 5 3 5 2" xfId="49258" xr:uid="{367985CE-04A9-4462-96C1-F850B3CFD3ED}"/>
    <cellStyle name="Note 3 5 3 6" xfId="48738" xr:uid="{E0ACD185-1607-481C-AFE5-496F05037FC2}"/>
    <cellStyle name="Note 3 5 4" xfId="14093" xr:uid="{CE9964F3-A7B2-4C72-990F-A9D712674EB1}"/>
    <cellStyle name="Note 3 5 4 2" xfId="7937" xr:uid="{5D2153E5-183D-4F05-A434-7E49CA488F81}"/>
    <cellStyle name="Note 3 5 4 2 2" xfId="21087" xr:uid="{4DD57BD7-455A-4A9F-A812-1AEEA0333DFD}"/>
    <cellStyle name="Note 3 5 4 2 2 2" xfId="46366" xr:uid="{8B39D691-3C81-4C16-BC30-803D353A7DA5}"/>
    <cellStyle name="Note 3 5 4 2 3" xfId="33344" xr:uid="{27DFD08B-449C-4E93-AFF6-3D901E83FC43}"/>
    <cellStyle name="Note 3 5 4 3" xfId="15506" xr:uid="{07E0C726-16FB-4FA7-A268-50F5A6E36CF5}"/>
    <cellStyle name="Note 3 5 4 3 2" xfId="22326" xr:uid="{F5D89DD0-F355-4296-ADCD-CCAE5A85C3F8}"/>
    <cellStyle name="Note 3 5 4 3 2 2" xfId="47594" xr:uid="{661AFAC0-F3CB-4D99-B597-7EDBC4C70EC6}"/>
    <cellStyle name="Note 3 5 4 3 3" xfId="40833" xr:uid="{D579D98C-270E-48EA-B1C2-5BD14152EBCE}"/>
    <cellStyle name="Note 3 5 4 4" xfId="24094" xr:uid="{D9A88FB3-803E-4808-8FD3-61C162E95672}"/>
    <cellStyle name="Note 3 5 4 4 2" xfId="49339" xr:uid="{AD053C73-B959-4CC6-8FE1-9802C5318EB1}"/>
    <cellStyle name="Note 3 5 4 5" xfId="39432" xr:uid="{8C95BA29-A5BB-48A3-9B33-041A4854DC26}"/>
    <cellStyle name="Note 3 5 5" xfId="507" xr:uid="{786B5CF8-7ECF-4A1C-8AD9-1C070AB028C1}"/>
    <cellStyle name="Note 3 5 5 2" xfId="6265" xr:uid="{2F338E48-A45A-411C-9243-36E08DD4694F}"/>
    <cellStyle name="Note 3 5 5 2 2" xfId="31688" xr:uid="{8B3B3A8C-0B1A-4722-BA38-1A45235F6BA6}"/>
    <cellStyle name="Note 3 5 5 3" xfId="25991" xr:uid="{AFB37FE8-836D-4357-AD42-B7949DF4C408}"/>
    <cellStyle name="Note 3 5 6" xfId="19625" xr:uid="{BF47C061-43BB-4179-BCA8-5E45D9FB51B1}"/>
    <cellStyle name="Note 3 5 6 2" xfId="16970" xr:uid="{595327F2-F8EE-47AD-89F9-58EE80A0E476}"/>
    <cellStyle name="Note 3 5 6 2 2" xfId="42286" xr:uid="{A9AA9846-1CA7-4F5A-BA51-4350B04DFED1}"/>
    <cellStyle name="Note 3 5 6 3" xfId="44913" xr:uid="{8E46D674-8433-4DD7-AD41-DD4DD3576FD6}"/>
    <cellStyle name="Note 3 5 7" xfId="5063" xr:uid="{505FD7F9-0692-4DFF-8D54-30BCCEEB88C1}"/>
    <cellStyle name="Note 3 5 7 2" xfId="30494" xr:uid="{919F0C88-E6AD-46CE-9FC4-19F0F752D5AC}"/>
    <cellStyle name="Note 3 5 8" xfId="29973" xr:uid="{9E557096-BED3-4596-8EAD-C5B7C50B14C5}"/>
    <cellStyle name="Note 3 6" xfId="17180" xr:uid="{7835A0B7-638B-4366-A0CE-7D899EE2AB8C}"/>
    <cellStyle name="Note 3 6 2" xfId="21478" xr:uid="{DFC517A3-D2CC-47B0-85E6-2844AB8E95C2}"/>
    <cellStyle name="Note 3 6 2 2" xfId="2696" xr:uid="{F9E57BC7-7D18-4F85-92B4-2ED3DDD92796}"/>
    <cellStyle name="Note 3 6 2 2 2" xfId="9524" xr:uid="{FD772B91-8A11-4EEB-9082-1CB2D582B9B8}"/>
    <cellStyle name="Note 3 6 2 2 2 2" xfId="34917" xr:uid="{C1991076-64AD-468B-BA06-8BFFB97CBF5D}"/>
    <cellStyle name="Note 3 6 2 2 3" xfId="28149" xr:uid="{C076EA9C-F146-4B75-A42B-3CF00F530A13}"/>
    <cellStyle name="Note 3 6 2 3" xfId="23923" xr:uid="{5E76E31D-1B53-432F-95E1-45DA82E45837}"/>
    <cellStyle name="Note 3 6 2 3 2" xfId="11794" xr:uid="{712CB761-8FC5-4C58-9B2D-F941675CC1DE}"/>
    <cellStyle name="Note 3 6 2 3 2 2" xfId="37165" xr:uid="{353ACF11-A0EE-4C0D-A526-8D650AB02F01}"/>
    <cellStyle name="Note 3 6 2 3 3" xfId="49168" xr:uid="{DDAB6B17-89F3-45C6-A40F-0A483831A874}"/>
    <cellStyle name="Note 3 6 2 4" xfId="19885" xr:uid="{68F7EB37-AED2-4E17-9F4F-55D3E0CA4F5A}"/>
    <cellStyle name="Note 3 6 2 4 2" xfId="45173" xr:uid="{67F6F565-A678-44D1-8843-AD1754DC626E}"/>
    <cellStyle name="Note 3 6 2 5" xfId="46746" xr:uid="{B65A9085-509D-4E8B-9124-1E8030BBF01F}"/>
    <cellStyle name="Note 3 6 3" xfId="9964" xr:uid="{93FB5EF5-AAA1-4D1D-8407-359269913C92}"/>
    <cellStyle name="Note 3 6 3 2" xfId="18903" xr:uid="{C0A45079-F0D6-4317-9DB1-7C1B1A84EFC5}"/>
    <cellStyle name="Note 3 6 3 2 2" xfId="44203" xr:uid="{1351072E-EB47-4999-AD70-D3A7628ED580}"/>
    <cellStyle name="Note 3 6 3 3" xfId="35348" xr:uid="{8EFC8166-A8AA-4475-9310-7B0FAA357CD3}"/>
    <cellStyle name="Note 3 6 4" xfId="1718" xr:uid="{F0499F3C-60BC-41CB-A2A4-0F9F2704EFB3}"/>
    <cellStyle name="Note 3 6 4 2" xfId="25387" xr:uid="{D28A12AB-5AF0-4021-920E-ECDB51E0420C}"/>
    <cellStyle name="Note 3 6 4 2 2" xfId="50621" xr:uid="{35ED416D-7D89-4074-BD7F-214F84456A8F}"/>
    <cellStyle name="Note 3 6 4 3" xfId="27189" xr:uid="{36AF8EE8-20A1-47C4-AA89-27DF6E353E53}"/>
    <cellStyle name="Note 3 6 5" xfId="17701" xr:uid="{13FC9C1C-795F-4A22-AB68-696706D70588}"/>
    <cellStyle name="Note 3 6 5 2" xfId="43009" xr:uid="{A38FF83E-5E9E-403E-A82C-81923D0AA022}"/>
    <cellStyle name="Note 3 6 6" xfId="42488" xr:uid="{DF1139E1-BC3B-46CC-8F71-C270AF0F953D}"/>
    <cellStyle name="Note 3 7" xfId="6647" xr:uid="{0B928472-40E7-4390-A524-238CF120A0D4}"/>
    <cellStyle name="Note 3 7 2" xfId="15166" xr:uid="{CF9FB5C4-AAED-424E-895A-06D172602317}"/>
    <cellStyle name="Note 3 7 2 2" xfId="9009" xr:uid="{40AF329F-19FD-420C-96AC-2DD9B4543755}"/>
    <cellStyle name="Note 3 7 2 2 2" xfId="22160" xr:uid="{705AE052-E8DC-48DB-8AA4-1F15724299DE}"/>
    <cellStyle name="Note 3 7 2 2 2 2" xfId="47428" xr:uid="{FD400C7D-AD79-4F6C-BF31-AC863C8B12AA}"/>
    <cellStyle name="Note 3 7 2 2 3" xfId="34402" xr:uid="{D13DB334-B4AD-4123-93B3-C75DD5612D7A}"/>
    <cellStyle name="Note 3 7 2 3" xfId="17611" xr:uid="{6A463974-0369-46EB-B203-C221962AE89C}"/>
    <cellStyle name="Note 3 7 2 3 2" xfId="24431" xr:uid="{88D3642B-903A-407D-8582-A115A291EFB1}"/>
    <cellStyle name="Note 3 7 2 3 2 2" xfId="49676" xr:uid="{28251A73-07DA-4FDE-A5BC-2E7F6E54E13D}"/>
    <cellStyle name="Note 3 7 2 3 3" xfId="42919" xr:uid="{430A7C66-D9EE-4F8B-BDB1-01CE2B398BDA}"/>
    <cellStyle name="Note 3 7 2 4" xfId="13571" xr:uid="{DD946422-FE2D-436C-9A36-92F949409356}"/>
    <cellStyle name="Note 3 7 2 4 2" xfId="38922" xr:uid="{8D13136F-4F1D-4676-9153-F88F764990D0}"/>
    <cellStyle name="Note 3 7 2 5" xfId="40493" xr:uid="{65FEF401-911B-4207-A23B-56EA083E85A8}"/>
    <cellStyle name="Note 3 7 3" xfId="22601" xr:uid="{65AE2F4A-1200-4D85-8334-263A509EFD24}"/>
    <cellStyle name="Note 3 7 3 2" xfId="8370" xr:uid="{F16FF31B-6467-4E2E-9574-2E33DB78C8D8}"/>
    <cellStyle name="Note 3 7 3 2 2" xfId="33777" xr:uid="{6767B8DB-0CFC-4266-94F4-76F3B139CC84}"/>
    <cellStyle name="Note 3 7 3 3" xfId="47856" xr:uid="{B4312601-930B-4BB7-9CC6-9C859DDFF5B7}"/>
    <cellStyle name="Note 3 7 4" xfId="3822" xr:uid="{C2274DA4-A03C-4376-A90C-EED7A7FBD4F9}"/>
    <cellStyle name="Note 3 7 4 2" xfId="19074" xr:uid="{11878BB9-7F41-4994-857C-D066EECF58AD}"/>
    <cellStyle name="Note 3 7 4 2 2" xfId="44374" xr:uid="{B91DE87F-8819-44DF-9B78-AA658B16BBF0}"/>
    <cellStyle name="Note 3 7 4 3" xfId="29266" xr:uid="{1A9541ED-BF05-4E27-9596-7B3BBFE92A86}"/>
    <cellStyle name="Note 3 7 5" xfId="7168" xr:uid="{D3FB56D4-D024-4B7D-B175-43FC1348500C}"/>
    <cellStyle name="Note 3 7 5 2" xfId="32582" xr:uid="{93FF3B20-2E83-49AB-BA6C-CD5AC429F600}"/>
    <cellStyle name="Note 3 7 6" xfId="32061" xr:uid="{77E2156F-E678-4BF8-ADF8-4C3998C82C7E}"/>
    <cellStyle name="Note 3 8" xfId="19283" xr:uid="{654D7529-683B-4164-BE97-4134B170F795}"/>
    <cellStyle name="Note 3 9" xfId="1366" xr:uid="{C6D5B69C-44E1-4C82-AFAF-0808A4D0A75F}"/>
    <cellStyle name="Note 3 9 2" xfId="18388" xr:uid="{50E0FCCE-B8A3-452B-BFC8-C6549A650C92}"/>
    <cellStyle name="Note 3 9 2 2" xfId="22074" xr:uid="{327A722B-AC85-4B75-9258-3142D397CB17}"/>
    <cellStyle name="Note 3 9 2 2 2" xfId="47342" xr:uid="{47DF6900-8159-44E4-A34A-4BECEB93A8E9}"/>
    <cellStyle name="Note 3 9 2 3" xfId="43688" xr:uid="{D9C4B582-93B0-4220-9023-6C6EE94DC709}"/>
    <cellStyle name="Note 3 9 3" xfId="5916" xr:uid="{0995FA3A-3E19-4B68-9D44-D6BB7C72FB36}"/>
    <cellStyle name="Note 3 9 3 2" xfId="9609" xr:uid="{85E1580E-1C2B-415D-B621-47EF79ADC1C6}"/>
    <cellStyle name="Note 3 9 3 2 2" xfId="35002" xr:uid="{EC79B088-3F01-45DA-94CF-6502B617541B}"/>
    <cellStyle name="Note 3 9 3 3" xfId="31339" xr:uid="{2518A239-F239-44DE-B01F-CD0764E709B2}"/>
    <cellStyle name="Note 3 9 4" xfId="1887" xr:uid="{544F4D20-6755-463E-A491-72653B13AF3A}"/>
    <cellStyle name="Note 3 9 4 2" xfId="27358" xr:uid="{0DCDD1BD-46D2-4AC3-B7D8-7EC932BA8C58}"/>
    <cellStyle name="Note 3 9 5" xfId="26838" xr:uid="{A217F984-C351-4B2C-85EF-C888FCAB4D1C}"/>
    <cellStyle name="Note 4" xfId="164" xr:uid="{A1427829-8D4F-483D-A4BE-CAFB6081E088}"/>
    <cellStyle name="Note 4 10" xfId="10136" xr:uid="{71D6E849-9FCB-4DEC-AEDE-4140700F157D}"/>
    <cellStyle name="Note 4 10 2" xfId="8541" xr:uid="{B42AB6CA-9B8B-42B3-AC15-AE96EFCB705B}"/>
    <cellStyle name="Note 4 10 2 2" xfId="33948" xr:uid="{AAE1D212-F70A-4DD1-A7FE-5BF094FFA96A}"/>
    <cellStyle name="Note 4 10 3" xfId="35520" xr:uid="{AF600FA0-CAAF-4D09-A20F-5633E1C9D5B2}"/>
    <cellStyle name="Note 4 11" xfId="19804" xr:uid="{49CB6758-DAA5-48B1-A7CA-633BC05AE0B9}"/>
    <cellStyle name="Note 4 11 2" xfId="45092" xr:uid="{E0F32B9E-ECFE-4133-BFCB-FD6ADC865E5F}"/>
    <cellStyle name="Note 4 12" xfId="335" xr:uid="{40CDB9E3-8B6E-46CA-A6F3-CC589C1687B0}"/>
    <cellStyle name="Note 4 12 2" xfId="25820" xr:uid="{9A1892AB-42FA-49C6-805D-6B56A8155718}"/>
    <cellStyle name="Note 4 13" xfId="25564" xr:uid="{3E2B21E9-BA2E-4EB4-8050-A3B5622F6F76}"/>
    <cellStyle name="Note 4 13 2" xfId="50787" xr:uid="{98D4EB64-CB17-40BF-86D8-077A129B875E}"/>
    <cellStyle name="Note 4 14" xfId="25659" xr:uid="{D6929585-6DB7-4820-B9AF-EDBEC117AFAE}"/>
    <cellStyle name="Note 4 2" xfId="336" xr:uid="{B0BBEE77-A0B0-4010-B9B3-F78769A584C1}"/>
    <cellStyle name="Note 4 2 10" xfId="25821" xr:uid="{511A2414-E8FC-4228-9EE2-3ECAC1633086}"/>
    <cellStyle name="Note 4 2 2" xfId="1376" xr:uid="{866F73FA-337E-420C-A6A2-F9B6CFE9D04F}"/>
    <cellStyle name="Note 4 2 2 2" xfId="3480" xr:uid="{4D895E24-6D29-4DA9-937A-38FDDBC2D865}"/>
    <cellStyle name="Note 4 2 2 2 2" xfId="17271" xr:uid="{AF3C0E21-449D-4362-ACA5-38A1CFF22D1D}"/>
    <cellStyle name="Note 4 2 2 2 2 2" xfId="11113" xr:uid="{E65D45DC-AA92-4972-8009-B7845D310E97}"/>
    <cellStyle name="Note 4 2 2 2 2 2 2" xfId="24265" xr:uid="{67641848-7D2C-4B10-B138-AAC5FA1C73EE}"/>
    <cellStyle name="Note 4 2 2 2 2 2 2 2" xfId="49510" xr:uid="{7FBF2088-121A-4CF1-920E-2D80600F6655}"/>
    <cellStyle name="Note 4 2 2 2 2 2 3" xfId="36484" xr:uid="{7AE1766D-9FC1-4802-944A-A426302B0D49}"/>
    <cellStyle name="Note 4 2 2 2 2 3" xfId="1795" xr:uid="{9F6807CA-D5B2-47D3-BC91-B0A959BD3AA9}"/>
    <cellStyle name="Note 4 2 2 2 2 3 2" xfId="13908" xr:uid="{7F61F17B-6302-4EDF-93A0-38D7A0B4CC89}"/>
    <cellStyle name="Note 4 2 2 2 2 3 2 2" xfId="39259" xr:uid="{F9303A69-CC2C-4730-BC46-D7EECA08FB11}"/>
    <cellStyle name="Note 4 2 2 2 2 3 3" xfId="27266" xr:uid="{A545768C-5866-48A4-9583-A83A9604169A}"/>
    <cellStyle name="Note 4 2 2 2 2 4" xfId="23021" xr:uid="{54AB7F48-5D75-4BD7-BB9E-83F5C0A12498}"/>
    <cellStyle name="Note 4 2 2 2 2 4 2" xfId="48276" xr:uid="{3AEAF44F-199C-4E5F-9361-2FE467CC6D8F}"/>
    <cellStyle name="Note 4 2 2 2 2 5" xfId="42579" xr:uid="{9498E9F0-76BB-462E-8DF7-75CA86044DB0}"/>
    <cellStyle name="Note 4 2 2 2 3" xfId="24705" xr:uid="{DD8C682D-61B7-49BB-8563-CE879467A354}"/>
    <cellStyle name="Note 4 2 2 2 3 2" xfId="9442" xr:uid="{098CA690-3378-4928-90A9-73F0C3FD8E04}"/>
    <cellStyle name="Note 4 2 2 2 3 2 2" xfId="34835" xr:uid="{22618A5A-8931-4CBA-B610-A647ADD46611}"/>
    <cellStyle name="Note 4 2 2 2 3 3" xfId="49939" xr:uid="{819BCE34-8658-4654-A993-0AB85229A49E}"/>
    <cellStyle name="Note 4 2 2 2 4" xfId="5926" xr:uid="{7C0D1721-D027-499C-98D7-89CFB62A3714}"/>
    <cellStyle name="Note 4 2 2 2 4 2" xfId="3300" xr:uid="{69D68B66-3D7F-40A9-B5E8-BF74EE48D936}"/>
    <cellStyle name="Note 4 2 2 2 4 2 2" xfId="28753" xr:uid="{D4ABEDEC-2C90-4780-9F5B-94C49F9D0EB3}"/>
    <cellStyle name="Note 4 2 2 2 4 3" xfId="31349" xr:uid="{952D96FB-9545-48B7-9E08-2248497AEA2C}"/>
    <cellStyle name="Note 4 2 2 2 5" xfId="1888" xr:uid="{E6FE95A6-F235-4067-9EC4-9D8232FBBC4A}"/>
    <cellStyle name="Note 4 2 2 2 5 2" xfId="27359" xr:uid="{E9C29F38-CB1F-47E4-A8DA-BE7B66D4DF83}"/>
    <cellStyle name="Note 4 2 2 2 6" xfId="28925" xr:uid="{439D594F-C701-450A-BB34-E6874D36F5ED}"/>
    <cellStyle name="Note 4 2 2 3" xfId="9794" xr:uid="{B0881BC8-C6C6-4755-B90F-302F4AC78B33}"/>
    <cellStyle name="Note 4 2 2 3 2" xfId="6738" xr:uid="{B8AF85BC-8063-43CF-BA34-D7D7E5DAA97B}"/>
    <cellStyle name="Note 4 2 2 3 2 2" xfId="23750" xr:uid="{75E84EB0-B039-4000-B9CD-4F5A01FA2E3F}"/>
    <cellStyle name="Note 4 2 2 3 2 2 2" xfId="17953" xr:uid="{AC688F84-B1C8-452F-BFBB-B6F30927B137}"/>
    <cellStyle name="Note 4 2 2 3 2 2 2 2" xfId="43261" xr:uid="{99493334-6487-446F-A57F-A4F6B7C2F2E8}"/>
    <cellStyle name="Note 4 2 2 3 2 2 3" xfId="48995" xr:uid="{5A03ED82-9BAE-4F92-9FA0-60C404E10033}"/>
    <cellStyle name="Note 4 2 2 3 2 3" xfId="3899" xr:uid="{C87C0D73-6EC7-4428-9AD4-51C27F37D014}"/>
    <cellStyle name="Note 4 2 2 3 2 3 2" xfId="1275" xr:uid="{DE06891B-333E-4429-A621-0B5E39EF6A3E}"/>
    <cellStyle name="Note 4 2 2 3 2 3 2 2" xfId="26759" xr:uid="{40CEC2AE-15C4-497B-9C40-EE08414F6594}"/>
    <cellStyle name="Note 4 2 2 3 2 3 3" xfId="29343" xr:uid="{369BC42F-0E52-4DCF-92E0-E5BA363D11C9}"/>
    <cellStyle name="Note 4 2 2 3 2 4" xfId="16708" xr:uid="{754D2C2C-32C3-4F53-A019-63D18FD28E2F}"/>
    <cellStyle name="Note 4 2 2 3 2 4 2" xfId="42024" xr:uid="{CF35DC32-5FEC-4320-A2AE-10930C7F7064}"/>
    <cellStyle name="Note 4 2 2 3 2 5" xfId="32152" xr:uid="{F4791206-EC6B-4319-A091-393E192FCB56}"/>
    <cellStyle name="Note 4 2 2 3 3" xfId="18392" xr:uid="{EEBD760E-8F7C-4EAA-87AA-DA6569947FCF}"/>
    <cellStyle name="Note 4 2 2 3 3 2" xfId="22078" xr:uid="{255FFE9C-09E1-4AE4-A955-75DA6AFDF5C0}"/>
    <cellStyle name="Note 4 2 2 3 3 2 2" xfId="47346" xr:uid="{641AC4DE-A21C-4F50-BDBE-D7C6D855EF91}"/>
    <cellStyle name="Note 4 2 2 3 3 3" xfId="43692" xr:uid="{0A015150-41D9-464C-8EBE-A4140A45D815}"/>
    <cellStyle name="Note 4 2 2 3 4" xfId="12240" xr:uid="{46478276-39F9-4A32-B07F-92DDF34D02DB}"/>
    <cellStyle name="Note 4 2 2 3 4 2" xfId="9613" xr:uid="{70E5E4E0-045C-4726-973D-B2AAA9071F0F}"/>
    <cellStyle name="Note 4 2 2 3 4 2 2" xfId="35006" xr:uid="{0E2ED6B3-0EA8-49AA-8352-1E5B356C190C}"/>
    <cellStyle name="Note 4 2 2 3 4 3" xfId="37603" xr:uid="{84C4182C-9C97-4847-B387-FDD793C3C29A}"/>
    <cellStyle name="Note 4 2 2 3 5" xfId="3992" xr:uid="{7B6A3EA6-6913-4801-90D5-0808CD43255D}"/>
    <cellStyle name="Note 4 2 2 3 5 2" xfId="29436" xr:uid="{217E6833-49D8-4A29-AA9D-96C402CAE6AA}"/>
    <cellStyle name="Note 4 2 2 3 6" xfId="35178" xr:uid="{6B27429C-6B57-402C-9BAD-BF48B6332526}"/>
    <cellStyle name="Note 4 2 2 4" xfId="23583" xr:uid="{09F75770-0F79-4F9F-983E-0517BFB8ADBF}"/>
    <cellStyle name="Note 4 2 2 4 2" xfId="4800" xr:uid="{3BC41048-530D-4469-85E2-2681D00C8754}"/>
    <cellStyle name="Note 4 2 2 4 2 2" xfId="11628" xr:uid="{394D080C-2B64-4278-A09C-48D8CEB6A3D2}"/>
    <cellStyle name="Note 4 2 2 4 2 2 2" xfId="36999" xr:uid="{8180DD84-7FB7-4874-9D3B-1656F9D205C6}"/>
    <cellStyle name="Note 4 2 2 4 2 3" xfId="30231" xr:uid="{042D465E-1E19-4FB4-A08B-238C6EA79A1A}"/>
    <cellStyle name="Note 4 2 2 4 3" xfId="13400" xr:uid="{D76040E9-D18D-4FC2-8DE7-799126AB138E}"/>
    <cellStyle name="Note 4 2 2 4 3 2" xfId="20222" xr:uid="{79515112-6296-48CF-90CA-6316CA5E5496}"/>
    <cellStyle name="Note 4 2 2 4 3 2 2" xfId="45510" xr:uid="{284A8E2F-1DA9-4B82-8DF5-ED059B602624}"/>
    <cellStyle name="Note 4 2 2 4 3 3" xfId="38751" xr:uid="{59722B0B-C0BA-41A1-A9BF-9DA2ECCFA745}"/>
    <cellStyle name="Note 4 2 2 4 4" xfId="10384" xr:uid="{AF70A421-A213-4FE2-AB7D-DDC00689CB07}"/>
    <cellStyle name="Note 4 2 2 4 4 2" xfId="35768" xr:uid="{418C04E2-43A2-46F2-9C13-A69C7BCBB382}"/>
    <cellStyle name="Note 4 2 2 4 5" xfId="48828" xr:uid="{D01D87CD-15D7-47D9-B3FD-912875878248}"/>
    <cellStyle name="Note 4 2 2 5" xfId="12068" xr:uid="{EE2E7740-7A82-4F5A-980F-65F0ECC1021F}"/>
    <cellStyle name="Note 4 2 2 5 2" xfId="3129" xr:uid="{7D56D5D3-C963-41DC-BE1F-FE9BFF0BA69C}"/>
    <cellStyle name="Note 4 2 2 5 2 2" xfId="28582" xr:uid="{A80A62B1-95EE-4F5A-9D34-EC2BE61CDA42}"/>
    <cellStyle name="Note 4 2 2 5 3" xfId="37431" xr:uid="{21F6CF6A-232C-4F6E-A203-2B0F818BC034}"/>
    <cellStyle name="Note 4 2 2 6" xfId="16460" xr:uid="{D7F37121-B404-42DC-AC51-38D3610C8E25}"/>
    <cellStyle name="Note 4 2 2 6 2" xfId="14864" xr:uid="{567D9379-9D87-4AE1-A3F0-33C10B874FE6}"/>
    <cellStyle name="Note 4 2 2 6 2 2" xfId="40203" xr:uid="{F28E3E22-7DBF-4F3E-B85D-9458E8C96AB5}"/>
    <cellStyle name="Note 4 2 2 6 3" xfId="41776" xr:uid="{0827A726-68A3-4446-8A64-F389E041A3D4}"/>
    <cellStyle name="Note 4 2 2 7" xfId="852" xr:uid="{F89DC22D-78C4-42BD-A0A4-65C78C44A91F}"/>
    <cellStyle name="Note 4 2 2 7 2" xfId="26336" xr:uid="{7F9B2A45-DE36-46C0-837A-E4CFDCD27ED3}"/>
    <cellStyle name="Note 4 2 2 8" xfId="26848" xr:uid="{E78323F7-93BE-488F-84F1-B91946C79E27}"/>
    <cellStyle name="Note 4 2 3" xfId="22431" xr:uid="{416FD33C-E1BA-4098-B085-01FECCAFAAD2}"/>
    <cellStyle name="Note 4 2 3 2" xfId="16118" xr:uid="{A2BA656E-6A16-436E-976E-36DBF9535D0A}"/>
    <cellStyle name="Note 4 2 3 2 2" xfId="13060" xr:uid="{D444E5E3-FEBE-4F12-897B-6D37BCCCB04B}"/>
    <cellStyle name="Note 4 2 3 2 2 2" xfId="6905" xr:uid="{3BD56880-A8F4-4F29-93EF-167AF061F41B}"/>
    <cellStyle name="Note 4 2 3 2 2 2 2" xfId="20056" xr:uid="{1FD5D502-C57C-4DBB-B0E0-93A715CCAE96}"/>
    <cellStyle name="Note 4 2 3 2 2 2 2 2" xfId="45344" xr:uid="{DB26FFBD-F3FB-48FC-A630-12433B28FD7A}"/>
    <cellStyle name="Note 4 2 3 2 2 2 3" xfId="32319" xr:uid="{09F257C4-AE13-41A6-A4C4-E54AAEA5E6AF}"/>
    <cellStyle name="Note 4 2 3 2 2 3" xfId="22850" xr:uid="{8EEAC02D-E95E-439B-A948-E19F8BCDDC6D}"/>
    <cellStyle name="Note 4 2 3 2 2 3 2" xfId="4412" xr:uid="{1A29CFD2-711A-4161-8D3C-2AF09C160AFA}"/>
    <cellStyle name="Note 4 2 3 2 2 3 2 2" xfId="29856" xr:uid="{45F4ECDE-33E0-4259-B8D5-A5A9B309BD47}"/>
    <cellStyle name="Note 4 2 3 2 2 3 3" xfId="48105" xr:uid="{00C45612-F44F-485C-8CBA-4F5BC43812B3}"/>
    <cellStyle name="Note 4 2 3 2 2 4" xfId="12488" xr:uid="{4F00F115-744A-4E47-BB8D-9E48E427D605}"/>
    <cellStyle name="Note 4 2 3 2 2 4 2" xfId="37851" xr:uid="{B8EECF7E-5AB1-49B0-A733-03EE57AB7DE4}"/>
    <cellStyle name="Note 4 2 3 2 2 5" xfId="38411" xr:uid="{7473E571-42C8-4B78-AF44-EEA2827F5DDE}"/>
    <cellStyle name="Note 4 2 3 2 3" xfId="20494" xr:uid="{06D7D5FE-B0FE-467F-89B1-ED1678F59E60}"/>
    <cellStyle name="Note 4 2 3 2 3 2" xfId="5233" xr:uid="{39590843-56DF-4646-B33F-3169C07D737A}"/>
    <cellStyle name="Note 4 2 3 2 3 2 2" xfId="30664" xr:uid="{8C25755C-F434-4CB9-9835-D0706BBE1BCA}"/>
    <cellStyle name="Note 4 2 3 2 3 3" xfId="45773" xr:uid="{B1428B92-5DB5-4367-A673-186951C3E6DE}"/>
    <cellStyle name="Note 4 2 3 2 4" xfId="18564" xr:uid="{4B9A54FB-274D-4ABC-87B3-4AA9B8A0D235}"/>
    <cellStyle name="Note 4 2 3 2 4 2" xfId="15937" xr:uid="{3E249616-ECF8-4A54-9F2E-D1B7F5BC1CCC}"/>
    <cellStyle name="Note 4 2 3 2 4 2 2" xfId="41264" xr:uid="{C4D2D77B-2DCA-4DDD-B09C-8E9E0BADC160}"/>
    <cellStyle name="Note 4 2 3 2 4 3" xfId="43864" xr:uid="{E0C2681C-7097-42E4-97CD-CBFE375DD399}"/>
    <cellStyle name="Note 4 2 3 2 5" xfId="22943" xr:uid="{A4160BBC-81D3-48E6-9EE8-933212BB87C7}"/>
    <cellStyle name="Note 4 2 3 2 5 2" xfId="48198" xr:uid="{6857E9B2-E8CB-4A58-B013-3BE7877ECD2D}"/>
    <cellStyle name="Note 4 2 3 2 6" xfId="41435" xr:uid="{EADA1713-3805-43A5-9424-4365CB9C7EBD}"/>
    <cellStyle name="Note 4 2 3 3" xfId="5584" xr:uid="{AC0CABD5-2829-424A-825D-8CAA88257FBC}"/>
    <cellStyle name="Note 4 2 3 3 2" xfId="418" xr:uid="{2C507C9F-CC22-4AFB-9103-2B8662370CCC}"/>
    <cellStyle name="Note 4 2 3 3 2 2" xfId="19541" xr:uid="{802431BD-80E0-4315-838F-01F144D6CAF8}"/>
    <cellStyle name="Note 4 2 3 3 2 2 2" xfId="13742" xr:uid="{28F03518-9DD8-410D-A47C-3B1C3F4790B9}"/>
    <cellStyle name="Note 4 2 3 3 2 2 2 2" xfId="39093" xr:uid="{8269391F-35F2-4CAC-8920-AFCA9E89F516}"/>
    <cellStyle name="Note 4 2 3 3 2 2 3" xfId="44829" xr:uid="{E2BA9C5E-54F5-443B-AD99-BA74525896B5}"/>
    <cellStyle name="Note 4 2 3 3 2 3" xfId="16537" xr:uid="{97EE6E92-BE5B-4E57-BC5A-C60D29E6A8E7}"/>
    <cellStyle name="Note 4 2 3 3 2 3 2" xfId="10726" xr:uid="{2E8D75A2-44D9-4BC1-BB4B-6292161A29B2}"/>
    <cellStyle name="Note 4 2 3 3 2 3 2 2" xfId="36110" xr:uid="{396899C4-2D7F-45C5-9758-8B1516F8E33C}"/>
    <cellStyle name="Note 4 2 3 3 2 3 3" xfId="41853" xr:uid="{144296FF-F2E8-42A8-AF53-54B14E28217F}"/>
    <cellStyle name="Note 4 2 3 3 2 4" xfId="25125" xr:uid="{46871180-5A8A-4E60-AD3A-24CB09E11CD9}"/>
    <cellStyle name="Note 4 2 3 3 2 4 2" xfId="50359" xr:uid="{BC309E90-A32D-4F71-90F4-04C861773A4C}"/>
    <cellStyle name="Note 4 2 3 3 2 5" xfId="25902" xr:uid="{B0A51539-06E8-4150-BF7A-9EE55DB1969A}"/>
    <cellStyle name="Note 4 2 3 3 3" xfId="14182" xr:uid="{86E24428-F100-491A-BDE7-C7471C7773C8}"/>
    <cellStyle name="Note 4 2 3 3 3 2" xfId="11546" xr:uid="{CCDFA483-A869-4D16-9DB9-8D1E93D7188D}"/>
    <cellStyle name="Note 4 2 3 3 3 2 2" xfId="36917" xr:uid="{CBF8C52B-9CC5-4DEF-A80B-C2E49E894B26}"/>
    <cellStyle name="Note 4 2 3 3 3 3" xfId="39521" xr:uid="{EE6178A0-91B1-4FE1-8FD3-BD035B3AD8C2}"/>
    <cellStyle name="Note 4 2 3 3 4" xfId="8031" xr:uid="{8EF4FEAD-E1B4-41BC-A6F3-39301A93EC90}"/>
    <cellStyle name="Note 4 2 3 3 4 2" xfId="5404" xr:uid="{5B875FD1-D462-45E5-B698-AA44BFABBC15}"/>
    <cellStyle name="Note 4 2 3 3 4 2 2" xfId="30835" xr:uid="{E052A17A-576B-4CE7-AEED-5E3CC1C4994F}"/>
    <cellStyle name="Note 4 2 3 3 4 3" xfId="33438" xr:uid="{DD11847B-74F8-4B11-87B2-8DE7EDD8E983}"/>
    <cellStyle name="Note 4 2 3 3 5" xfId="16630" xr:uid="{74ABF4F4-D4CB-4CE3-8A85-1BDF8DDC99C5}"/>
    <cellStyle name="Note 4 2 3 3 5 2" xfId="41946" xr:uid="{991C0E86-B33F-4930-B68D-FF54FBAC0751}"/>
    <cellStyle name="Note 4 2 3 3 6" xfId="31007" xr:uid="{C959FD1C-9EB5-4651-BC33-1E52AB089406}"/>
    <cellStyle name="Note 4 2 3 4" xfId="19374" xr:uid="{4509FA50-EFB6-41B3-9EED-46DB3120E5E6}"/>
    <cellStyle name="Note 4 2 3 4 2" xfId="17438" xr:uid="{E57799AE-7406-4BCB-8FE2-696B0030FCE2}"/>
    <cellStyle name="Note 4 2 3 4 2 2" xfId="7420" xr:uid="{C6BC7EB0-5963-440B-A2D9-6E710151DF09}"/>
    <cellStyle name="Note 4 2 3 4 2 2 2" xfId="32834" xr:uid="{D127CD7B-F743-486F-9AF9-B415E05BB522}"/>
    <cellStyle name="Note 4 2 3 4 2 3" xfId="42746" xr:uid="{C9451CCF-6BFE-4A16-95CE-6B6EA06DFD7A}"/>
    <cellStyle name="Note 4 2 3 4 3" xfId="10213" xr:uid="{9BB26B14-A823-4656-9824-888DB8F293C7}"/>
    <cellStyle name="Note 4 2 3 4 3 2" xfId="2308" xr:uid="{C00A1BC4-ABBF-49AC-881E-A9D14058FE94}"/>
    <cellStyle name="Note 4 2 3 4 3 2 2" xfId="27779" xr:uid="{0FA1449A-2316-405B-A120-0CE589494589}"/>
    <cellStyle name="Note 4 2 3 4 3 3" xfId="35597" xr:uid="{FECBCB23-87B6-4806-BDD1-DCE66D10C150}"/>
    <cellStyle name="Note 4 2 3 4 4" xfId="6174" xr:uid="{6D74B0E1-2141-4709-BDE7-05588A9233DC}"/>
    <cellStyle name="Note 4 2 3 4 4 2" xfId="31597" xr:uid="{D9ED1C03-7A2A-4342-87B1-DF3B5F128840}"/>
    <cellStyle name="Note 4 2 3 4 5" xfId="44662" xr:uid="{596808B5-487E-406E-92ED-AC4B4D4D8B49}"/>
    <cellStyle name="Note 4 2 3 5" xfId="7859" xr:uid="{BCC97409-639D-4232-94F1-5E55CB70B1D3}"/>
    <cellStyle name="Note 4 2 3 5 2" xfId="15766" xr:uid="{BFBC6982-0600-4713-A0BC-0ACAD8F5EF24}"/>
    <cellStyle name="Note 4 2 3 5 2 2" xfId="41093" xr:uid="{2B9CE681-A0F2-4F06-A2DC-DEECFCC9327C}"/>
    <cellStyle name="Note 4 2 3 5 3" xfId="33266" xr:uid="{58963F30-6696-4146-82AF-F88880C5EA0B}"/>
    <cellStyle name="Note 4 2 3 6" xfId="24877" xr:uid="{146775E4-B6BF-4CCB-BD27-2F73D0A0029C}"/>
    <cellStyle name="Note 4 2 3 6 2" xfId="22249" xr:uid="{12A04640-8621-49D0-BE01-9A8FBC76C4BD}"/>
    <cellStyle name="Note 4 2 3 6 2 2" xfId="47517" xr:uid="{0FA3CDA5-9644-43A1-8FCE-281F0A5CB0D9}"/>
    <cellStyle name="Note 4 2 3 6 3" xfId="50111" xr:uid="{18C28BDE-80B5-491C-B2A9-8AFF2A609393}"/>
    <cellStyle name="Note 4 2 3 7" xfId="10306" xr:uid="{ECF7904C-3652-4DC9-A115-F06FD955558B}"/>
    <cellStyle name="Note 4 2 3 7 2" xfId="35690" xr:uid="{28AB946A-96F6-48EC-902D-01CCA178DEED}"/>
    <cellStyle name="Note 4 2 3 8" xfId="47687" xr:uid="{1821FB1C-4B6D-4A57-ACDB-9BCDA60A3253}"/>
    <cellStyle name="Note 4 2 4" xfId="11898" xr:uid="{94058CED-0EAB-4DBF-A03A-F1F4BC40BEA7}"/>
    <cellStyle name="Note 4 2 4 2" xfId="397" xr:uid="{10943FCD-DC21-4FEA-B7DA-402657BAD079}"/>
    <cellStyle name="Note 4 2 4 2 2" xfId="13227" xr:uid="{2234DA7B-E9DB-4AB5-AC18-E241ECC18882}"/>
    <cellStyle name="Note 4 2 4 2 2 2" xfId="1106" xr:uid="{A51D8390-AEE2-4F85-A1A0-63A3977BECEF}"/>
    <cellStyle name="Note 4 2 4 2 2 2 2" xfId="26590" xr:uid="{97AC728C-5632-43B1-A33A-8DC7B6D9B632}"/>
    <cellStyle name="Note 4 2 4 2 2 3" xfId="38578" xr:uid="{59AD90AC-AC91-41F3-9F59-8F0D7C2B00C1}"/>
    <cellStyle name="Note 4 2 4 2 3" xfId="6003" xr:uid="{EA93D3F7-AD20-42CB-9109-0DD8C09115DA}"/>
    <cellStyle name="Note 4 2 4 2 3 2" xfId="23363" xr:uid="{EA923F6D-E066-408F-92F1-92BD07501BA2}"/>
    <cellStyle name="Note 4 2 4 2 3 2 2" xfId="48618" xr:uid="{CF5B21B6-70D4-4DD0-B494-39FCDF1AD91A}"/>
    <cellStyle name="Note 4 2 4 2 3 3" xfId="31426" xr:uid="{492377B5-5EAC-4B5A-BFF5-E63F161A8762}"/>
    <cellStyle name="Note 4 2 4 2 4" xfId="18812" xr:uid="{26913381-23CD-485E-B738-630E3C9F1E4C}"/>
    <cellStyle name="Note 4 2 4 2 4 2" xfId="44112" xr:uid="{2E2DCEB5-9908-4267-A90D-8E571D77BE70}"/>
    <cellStyle name="Note 4 2 4 2 5" xfId="25881" xr:uid="{E8821BC4-23AA-4BBC-A3A4-D1AFD65D1CF9}"/>
    <cellStyle name="Note 4 2 4 3" xfId="2618" xr:uid="{E6BC313E-4C0C-4B26-B908-A98CF26E3817}"/>
    <cellStyle name="Note 4 2 4 3 2" xfId="24183" xr:uid="{5FBD03A0-8AFF-4127-9CA1-91B8C73A6CEA}"/>
    <cellStyle name="Note 4 2 4 3 2 2" xfId="49428" xr:uid="{6A8690E6-6993-4FD0-BE1B-27F02993DCE2}"/>
    <cellStyle name="Note 4 2 4 3 3" xfId="28071" xr:uid="{6E01AB74-5DC2-4348-BFD7-C9E13A42DC75}"/>
    <cellStyle name="Note 4 2 4 4" xfId="20666" xr:uid="{9E3A6712-B1BA-444F-A241-A70CB359CA8D}"/>
    <cellStyle name="Note 4 2 4 4 2" xfId="11717" xr:uid="{345A8F18-6E03-4E40-8703-853814D89391}"/>
    <cellStyle name="Note 4 2 4 4 2 2" xfId="37088" xr:uid="{0FE47BC7-FA0D-42E5-9A4C-2952BF406901}"/>
    <cellStyle name="Note 4 2 4 4 3" xfId="45945" xr:uid="{C4D2DB11-A5B4-4831-B3DD-50ECC33729D0}"/>
    <cellStyle name="Note 4 2 4 5" xfId="6096" xr:uid="{348BB6FF-C810-484F-B376-41A60A639CFD}"/>
    <cellStyle name="Note 4 2 4 5 2" xfId="31519" xr:uid="{1C725806-983B-4F8B-9CB5-D11CF07C0913}"/>
    <cellStyle name="Note 4 2 4 6" xfId="37261" xr:uid="{AC62E944-639D-4AD7-9C8D-0F95F2ED1207}"/>
    <cellStyle name="Note 4 2 5" xfId="24535" xr:uid="{EC302BED-FB0C-4DFC-8AFE-997025C30597}"/>
    <cellStyle name="Note 4 2 5 2" xfId="2509" xr:uid="{7209470A-8F62-49F5-834D-3B096A70EAE9}"/>
    <cellStyle name="Note 4 2 5 2 2" xfId="589" xr:uid="{A11099CC-9D24-49D9-9573-B3994F85ECEB}"/>
    <cellStyle name="Note 4 2 5 2 2 2" xfId="2140" xr:uid="{02B0FAD7-FF72-4986-821A-75235CED800C}"/>
    <cellStyle name="Note 4 2 5 2 2 2 2" xfId="27611" xr:uid="{7A4E5991-24F0-43F9-B16A-4C9696AEE8FE}"/>
    <cellStyle name="Note 4 2 5 2 2 3" xfId="26073" xr:uid="{434C51CD-1F85-4E5E-B16B-A0E348B3AE75}"/>
    <cellStyle name="Note 4 2 5 2 3" xfId="12317" xr:uid="{CFCFEF60-DAD9-4486-A44F-A86BEF066284}"/>
    <cellStyle name="Note 4 2 5 2 3 2" xfId="17050" xr:uid="{5D70E68B-A5FE-4C93-B234-1E69DD4BA8F0}"/>
    <cellStyle name="Note 4 2 5 2 3 2 2" xfId="42366" xr:uid="{B1146B98-E9A1-40DE-9BA3-DB559AD85AE7}"/>
    <cellStyle name="Note 4 2 5 2 3 3" xfId="37680" xr:uid="{A05733F6-BBA9-42E1-95D3-04359B05F054}"/>
    <cellStyle name="Note 4 2 5 2 4" xfId="8279" xr:uid="{FE26B52E-1B75-4CF7-A453-993E953E7284}"/>
    <cellStyle name="Note 4 2 5 2 4 2" xfId="33686" xr:uid="{8E5E20FE-94B2-4928-86DB-DFB3C1B50DA7}"/>
    <cellStyle name="Note 4 2 5 2 5" xfId="27962" xr:uid="{AC4D02D9-521A-4FD9-910E-EC77C092DE77}"/>
    <cellStyle name="Note 4 2 5 3" xfId="8931" xr:uid="{6CD413E5-C7A4-47A2-9C31-6698704AF79C}"/>
    <cellStyle name="Note 4 2 5 3 2" xfId="17871" xr:uid="{91D302C4-78C7-45AE-913B-C8E77D6E224B}"/>
    <cellStyle name="Note 4 2 5 3 2 2" xfId="43179" xr:uid="{E22A80D8-6605-44B3-A82F-BCD899A0CA09}"/>
    <cellStyle name="Note 4 2 5 3 3" xfId="34324" xr:uid="{72FA7A69-C2FA-418E-A570-95940D72E1EE}"/>
    <cellStyle name="Note 4 2 5 4" xfId="14354" xr:uid="{7292A60B-AB8A-4B93-971B-9FB80AC09596}"/>
    <cellStyle name="Note 4 2 5 4 2" xfId="24354" xr:uid="{DDF75B38-C311-4FA6-A44A-9A912987683F}"/>
    <cellStyle name="Note 4 2 5 4 2 2" xfId="49599" xr:uid="{F95E0338-EFD8-46EF-86BB-F4CBFD53D2DE}"/>
    <cellStyle name="Note 4 2 5 4 3" xfId="39693" xr:uid="{4F70BA4C-2157-40A1-B81D-9C50815F1B54}"/>
    <cellStyle name="Note 4 2 5 5" xfId="12410" xr:uid="{6EE7A64A-0B07-4FD7-80A7-23B7FD1ADE7A}"/>
    <cellStyle name="Note 4 2 5 5 2" xfId="37773" xr:uid="{606C2FA5-F9F0-46FD-9B8E-6502DDF1EC09}"/>
    <cellStyle name="Note 4 2 5 6" xfId="49769" xr:uid="{7774726A-A4D3-4F5A-A2AD-5A449D4F2335}"/>
    <cellStyle name="Note 4 2 6" xfId="10946" xr:uid="{1FFC61A8-6573-4C36-9679-D501795848D6}"/>
    <cellStyle name="Note 4 2 6 2" xfId="15333" xr:uid="{52116C0C-5291-4384-8DFA-DD47714C8273}"/>
    <cellStyle name="Note 4 2 6 2 2" xfId="5315" xr:uid="{A59EDEFD-C742-46AC-B15F-0130550029B0}"/>
    <cellStyle name="Note 4 2 6 2 2 2" xfId="30746" xr:uid="{3BC816F1-4E32-4B6D-965E-91C9F4E8C896}"/>
    <cellStyle name="Note 4 2 6 2 3" xfId="40660" xr:uid="{5788546B-0AB3-42EA-8939-4F166748FD12}"/>
    <cellStyle name="Note 4 2 6 3" xfId="19714" xr:uid="{12853E04-2AFF-496C-A8CB-76E086DD0F69}"/>
    <cellStyle name="Note 4 2 6 3 2" xfId="7586" xr:uid="{1D6E503B-D2AA-455C-93C9-735C9C7D4196}"/>
    <cellStyle name="Note 4 2 6 3 2 2" xfId="33000" xr:uid="{746D8E3D-5EDF-45E2-9FD3-60978CEA27A1}"/>
    <cellStyle name="Note 4 2 6 3 3" xfId="45002" xr:uid="{1AE70B9E-6FDB-40C6-84FD-092AD629800F}"/>
    <cellStyle name="Note 4 2 6 4" xfId="4070" xr:uid="{9EBEBF3D-18C6-413C-A769-64761E0D0C5D}"/>
    <cellStyle name="Note 4 2 6 4 2" xfId="29514" xr:uid="{0820511D-33C7-4904-B1D2-B0454D9CCD05}"/>
    <cellStyle name="Note 4 2 6 5" xfId="36317" xr:uid="{824DB80D-56C8-4502-B0C6-4D514F24842E}"/>
    <cellStyle name="Note 4 2 7" xfId="5754" xr:uid="{3BB45C95-EE76-481B-88F6-CBAA1C9F6D7C}"/>
    <cellStyle name="Note 4 2 7 2" xfId="14693" xr:uid="{66DBBFFD-0FDF-458F-A6E7-B53819947E78}"/>
    <cellStyle name="Note 4 2 7 2 2" xfId="40032" xr:uid="{8D633C3C-CB26-44E5-B496-26AC5EF2E959}"/>
    <cellStyle name="Note 4 2 7 3" xfId="31177" xr:uid="{C77D237F-2345-4AD4-9F03-3A87B1C6425E}"/>
    <cellStyle name="Note 4 2 8" xfId="22773" xr:uid="{BBDEE234-C3C9-4B50-B2F9-72DCF75D1AB2}"/>
    <cellStyle name="Note 4 2 8 2" xfId="21176" xr:uid="{13317C68-185F-47A3-9B23-0CF514EE5380}"/>
    <cellStyle name="Note 4 2 8 2 2" xfId="46455" xr:uid="{9994B0A5-CC93-4ACB-A62D-1F96E3B1C1EC}"/>
    <cellStyle name="Note 4 2 8 3" xfId="48028" xr:uid="{728EA1DF-C752-4362-89BC-49B6D5DA8D12}"/>
    <cellStyle name="Note 4 2 9" xfId="13490" xr:uid="{7815F7A4-AC2A-47DD-B6CF-D6CBFA3BEFE3}"/>
    <cellStyle name="Note 4 2 9 2" xfId="38841" xr:uid="{C37209B1-64B7-44C8-B0CF-906A844C038E}"/>
    <cellStyle name="Note 4 3" xfId="18222" xr:uid="{F7A06D62-1C10-43C9-AB66-E8D9001A2EB2}"/>
    <cellStyle name="Note 4 3 2" xfId="7689" xr:uid="{528EAE05-8486-40D2-90D8-0E4184863E1D}"/>
    <cellStyle name="Note 4 3 2 2" xfId="21458" xr:uid="{95C86985-F531-433C-8340-B6854CBEF9B0}"/>
    <cellStyle name="Note 4 3 2 2 2" xfId="1628" xr:uid="{3B8B46FF-AC09-41D9-B001-4BDBC73515BF}"/>
    <cellStyle name="Note 4 3 2 2 2 2" xfId="10558" xr:uid="{05120E1A-2260-4BC6-A2EA-AD63BD31D17E}"/>
    <cellStyle name="Note 4 3 2 2 2 2 2" xfId="35942" xr:uid="{AAC5E8A3-ECF9-4879-AE62-E0997C025455}"/>
    <cellStyle name="Note 4 3 2 2 2 3" xfId="27099" xr:uid="{E46E06A1-4F7D-4FFA-9EA8-2CE9C6559F17}"/>
    <cellStyle name="Note 4 3 2 2 3" xfId="18641" xr:uid="{AB560FF5-89D5-4453-B234-C2E87C12E4D4}"/>
    <cellStyle name="Note 4 3 2 2 3 2" xfId="12830" xr:uid="{A7C66D3A-144B-4C58-ACAA-29DD9A962B52}"/>
    <cellStyle name="Note 4 3 2 2 3 2 2" xfId="38193" xr:uid="{C2860B50-C2F3-4F12-AE3C-0741E33662CF}"/>
    <cellStyle name="Note 4 3 2 2 3 3" xfId="43941" xr:uid="{461FDDA1-90AD-4759-98AF-CB75126D03F0}"/>
    <cellStyle name="Note 4 3 2 2 4" xfId="14602" xr:uid="{B079DCDF-EAD6-490D-921A-0EE240C89094}"/>
    <cellStyle name="Note 4 3 2 2 4 2" xfId="39941" xr:uid="{197D5C90-5CDD-4B0C-965F-47AE7472BBCB}"/>
    <cellStyle name="Note 4 3 2 2 5" xfId="46726" xr:uid="{D9AA711D-E68B-472A-AAD2-E2BE2D199976}"/>
    <cellStyle name="Note 4 3 2 3" xfId="15255" xr:uid="{076947CC-3FF6-4B26-A5D6-69E6187DBF87}"/>
    <cellStyle name="Note 4 3 2 3 2" xfId="19974" xr:uid="{A509D1FD-61E0-44F1-9108-666914262E68}"/>
    <cellStyle name="Note 4 3 2 3 2 2" xfId="45262" xr:uid="{54E2406C-CD8D-4A50-B49E-AEDEC684DFB0}"/>
    <cellStyle name="Note 4 3 2 3 3" xfId="40582" xr:uid="{68AA195A-8508-4E90-8F49-2C1523304832}"/>
    <cellStyle name="Note 4 3 2 4" xfId="9103" xr:uid="{D4FA9308-5FD0-4283-8ADE-D6EB48679E51}"/>
    <cellStyle name="Note 4 3 2 4 2" xfId="7509" xr:uid="{36855C7D-A2B8-4FDE-BBF1-247D06EA32A9}"/>
    <cellStyle name="Note 4 3 2 4 2 2" xfId="32923" xr:uid="{950F0991-AFE7-4E6C-A15A-FFDF5FE9BD6F}"/>
    <cellStyle name="Note 4 3 2 4 3" xfId="34496" xr:uid="{B38C7AEE-8F04-4456-8785-26BF71CCA3C1}"/>
    <cellStyle name="Note 4 3 2 5" xfId="18734" xr:uid="{F1C488C9-15F9-4E6D-AE38-C9DB6C3A544F}"/>
    <cellStyle name="Note 4 3 2 5 2" xfId="44034" xr:uid="{DC39835E-8046-443D-96F9-2F21D9D4A291}"/>
    <cellStyle name="Note 4 3 2 6" xfId="33096" xr:uid="{B8C1A86B-FD34-484A-9822-8E8B93D79909}"/>
    <cellStyle name="Note 4 3 3" xfId="20324" xr:uid="{9E50272B-C2E8-4E6B-B7BA-C8501AAA8F64}"/>
    <cellStyle name="Note 4 3 3 2" xfId="15146" xr:uid="{08709F5A-C65F-4A89-85A2-0854A9DA8D4B}"/>
    <cellStyle name="Note 4 3 3 2 2" xfId="3732" xr:uid="{7B6D8414-341F-4840-B145-CF5399E90097}"/>
    <cellStyle name="Note 4 3 3 2 2 2" xfId="23195" xr:uid="{FAED33B9-9425-4EF0-BC58-FE2DA49F0293}"/>
    <cellStyle name="Note 4 3 3 2 2 2 2" xfId="48450" xr:uid="{A99A1870-C663-4F7C-A3D0-1CD89454EDA5}"/>
    <cellStyle name="Note 4 3 3 2 2 3" xfId="29176" xr:uid="{34AD36CB-B4CA-44B7-9757-FA5030B06BA4}"/>
    <cellStyle name="Note 4 3 3 2 3" xfId="8108" xr:uid="{289B5D50-46C2-48F5-9EB7-EF6584B4AD0B}"/>
    <cellStyle name="Note 4 3 3 2 3 2" xfId="25467" xr:uid="{D61CDE45-8F60-490A-B07D-7E6C4D2D55E0}"/>
    <cellStyle name="Note 4 3 3 2 3 2 2" xfId="50701" xr:uid="{459A2E73-81EA-47AC-A5F3-4F573BB51F73}"/>
    <cellStyle name="Note 4 3 3 2 3 3" xfId="33515" xr:uid="{A4E8DE64-8112-4C2B-B849-FAA377343C9C}"/>
    <cellStyle name="Note 4 3 3 2 4" xfId="3038" xr:uid="{F33F152F-8F8F-419A-AD59-44C70CB85F62}"/>
    <cellStyle name="Note 4 3 3 2 4 2" xfId="28491" xr:uid="{1E133B4E-C697-45D0-B1DD-6DA3A19B0296}"/>
    <cellStyle name="Note 4 3 3 2 5" xfId="40473" xr:uid="{4E58DD22-A2A5-4DE8-9EF9-C45CEE17D9EC}"/>
    <cellStyle name="Note 4 3 3 3" xfId="4722" xr:uid="{39F580E1-BDBF-42DF-90F1-59DEE1D24926}"/>
    <cellStyle name="Note 4 3 3 3 2" xfId="13660" xr:uid="{73BA2BE1-BB3D-4137-B252-7FD15522DDA5}"/>
    <cellStyle name="Note 4 3 3 3 2 2" xfId="39011" xr:uid="{319E1C33-B6F9-4799-A0E5-CE32281616D2}"/>
    <cellStyle name="Note 4 3 3 3 3" xfId="30153" xr:uid="{9EAF071D-3481-4672-9A3B-CE16D44CBF2D}"/>
    <cellStyle name="Note 4 3 3 4" xfId="21739" xr:uid="{FD2DDC3B-DC9B-4E89-B6BB-A8891E8036B7}"/>
    <cellStyle name="Note 4 3 3 4 2" xfId="20145" xr:uid="{142447A9-C837-42EF-A274-CA6BD3281CCC}"/>
    <cellStyle name="Note 4 3 3 4 2 2" xfId="45433" xr:uid="{5F5188EF-DDC9-49D4-BE5E-01E2803122F5}"/>
    <cellStyle name="Note 4 3 3 4 3" xfId="47007" xr:uid="{F800F42F-AC0C-4669-A990-1A5E52FD3F53}"/>
    <cellStyle name="Note 4 3 3 5" xfId="8201" xr:uid="{30C682B5-6245-4266-834D-485AF00782C3}"/>
    <cellStyle name="Note 4 3 3 5 2" xfId="33608" xr:uid="{DA786623-AAA0-49A7-933E-E7E76C531CD9}"/>
    <cellStyle name="Note 4 3 3 6" xfId="45603" xr:uid="{D6567528-76B9-4B3E-9745-EE952487B956}"/>
    <cellStyle name="Note 4 3 4" xfId="8822" xr:uid="{ABFA6C1D-FCB4-44AD-AF60-02A4CFB7A069}"/>
    <cellStyle name="Note 4 3 4 2" xfId="590" xr:uid="{0E3BD82A-727D-4567-B82B-06FD9E8D5F01}"/>
    <cellStyle name="Note 4 3 4 2 2" xfId="4244" xr:uid="{84B83A23-56BC-468B-BB19-AC94C0F6F371}"/>
    <cellStyle name="Note 4 3 4 2 2 2" xfId="29688" xr:uid="{059AB021-7979-4DC5-9DA5-3227EC666824}"/>
    <cellStyle name="Note 4 3 4 2 3" xfId="26074" xr:uid="{CE8E5776-3832-4DF6-BE2B-DF5CA4399498}"/>
    <cellStyle name="Note 4 3 4 3" xfId="24954" xr:uid="{4C71BF1F-1511-45EA-BC1F-5843064C70B6}"/>
    <cellStyle name="Note 4 3 4 3 2" xfId="6516" xr:uid="{BD11C89E-2CB2-4BDA-9B3A-89E64FDC0F61}"/>
    <cellStyle name="Note 4 3 4 3 2 2" xfId="31939" xr:uid="{B80CF492-2229-4AAA-93C6-0FF48B7613EF}"/>
    <cellStyle name="Note 4 3 4 3 3" xfId="50188" xr:uid="{357F8736-BACF-4EC4-B088-CBA1543CA186}"/>
    <cellStyle name="Note 4 3 4 4" xfId="20914" xr:uid="{3D97139F-5CD6-4082-9931-1FBAC9E08789}"/>
    <cellStyle name="Note 4 3 4 4 2" xfId="46193" xr:uid="{CC66911D-92B5-4CF2-9BA3-D76B3F62251A}"/>
    <cellStyle name="Note 4 3 4 5" xfId="34215" xr:uid="{DFB5C1B1-06B0-423C-AA95-2B942D4B90A0}"/>
    <cellStyle name="Note 4 3 5" xfId="21567" xr:uid="{CBED8B6B-3E4D-4641-A60A-C2EF8477D9B6}"/>
    <cellStyle name="Note 4 3 5 2" xfId="7338" xr:uid="{664048CC-8810-4928-B951-7FCCAA116EED}"/>
    <cellStyle name="Note 4 3 5 2 2" xfId="32752" xr:uid="{B1BB5D1D-4CBD-4B20-97EF-03B53F9EB9AB}"/>
    <cellStyle name="Note 4 3 5 3" xfId="46835" xr:uid="{8B20B16E-9D8F-4111-8E15-F2794E24F9CB}"/>
    <cellStyle name="Note 4 3 6" xfId="2790" xr:uid="{B40C1378-8BDA-4B6F-BAD4-1DB059B3DBBE}"/>
    <cellStyle name="Note 4 3 6 2" xfId="18042" xr:uid="{65306CD5-2C06-4A1E-9E6F-E0F70FA10477}"/>
    <cellStyle name="Note 4 3 6 2 2" xfId="43350" xr:uid="{D9C2895E-A4BE-4EFC-9A02-F66B0E6AFFC2}"/>
    <cellStyle name="Note 4 3 6 3" xfId="28243" xr:uid="{5AC412A0-97C4-45DA-B792-FEDC41C7661D}"/>
    <cellStyle name="Note 4 3 7" xfId="25047" xr:uid="{730D19FE-7B9C-4AF6-9A30-400845D313C0}"/>
    <cellStyle name="Note 4 3 7 2" xfId="50281" xr:uid="{47697071-2AA3-4DB1-B883-B8523F2E0C1E}"/>
    <cellStyle name="Note 4 3 8" xfId="43522" xr:uid="{577C41ED-CC57-4FFB-AF09-EC01F59E3BC6}"/>
    <cellStyle name="Note 4 4" xfId="14012" xr:uid="{DA29D2CB-09FF-4248-9D01-464D42349F01}"/>
    <cellStyle name="Note 4 4 2" xfId="2448" xr:uid="{05F84C51-2154-4A17-B786-D30B9F53AEB5}"/>
    <cellStyle name="Note 4 4 2 2" xfId="10926" xr:uid="{7991077E-FA83-46D4-803B-F23A509FF640}"/>
    <cellStyle name="Note 4 4 2 2 2" xfId="22683" xr:uid="{6E33FCEA-065A-4D2D-B128-5E45F764E1B3}"/>
    <cellStyle name="Note 4 4 2 2 2 2" xfId="6348" xr:uid="{2EB0951E-D167-485F-9C63-B466884409B4}"/>
    <cellStyle name="Note 4 4 2 2 2 2 2" xfId="31771" xr:uid="{63263BB6-088B-410D-B627-576AA0DA3384}"/>
    <cellStyle name="Note 4 4 2 2 2 3" xfId="47938" xr:uid="{EE826841-8161-4891-8D9B-DF2BA64B58B0}"/>
    <cellStyle name="Note 4 4 2 2 3" xfId="14431" xr:uid="{E684FFB1-9723-41BC-B5B4-5C42207329A9}"/>
    <cellStyle name="Note 4 4 2 2 3 2" xfId="8621" xr:uid="{E7AAD308-1366-483D-9DFC-4343D535EABA}"/>
    <cellStyle name="Note 4 4 2 2 3 2 2" xfId="34028" xr:uid="{1EDB53FD-02E8-419B-97E3-69719FC36F37}"/>
    <cellStyle name="Note 4 4 2 2 3 3" xfId="39770" xr:uid="{F7D0F792-A7E4-4C9B-BD1E-E60020D58A7F}"/>
    <cellStyle name="Note 4 4 2 2 4" xfId="21987" xr:uid="{189B98C0-84B4-44F7-9CD6-58FCE9101572}"/>
    <cellStyle name="Note 4 4 2 2 4 2" xfId="47255" xr:uid="{C31D2383-07ED-49E4-9318-99872B19670F}"/>
    <cellStyle name="Note 4 4 2 2 5" xfId="36297" xr:uid="{BE50E045-7E69-44E7-A7A1-236295E3CF4B}"/>
    <cellStyle name="Note 4 4 2 3" xfId="23672" xr:uid="{9756B527-9089-4C9B-821A-AEBFBF51A7A9}"/>
    <cellStyle name="Note 4 4 2 3 2" xfId="2058" xr:uid="{84505A09-9FB5-44F9-B72D-778EA5F315A6}"/>
    <cellStyle name="Note 4 4 2 3 2 2" xfId="27529" xr:uid="{B66D2B64-02B7-48F3-9162-367A546FF3F2}"/>
    <cellStyle name="Note 4 4 2 3 3" xfId="48917" xr:uid="{5A0D45B9-8FA9-42CE-8D4F-580A3E8FADF8}"/>
    <cellStyle name="Note 4 4 2 4" xfId="4894" xr:uid="{A5B0E4FA-AADC-4BC9-A890-F36D6D24C23B}"/>
    <cellStyle name="Note 4 4 2 4 2" xfId="1195" xr:uid="{57DEB701-D583-42C4-A74B-8DF49407D5B1}"/>
    <cellStyle name="Note 4 4 2 4 2 2" xfId="26679" xr:uid="{C2BED6F9-EDAC-4F62-B4C3-F991EBE3AE64}"/>
    <cellStyle name="Note 4 4 2 4 3" xfId="30325" xr:uid="{02AD9F45-1D3B-4178-B881-7CFB18FD5993}"/>
    <cellStyle name="Note 4 4 2 5" xfId="14524" xr:uid="{D61D4270-90E4-4944-8DDD-32974D723B25}"/>
    <cellStyle name="Note 4 4 2 5 2" xfId="39863" xr:uid="{DA44C1AE-D34A-4E7A-8C6C-F45A455BCFA2}"/>
    <cellStyle name="Note 4 4 2 6" xfId="27901" xr:uid="{82D88F2D-6106-4366-AEAD-C2B55550745D}"/>
    <cellStyle name="Note 4 4 3" xfId="8761" xr:uid="{00171BDA-913E-4E13-B7E9-D9650227FE07}"/>
    <cellStyle name="Note 4 4 3 2" xfId="23563" xr:uid="{969D8E21-D753-419E-B32F-C94333DB2428}"/>
    <cellStyle name="Note 4 4 3 2 2" xfId="16370" xr:uid="{79E8CAA4-EB94-45C2-8FCE-14212FEF703C}"/>
    <cellStyle name="Note 4 4 3 2 2 2" xfId="12662" xr:uid="{F7EDCBF0-A7EE-4E9B-A242-C4054E9873F3}"/>
    <cellStyle name="Note 4 4 3 2 2 2 2" xfId="38025" xr:uid="{076FFA29-233B-4867-B1C3-8225095EE852}"/>
    <cellStyle name="Note 4 4 3 2 2 3" xfId="41686" xr:uid="{94F25038-C6C6-4A57-B703-5F121B0583A8}"/>
    <cellStyle name="Note 4 4 3 2 3" xfId="2867" xr:uid="{C1C9002A-F881-456E-B516-3634A2F7B3FF}"/>
    <cellStyle name="Note 4 4 3 2 3 2" xfId="21256" xr:uid="{29C49C99-DB99-4AAC-AE66-D47A84FB2F2E}"/>
    <cellStyle name="Note 4 4 3 2 3 2 2" xfId="46535" xr:uid="{F9940F46-F6F1-4FE4-AE50-259FC31D0E47}"/>
    <cellStyle name="Note 4 4 3 2 3 3" xfId="28320" xr:uid="{6EC4A2E3-63A5-4803-8205-E05936B945E1}"/>
    <cellStyle name="Note 4 4 3 2 4" xfId="15675" xr:uid="{9847A678-B52D-4974-B877-6374B84FD6C4}"/>
    <cellStyle name="Note 4 4 3 2 4 2" xfId="41002" xr:uid="{6EEDCF60-31CC-4A41-B0A4-D907E594496B}"/>
    <cellStyle name="Note 4 4 3 2 5" xfId="48808" xr:uid="{2F18C74D-9E1E-4520-8E9F-5A91CB07B93F}"/>
    <cellStyle name="Note 4 4 3 3" xfId="17360" xr:uid="{D8DB7501-A7B8-4D56-B3BA-8BE45EF2A2D3}"/>
    <cellStyle name="Note 4 4 3 3 2" xfId="4162" xr:uid="{F471EC2B-93FE-43A1-A4A1-8331118A22B7}"/>
    <cellStyle name="Note 4 4 3 3 2 2" xfId="29606" xr:uid="{684AC2BC-914C-4D4A-BEA9-688A8BE35113}"/>
    <cellStyle name="Note 4 4 3 3 3" xfId="42668" xr:uid="{1D4A096C-4D2A-4CC9-B1B4-B200930D2636}"/>
    <cellStyle name="Note 4 4 3 4" xfId="11207" xr:uid="{19AEBD86-36D0-4552-AEA9-12CAE103A063}"/>
    <cellStyle name="Note 4 4 3 4 2" xfId="2229" xr:uid="{8B24F9B3-3793-42DE-AE74-B61A553078A7}"/>
    <cellStyle name="Note 4 4 3 4 2 2" xfId="27700" xr:uid="{00DD2F86-9FF1-4EAF-81BF-0273EAEE8C43}"/>
    <cellStyle name="Note 4 4 3 4 3" xfId="36578" xr:uid="{2BCEC88B-C109-4293-8E6F-7789BC5F64C9}"/>
    <cellStyle name="Note 4 4 3 5" xfId="2960" xr:uid="{AF6AB46F-88B4-4980-93B4-FBCF0F66C7C3}"/>
    <cellStyle name="Note 4 4 3 5 2" xfId="28413" xr:uid="{5F2F05FB-7EAB-44A3-B350-83756191958B}"/>
    <cellStyle name="Note 4 4 3 6" xfId="34154" xr:uid="{755E48EC-D4E7-4494-9F45-399AF09EEF59}"/>
    <cellStyle name="Note 4 4 4" xfId="4613" xr:uid="{89E3D5F1-F178-4C95-8343-653D5F9AA637}"/>
    <cellStyle name="Note 4 4 4 2" xfId="10046" xr:uid="{CB232826-F884-4868-A35B-7EF9A5AC1653}"/>
    <cellStyle name="Note 4 4 4 2 2" xfId="16882" xr:uid="{2B994004-7C47-44F8-A16B-C14BB4B66F5F}"/>
    <cellStyle name="Note 4 4 4 2 2 2" xfId="42198" xr:uid="{8603B74E-1DB6-465D-A778-A29FA3B47AE1}"/>
    <cellStyle name="Note 4 4 4 2 3" xfId="35430" xr:uid="{7C84359F-659A-46D7-9C09-E35ABBEF0DD4}"/>
    <cellStyle name="Note 4 4 4 3" xfId="20743" xr:uid="{336BAAE9-0D24-43C8-B7F3-1015383F4BA8}"/>
    <cellStyle name="Note 4 4 4 3 2" xfId="19154" xr:uid="{BF640D81-5AAC-4432-A804-F8E05F7A2F9C}"/>
    <cellStyle name="Note 4 4 4 3 2 2" xfId="44454" xr:uid="{94AA3470-6770-4375-B707-4E9991E6B17B}"/>
    <cellStyle name="Note 4 4 4 3 3" xfId="46022" xr:uid="{4A2FA4E1-2F69-4FF4-A42A-0212C618E0E0}"/>
    <cellStyle name="Note 4 4 4 4" xfId="9351" xr:uid="{51E9DE3F-E506-4B98-A9D2-75C4F5DE977F}"/>
    <cellStyle name="Note 4 4 4 4 2" xfId="34744" xr:uid="{5922CD24-B11E-4603-84E4-92E3B3AB383F}"/>
    <cellStyle name="Note 4 4 4 5" xfId="30044" xr:uid="{00F6EAE0-FF76-47A6-9D0A-3E15BEF5C04A}"/>
    <cellStyle name="Note 4 4 5" xfId="11035" xr:uid="{A7346ED0-0035-4967-8C39-67D73B4E39C8}"/>
    <cellStyle name="Note 4 4 5 2" xfId="1023" xr:uid="{E010BF45-102F-4909-930D-D03431445BCC}"/>
    <cellStyle name="Note 4 4 5 2 2" xfId="26507" xr:uid="{8087CA88-19A7-4D7A-BD9A-317F984EA558}"/>
    <cellStyle name="Note 4 4 5 3" xfId="36406" xr:uid="{96140162-F128-4889-887C-9071BC4FE60E}"/>
    <cellStyle name="Note 4 4 6" xfId="15427" xr:uid="{FAC8B266-3752-4E96-91A1-219512A7AA2D}"/>
    <cellStyle name="Note 4 4 6 2" xfId="13831" xr:uid="{58323109-49EB-460F-BAB1-3B0976E43D6A}"/>
    <cellStyle name="Note 4 4 6 2 2" xfId="39182" xr:uid="{92631C37-55E6-47D5-AD3A-E01ACA6264A3}"/>
    <cellStyle name="Note 4 4 6 3" xfId="40754" xr:uid="{E53868ED-2431-46E3-96F6-9A04E5037543}"/>
    <cellStyle name="Note 4 4 7" xfId="20836" xr:uid="{0A8E6F17-7283-45F1-8312-B01EA62A69BC}"/>
    <cellStyle name="Note 4 4 7 2" xfId="46115" xr:uid="{9B95CBBC-C905-4293-9472-A4C475EBB817}"/>
    <cellStyle name="Note 4 4 8" xfId="39351" xr:uid="{302239AB-CFC3-4035-BFF1-F791F7B61957}"/>
    <cellStyle name="Note 4 5" xfId="21397" xr:uid="{CBEC1805-CD11-48F1-BD29-710E2E137A62}"/>
    <cellStyle name="Note 4 5 2" xfId="15085" xr:uid="{982F14A7-A8FB-46D0-8CB8-9D7BF5C83C9C}"/>
    <cellStyle name="Note 4 5 2 2" xfId="6718" xr:uid="{F2EF06F9-F0B9-4272-9F7E-A9B02E09023C}"/>
    <cellStyle name="Note 4 5 2 2 2" xfId="12150" xr:uid="{2CE9E580-0DB2-46CE-BE31-833845315922}"/>
    <cellStyle name="Note 4 5 2 2 2 2" xfId="18986" xr:uid="{44CD9D07-34A5-458B-AF11-F35C61C7AC0B}"/>
    <cellStyle name="Note 4 5 2 2 2 2 2" xfId="44286" xr:uid="{B98DD1B6-D78A-4FFC-BE0D-23143FCB528F}"/>
    <cellStyle name="Note 4 5 2 2 2 3" xfId="37513" xr:uid="{312702FF-B86D-486B-AC70-AC9436801837}"/>
    <cellStyle name="Note 4 5 2 2 3" xfId="21816" xr:uid="{D7683154-65B0-4314-BC84-B07291A2FC22}"/>
    <cellStyle name="Note 4 5 2 2 3 2" xfId="3380" xr:uid="{2BBCEC53-2FD7-4901-9657-A2CBF8EE9E4F}"/>
    <cellStyle name="Note 4 5 2 2 3 2 2" xfId="28833" xr:uid="{8D1E35AE-171E-4340-AD8F-A4F27CD9FA87}"/>
    <cellStyle name="Note 4 5 2 2 3 3" xfId="47084" xr:uid="{99907490-2CE2-436E-B4A1-FA4E245CB778}"/>
    <cellStyle name="Note 4 5 2 2 4" xfId="11455" xr:uid="{72F25A5F-3604-4C89-8142-A2D85423B4AB}"/>
    <cellStyle name="Note 4 5 2 2 4 2" xfId="36826" xr:uid="{EF8D90B8-C0CC-4B4C-9BB8-96E110CF02E2}"/>
    <cellStyle name="Note 4 5 2 2 5" xfId="32132" xr:uid="{4D85B554-51E1-4FAD-9015-BB9B26A309D7}"/>
    <cellStyle name="Note 4 5 2 3" xfId="19463" xr:uid="{549A591B-292E-49FC-8F0C-5EBE6355897E}"/>
    <cellStyle name="Note 4 5 2 3 2" xfId="23113" xr:uid="{FCB421A4-EA59-423C-A13B-147A465EBE35}"/>
    <cellStyle name="Note 4 5 2 3 2 2" xfId="48368" xr:uid="{63DD0C75-B831-4B88-9230-60E9CAE7151C}"/>
    <cellStyle name="Note 4 5 2 3 3" xfId="44751" xr:uid="{A4B5093E-8641-4862-A51F-138EA3298274}"/>
    <cellStyle name="Note 4 5 2 4" xfId="17532" xr:uid="{9D2E5226-9E22-4A65-B318-EFB65399B475}"/>
    <cellStyle name="Note 4 5 2 4 2" xfId="10647" xr:uid="{091DD3C1-DC42-41DC-B2BC-5A6886FA0297}"/>
    <cellStyle name="Note 4 5 2 4 2 2" xfId="36031" xr:uid="{A98F98C2-865D-4AE2-95A3-05B09C0D31B7}"/>
    <cellStyle name="Note 4 5 2 4 3" xfId="42840" xr:uid="{A427FA6B-690F-4F66-A9E5-AC8C1D40BA21}"/>
    <cellStyle name="Note 4 5 2 5" xfId="21909" xr:uid="{06B83212-2EC6-4CB1-A52E-00ECA419ADD3}"/>
    <cellStyle name="Note 4 5 2 5 2" xfId="47177" xr:uid="{5F917961-B6FB-44CE-BF8D-7B7798CDEB52}"/>
    <cellStyle name="Note 4 5 2 6" xfId="40412" xr:uid="{EA85D4BB-E05A-4092-9243-71038540890C}"/>
    <cellStyle name="Note 4 5 3" xfId="4552" xr:uid="{C2E9FFC6-4B6B-4793-A4ED-F9176B260EAC}"/>
    <cellStyle name="Note 4 5 3 2" xfId="19354" xr:uid="{E3CC6237-C074-49A6-9F39-C6BDD3DEEE53}"/>
    <cellStyle name="Note 4 5 3 2 2" xfId="24787" xr:uid="{44CDBD9C-64DD-4A46-B9E9-1CFF4F310661}"/>
    <cellStyle name="Note 4 5 3 2 2 2" xfId="8453" xr:uid="{17CF4F62-5DB3-456F-9859-83972AE834B0}"/>
    <cellStyle name="Note 4 5 3 2 2 2 2" xfId="33860" xr:uid="{676B190E-1539-418C-8768-7F30EB0DCA42}"/>
    <cellStyle name="Note 4 5 3 2 2 3" xfId="50021" xr:uid="{4CE57840-E104-4E3D-9F12-6E5A69E8192F}"/>
    <cellStyle name="Note 4 5 3 2 3" xfId="15504" xr:uid="{BCCC5CA0-F376-4653-B5EC-48D09518EE17}"/>
    <cellStyle name="Note 4 5 3 2 3 2" xfId="9693" xr:uid="{CC66EE37-2C0C-4E6E-9AAC-34AF9677350A}"/>
    <cellStyle name="Note 4 5 3 2 3 2 2" xfId="35086" xr:uid="{563AB4FA-C41B-4A5C-BF64-476536154911}"/>
    <cellStyle name="Note 4 5 3 2 3 3" xfId="40831" xr:uid="{8F2E3495-8AA7-46E3-AC99-DA027901F517}"/>
    <cellStyle name="Note 4 5 3 2 4" xfId="24092" xr:uid="{FBECAE51-2003-43C2-804F-6EF78E68344D}"/>
    <cellStyle name="Note 4 5 3 2 4 2" xfId="49337" xr:uid="{069D7864-E04A-45C0-8B36-502A6A52E0E3}"/>
    <cellStyle name="Note 4 5 3 2 5" xfId="44642" xr:uid="{B50508D5-97A5-4709-8F82-74E5022DB675}"/>
    <cellStyle name="Note 4 5 3 3" xfId="13149" xr:uid="{13C37DC1-A15D-4A4D-AE62-7E6CEEEAC784}"/>
    <cellStyle name="Note 4 5 3 3 2" xfId="16800" xr:uid="{D45CFB25-1372-4F08-8A57-EC27245F280D}"/>
    <cellStyle name="Note 4 5 3 3 2 2" xfId="42116" xr:uid="{72C6A0A1-2AF9-4B7E-B624-DE2CEB9733EA}"/>
    <cellStyle name="Note 4 5 3 3 3" xfId="38500" xr:uid="{555CAEF2-ED00-4FAD-8A0E-8814DC1AA246}"/>
    <cellStyle name="Note 4 5 3 4" xfId="6999" xr:uid="{F8F2E49E-4E28-44E1-9003-B8B9CA6B9296}"/>
    <cellStyle name="Note 4 5 3 4 2" xfId="23284" xr:uid="{C68EFE13-3333-403B-9F0A-03BE2AA0FCDF}"/>
    <cellStyle name="Note 4 5 3 4 2 2" xfId="48539" xr:uid="{2D974A69-EC5A-4712-A303-337745BEEE97}"/>
    <cellStyle name="Note 4 5 3 4 3" xfId="32413" xr:uid="{1A33F5B5-E0AF-44CE-AB35-EF2D745149DE}"/>
    <cellStyle name="Note 4 5 3 5" xfId="15597" xr:uid="{D15BE568-82D1-4DF1-96A5-8D03245969D8}"/>
    <cellStyle name="Note 4 5 3 5 2" xfId="40924" xr:uid="{6B594D32-17A7-4DB2-B3AC-52F11C3DAE63}"/>
    <cellStyle name="Note 4 5 3 6" xfId="29983" xr:uid="{33574891-F1A5-4889-B1EE-2A16E15EDC5A}"/>
    <cellStyle name="Note 4 5 4" xfId="17251" xr:uid="{4115B8D6-9B30-4232-8B4E-548426625071}"/>
    <cellStyle name="Note 4 5 4 2" xfId="5836" xr:uid="{8E8D630F-0EEC-400E-AAE9-849741C12831}"/>
    <cellStyle name="Note 4 5 4 2 2" xfId="25299" xr:uid="{8B6ABFEF-EA78-4149-84BF-85622B269422}"/>
    <cellStyle name="Note 4 5 4 2 2 2" xfId="50533" xr:uid="{701077AC-F1A0-4068-8C13-9FCADD772BCC}"/>
    <cellStyle name="Note 4 5 4 2 3" xfId="31259" xr:uid="{B6E9490D-4FFE-4D03-A14E-EB1C62F67C0F}"/>
    <cellStyle name="Note 4 5 4 3" xfId="9180" xr:uid="{F0F19713-CEDE-43A8-A3DA-3106215CCDD6}"/>
    <cellStyle name="Note 4 5 4 3 2" xfId="14944" xr:uid="{4AFF2D1B-3736-439D-BCB1-8142012B41A3}"/>
    <cellStyle name="Note 4 5 4 3 2 2" xfId="40283" xr:uid="{122C23C6-741B-4896-8947-581A27952192}"/>
    <cellStyle name="Note 4 5 4 3 3" xfId="34573" xr:uid="{7502BE06-D1E7-472C-9B53-E75E055DB162}"/>
    <cellStyle name="Note 4 5 4 4" xfId="5142" xr:uid="{0194B970-A388-4D61-BFBC-51E29B8BAFA3}"/>
    <cellStyle name="Note 4 5 4 4 2" xfId="30573" xr:uid="{0E4AA8FD-CC8F-4D7B-906A-58018DEF518D}"/>
    <cellStyle name="Note 4 5 4 5" xfId="42559" xr:uid="{0DADC8A2-4E96-44EF-BD5C-6A575FD77C81}"/>
    <cellStyle name="Note 4 5 5" xfId="6827" xr:uid="{6E401520-CA80-4DF3-BEA7-335B8267B1BE}"/>
    <cellStyle name="Note 4 5 5 2" xfId="10476" xr:uid="{6E577570-DD5E-43AB-A49C-658323972ACC}"/>
    <cellStyle name="Note 4 5 5 2 2" xfId="35860" xr:uid="{BC50F7BC-6184-46A3-9DEB-11BD2464EB45}"/>
    <cellStyle name="Note 4 5 5 3" xfId="32241" xr:uid="{8EA6CF3E-635D-44B0-9606-56F469EF3ADE}"/>
    <cellStyle name="Note 4 5 6" xfId="23844" xr:uid="{F70CDC2C-392D-46B8-989B-739EFC1C4324}"/>
    <cellStyle name="Note 4 5 6 2" xfId="4333" xr:uid="{A671B0B5-2A19-42F9-9DCB-02E2A5C4229E}"/>
    <cellStyle name="Note 4 5 6 2 2" xfId="29777" xr:uid="{1FBB8423-448A-429B-A631-0FD1F35530F2}"/>
    <cellStyle name="Note 4 5 6 3" xfId="49089" xr:uid="{ED7A2D0A-1635-4CDE-B04C-90A208ABCBFC}"/>
    <cellStyle name="Note 4 5 7" xfId="9273" xr:uid="{F5ED2F75-A949-49E2-9346-33CD8C630C22}"/>
    <cellStyle name="Note 4 5 7 2" xfId="34666" xr:uid="{4ED64303-61A8-4324-AF14-A8C4D1933365}"/>
    <cellStyle name="Note 4 5 8" xfId="46665" xr:uid="{A0A5A0EC-B7C6-48A7-992E-6DEB881E422F}"/>
    <cellStyle name="Note 4 6" xfId="10865" xr:uid="{A222A38E-735E-492F-ABE2-6A3E978D4140}"/>
    <cellStyle name="Note 4 6 2" xfId="13040" xr:uid="{B76EF78F-7237-4123-9DFC-91ED08A25865}"/>
    <cellStyle name="Note 4 6 2 2" xfId="18474" xr:uid="{FF8BD681-7659-43C4-AF59-B6D36D7195FC}"/>
    <cellStyle name="Note 4 6 2 2 2" xfId="21088" xr:uid="{E42C4C01-CB5A-4BEB-80CC-31D6A1DBB9E1}"/>
    <cellStyle name="Note 4 6 2 2 2 2" xfId="46367" xr:uid="{7A774F5F-DAD2-444F-BF93-673A35980D1D}"/>
    <cellStyle name="Note 4 6 2 2 3" xfId="43774" xr:uid="{FA1366E9-B572-4B38-A0B7-58CBACDC7C63}"/>
    <cellStyle name="Note 4 6 2 3" xfId="4971" xr:uid="{84781663-C233-4176-A084-978E3928C09A}"/>
    <cellStyle name="Note 4 6 2 3 2" xfId="22329" xr:uid="{B4849332-FC8A-4689-AA66-7C1466829204}"/>
    <cellStyle name="Note 4 6 2 3 2 2" xfId="47597" xr:uid="{0B050558-4A31-4772-8829-72282DCC3AE5}"/>
    <cellStyle name="Note 4 6 2 3 3" xfId="30402" xr:uid="{BC1AB3A9-8793-482C-B467-054BF457943C}"/>
    <cellStyle name="Note 4 6 2 4" xfId="17780" xr:uid="{BCF5B1FD-49C3-44AB-8396-78F55193E50C}"/>
    <cellStyle name="Note 4 6 2 4 2" xfId="43088" xr:uid="{7DDC2E1F-6F47-42F2-AEC5-7A586234226C}"/>
    <cellStyle name="Note 4 6 2 5" xfId="38391" xr:uid="{996E134F-1297-4AA6-A445-89576DDD98AF}"/>
    <cellStyle name="Note 4 6 3" xfId="508" xr:uid="{F313B137-C1AF-4364-B91C-9F589C9B9434}"/>
    <cellStyle name="Note 4 6 3 2" xfId="6266" xr:uid="{A405845C-C323-4551-A7B9-08508D0A8B8C}"/>
    <cellStyle name="Note 4 6 3 2 2" xfId="31689" xr:uid="{979D3AB4-13D1-4B0C-A52F-24DAA2C45BAE}"/>
    <cellStyle name="Note 4 6 3 3" xfId="25992" xr:uid="{F6612E9E-5C1F-4A94-8690-4AA3DF9E07A4}"/>
    <cellStyle name="Note 4 6 4" xfId="19635" xr:uid="{86FB6BB5-D3E5-4A9A-85F4-8E9CB2F83126}"/>
    <cellStyle name="Note 4 6 4 2" xfId="16971" xr:uid="{324E13B7-690F-4B0F-A141-65A7506393F2}"/>
    <cellStyle name="Note 4 6 4 2 2" xfId="42287" xr:uid="{03D0B049-7AC4-4D7E-A7A6-F032AD4253B8}"/>
    <cellStyle name="Note 4 6 4 3" xfId="44923" xr:uid="{85CF1008-C80B-4ADC-9AE8-0D9E65030DA5}"/>
    <cellStyle name="Note 4 6 5" xfId="5064" xr:uid="{3606E4EC-E4AA-4C7A-8727-26C6133BD11D}"/>
    <cellStyle name="Note 4 6 5 2" xfId="30495" xr:uid="{915A4B9A-375D-46D6-BCC6-50290F0D2C6A}"/>
    <cellStyle name="Note 4 6 6" xfId="36236" xr:uid="{924471DC-1EDD-45F0-95A3-6EA3BD61073F}"/>
    <cellStyle name="Note 4 7" xfId="23502" xr:uid="{A20F6D93-3B44-4984-ABE8-87CF5A170DF4}"/>
    <cellStyle name="Note 4 7 2" xfId="1413" xr:uid="{9F95B0EC-BA89-4848-A387-72A4D2537DD1}"/>
    <cellStyle name="Note 4 7 2 2" xfId="7941" xr:uid="{BB6F4E35-8E63-4E36-91A5-8C1C675A25CE}"/>
    <cellStyle name="Note 4 7 2 2 2" xfId="14776" xr:uid="{2DA4BCB5-413A-4C3A-BD79-D578ADFB64A4}"/>
    <cellStyle name="Note 4 7 2 2 2 2" xfId="40115" xr:uid="{59F2A994-3C3C-4BEB-992A-A61A4D3B05EC}"/>
    <cellStyle name="Note 4 7 2 2 3" xfId="33348" xr:uid="{88061AA7-B7AD-48B2-9C4D-EDAE2D02AD23}"/>
    <cellStyle name="Note 4 7 2 3" xfId="11284" xr:uid="{4B7DE51A-A687-4A2A-9874-36D2A9DDA8B8}"/>
    <cellStyle name="Note 4 7 2 3 2" xfId="16017" xr:uid="{CAB9503E-1B35-4654-85DA-88C9CE809F0B}"/>
    <cellStyle name="Note 4 7 2 3 2 2" xfId="41344" xr:uid="{09ED1186-6AF1-4053-B6E9-BC9203917A55}"/>
    <cellStyle name="Note 4 7 2 3 3" xfId="36655" xr:uid="{A4BDA983-E21D-4708-8B78-7E0A395CF776}"/>
    <cellStyle name="Note 4 7 2 4" xfId="7247" xr:uid="{8FA27B89-FA30-4519-A004-4F1C30C66403}"/>
    <cellStyle name="Note 4 7 2 4 2" xfId="32661" xr:uid="{33A0B7F3-BE17-46A7-B82F-0B4802231FE7}"/>
    <cellStyle name="Note 4 7 2 5" xfId="26884" xr:uid="{D2D9B1AC-2CEE-4F43-9759-15B2B9A2360F}"/>
    <cellStyle name="Note 4 7 3" xfId="1547" xr:uid="{EB326692-ED3B-495B-8081-04CA8F6576A5}"/>
    <cellStyle name="Note 4 7 3 2" xfId="12580" xr:uid="{EC90175B-E377-4E0C-AA32-75ABCEE84A27}"/>
    <cellStyle name="Note 4 7 3 2 2" xfId="37943" xr:uid="{AA5A8CF8-A380-444C-84A3-6CDE297F4D8D}"/>
    <cellStyle name="Note 4 7 3 3" xfId="27018" xr:uid="{7846B0A7-6414-4807-960B-67E4291E630F}"/>
    <cellStyle name="Note 4 7 4" xfId="13321" xr:uid="{A49E198B-5662-4051-A602-9490A4169E5E}"/>
    <cellStyle name="Note 4 7 4 2" xfId="6437" xr:uid="{1521F185-3ACB-47EB-91BB-4FE7B48C512A}"/>
    <cellStyle name="Note 4 7 4 2 2" xfId="31860" xr:uid="{46D0975F-109D-4303-B6BB-230DF1967279}"/>
    <cellStyle name="Note 4 7 4 3" xfId="38672" xr:uid="{D7FC7945-A2BF-4F41-80BC-2C73312E9AC7}"/>
    <cellStyle name="Note 4 7 5" xfId="11377" xr:uid="{A2A0F865-5C8E-4AA8-AA8F-02BF78906A9B}"/>
    <cellStyle name="Note 4 7 5 2" xfId="36748" xr:uid="{A6D047A7-A6E6-4E9B-B506-7FAA3BD10A24}"/>
    <cellStyle name="Note 4 7 6" xfId="48748" xr:uid="{7150CF28-B236-4CFA-B1FA-96DCB0541CAB}"/>
    <cellStyle name="Note 4 8" xfId="4633" xr:uid="{4DF2039A-51CB-4BF3-9601-C7BB15F9FAB5}"/>
    <cellStyle name="Note 4 8 2" xfId="21645" xr:uid="{35C5B43D-FEEB-4004-BFCA-F9090AB38FAF}"/>
    <cellStyle name="Note 4 8 2 2" xfId="15848" xr:uid="{BC11FD1D-6B95-478E-A116-47F016542938}"/>
    <cellStyle name="Note 4 8 2 2 2" xfId="41175" xr:uid="{C42F7B7E-526F-481B-8F42-BD852723B43E}"/>
    <cellStyle name="Note 4 8 2 3" xfId="46913" xr:uid="{5DA3EA94-C6AB-4F1F-9B62-1DE912DD63E3}"/>
    <cellStyle name="Note 4 8 3" xfId="7078" xr:uid="{DD8E8036-A51A-4BAA-A880-2025004F988B}"/>
    <cellStyle name="Note 4 8 3 2" xfId="18119" xr:uid="{0C7E8B4F-3916-46A5-9C3F-071FEEA04382}"/>
    <cellStyle name="Note 4 8 3 2 2" xfId="43427" xr:uid="{EEAA39FD-779D-49D4-AF7C-160499D6C0B2}"/>
    <cellStyle name="Note 4 8 3 3" xfId="32492" xr:uid="{4D7698DD-AB30-4F28-A7CB-D5D205A84C19}"/>
    <cellStyle name="Note 4 8 4" xfId="1966" xr:uid="{FAF4B81E-4DE4-4B84-B829-7AE1DCD12804}"/>
    <cellStyle name="Note 4 8 4 2" xfId="27437" xr:uid="{02325B28-BEFE-4CE5-B732-F0F3719CEA89}"/>
    <cellStyle name="Note 4 8 5" xfId="30064" xr:uid="{CCE2FC07-3168-47DF-AD78-8EEAE04A8523}"/>
    <cellStyle name="Note 4 9" xfId="16288" xr:uid="{845A490B-E404-465B-86F0-8DD215C717EA}"/>
    <cellStyle name="Note 4 9 2" xfId="21005" xr:uid="{4A1BC28F-D29D-4AE2-8E53-4472D3ACF56A}"/>
    <cellStyle name="Note 4 9 2 2" xfId="46284" xr:uid="{BB0AB0B7-B5EC-4DA3-81BF-9E0468D526B6}"/>
    <cellStyle name="Note 4 9 3" xfId="41604" xr:uid="{7E1F81C5-7817-4DB2-874F-DF1A8E466AFA}"/>
    <cellStyle name="Note 5" xfId="17190" xr:uid="{EC4E99F8-D7AF-415C-8673-E08B29EE0C44}"/>
    <cellStyle name="Note 5 10" xfId="681" xr:uid="{89BA2745-6A14-4268-882B-40FA102687A6}"/>
    <cellStyle name="Note 5 10 2" xfId="12751" xr:uid="{58F1615F-4536-42CC-9238-F94626CE2D94}"/>
    <cellStyle name="Note 5 10 2 2" xfId="38114" xr:uid="{0C5C9F61-7104-4AC7-9DFD-75739F165F11}"/>
    <cellStyle name="Note 5 10 3" xfId="26165" xr:uid="{070CEDDA-A0EF-404E-BEB1-E852F21C963A}"/>
    <cellStyle name="Note 5 11" xfId="24014" xr:uid="{CF39F679-6799-4B6E-9542-C314AD6F727C}"/>
    <cellStyle name="Note 5 11 2" xfId="49259" xr:uid="{13148EB1-8E8E-4E47-9FC8-BAE853420477}"/>
    <cellStyle name="Note 5 12" xfId="42498" xr:uid="{25401D7A-198F-44AC-BDB8-B3A6BE4E58B6}"/>
    <cellStyle name="Note 5 2" xfId="6657" xr:uid="{5BE8BF86-2BAE-4B02-B5CC-D08ADEB4669C}"/>
    <cellStyle name="Note 5 2 10" xfId="32071" xr:uid="{ACA5969F-738D-4909-B258-C14D2ABF5C64}"/>
    <cellStyle name="Note 5 2 2" xfId="19293" xr:uid="{46099C86-2F74-4136-A1A3-B58B30F59020}"/>
    <cellStyle name="Note 5 2 2 2" xfId="12979" xr:uid="{BB0DA262-13BE-4F9C-A96C-DFC6E4CDFE0F}"/>
    <cellStyle name="Note 5 2 2 2 2" xfId="16155" xr:uid="{E5A6E71A-3975-4762-9F8B-1A2287E27713}"/>
    <cellStyle name="Note 5 2 2 2 2 2" xfId="9013" xr:uid="{6CE2C16D-09FE-4D0C-926B-EF69557F6279}"/>
    <cellStyle name="Note 5 2 2 2 2 2 2" xfId="15849" xr:uid="{9EF84682-06E3-4998-AE01-4C6645B9A25D}"/>
    <cellStyle name="Note 5 2 2 2 2 2 2 2" xfId="41176" xr:uid="{092F3659-3B24-448E-9737-8A3FA2E01699}"/>
    <cellStyle name="Note 5 2 2 2 2 2 3" xfId="34406" xr:uid="{64A0638B-BE60-4382-ACB9-4B322CE2F16B}"/>
    <cellStyle name="Note 5 2 2 2 2 3" xfId="19712" xr:uid="{2E01E40C-1BBB-4CF9-9F07-E56D3D3D3215}"/>
    <cellStyle name="Note 5 2 2 2 2 3 2" xfId="18122" xr:uid="{107BD12F-99F2-4188-A94D-D8787A982781}"/>
    <cellStyle name="Note 5 2 2 2 2 3 2 2" xfId="43430" xr:uid="{C1110DC5-330B-4C60-89FE-20C01CBBB7F0}"/>
    <cellStyle name="Note 5 2 2 2 2 3 3" xfId="45000" xr:uid="{A0DCDF7B-3A78-4643-9F6C-D0A915376F7F}"/>
    <cellStyle name="Note 5 2 2 2 2 4" xfId="934" xr:uid="{9BF08C98-3765-47B6-B3E2-9085649040E6}"/>
    <cellStyle name="Note 5 2 2 2 2 4 2" xfId="26418" xr:uid="{1A6EB3A2-70D4-43D8-84CE-79DD1D95664D}"/>
    <cellStyle name="Note 5 2 2 2 2 5" xfId="41471" xr:uid="{2F1916E6-50E8-4A29-AF0E-5CCF0794D9ED}"/>
    <cellStyle name="Note 5 2 2 2 3" xfId="16289" xr:uid="{8419059E-4EFE-4F44-814C-1A8985330BA4}"/>
    <cellStyle name="Note 5 2 2 2 3 2" xfId="21006" xr:uid="{B6595208-29F0-45E3-B1D7-C5609DE26621}"/>
    <cellStyle name="Note 5 2 2 2 3 2 2" xfId="46285" xr:uid="{29BF5B07-BE93-4339-8E51-3D63E35CB880}"/>
    <cellStyle name="Note 5 2 2 2 3 3" xfId="41605" xr:uid="{8E2317B0-6CB1-49C8-9F12-F224DB2E0989}"/>
    <cellStyle name="Note 5 2 2 2 4" xfId="10137" xr:uid="{EE1578C8-41B7-469F-8B93-A1E273CF3519}"/>
    <cellStyle name="Note 5 2 2 2 4 2" xfId="8542" xr:uid="{ED06A15B-EB7A-4465-A5ED-8757D05AD37F}"/>
    <cellStyle name="Note 5 2 2 2 4 2 2" xfId="33949" xr:uid="{65274262-F35D-42A1-94E0-0003453B1134}"/>
    <cellStyle name="Note 5 2 2 2 4 3" xfId="35521" xr:uid="{FD5BC003-4AB3-47E4-8FAD-0F76A2B89C55}"/>
    <cellStyle name="Note 5 2 2 2 5" xfId="19805" xr:uid="{5DE78A61-F289-4E16-BDCA-7FFFA594A556}"/>
    <cellStyle name="Note 5 2 2 2 5 2" xfId="45093" xr:uid="{AAAAC90B-909D-493B-B7EA-E1DAC17A0FC0}"/>
    <cellStyle name="Note 5 2 2 2 6" xfId="38330" xr:uid="{566745B1-3ACA-4D60-8759-854D669EE36F}"/>
    <cellStyle name="Note 5 2 2 3" xfId="337" xr:uid="{9B942890-4D00-4917-87DF-3786DFBF760B}"/>
    <cellStyle name="Note 5 2 2 3 2" xfId="5621" xr:uid="{B14703D4-B106-4B97-97FC-408616DE1226}"/>
    <cellStyle name="Note 5 2 2 3 2 2" xfId="21649" xr:uid="{75C75CA0-4D5B-44B6-83F9-143B9B5A1543}"/>
    <cellStyle name="Note 5 2 2 3 2 2 2" xfId="5316" xr:uid="{C1262E10-DDF0-442C-BD26-0214839254E6}"/>
    <cellStyle name="Note 5 2 2 3 2 2 2 2" xfId="30747" xr:uid="{E096324F-3C52-48EB-8662-E1DBC5014A12}"/>
    <cellStyle name="Note 5 2 2 3 2 2 3" xfId="46917" xr:uid="{EBAF1F5C-E282-4F8C-BA0A-83927066B578}"/>
    <cellStyle name="Note 5 2 2 3 2 3" xfId="13398" xr:uid="{6A8F0E1F-6F97-4C69-A994-25CA0324ED6F}"/>
    <cellStyle name="Note 5 2 2 3 2 3 2" xfId="7589" xr:uid="{4241C757-EA0F-4A59-8D64-04EBE0A75949}"/>
    <cellStyle name="Note 5 2 2 3 2 3 2 2" xfId="33003" xr:uid="{291CA6D3-EDC7-49DB-9A37-1801502EC79E}"/>
    <cellStyle name="Note 5 2 2 3 2 3 3" xfId="38749" xr:uid="{53177FA6-5E78-4F80-A299-442D4C6667E1}"/>
    <cellStyle name="Note 5 2 2 3 2 4" xfId="1970" xr:uid="{F287FF3A-C3C5-4723-B212-CC99C312B133}"/>
    <cellStyle name="Note 5 2 2 3 2 4 2" xfId="27441" xr:uid="{6F8BB315-334F-4D97-B1D4-94BBDC97B001}"/>
    <cellStyle name="Note 5 2 2 3 2 5" xfId="31044" xr:uid="{8AF62242-B82D-4F25-B391-1684EC5DA9EF}"/>
    <cellStyle name="Note 5 2 2 3 3" xfId="5755" xr:uid="{B3DE9BF0-2525-4B1B-A068-DFBBE5F40B2B}"/>
    <cellStyle name="Note 5 2 2 3 3 2" xfId="14694" xr:uid="{DA4C32D1-F8CF-444D-8C83-FB4B31DDCA8B}"/>
    <cellStyle name="Note 5 2 2 3 3 2 2" xfId="40033" xr:uid="{584D953F-B5C2-4F86-8CB8-B7AB396EA332}"/>
    <cellStyle name="Note 5 2 2 3 3 3" xfId="31178" xr:uid="{AD180AF1-ECFD-4233-BA26-A1EEDF5ACD31}"/>
    <cellStyle name="Note 5 2 2 3 4" xfId="22774" xr:uid="{8FFB4E60-74CD-48DC-B37A-B5E080EF6404}"/>
    <cellStyle name="Note 5 2 2 3 4 2" xfId="21177" xr:uid="{84CBC5B5-DA6E-4B13-9BB3-B7792EFE4EBB}"/>
    <cellStyle name="Note 5 2 2 3 4 2 2" xfId="46456" xr:uid="{88105899-4D7B-4940-829B-C4E440B7F12E}"/>
    <cellStyle name="Note 5 2 2 3 4 3" xfId="48029" xr:uid="{FF638B47-CD3E-4052-8C86-A17F0ACEAEF7}"/>
    <cellStyle name="Note 5 2 2 3 5" xfId="13491" xr:uid="{27473D80-F52D-481C-93B0-357EEE4930C9}"/>
    <cellStyle name="Note 5 2 2 3 5 2" xfId="38842" xr:uid="{BB8D0EC0-DEB6-4924-B0CB-74ACB34C326C}"/>
    <cellStyle name="Note 5 2 2 3 6" xfId="25822" xr:uid="{91CF12F6-E45B-44F5-AA0D-3E6ADDB156BF}"/>
    <cellStyle name="Note 5 2 2 4" xfId="22468" xr:uid="{6934D117-7CB8-4209-B845-600F89A6E0FC}"/>
    <cellStyle name="Note 5 2 2 4 2" xfId="2700" xr:uid="{46D0B54F-6E90-4947-8773-709A41E84D12}"/>
    <cellStyle name="Note 5 2 2 4 2 2" xfId="22161" xr:uid="{80B26538-DD6A-4CB7-B374-801CECFD542B}"/>
    <cellStyle name="Note 5 2 2 4 2 2 2" xfId="47429" xr:uid="{C138C74A-302F-428C-91FF-ED8260A2AE5C}"/>
    <cellStyle name="Note 5 2 2 4 2 3" xfId="28153" xr:uid="{188C91C7-11B9-432C-95B9-69DB7E7DCA2B}"/>
    <cellStyle name="Note 5 2 2 4 3" xfId="7076" xr:uid="{25694012-0624-4A69-BA73-15DCB5BE36BB}"/>
    <cellStyle name="Note 5 2 2 4 3 2" xfId="24434" xr:uid="{E5477173-4C58-4A01-8EEF-971D7748D00E}"/>
    <cellStyle name="Note 5 2 2 4 3 2 2" xfId="49679" xr:uid="{EA065A92-5DDB-4FD9-92F2-E49E77E26A38}"/>
    <cellStyle name="Note 5 2 2 4 3 3" xfId="32490" xr:uid="{12C6D7FB-FEB0-4015-86C5-E3C48AAC298C}"/>
    <cellStyle name="Note 5 2 2 4 4" xfId="933" xr:uid="{1DA0CB9E-7CCD-4E9F-998B-3CCA771E7080}"/>
    <cellStyle name="Note 5 2 2 4 4 2" xfId="26417" xr:uid="{A5BB7FD1-0150-418D-A59D-34B9CD87EDEE}"/>
    <cellStyle name="Note 5 2 2 4 5" xfId="47724" xr:uid="{10F5D982-B7A6-41A6-9E8B-D89421E6E2C6}"/>
    <cellStyle name="Note 5 2 2 5" xfId="22602" xr:uid="{0B9B217D-0426-40D6-8E67-F76D9A8C56B9}"/>
    <cellStyle name="Note 5 2 2 5 2" xfId="8371" xr:uid="{3D258056-A0CD-4046-B5AE-21AFD29435D6}"/>
    <cellStyle name="Note 5 2 2 5 2 2" xfId="33778" xr:uid="{7D5B15A7-2A62-4026-98F8-D54D0169404B}"/>
    <cellStyle name="Note 5 2 2 5 3" xfId="47857" xr:uid="{D65885A8-9B6C-4C74-9DEB-DF9E7C9B0F52}"/>
    <cellStyle name="Note 5 2 2 6" xfId="3823" xr:uid="{CE9FA73D-AE1E-4B5C-9F42-B2C6B551772C}"/>
    <cellStyle name="Note 5 2 2 6 2" xfId="19075" xr:uid="{440338DD-55DF-4DD7-8835-BA76BBEC8BE8}"/>
    <cellStyle name="Note 5 2 2 6 2 2" xfId="44375" xr:uid="{108184D5-FB57-4BE0-989B-9BDFCDB932E7}"/>
    <cellStyle name="Note 5 2 2 6 3" xfId="29267" xr:uid="{4FDE6342-4ED8-46AA-9806-60610E7C9374}"/>
    <cellStyle name="Note 5 2 2 7" xfId="7169" xr:uid="{11209B6C-B6AD-4CE1-8B7A-A681751D636E}"/>
    <cellStyle name="Note 5 2 2 7 2" xfId="32583" xr:uid="{05405E52-EA20-4472-B94D-1C400BE16F42}"/>
    <cellStyle name="Note 5 2 2 8" xfId="44582" xr:uid="{8AF7783E-5F5E-4A40-BD2C-4B5ED5551AA5}"/>
    <cellStyle name="Note 5 2 3" xfId="1377" xr:uid="{D53F4E9C-12E8-4E3B-A05D-223F284C2961}"/>
    <cellStyle name="Note 5 2 3 2" xfId="3481" xr:uid="{87C74526-125B-4879-9F7C-CA950A90BF92}"/>
    <cellStyle name="Note 5 2 3 2 2" xfId="24572" xr:uid="{A4BA5B7B-27E5-4B58-B31C-FE1D1D19FB21}"/>
    <cellStyle name="Note 5 2 3 2 2 2" xfId="4804" xr:uid="{F8E8F8E3-FB7F-4C16-8345-DF744EBAF1DB}"/>
    <cellStyle name="Note 5 2 3 2 2 2 2" xfId="24266" xr:uid="{5213DABA-5EA1-40A8-9DE6-67FA47DB5A2D}"/>
    <cellStyle name="Note 5 2 3 2 2 2 2 2" xfId="49511" xr:uid="{8BB2284A-B67B-4D67-BE89-3CF74A4A2CB7}"/>
    <cellStyle name="Note 5 2 3 2 2 2 3" xfId="30235" xr:uid="{1C0561E3-0DAC-4656-A8DC-A15B15C31D1C}"/>
    <cellStyle name="Note 5 2 3 2 2 3" xfId="762" xr:uid="{A94646CE-CC78-42D0-95BF-CE3ABEE26DAE}"/>
    <cellStyle name="Note 5 2 3 2 2 3 2" xfId="13911" xr:uid="{54025DFD-B0F7-4F81-85F7-59C92346F6E9}"/>
    <cellStyle name="Note 5 2 3 2 2 3 2 2" xfId="39262" xr:uid="{E456A38E-7E36-4F8A-8CA7-78864BF18607}"/>
    <cellStyle name="Note 5 2 3 2 2 3 3" xfId="26246" xr:uid="{BB821E48-0E91-4899-A142-E61C7067F8E8}"/>
    <cellStyle name="Note 5 2 3 2 2 4" xfId="10388" xr:uid="{E102B9FF-A362-4D1E-BA3B-D74B255D24DD}"/>
    <cellStyle name="Note 5 2 3 2 2 4 2" xfId="35772" xr:uid="{635F32A6-9785-4BAB-A520-B2DA263F3020}"/>
    <cellStyle name="Note 5 2 3 2 2 5" xfId="49806" xr:uid="{D2295C31-2895-42E3-B54E-E770E95475DB}"/>
    <cellStyle name="Note 5 2 3 2 3" xfId="24706" xr:uid="{89F4E04D-DBEC-4723-B437-CC4B47EF510A}"/>
    <cellStyle name="Note 5 2 3 2 3 2" xfId="9443" xr:uid="{597F5173-5C82-48B5-991F-83C764EAD472}"/>
    <cellStyle name="Note 5 2 3 2 3 2 2" xfId="34836" xr:uid="{89D4FAFF-AFCD-49EF-97F4-128246A244C4}"/>
    <cellStyle name="Note 5 2 3 2 3 3" xfId="49940" xr:uid="{C96D50DE-8A20-4019-8A91-CE7389CC9170}"/>
    <cellStyle name="Note 5 2 3 2 4" xfId="5927" xr:uid="{EA35F04E-05A1-4466-9575-92433C089C8B}"/>
    <cellStyle name="Note 5 2 3 2 4 2" xfId="3301" xr:uid="{98F80729-F05C-4441-8C8E-4548E434AE42}"/>
    <cellStyle name="Note 5 2 3 2 4 2 2" xfId="28754" xr:uid="{BF7BE7BE-D6AE-469C-AE37-0E6F79273F0E}"/>
    <cellStyle name="Note 5 2 3 2 4 3" xfId="31350" xr:uid="{0DDFC4FA-509A-4D25-9DAD-734E3E273494}"/>
    <cellStyle name="Note 5 2 3 2 5" xfId="3990" xr:uid="{DDF05159-6E08-4499-AF22-4F418434D0AA}"/>
    <cellStyle name="Note 5 2 3 2 5 2" xfId="29434" xr:uid="{F749C303-E1FC-490E-A5DC-66158EA9AA7B}"/>
    <cellStyle name="Note 5 2 3 2 6" xfId="28926" xr:uid="{7E81B091-739B-42D9-AF37-B8338EAA5B84}"/>
    <cellStyle name="Note 5 2 3 3" xfId="9795" xr:uid="{10433EF1-D4B3-4173-A07A-D1A749B5C55F}"/>
    <cellStyle name="Note 5 2 3 3 2" xfId="18259" xr:uid="{37F85DD5-6D55-44A8-989E-39B4DEE1121C}"/>
    <cellStyle name="Note 5 2 3 3 2 2" xfId="11117" xr:uid="{C75E3993-631A-495F-9C39-89E65958DCF5}"/>
    <cellStyle name="Note 5 2 3 3 2 2 2" xfId="17954" xr:uid="{D5654D71-4F3C-4D0A-9BBD-FA9F1F97CDD9}"/>
    <cellStyle name="Note 5 2 3 3 2 2 2 2" xfId="43262" xr:uid="{5F5C7528-1329-4E10-8806-D152B43C219C}"/>
    <cellStyle name="Note 5 2 3 3 2 2 3" xfId="36488" xr:uid="{DCAE8718-28AD-45EB-8706-75525A3EC3EA}"/>
    <cellStyle name="Note 5 2 3 3 2 3" xfId="1799" xr:uid="{D81FC9D0-DD75-4718-9A57-C88E1C6415E2}"/>
    <cellStyle name="Note 5 2 3 3 2 3 2" xfId="1276" xr:uid="{34797878-B463-45B8-82B8-288C56313DD9}"/>
    <cellStyle name="Note 5 2 3 3 2 3 2 2" xfId="26760" xr:uid="{976078B9-FC5D-47C8-9475-C7E5236D8E72}"/>
    <cellStyle name="Note 5 2 3 3 2 3 3" xfId="27270" xr:uid="{085287DB-0F74-4517-9967-5D390D7DC66A}"/>
    <cellStyle name="Note 5 2 3 3 2 4" xfId="23025" xr:uid="{D614DB9D-10B5-4050-A5D8-01E4EC5DE552}"/>
    <cellStyle name="Note 5 2 3 3 2 4 2" xfId="48280" xr:uid="{B30FB99D-66F8-4D18-9224-16ECDDBDC27A}"/>
    <cellStyle name="Note 5 2 3 3 2 5" xfId="43559" xr:uid="{F44C6961-038F-43AD-8C92-88A23A031ADB}"/>
    <cellStyle name="Note 5 2 3 3 3" xfId="18393" xr:uid="{C9722762-2AB0-4EF5-AB66-4EBB48B6AC9C}"/>
    <cellStyle name="Note 5 2 3 3 3 2" xfId="22079" xr:uid="{0035B0D0-AE1F-4678-928C-0859B48A16FD}"/>
    <cellStyle name="Note 5 2 3 3 3 2 2" xfId="47347" xr:uid="{C82A7452-1DBD-4162-BBCE-B97381F5422F}"/>
    <cellStyle name="Note 5 2 3 3 3 3" xfId="43693" xr:uid="{17D39166-9504-4313-813F-058205B10F6E}"/>
    <cellStyle name="Note 5 2 3 3 4" xfId="12241" xr:uid="{6D06828B-5106-496D-9FAA-770FDDEBC2D2}"/>
    <cellStyle name="Note 5 2 3 3 4 2" xfId="9614" xr:uid="{56600972-4ED1-4587-A6AC-8923726FB810}"/>
    <cellStyle name="Note 5 2 3 3 4 2 2" xfId="35007" xr:uid="{74A274AA-AD99-49F2-AB12-FDDFE3AA5167}"/>
    <cellStyle name="Note 5 2 3 3 4 3" xfId="37604" xr:uid="{B76EA935-EAC9-4245-9A3B-2B39D83B8D62}"/>
    <cellStyle name="Note 5 2 3 3 5" xfId="10304" xr:uid="{08994CA2-820D-4F0D-B8DA-3E53ACAA7D20}"/>
    <cellStyle name="Note 5 2 3 3 5 2" xfId="35688" xr:uid="{9D66468A-EDCA-4790-BB43-22FFC353810D}"/>
    <cellStyle name="Note 5 2 3 3 6" xfId="35179" xr:uid="{FF3E3541-41AD-486F-A445-650059DBA932}"/>
    <cellStyle name="Note 5 2 3 4" xfId="11935" xr:uid="{69D3A858-2B82-40DB-A6B3-D3DE14AA64B7}"/>
    <cellStyle name="Note 5 2 3 4 2" xfId="15337" xr:uid="{D0AC44B5-9CA8-4D0A-A646-EED1E4C31647}"/>
    <cellStyle name="Note 5 2 3 4 2 2" xfId="11629" xr:uid="{1A8F3BCC-87F5-4253-B933-CA4A63086D77}"/>
    <cellStyle name="Note 5 2 3 4 2 2 2" xfId="37000" xr:uid="{33282368-3D9E-4180-A36F-5785DF06F8FB}"/>
    <cellStyle name="Note 5 2 3 4 2 3" xfId="40664" xr:uid="{C6FE895B-9B2F-4EB3-A1BB-5A431C6C0118}"/>
    <cellStyle name="Note 5 2 3 4 3" xfId="761" xr:uid="{DA52F7B5-D4AD-4C1D-9321-AFEB72FBE022}"/>
    <cellStyle name="Note 5 2 3 4 3 2" xfId="20225" xr:uid="{70ED8F91-B307-41D1-939E-7907814E0BCF}"/>
    <cellStyle name="Note 5 2 3 4 3 2 2" xfId="45513" xr:uid="{77547FEE-C160-4087-AF26-B0D34A22389B}"/>
    <cellStyle name="Note 5 2 3 4 3 3" xfId="26245" xr:uid="{23B81AC8-4590-429D-9F0B-0F69EA875952}"/>
    <cellStyle name="Note 5 2 3 4 4" xfId="4074" xr:uid="{D070A2AF-9825-466B-A386-F887B73BB212}"/>
    <cellStyle name="Note 5 2 3 4 4 2" xfId="29518" xr:uid="{C3433F97-CD21-417A-8622-6F3D8C44B011}"/>
    <cellStyle name="Note 5 2 3 4 5" xfId="37298" xr:uid="{9E496D11-B31D-46B2-A15A-FBEDC55B6EC3}"/>
    <cellStyle name="Note 5 2 3 5" xfId="12069" xr:uid="{2A365244-463F-4050-9E6B-C17324A94D8E}"/>
    <cellStyle name="Note 5 2 3 5 2" xfId="3130" xr:uid="{38C8333E-B5B6-4BC4-B2FA-C3274B543A8C}"/>
    <cellStyle name="Note 5 2 3 5 2 2" xfId="28583" xr:uid="{101A6998-3609-4693-AF71-251F62A7B448}"/>
    <cellStyle name="Note 5 2 3 5 3" xfId="37432" xr:uid="{A37709BE-E958-4B53-B647-B93D9E082ED1}"/>
    <cellStyle name="Note 5 2 3 6" xfId="16461" xr:uid="{17EA095C-9C84-47A8-B3D8-7A5071ED1DDF}"/>
    <cellStyle name="Note 5 2 3 6 2" xfId="14865" xr:uid="{59B1034E-743C-460C-9D43-74B24CE66548}"/>
    <cellStyle name="Note 5 2 3 6 2 2" xfId="40204" xr:uid="{F431038A-C40D-498D-B6B1-FFA92EAE7E6D}"/>
    <cellStyle name="Note 5 2 3 6 3" xfId="41777" xr:uid="{8380724F-1F79-491E-988D-7DCC380F2367}"/>
    <cellStyle name="Note 5 2 3 7" xfId="1886" xr:uid="{EEA088C1-9F56-4F83-A8F7-97C1CD99E54D}"/>
    <cellStyle name="Note 5 2 3 7 2" xfId="27357" xr:uid="{844B858F-443B-4192-A4B3-72D620325674}"/>
    <cellStyle name="Note 5 2 3 8" xfId="26849" xr:uid="{D5CEAF9C-9334-4014-B2F1-26E2FF3B925F}"/>
    <cellStyle name="Note 5 2 4" xfId="22432" xr:uid="{5A643B31-608E-4454-A94E-6646E1B8DE12}"/>
    <cellStyle name="Note 5 2 4 2" xfId="7726" xr:uid="{C45686DE-9FB3-468B-A659-3981A137B444}"/>
    <cellStyle name="Note 5 2 4 2 2" xfId="23754" xr:uid="{15737C4B-0873-4106-AE22-5BB6E619175E}"/>
    <cellStyle name="Note 5 2 4 2 2 2" xfId="7421" xr:uid="{5E17C82E-5E4A-4B2D-A175-FBD6550D8D8A}"/>
    <cellStyle name="Note 5 2 4 2 2 2 2" xfId="32835" xr:uid="{D6283829-9484-4601-BE25-2C3F1FD2E1B1}"/>
    <cellStyle name="Note 5 2 4 2 2 3" xfId="48999" xr:uid="{D5AA748C-6195-4D5D-81EA-51B5283427E3}"/>
    <cellStyle name="Note 5 2 4 2 3" xfId="3903" xr:uid="{FB8C9BF2-509D-4540-84B8-F7B1107F231D}"/>
    <cellStyle name="Note 5 2 4 2 3 2" xfId="2309" xr:uid="{6716C23E-D6BF-40CD-B4EB-E77A46F2AF95}"/>
    <cellStyle name="Note 5 2 4 2 3 2 2" xfId="27780" xr:uid="{DD6AA60A-75E2-4B04-98CF-C2E3955DA864}"/>
    <cellStyle name="Note 5 2 4 2 3 3" xfId="29347" xr:uid="{69C0B559-AB91-4F7D-8447-307C5635450C}"/>
    <cellStyle name="Note 5 2 4 2 4" xfId="16712" xr:uid="{06E648AF-87DD-4D76-8350-974A97705D9D}"/>
    <cellStyle name="Note 5 2 4 2 4 2" xfId="42028" xr:uid="{A5352368-16D3-4EBD-8CED-845419583D03}"/>
    <cellStyle name="Note 5 2 4 2 5" xfId="33133" xr:uid="{4ECEDF1A-EC5A-401A-834E-BFB85AF50B36}"/>
    <cellStyle name="Note 5 2 4 3" xfId="7860" xr:uid="{E2CE4EAC-D545-4ACC-AEE5-2B027E6F9490}"/>
    <cellStyle name="Note 5 2 4 3 2" xfId="15767" xr:uid="{71E891CE-A5FB-47A2-8391-248646DFCBA3}"/>
    <cellStyle name="Note 5 2 4 3 2 2" xfId="41094" xr:uid="{FA3FACB5-F57E-4575-BC98-34A1B5141B5F}"/>
    <cellStyle name="Note 5 2 4 3 3" xfId="33267" xr:uid="{5C7F0A70-F5E7-4897-BEA2-3C4924A68688}"/>
    <cellStyle name="Note 5 2 4 4" xfId="24878" xr:uid="{8A1A2687-98CA-4D81-85EC-8F12F8A8802F}"/>
    <cellStyle name="Note 5 2 4 4 2" xfId="22250" xr:uid="{1611E4C1-4275-403B-8ECE-215CAD169A37}"/>
    <cellStyle name="Note 5 2 4 4 2 2" xfId="47518" xr:uid="{78675393-2CCC-4F7B-8417-E592931012F8}"/>
    <cellStyle name="Note 5 2 4 4 3" xfId="50112" xr:uid="{A69C8821-060F-47E9-B5B5-07E223DD1901}"/>
    <cellStyle name="Note 5 2 4 5" xfId="22941" xr:uid="{C688D7D9-B480-4599-A457-7605B75CC448}"/>
    <cellStyle name="Note 5 2 4 5 2" xfId="48196" xr:uid="{57321607-9CB8-4C08-87D9-6C856B102361}"/>
    <cellStyle name="Note 5 2 4 6" xfId="47688" xr:uid="{20EA61CE-5CC5-4A0C-8174-5A95A2333FE9}"/>
    <cellStyle name="Note 5 2 5" xfId="16119" xr:uid="{5DD1832A-125C-4EC3-8B96-B4EA88C127DB}"/>
    <cellStyle name="Note 5 2 5 2" xfId="20361" xr:uid="{E15BA6DF-D13D-4AC1-8B5D-1B5B71829901}"/>
    <cellStyle name="Note 5 2 5 2 2" xfId="17442" xr:uid="{5599A4C0-7C92-4EBB-A792-BB275572050A}"/>
    <cellStyle name="Note 5 2 5 2 2 2" xfId="20057" xr:uid="{77725D0A-FD44-49F2-BD79-CB04C1341914}"/>
    <cellStyle name="Note 5 2 5 2 2 2 2" xfId="45345" xr:uid="{BCBE0CA0-1AD2-4291-82D6-6B7BC23D2B8B}"/>
    <cellStyle name="Note 5 2 5 2 2 3" xfId="42750" xr:uid="{19F95817-6E4F-4D02-8690-A858C38149FB}"/>
    <cellStyle name="Note 5 2 5 2 3" xfId="10217" xr:uid="{3AD71DAC-89DB-4121-87F0-2049BD0F6112}"/>
    <cellStyle name="Note 5 2 5 2 3 2" xfId="4413" xr:uid="{EE46B7C5-478E-48F1-95C4-0E682709EFEC}"/>
    <cellStyle name="Note 5 2 5 2 3 2 2" xfId="29857" xr:uid="{E309493E-09F0-4180-A0FA-8C2EE576E934}"/>
    <cellStyle name="Note 5 2 5 2 3 3" xfId="35601" xr:uid="{68C8CDEB-D519-4587-BD0A-D4D750388892}"/>
    <cellStyle name="Note 5 2 5 2 4" xfId="6178" xr:uid="{F342B492-2611-4564-B8AA-25C57A1E5500}"/>
    <cellStyle name="Note 5 2 5 2 4 2" xfId="31601" xr:uid="{75C21047-CEBC-413B-8174-FDB8196E05DA}"/>
    <cellStyle name="Note 5 2 5 2 5" xfId="45640" xr:uid="{5168981D-46BD-4D5A-9E45-7B51A701C017}"/>
    <cellStyle name="Note 5 2 5 3" xfId="20495" xr:uid="{0A9EE37C-1DAA-4A5F-9FE4-58C1D980B763}"/>
    <cellStyle name="Note 5 2 5 3 2" xfId="5234" xr:uid="{1D1C3D28-D819-4A47-BBAC-BFD04FFA5C76}"/>
    <cellStyle name="Note 5 2 5 3 2 2" xfId="30665" xr:uid="{8811F47D-CB9B-4FAA-AF48-CCAF1F68B76C}"/>
    <cellStyle name="Note 5 2 5 3 3" xfId="45774" xr:uid="{976C374B-BD3A-46C9-B7CD-C821A3BC6559}"/>
    <cellStyle name="Note 5 2 5 4" xfId="18565" xr:uid="{C889E3DA-20B9-44D7-A99D-1B8A04153C7F}"/>
    <cellStyle name="Note 5 2 5 4 2" xfId="15938" xr:uid="{2358132A-D0A8-4CE3-9D03-269D85F9F30B}"/>
    <cellStyle name="Note 5 2 5 4 2 2" xfId="41265" xr:uid="{BF697D04-12C9-41CC-B90A-DCE7550562D6}"/>
    <cellStyle name="Note 5 2 5 4 3" xfId="43865" xr:uid="{2F830FE1-5A8D-4198-B90F-50512FB366EF}"/>
    <cellStyle name="Note 5 2 5 5" xfId="16628" xr:uid="{F644C2C1-0A3F-48A9-8203-E37049950ACD}"/>
    <cellStyle name="Note 5 2 5 5 2" xfId="41944" xr:uid="{5812BA58-E2F7-482C-847A-51FA9715123F}"/>
    <cellStyle name="Note 5 2 5 6" xfId="41436" xr:uid="{02BCE781-E063-4589-92C2-D7F646A907EF}"/>
    <cellStyle name="Note 5 2 6" xfId="9831" xr:uid="{8F962672-EDF4-4B86-BA33-4C61EB1F310E}"/>
    <cellStyle name="Note 5 2 6 2" xfId="14264" xr:uid="{CFA44DCA-5E5E-4056-95C3-B80102146D4B}"/>
    <cellStyle name="Note 5 2 6 2 2" xfId="9525" xr:uid="{24568827-D139-4835-94AF-A28216C14F98}"/>
    <cellStyle name="Note 5 2 6 2 2 2" xfId="34918" xr:uid="{488C7892-02B4-479B-91F8-C157DE342C9E}"/>
    <cellStyle name="Note 5 2 6 2 3" xfId="39603" xr:uid="{B722F117-1205-4713-9B5A-F089656154C0}"/>
    <cellStyle name="Note 5 2 6 3" xfId="17609" xr:uid="{14C64F54-CB5F-4111-9C0C-5C0C878B14A5}"/>
    <cellStyle name="Note 5 2 6 3 2" xfId="11797" xr:uid="{DBD3F4F1-0B6C-410A-8BB6-52023BCA821C}"/>
    <cellStyle name="Note 5 2 6 3 2 2" xfId="37168" xr:uid="{E15347CA-97DE-4475-A934-4ECB88F25D33}"/>
    <cellStyle name="Note 5 2 6 3 3" xfId="42917" xr:uid="{4DBF8DB9-18B8-4786-9CDD-D0B31E528DBD}"/>
    <cellStyle name="Note 5 2 6 4" xfId="13569" xr:uid="{6289FE70-262F-4F29-8D30-841E5D515C52}"/>
    <cellStyle name="Note 5 2 6 4 2" xfId="38920" xr:uid="{87E07183-9A28-4D12-8266-BE23CC34A5E0}"/>
    <cellStyle name="Note 5 2 6 5" xfId="35215" xr:uid="{DFF0AD1C-3B1F-45AF-BC67-CF457C720765}"/>
    <cellStyle name="Note 5 2 7" xfId="9965" xr:uid="{10F5FD70-B97F-47EB-B07A-89913B7BD863}"/>
    <cellStyle name="Note 5 2 7 2" xfId="18904" xr:uid="{B3F7AAC1-3764-4EF9-A4FE-AE5DB5E93E27}"/>
    <cellStyle name="Note 5 2 7 2 2" xfId="44204" xr:uid="{7C7F1FC4-C5BB-4994-BF8F-2EE623D9105D}"/>
    <cellStyle name="Note 5 2 7 3" xfId="35349" xr:uid="{9BAD42AF-85BE-4D6E-A764-B4BC0C7C5738}"/>
    <cellStyle name="Note 5 2 8" xfId="1719" xr:uid="{BE69CAD4-AC1C-4E20-98D4-143D37A05F61}"/>
    <cellStyle name="Note 5 2 8 2" xfId="25388" xr:uid="{93672EE7-7A7E-467B-8FC9-A16BC1B9ABE9}"/>
    <cellStyle name="Note 5 2 8 2 2" xfId="50622" xr:uid="{8E5DBA7F-0483-4259-AAF8-330002597DF9}"/>
    <cellStyle name="Note 5 2 8 3" xfId="27190" xr:uid="{7E45EED3-A8CA-4BEF-9F49-49E68AC93AA9}"/>
    <cellStyle name="Note 5 2 9" xfId="17702" xr:uid="{2805FAF7-9B75-4EEE-A113-5FC2F14545F6}"/>
    <cellStyle name="Note 5 2 9 2" xfId="43010" xr:uid="{AE255DED-4BC7-411C-B5A3-CA14866905FB}"/>
    <cellStyle name="Note 5 3" xfId="5585" xr:uid="{936A1A8A-F6D0-458F-87A6-159521FA98F5}"/>
    <cellStyle name="Note 5 3 2" xfId="11899" xr:uid="{6C4BBD49-4422-4F92-851E-D17085E62E64}"/>
    <cellStyle name="Note 5 3 2 2" xfId="2316" xr:uid="{D4096D45-ADCF-489D-81E6-CD24A1202204}"/>
    <cellStyle name="Note 5 3 2 2 2" xfId="19545" xr:uid="{BB26AFD4-4F63-45C5-8D43-DCC40AD80CEB}"/>
    <cellStyle name="Note 5 3 2 2 2 2" xfId="2138" xr:uid="{8022AA26-D714-496D-AE42-0228A19B4071}"/>
    <cellStyle name="Note 5 3 2 2 2 2 2" xfId="27609" xr:uid="{E150843E-4978-4FDD-8092-6896103AF899}"/>
    <cellStyle name="Note 5 3 2 2 2 3" xfId="44833" xr:uid="{48FB73E7-2FEC-43AF-A4B2-EB4A166FD00F}"/>
    <cellStyle name="Note 5 3 2 2 3" xfId="16541" xr:uid="{2FC0195F-5F0E-4676-B1DF-B34AF95C63E2}"/>
    <cellStyle name="Note 5 3 2 2 3 2" xfId="23364" xr:uid="{68B7858A-0754-4FA5-8188-2D32D627410D}"/>
    <cellStyle name="Note 5 3 2 2 3 2 2" xfId="48619" xr:uid="{1C0BC10F-20FD-494E-992F-5BF58792908D}"/>
    <cellStyle name="Note 5 3 2 2 3 3" xfId="41857" xr:uid="{67FAF1DA-80A1-49CB-89BE-4299D35B1E91}"/>
    <cellStyle name="Note 5 3 2 2 4" xfId="25129" xr:uid="{A3249817-74A7-43E1-B793-78A5B6AC2B3E}"/>
    <cellStyle name="Note 5 3 2 2 4 2" xfId="50363" xr:uid="{616C0514-7F56-4AF4-B47B-7C74C110A0BE}"/>
    <cellStyle name="Note 5 3 2 2 5" xfId="27786" xr:uid="{4FC4A5EB-4386-41F3-9AAB-BE53B01ACA9D}"/>
    <cellStyle name="Note 5 3 2 3" xfId="2619" xr:uid="{A7AF7C9F-9360-474C-B020-181C33B41141}"/>
    <cellStyle name="Note 5 3 2 3 2" xfId="24184" xr:uid="{4B3D6BC8-F537-43BA-962C-58992C5938FB}"/>
    <cellStyle name="Note 5 3 2 3 2 2" xfId="49429" xr:uid="{3310A0B8-5E37-4412-8705-28406C07D4D1}"/>
    <cellStyle name="Note 5 3 2 3 3" xfId="28072" xr:uid="{6BA0EB23-4FE5-4C16-B605-406D6F21CE5D}"/>
    <cellStyle name="Note 5 3 2 4" xfId="20667" xr:uid="{D94EE7CD-6367-4359-8B2F-CD4F62F553A1}"/>
    <cellStyle name="Note 5 3 2 4 2" xfId="11718" xr:uid="{89F6B50B-E55C-43A5-9286-FF4C715E8467}"/>
    <cellStyle name="Note 5 3 2 4 2 2" xfId="37089" xr:uid="{59E5DE8A-1C1C-4F7E-B912-7DBD38477C53}"/>
    <cellStyle name="Note 5 3 2 4 3" xfId="45946" xr:uid="{1CDF1C14-2669-48E6-B7BC-E66DAD7D6660}"/>
    <cellStyle name="Note 5 3 2 5" xfId="12408" xr:uid="{E584D5E5-667D-458A-AE09-EDB6F7EA16F7}"/>
    <cellStyle name="Note 5 3 2 5 2" xfId="37771" xr:uid="{59899302-A822-4D20-B576-917DE860AE97}"/>
    <cellStyle name="Note 5 3 2 6" xfId="37262" xr:uid="{06F70166-3965-4212-AC60-91A5302742A5}"/>
    <cellStyle name="Note 5 3 3" xfId="24536" xr:uid="{DADF4911-0950-498E-BE06-874BE9130E09}"/>
    <cellStyle name="Note 5 3 3 2" xfId="8629" xr:uid="{47B3A810-3EF1-4A25-8D1C-18BF66A6BF1E}"/>
    <cellStyle name="Note 5 3 3 2 2" xfId="13231" xr:uid="{4646F93B-A526-41D3-8ED6-73DB76151FA7}"/>
    <cellStyle name="Note 5 3 3 2 2 2" xfId="4242" xr:uid="{F0A0DA40-811A-476E-B315-D2E422386CF3}"/>
    <cellStyle name="Note 5 3 3 2 2 2 2" xfId="29686" xr:uid="{955F627E-BC00-4CB0-99B1-65D3DA41CAED}"/>
    <cellStyle name="Note 5 3 3 2 2 3" xfId="38582" xr:uid="{935BABC8-BDCA-47EE-9003-1D4D6E629434}"/>
    <cellStyle name="Note 5 3 3 2 3" xfId="6007" xr:uid="{EF349509-453F-44DC-B21D-5B84F8472DE1}"/>
    <cellStyle name="Note 5 3 3 2 3 2" xfId="17051" xr:uid="{82D50263-A4AA-416F-A581-7860C2C73F6F}"/>
    <cellStyle name="Note 5 3 3 2 3 2 2" xfId="42367" xr:uid="{6F439E33-F177-467E-BFC0-0DBCE310007B}"/>
    <cellStyle name="Note 5 3 3 2 3 3" xfId="31430" xr:uid="{57EE9248-418E-47A7-98C3-D29523B3C4AB}"/>
    <cellStyle name="Note 5 3 3 2 4" xfId="18816" xr:uid="{D57E939D-9EDC-40AE-B84E-83CC05776DE8}"/>
    <cellStyle name="Note 5 3 3 2 4 2" xfId="44116" xr:uid="{F4088BFE-FBBA-443A-96D4-75FFD4EA9A38}"/>
    <cellStyle name="Note 5 3 3 2 5" xfId="34035" xr:uid="{DBA05DAF-3C78-4FEF-B906-76137FC9085A}"/>
    <cellStyle name="Note 5 3 3 3" xfId="8932" xr:uid="{31C499AD-FAC1-43D5-B8DC-FFE954E6F711}"/>
    <cellStyle name="Note 5 3 3 3 2" xfId="17872" xr:uid="{237CE14D-8FB4-44D9-89E5-C1D7FF6C4FD3}"/>
    <cellStyle name="Note 5 3 3 3 2 2" xfId="43180" xr:uid="{4DCAAD38-60B3-4D30-9B48-7081F2CF0C87}"/>
    <cellStyle name="Note 5 3 3 3 3" xfId="34325" xr:uid="{82F06383-05B6-44FA-95FC-6993B55F7568}"/>
    <cellStyle name="Note 5 3 3 4" xfId="14355" xr:uid="{4C20332D-E4C3-419F-ABE2-53DE3C121695}"/>
    <cellStyle name="Note 5 3 3 4 2" xfId="24355" xr:uid="{D42CD231-B320-4DCE-A5BD-DE6455D04290}"/>
    <cellStyle name="Note 5 3 3 4 2 2" xfId="49600" xr:uid="{8AAC34A5-F3D4-49E5-9BE7-723E472D5FD3}"/>
    <cellStyle name="Note 5 3 3 4 3" xfId="39694" xr:uid="{833388B9-3A42-428B-9371-951F48CDA608}"/>
    <cellStyle name="Note 5 3 3 5" xfId="25045" xr:uid="{C8C7BFCE-AA14-43CF-A065-998EECBB1BEB}"/>
    <cellStyle name="Note 5 3 3 5 2" xfId="50279" xr:uid="{9578CA10-D01D-420A-8A9D-21EAA07271D7}"/>
    <cellStyle name="Note 5 3 3 6" xfId="49770" xr:uid="{B8D80149-AC37-4564-8C27-AF7B4992AF62}"/>
    <cellStyle name="Note 5 3 4" xfId="14049" xr:uid="{9ED1FC1E-6219-4BB3-AFD6-E5E621E4CADE}"/>
    <cellStyle name="Note 5 3 4 2" xfId="6909" xr:uid="{55A759ED-3DEB-4E9E-B5C8-56851F8CE725}"/>
    <cellStyle name="Note 5 3 4 2 2" xfId="13743" xr:uid="{D128C755-1B37-4C6C-AFA9-3507FA632140}"/>
    <cellStyle name="Note 5 3 4 2 2 2" xfId="39094" xr:uid="{5FFD9E72-2B2A-4EE6-9C95-D53318545E5D}"/>
    <cellStyle name="Note 5 3 4 2 3" xfId="32323" xr:uid="{44F81B21-37DF-40DA-800B-BA00D4B8BE0C}"/>
    <cellStyle name="Note 5 3 4 3" xfId="22854" xr:uid="{ACC0D083-C126-420F-80F3-4E67A7D3B740}"/>
    <cellStyle name="Note 5 3 4 3 2" xfId="10727" xr:uid="{D302D6EA-F777-4201-A5C1-515A3212F034}"/>
    <cellStyle name="Note 5 3 4 3 2 2" xfId="36111" xr:uid="{0AD29FC7-6106-487B-AA82-F24430C30E22}"/>
    <cellStyle name="Note 5 3 4 3 3" xfId="48109" xr:uid="{35439A4E-5B7F-4430-9924-94D546DA5D28}"/>
    <cellStyle name="Note 5 3 4 4" xfId="12492" xr:uid="{E44DDF97-51C6-4D5A-8D69-C0D393A4D18B}"/>
    <cellStyle name="Note 5 3 4 4 2" xfId="37855" xr:uid="{F8FB2633-5CBF-4B05-878F-B569697678DC}"/>
    <cellStyle name="Note 5 3 4 5" xfId="39388" xr:uid="{49AF1837-2EDC-403B-B05F-33F098920417}"/>
    <cellStyle name="Note 5 3 5" xfId="14183" xr:uid="{666EC492-1695-43E3-BC07-F4FA40D05D22}"/>
    <cellStyle name="Note 5 3 5 2" xfId="11547" xr:uid="{534AA60E-BA07-4FE4-B1BC-2E82357E0E24}"/>
    <cellStyle name="Note 5 3 5 2 2" xfId="36918" xr:uid="{7236F9B9-7F7E-4C13-B16C-50C6526FA6AD}"/>
    <cellStyle name="Note 5 3 5 3" xfId="39522" xr:uid="{AD3E2024-B41D-448E-9D8E-0B48BFD29D82}"/>
    <cellStyle name="Note 5 3 6" xfId="8032" xr:uid="{58148A75-F9C4-4B10-AFC7-C097DF8D839A}"/>
    <cellStyle name="Note 5 3 6 2" xfId="5405" xr:uid="{5DC010C1-61BA-4BBF-816D-D153C39B4CBF}"/>
    <cellStyle name="Note 5 3 6 2 2" xfId="30836" xr:uid="{F241A8E7-5C5D-4C07-960A-30E78CF19C79}"/>
    <cellStyle name="Note 5 3 6 3" xfId="33439" xr:uid="{8DA2B79F-7EC9-4B1B-93C2-3F199BA1B4A7}"/>
    <cellStyle name="Note 5 3 7" xfId="6094" xr:uid="{1856DFAB-5D20-4475-8EF9-26726E7BB14F}"/>
    <cellStyle name="Note 5 3 7 2" xfId="31517" xr:uid="{3E54088D-B2A3-4E54-AF69-EA42C83273DE}"/>
    <cellStyle name="Note 5 3 8" xfId="31008" xr:uid="{452AC9CA-0F10-4F77-902A-FECF6FC37B0A}"/>
    <cellStyle name="Note 5 4" xfId="18223" xr:uid="{219899A5-75EE-4873-A516-B4734666D177}"/>
    <cellStyle name="Note 5 4 2" xfId="7690" xr:uid="{97BCD473-1B8F-460C-B496-9D7BD362604F}"/>
    <cellStyle name="Note 5 4 2 2" xfId="14952" xr:uid="{B1414648-1154-4997-BEA9-7AA1ADF18E16}"/>
    <cellStyle name="Note 5 4 2 2 2" xfId="1629" xr:uid="{3E4C9E84-1EF0-426A-A180-E95A1E36628D}"/>
    <cellStyle name="Note 5 4 2 2 2 2" xfId="23193" xr:uid="{DE2DA1FC-18F7-4650-B338-F6DB904FDC48}"/>
    <cellStyle name="Note 5 4 2 2 2 2 2" xfId="48448" xr:uid="{D527FEA1-607A-4777-8E5F-FD4E65EC715D}"/>
    <cellStyle name="Note 5 4 2 2 2 3" xfId="27100" xr:uid="{7F8CCAE1-5CDC-4F51-97B2-3A1D362AF707}"/>
    <cellStyle name="Note 5 4 2 2 3" xfId="24958" xr:uid="{C7673493-E557-4C46-AA62-0F05BFD50393}"/>
    <cellStyle name="Note 5 4 2 2 3 2" xfId="12831" xr:uid="{619D6338-EDBD-4403-A94C-8B59FCBC0F8B}"/>
    <cellStyle name="Note 5 4 2 2 3 2 2" xfId="38194" xr:uid="{FE0267D9-65BF-43E6-AF2F-D3C86DD654CA}"/>
    <cellStyle name="Note 5 4 2 2 3 3" xfId="50192" xr:uid="{19980962-6AAF-4972-9905-9B61CCFD6E50}"/>
    <cellStyle name="Note 5 4 2 2 4" xfId="20918" xr:uid="{F5D9B263-01D1-42F0-BE20-1802325CFC01}"/>
    <cellStyle name="Note 5 4 2 2 4 2" xfId="46197" xr:uid="{73D8AED7-782F-4114-8FCD-7DAF0064414F}"/>
    <cellStyle name="Note 5 4 2 2 5" xfId="40290" xr:uid="{83CE0C42-8464-49EE-8DF8-8682BEB8A8B9}"/>
    <cellStyle name="Note 5 4 2 3" xfId="15256" xr:uid="{A0A871D5-23E3-4CE2-9E6E-C5D1107D0073}"/>
    <cellStyle name="Note 5 4 2 3 2" xfId="19975" xr:uid="{3259928E-9DD7-485C-9760-8758BFA1DA15}"/>
    <cellStyle name="Note 5 4 2 3 2 2" xfId="45263" xr:uid="{D028D318-F49D-444C-9E1D-DA1683F81FCA}"/>
    <cellStyle name="Note 5 4 2 3 3" xfId="40583" xr:uid="{6AB15E86-0AA5-45FB-928C-F6ED6C6503CB}"/>
    <cellStyle name="Note 5 4 2 4" xfId="9104" xr:uid="{E5F49506-194F-451B-8F07-CA3D180FC935}"/>
    <cellStyle name="Note 5 4 2 4 2" xfId="7510" xr:uid="{7D120BA7-9074-4C5D-AA41-5ECB2279C505}"/>
    <cellStyle name="Note 5 4 2 4 2 2" xfId="32924" xr:uid="{EC677A9A-74A8-42FE-976A-F08FC122042C}"/>
    <cellStyle name="Note 5 4 2 4 3" xfId="34497" xr:uid="{BCC60B60-C805-4462-BA6C-815F2DABCCD8}"/>
    <cellStyle name="Note 5 4 2 5" xfId="8199" xr:uid="{992DDF4D-04C0-411A-85B9-62FA4BD939EF}"/>
    <cellStyle name="Note 5 4 2 5 2" xfId="33606" xr:uid="{C71AC178-4040-4E18-87E9-0D1051AEC2B9}"/>
    <cellStyle name="Note 5 4 2 6" xfId="33097" xr:uid="{456A8CF5-38C7-4D1D-B04B-169CC7930DF1}"/>
    <cellStyle name="Note 5 4 3" xfId="20325" xr:uid="{6A9117A2-2474-4F30-A7F9-2122FE0AB16E}"/>
    <cellStyle name="Note 5 4 3 2" xfId="4420" xr:uid="{8F22BBB3-DF1B-47F7-A7B9-3EE309C997A2}"/>
    <cellStyle name="Note 5 4 3 2 2" xfId="3733" xr:uid="{0BBEEE8A-8F63-4B2D-A8DE-DCCED6EDF8BA}"/>
    <cellStyle name="Note 5 4 3 2 2 2" xfId="16880" xr:uid="{AA35A4FC-224B-485E-AC78-BD81C41AFEFC}"/>
    <cellStyle name="Note 5 4 3 2 2 2 2" xfId="42196" xr:uid="{A8F53EEF-3D27-4830-AFE5-F7EBB125E62D}"/>
    <cellStyle name="Note 5 4 3 2 2 3" xfId="29177" xr:uid="{5403A1FE-547F-4D15-9532-018122F871A5}"/>
    <cellStyle name="Note 5 4 3 2 3" xfId="18645" xr:uid="{6869A754-6906-4C83-AEA5-CA37CEA0A174}"/>
    <cellStyle name="Note 5 4 3 2 3 2" xfId="25468" xr:uid="{78F44453-2D2E-49DA-A6F2-E5B36C6DB505}"/>
    <cellStyle name="Note 5 4 3 2 3 2 2" xfId="50702" xr:uid="{C95B3643-A364-46C6-84E2-FB11B5FED028}"/>
    <cellStyle name="Note 5 4 3 2 3 3" xfId="43945" xr:uid="{E3A237E4-D975-47FF-9059-6E80BD0EFF4C}"/>
    <cellStyle name="Note 5 4 3 2 4" xfId="14606" xr:uid="{053883C3-07B9-4210-AE0F-94D0FC20B60A}"/>
    <cellStyle name="Note 5 4 3 2 4 2" xfId="39945" xr:uid="{EFDEAD2A-3CA0-4413-9BD7-CF22362AFE24}"/>
    <cellStyle name="Note 5 4 3 2 5" xfId="29863" xr:uid="{AA87DC0A-831E-49C8-A49C-6A71320601FB}"/>
    <cellStyle name="Note 5 4 3 3" xfId="4723" xr:uid="{0978F43D-8F03-4360-83FC-320C0BC349CC}"/>
    <cellStyle name="Note 5 4 3 3 2" xfId="13661" xr:uid="{640B53E5-E895-4EE1-9325-CD53DFA3A517}"/>
    <cellStyle name="Note 5 4 3 3 2 2" xfId="39012" xr:uid="{CAC6372A-F52C-4ACC-B2A7-3967FC711438}"/>
    <cellStyle name="Note 5 4 3 3 3" xfId="30154" xr:uid="{25B6A016-D8D6-4B9C-B16E-26793115A16B}"/>
    <cellStyle name="Note 5 4 3 4" xfId="21740" xr:uid="{A702A6AA-ADC4-4B96-881B-3F5DE4C1F33E}"/>
    <cellStyle name="Note 5 4 3 4 2" xfId="20146" xr:uid="{21425393-548F-422F-A0C3-9BC52881F034}"/>
    <cellStyle name="Note 5 4 3 4 2 2" xfId="45434" xr:uid="{6840B8AF-8F18-47D1-8BAE-EDF59D6E86EB}"/>
    <cellStyle name="Note 5 4 3 4 3" xfId="47008" xr:uid="{B37D9E81-9C15-41EE-AC71-2FD082659404}"/>
    <cellStyle name="Note 5 4 3 5" xfId="20834" xr:uid="{0844035B-75EF-4C07-9B9E-F1093C970713}"/>
    <cellStyle name="Note 5 4 3 5 2" xfId="46113" xr:uid="{3377BC16-FBEA-4EB7-B570-2ABE815AA2F2}"/>
    <cellStyle name="Note 5 4 3 6" xfId="45604" xr:uid="{077936FE-19D7-4AD8-BB76-16138F885CAD}"/>
    <cellStyle name="Note 5 4 4" xfId="21264" xr:uid="{88418D76-C5BC-45DA-942C-6EE8DD7CC7E0}"/>
    <cellStyle name="Note 5 4 4 2" xfId="591" xr:uid="{25FBE116-13E0-496F-A955-796758E81425}"/>
    <cellStyle name="Note 5 4 4 2 2" xfId="10556" xr:uid="{481196C3-8E30-4949-A693-8EDF22BD7BA7}"/>
    <cellStyle name="Note 5 4 4 2 2 2" xfId="35940" xr:uid="{123CC8C2-6E9F-48C1-92B1-5308D0C5C620}"/>
    <cellStyle name="Note 5 4 4 2 3" xfId="26075" xr:uid="{D0E1DEF0-E80F-47F8-B593-FCDF94B049AF}"/>
    <cellStyle name="Note 5 4 4 3" xfId="12321" xr:uid="{878FF6BD-8DF7-4E29-BF35-9E38235B6CEF}"/>
    <cellStyle name="Note 5 4 4 3 2" xfId="6517" xr:uid="{66511D5E-6B4A-4363-8E7A-2877694EF453}"/>
    <cellStyle name="Note 5 4 4 3 2 2" xfId="31940" xr:uid="{C15FE0DA-A6AC-4AC4-AF99-14AB62C9DF3D}"/>
    <cellStyle name="Note 5 4 4 3 3" xfId="37684" xr:uid="{97D972F6-1F54-4033-946A-55A9C85AEE58}"/>
    <cellStyle name="Note 5 4 4 4" xfId="8283" xr:uid="{B9FD859D-FED7-4A2E-8CB8-F096B6F80F07}"/>
    <cellStyle name="Note 5 4 4 4 2" xfId="33690" xr:uid="{655F3E1C-18BD-4314-AAC8-EF44EC7C0802}"/>
    <cellStyle name="Note 5 4 4 5" xfId="46542" xr:uid="{CB1075AF-05D7-4E7B-A1DD-5B4BAD2887C5}"/>
    <cellStyle name="Note 5 4 5" xfId="21568" xr:uid="{8EC3E161-16C5-4460-8C33-4CCEB49833F2}"/>
    <cellStyle name="Note 5 4 5 2" xfId="7339" xr:uid="{103F875D-91FB-4F61-A23D-19D6287EBE43}"/>
    <cellStyle name="Note 5 4 5 2 2" xfId="32753" xr:uid="{FC392A1D-41E1-4EA3-BE4C-9DD98523981A}"/>
    <cellStyle name="Note 5 4 5 3" xfId="46836" xr:uid="{0A775696-69AE-4181-8344-A40F929A3264}"/>
    <cellStyle name="Note 5 4 6" xfId="2791" xr:uid="{E0B75349-902E-445C-A66E-04CF26D66F7E}"/>
    <cellStyle name="Note 5 4 6 2" xfId="18043" xr:uid="{CFB76D8C-4D75-4D08-91F9-F197C5711FFE}"/>
    <cellStyle name="Note 5 4 6 2 2" xfId="43351" xr:uid="{9C9931C5-F38B-4DE1-AB07-DF3BAE2058CD}"/>
    <cellStyle name="Note 5 4 6 3" xfId="28244" xr:uid="{48F6553C-E72C-42E2-B1FB-0E36E0E138B7}"/>
    <cellStyle name="Note 5 4 7" xfId="18732" xr:uid="{E7142909-B5FE-4A2B-824A-24CD47324689}"/>
    <cellStyle name="Note 5 4 7 2" xfId="44032" xr:uid="{56E55064-4C47-4CA0-A9E4-5FE7EA396E9B}"/>
    <cellStyle name="Note 5 4 8" xfId="43523" xr:uid="{24625042-911E-4EEE-81BE-89D77777D35B}"/>
    <cellStyle name="Note 5 5" xfId="14013" xr:uid="{2B842938-92AC-466D-A39F-8AAEE1BD4121}"/>
    <cellStyle name="Note 5 5 2" xfId="2449" xr:uid="{1380481D-5021-435A-BD86-D2FBE0F277F0}"/>
    <cellStyle name="Note 5 5 2 2" xfId="23370" xr:uid="{304F7B72-A744-4033-8C63-7E0A124026BE}"/>
    <cellStyle name="Note 5 5 2 2 2" xfId="22684" xr:uid="{81B54ADE-FAA4-4366-A06E-23064DCF9E92}"/>
    <cellStyle name="Note 5 5 2 2 2 2" xfId="12660" xr:uid="{AFF27152-F7F9-42A7-AB8D-A1FE0C0F5BFB}"/>
    <cellStyle name="Note 5 5 2 2 2 2 2" xfId="38023" xr:uid="{D493B128-3B2D-4841-BD94-A9765447E8F9}"/>
    <cellStyle name="Note 5 5 2 2 2 3" xfId="47939" xr:uid="{667B2251-9BB9-45EA-B6F4-1DB2533578B6}"/>
    <cellStyle name="Note 5 5 2 2 3" xfId="20747" xr:uid="{1A90C4F9-0497-45F9-86C9-95235B67BB5F}"/>
    <cellStyle name="Note 5 5 2 2 3 2" xfId="8622" xr:uid="{63716270-7454-456D-93DF-215BD09EF09D}"/>
    <cellStyle name="Note 5 5 2 2 3 2 2" xfId="34029" xr:uid="{321AEC40-3328-4B54-844C-3A1C9B300FE0}"/>
    <cellStyle name="Note 5 5 2 2 3 3" xfId="46026" xr:uid="{CF231E82-7E71-45F1-8C76-1644C0DA93BF}"/>
    <cellStyle name="Note 5 5 2 2 4" xfId="9355" xr:uid="{40CB83E2-4DD3-4E79-88D5-ED3E9037A699}"/>
    <cellStyle name="Note 5 5 2 2 4 2" xfId="34748" xr:uid="{F65DC53D-994C-45D0-9AE5-AD9055EE0ABE}"/>
    <cellStyle name="Note 5 5 2 2 5" xfId="48625" xr:uid="{7546943D-D370-4E15-8F14-6F3FA46CA2EF}"/>
    <cellStyle name="Note 5 5 2 3" xfId="23673" xr:uid="{742110BA-69BA-4AC5-967E-719FA2B8CF53}"/>
    <cellStyle name="Note 5 5 2 3 2" xfId="4160" xr:uid="{7746E35A-166F-4449-B758-51DBDB72D209}"/>
    <cellStyle name="Note 5 5 2 3 2 2" xfId="29604" xr:uid="{82224F7F-9AAD-4B4B-A07F-C8DD4D603931}"/>
    <cellStyle name="Note 5 5 2 3 3" xfId="48918" xr:uid="{C9F68CE1-2C03-44C4-AC7B-65E6DEF0D0DB}"/>
    <cellStyle name="Note 5 5 2 4" xfId="4895" xr:uid="{0484A28F-226F-4E2C-A223-20509EC5E9F3}"/>
    <cellStyle name="Note 5 5 2 4 2" xfId="2227" xr:uid="{8CED034C-B4A7-4BC0-9002-F7B12D43505B}"/>
    <cellStyle name="Note 5 5 2 4 2 2" xfId="27698" xr:uid="{BC535FFD-FDD4-4EE1-8CB2-8F3C43C11337}"/>
    <cellStyle name="Note 5 5 2 4 3" xfId="30326" xr:uid="{F8C07F75-DF3D-433C-9BEB-4FB28935E4D0}"/>
    <cellStyle name="Note 5 5 2 5" xfId="2958" xr:uid="{EFEFC8B2-1F11-492C-89C2-462FAEBD1233}"/>
    <cellStyle name="Note 5 5 2 5 2" xfId="28411" xr:uid="{3824F89D-0971-489E-94F2-A69B17C08A65}"/>
    <cellStyle name="Note 5 5 2 6" xfId="27902" xr:uid="{3FAC1344-798A-4C43-8B5C-5AFFD2CE0DD1}"/>
    <cellStyle name="Note 5 5 3" xfId="8762" xr:uid="{A0F51F8D-9F05-4D1B-BB31-06C036716AE0}"/>
    <cellStyle name="Note 5 5 3 2" xfId="17058" xr:uid="{41DB1388-8026-43C8-9E20-1BBB663203A9}"/>
    <cellStyle name="Note 5 5 3 2 2" xfId="16371" xr:uid="{EFE6DAF8-EADB-42F6-AA1B-EA46C4062980}"/>
    <cellStyle name="Note 5 5 3 2 2 2" xfId="25297" xr:uid="{33E97D5E-5FE0-4BB0-B48E-08200964F4E1}"/>
    <cellStyle name="Note 5 5 3 2 2 2 2" xfId="50531" xr:uid="{25F4DF07-76F8-41CC-B428-C1FB58E659E1}"/>
    <cellStyle name="Note 5 5 3 2 2 3" xfId="41687" xr:uid="{5AED7C8C-B901-425F-BDF6-A2FBE66CEE6F}"/>
    <cellStyle name="Note 5 5 3 2 3" xfId="14435" xr:uid="{7128520C-2BB7-4A92-9B4D-CA5C61A2849D}"/>
    <cellStyle name="Note 5 5 3 2 3 2" xfId="21257" xr:uid="{B3528E73-7DF4-4DAB-B461-DE510C6D3212}"/>
    <cellStyle name="Note 5 5 3 2 3 2 2" xfId="46536" xr:uid="{C03B4576-6195-4F1F-9450-AB535B1D6677}"/>
    <cellStyle name="Note 5 5 3 2 3 3" xfId="39774" xr:uid="{367C6BC6-6C90-49FE-AEE3-7D938F48E29F}"/>
    <cellStyle name="Note 5 5 3 2 4" xfId="21991" xr:uid="{D10D16F7-EEC2-448A-9FAF-BFFDF0C4A66A}"/>
    <cellStyle name="Note 5 5 3 2 4 2" xfId="47259" xr:uid="{EACE8C6B-EB82-47CC-B2A1-B83A69767671}"/>
    <cellStyle name="Note 5 5 3 2 5" xfId="42373" xr:uid="{293CB592-F940-4A8F-B752-998ED6E12C0A}"/>
    <cellStyle name="Note 5 5 3 3" xfId="17361" xr:uid="{ACF6E0A7-F576-4E16-AA98-0281C57A37CA}"/>
    <cellStyle name="Note 5 5 3 3 2" xfId="10474" xr:uid="{E4E8C9AF-03C7-4440-AC86-40F6FEAA5560}"/>
    <cellStyle name="Note 5 5 3 3 2 2" xfId="35858" xr:uid="{7E8C3640-D005-4B6C-95B0-E0B91410F52C}"/>
    <cellStyle name="Note 5 5 3 3 3" xfId="42669" xr:uid="{83F58164-A402-44D8-9E8D-81FC6E06F48F}"/>
    <cellStyle name="Note 5 5 3 4" xfId="11208" xr:uid="{97DB4114-24CD-4658-8D76-07E760D103CF}"/>
    <cellStyle name="Note 5 5 3 4 2" xfId="4331" xr:uid="{01AC19EA-7417-4C97-B6B3-B304187CA261}"/>
    <cellStyle name="Note 5 5 3 4 2 2" xfId="29775" xr:uid="{E1E4D901-A511-451B-8268-94837E9E5A32}"/>
    <cellStyle name="Note 5 5 3 4 3" xfId="36579" xr:uid="{59848520-A255-4DAA-99B3-62A310A8A23C}"/>
    <cellStyle name="Note 5 5 3 5" xfId="9271" xr:uid="{45A850AE-6A76-4D88-A8B7-44D71D2CCFCE}"/>
    <cellStyle name="Note 5 5 3 5 2" xfId="34664" xr:uid="{9C75E802-C703-4973-9956-FAE744926728}"/>
    <cellStyle name="Note 5 5 3 6" xfId="34155" xr:uid="{2128EC6D-83D2-4C3C-AEC6-7C3F6567335C}"/>
    <cellStyle name="Note 5 5 4" xfId="10734" xr:uid="{E9F4F7E6-40CD-4E39-AA11-D4452AA34DBE}"/>
    <cellStyle name="Note 5 5 4 2" xfId="10047" xr:uid="{B988ACF5-BE75-463F-A8B8-6587ABDD4E5C}"/>
    <cellStyle name="Note 5 5 4 2 2" xfId="6346" xr:uid="{8D1FBD14-4413-4802-A383-86FDA31A8C54}"/>
    <cellStyle name="Note 5 5 4 2 2 2" xfId="31769" xr:uid="{2D205166-F24A-4CE2-9D15-F650463BBA13}"/>
    <cellStyle name="Note 5 5 4 2 3" xfId="35431" xr:uid="{96F13506-FF73-48DE-AF98-3E334EE50C61}"/>
    <cellStyle name="Note 5 5 4 3" xfId="8112" xr:uid="{0A2CFE55-20C8-407D-B739-3F49FBDCEC4C}"/>
    <cellStyle name="Note 5 5 4 3 2" xfId="19155" xr:uid="{7D3E4648-EEDD-40F4-82DE-0FCE8A692917}"/>
    <cellStyle name="Note 5 5 4 3 2 2" xfId="44455" xr:uid="{AD07CF95-6A4E-4E01-A6CE-04CD25E04C5F}"/>
    <cellStyle name="Note 5 5 4 3 3" xfId="33519" xr:uid="{BF3895C8-8046-418F-A327-E9AD34A43A48}"/>
    <cellStyle name="Note 5 5 4 4" xfId="3042" xr:uid="{9DC218B9-D84E-45FA-BAB7-68F3A49DE20D}"/>
    <cellStyle name="Note 5 5 4 4 2" xfId="28495" xr:uid="{1ADEB1D7-3D3F-4083-8451-1A3D95CFBCA6}"/>
    <cellStyle name="Note 5 5 4 5" xfId="36117" xr:uid="{50E23FE0-D65C-4C8E-9956-B03ACFBA9AB2}"/>
    <cellStyle name="Note 5 5 5" xfId="11036" xr:uid="{8DE9DC4F-C667-46CC-8E6F-792B1A7C58FD}"/>
    <cellStyle name="Note 5 5 5 2" xfId="2056" xr:uid="{8860E681-A7A9-482D-8041-886BAFF1E3DC}"/>
    <cellStyle name="Note 5 5 5 2 2" xfId="27527" xr:uid="{A87D0B8A-B8E9-4BA9-AC54-8D56A2C31542}"/>
    <cellStyle name="Note 5 5 5 3" xfId="36407" xr:uid="{16D36902-C946-42AA-86F2-270BBDF139DB}"/>
    <cellStyle name="Note 5 5 6" xfId="15428" xr:uid="{E9F41F57-D6F5-4351-99EA-EA05028E15C7}"/>
    <cellStyle name="Note 5 5 6 2" xfId="13832" xr:uid="{AC877B43-0F44-442E-BD56-C4B5DF5A65F7}"/>
    <cellStyle name="Note 5 5 6 2 2" xfId="39183" xr:uid="{EC7516D2-8CF4-4E82-8E58-C2C812D0503D}"/>
    <cellStyle name="Note 5 5 6 3" xfId="40755" xr:uid="{CB1CE410-1B11-4288-B333-F7C066A59444}"/>
    <cellStyle name="Note 5 5 7" xfId="14522" xr:uid="{A2935CA8-CFDA-4557-8ECE-34EEDC7263DF}"/>
    <cellStyle name="Note 5 5 7 2" xfId="39861" xr:uid="{1B3CDD64-0859-473D-BDF9-5C815580426E}"/>
    <cellStyle name="Note 5 5 8" xfId="39352" xr:uid="{53D28519-9E0A-476A-AC88-4820445341D0}"/>
    <cellStyle name="Note 5 6" xfId="21398" xr:uid="{18A035E1-C71A-4854-AA49-51E694029727}"/>
    <cellStyle name="Note 5 6 2" xfId="6524" xr:uid="{A234341C-2A4B-4587-8716-CA160B7FC89A}"/>
    <cellStyle name="Note 5 6 2 2" xfId="5837" xr:uid="{74433747-C09D-41AA-9B18-D860984D4864}"/>
    <cellStyle name="Note 5 6 2 2 2" xfId="18984" xr:uid="{71FECD01-EB3E-4C04-9451-8C00366CC113}"/>
    <cellStyle name="Note 5 6 2 2 2 2" xfId="44284" xr:uid="{63E04649-3A6E-445E-BDC0-E50537E4F1CB}"/>
    <cellStyle name="Note 5 6 2 2 3" xfId="31260" xr:uid="{03640360-7CCA-4DD1-B515-5CD4CC5A5C20}"/>
    <cellStyle name="Note 5 6 2 3" xfId="2871" xr:uid="{7FC14D29-D193-4A00-BFCA-72AC4B4D136D}"/>
    <cellStyle name="Note 5 6 2 3 2" xfId="14945" xr:uid="{83C70B0D-F5FD-4372-94C7-241EF3EBF751}"/>
    <cellStyle name="Note 5 6 2 3 2 2" xfId="40284" xr:uid="{30B48A5F-F5F4-4264-A62E-5D7147D1EE9F}"/>
    <cellStyle name="Note 5 6 2 3 3" xfId="28324" xr:uid="{F2183F2F-EE13-481E-B7F0-1851F33415A5}"/>
    <cellStyle name="Note 5 6 2 4" xfId="15679" xr:uid="{3A5DF093-A06C-48CD-BA65-CD58D5EC92F8}"/>
    <cellStyle name="Note 5 6 2 4 2" xfId="41006" xr:uid="{4F802C38-B141-469C-A321-2D4C88853C2C}"/>
    <cellStyle name="Note 5 6 2 5" xfId="31946" xr:uid="{C59026B8-D80A-4918-BDEF-D631C64548E8}"/>
    <cellStyle name="Note 5 6 3" xfId="6828" xr:uid="{BAC63FD8-3731-445A-9F19-E9B3B90F9456}"/>
    <cellStyle name="Note 5 6 3 2" xfId="23111" xr:uid="{3EC7239D-E40D-4144-B990-2A247B2D4606}"/>
    <cellStyle name="Note 5 6 3 2 2" xfId="48366" xr:uid="{132FFDEC-B617-489A-BD68-095B6B0919D9}"/>
    <cellStyle name="Note 5 6 3 3" xfId="32242" xr:uid="{34FACE52-75E0-45A1-9E1F-713B18CFC904}"/>
    <cellStyle name="Note 5 6 4" xfId="23845" xr:uid="{D42989B9-9B01-4757-AD23-343144437883}"/>
    <cellStyle name="Note 5 6 4 2" xfId="10645" xr:uid="{DD5CD13B-CC88-4880-9FF6-F0A479CEBAA4}"/>
    <cellStyle name="Note 5 6 4 2 2" xfId="36029" xr:uid="{73C3B83D-1EBC-4975-95D4-F66D4DBCE05E}"/>
    <cellStyle name="Note 5 6 4 3" xfId="49090" xr:uid="{BF3007D7-D114-4F79-9EC7-952C4D1CCD5B}"/>
    <cellStyle name="Note 5 6 5" xfId="21907" xr:uid="{BE215353-053F-41B7-A300-E62EABB6FB02}"/>
    <cellStyle name="Note 5 6 5 2" xfId="47175" xr:uid="{A8E46DDA-A773-4035-AF8D-9C22169C004F}"/>
    <cellStyle name="Note 5 6 6" xfId="46666" xr:uid="{48BEB11E-7B8A-4D3B-9026-DA1B9E226F7F}"/>
    <cellStyle name="Note 5 7" xfId="15086" xr:uid="{69B56B92-7737-4344-8FAA-15B47C010AC4}"/>
    <cellStyle name="Note 5 7 2" xfId="19162" xr:uid="{2C3A2542-3FDA-4843-A43C-1D7AD7F5FDF4}"/>
    <cellStyle name="Note 5 7 2 2" xfId="12151" xr:uid="{810CFB0B-2026-4D3D-8571-B7659FFBF44C}"/>
    <cellStyle name="Note 5 7 2 2 2" xfId="8451" xr:uid="{0B25F3A0-FB15-49C8-8B0A-223F60A24B1D}"/>
    <cellStyle name="Note 5 7 2 2 2 2" xfId="33858" xr:uid="{A86A569C-3B5A-447E-A6EA-D7BB09757518}"/>
    <cellStyle name="Note 5 7 2 2 3" xfId="37514" xr:uid="{CDCE9414-FE96-4EC1-A492-D51E6D6D34F2}"/>
    <cellStyle name="Note 5 7 2 3" xfId="9184" xr:uid="{151C9823-DABD-4236-9B84-48A69A59D477}"/>
    <cellStyle name="Note 5 7 2 3 2" xfId="3381" xr:uid="{6FAFC2F6-6EC6-4441-BCC8-234D27638548}"/>
    <cellStyle name="Note 5 7 2 3 2 2" xfId="28834" xr:uid="{AE5B7978-7F9F-4A4E-BFD6-DAD708A938F0}"/>
    <cellStyle name="Note 5 7 2 3 3" xfId="34577" xr:uid="{95EDB606-1F05-43DF-AC95-F8DC488DB57E}"/>
    <cellStyle name="Note 5 7 2 4" xfId="5146" xr:uid="{99501F58-16E5-4BD2-89D1-36E300ABED9E}"/>
    <cellStyle name="Note 5 7 2 4 2" xfId="30577" xr:uid="{CBB932B6-9FD1-43EF-B373-7E640D229E58}"/>
    <cellStyle name="Note 5 7 2 5" xfId="44461" xr:uid="{6377503D-CB3F-40F6-A2D1-00D7EB968DAA}"/>
    <cellStyle name="Note 5 7 3" xfId="19464" xr:uid="{58340B6A-7205-4E28-9841-9FA7233A3686}"/>
    <cellStyle name="Note 5 7 3 2" xfId="16798" xr:uid="{2CB06EA1-327E-4A08-AC2C-F15C5697E0B1}"/>
    <cellStyle name="Note 5 7 3 2 2" xfId="42114" xr:uid="{8AB0BE8F-C1BE-4E62-855E-A7B2A634E675}"/>
    <cellStyle name="Note 5 7 3 3" xfId="44752" xr:uid="{4A13BC43-5DC9-44D7-943A-5259E67E05CA}"/>
    <cellStyle name="Note 5 7 4" xfId="17533" xr:uid="{EB40D2F5-3470-4098-AF90-0289A3BA592E}"/>
    <cellStyle name="Note 5 7 4 2" xfId="23282" xr:uid="{FA66ECEB-00D1-4DB4-9CE6-E2050DC198F1}"/>
    <cellStyle name="Note 5 7 4 2 2" xfId="48537" xr:uid="{4A16F141-BEF6-49FE-B254-9B9CBC95211C}"/>
    <cellStyle name="Note 5 7 4 3" xfId="42841" xr:uid="{E7F46628-D7D8-490D-8ED6-41D2D74AE0E9}"/>
    <cellStyle name="Note 5 7 5" xfId="15595" xr:uid="{04CF27EA-82AC-44AB-9FCA-C10DF8BEF6C9}"/>
    <cellStyle name="Note 5 7 5 2" xfId="40922" xr:uid="{BAF002E5-EF75-4BA7-A9FE-D8EDEC052DD1}"/>
    <cellStyle name="Note 5 7 6" xfId="40413" xr:uid="{A94EF656-EB19-4631-B739-ED3DFA0618C8}"/>
    <cellStyle name="Note 5 8" xfId="3517" xr:uid="{CD78A566-9D4A-4B4B-92CA-0A144A3556A7}"/>
    <cellStyle name="Note 5 8 2" xfId="20576" xr:uid="{F09A2733-C021-4429-8ED0-A148239BD84F}"/>
    <cellStyle name="Note 5 8 2 2" xfId="3212" xr:uid="{B52122B6-BD3F-4121-B06D-3AF420B59660}"/>
    <cellStyle name="Note 5 8 2 2 2" xfId="28665" xr:uid="{42CA9732-6E09-435E-9BCA-F7933716F4CF}"/>
    <cellStyle name="Note 5 8 2 3" xfId="45855" xr:uid="{87576EBE-9AFE-4BDE-9882-EDA36A0C6418}"/>
    <cellStyle name="Note 5 8 3" xfId="23921" xr:uid="{672B8076-80BB-431B-AF8D-43065ACE1B60}"/>
    <cellStyle name="Note 5 8 3 2" xfId="5484" xr:uid="{D1609DFC-2F53-4F41-911F-AB38D0272237}"/>
    <cellStyle name="Note 5 8 3 2 2" xfId="30915" xr:uid="{AA0A76A2-AA6E-4399-B49B-FCAFAB2595BF}"/>
    <cellStyle name="Note 5 8 3 3" xfId="49166" xr:uid="{A023E5AF-A02E-4A32-A776-8B564552B61A}"/>
    <cellStyle name="Note 5 8 4" xfId="19883" xr:uid="{55822756-4408-472F-B009-9CA861F3BABD}"/>
    <cellStyle name="Note 5 8 4 2" xfId="45171" xr:uid="{CA663AC3-36A0-4E18-B571-C77B8156DB0A}"/>
    <cellStyle name="Note 5 8 5" xfId="28961" xr:uid="{537D0A46-5BD4-4A3D-92B9-46FA6E67D05E}"/>
    <cellStyle name="Note 5 9" xfId="3651" xr:uid="{BFC48FF4-3CE6-4016-98CE-E99169389AB4}"/>
    <cellStyle name="Note 5 9 2" xfId="25217" xr:uid="{C8087F65-E3E6-40E8-B901-0CC851593C60}"/>
    <cellStyle name="Note 5 9 2 2" xfId="50451" xr:uid="{05B8DA30-DE22-43D4-9075-A68C72977A33}"/>
    <cellStyle name="Note 5 9 3" xfId="29095" xr:uid="{2747EA73-6770-4DE2-8BAF-34FBD4655FDF}"/>
    <cellStyle name="Note 6" xfId="4553" xr:uid="{CE9AC525-248D-41EC-9A29-C92FB8524CBA}"/>
    <cellStyle name="Note 6 10" xfId="7000" xr:uid="{4ED419A4-4428-485D-B41F-EAE02BF6E5C7}"/>
    <cellStyle name="Note 6 10 2" xfId="16969" xr:uid="{28ADECE0-37D6-4CDC-A052-02F97D2DD4E0}"/>
    <cellStyle name="Note 6 10 2 2" xfId="42285" xr:uid="{37692E45-23DC-448A-BD8D-F9614A70AD8D}"/>
    <cellStyle name="Note 6 10 3" xfId="32414" xr:uid="{2230BAAC-C87B-4AFD-BFD8-F13D5CEA7AA3}"/>
    <cellStyle name="Note 6 11" xfId="5062" xr:uid="{6C069A76-7F7E-43F4-9976-454F290DE1C2}"/>
    <cellStyle name="Note 6 11 2" xfId="30493" xr:uid="{B6DF9CFC-7B7C-4AFE-9912-1FE570772272}"/>
    <cellStyle name="Note 6 12" xfId="29984" xr:uid="{A6736B40-1D5E-4543-B52D-51E0BF5681B0}"/>
    <cellStyle name="Note 6 2" xfId="10866" xr:uid="{DA0376A0-D99B-478B-96F5-A0E703C42F83}"/>
    <cellStyle name="Note 6 2 10" xfId="36237" xr:uid="{41E66ABE-3755-4909-AFCB-BDFD5BDC5DC2}"/>
    <cellStyle name="Note 6 2 2" xfId="23503" xr:uid="{672322F7-1C0A-4B26-9C2F-CD2705E7276F}"/>
    <cellStyle name="Note 6 2 2 2" xfId="17191" xr:uid="{A55DADE2-6871-4669-B3EE-904F0EED0625}"/>
    <cellStyle name="Note 6 2 2 2 2" xfId="213" xr:uid="{BF2E06DF-B07C-469E-B5B2-7F93FF15CA5F}"/>
    <cellStyle name="Note 6 2 2 2 2 2" xfId="20577" xr:uid="{8E431FDD-63DD-4B5B-85D8-C83A02082DAC}"/>
    <cellStyle name="Note 6 2 2 2 2 2 2" xfId="9523" xr:uid="{8E1D030C-B539-4CF6-AA86-55C09DC33C10}"/>
    <cellStyle name="Note 6 2 2 2 2 2 2 2" xfId="34916" xr:uid="{5DE3FC0D-BFD0-4C3D-B78B-60BFDBED4467}"/>
    <cellStyle name="Note 6 2 2 2 2 2 3" xfId="45856" xr:uid="{4759B4A6-EB54-415E-82CB-FDEBAAC8290E}"/>
    <cellStyle name="Note 6 2 2 2 2 3" xfId="11288" xr:uid="{2E2FE6A2-BF8E-4DD8-912F-35F0CD64FE4C}"/>
    <cellStyle name="Note 6 2 2 2 2 3 2" xfId="5485" xr:uid="{C71C6A40-666E-4440-AC3A-9891758728C0}"/>
    <cellStyle name="Note 6 2 2 2 2 3 2 2" xfId="30916" xr:uid="{4F4D0C02-135F-451C-B623-68FB72D15C8F}"/>
    <cellStyle name="Note 6 2 2 2 2 3 3" xfId="36659" xr:uid="{438AC50D-9A31-46E8-8A82-E590EBEF864A}"/>
    <cellStyle name="Note 6 2 2 2 2 4" xfId="7251" xr:uid="{52103F8B-6C1A-4B2D-A247-29D0DB460ED4}"/>
    <cellStyle name="Note 6 2 2 2 2 4 2" xfId="32665" xr:uid="{2F62F7A1-D444-419B-A83E-0ADCBC0D155C}"/>
    <cellStyle name="Note 6 2 2 2 2 5" xfId="25707" xr:uid="{EACB641F-8C04-4C3D-9FC7-C8DA709FC407}"/>
    <cellStyle name="Note 6 2 2 2 3" xfId="9963" xr:uid="{8FE8EE7F-781A-457F-8102-09D955C0A774}"/>
    <cellStyle name="Note 6 2 2 2 3 2" xfId="18902" xr:uid="{1062DA44-7773-45EC-8B0D-BA4BC8BB5818}"/>
    <cellStyle name="Note 6 2 2 2 3 2 2" xfId="44202" xr:uid="{3F8EE5CA-24B6-4D28-86C8-266302E8F5A0}"/>
    <cellStyle name="Note 6 2 2 2 3 3" xfId="35347" xr:uid="{7A3181B0-61F1-4FFA-BEED-5F4152D532A9}"/>
    <cellStyle name="Note 6 2 2 2 4" xfId="1717" xr:uid="{688F27A6-A900-45DF-9E79-C2C0A2BF01FF}"/>
    <cellStyle name="Note 6 2 2 2 4 2" xfId="25386" xr:uid="{6A8AA3EE-14A0-42B3-B36E-AD51094A4888}"/>
    <cellStyle name="Note 6 2 2 2 4 2 2" xfId="50620" xr:uid="{2F808E94-226F-4FB2-BE16-7D95D5B5DB01}"/>
    <cellStyle name="Note 6 2 2 2 4 3" xfId="27188" xr:uid="{570DD67D-A81E-4A64-81B4-72109DEAE7A5}"/>
    <cellStyle name="Note 6 2 2 2 5" xfId="17700" xr:uid="{CA66B5E3-F519-4FF3-B425-1144BDE55A89}"/>
    <cellStyle name="Note 6 2 2 2 5 2" xfId="43008" xr:uid="{21E62648-7D91-4686-B2D3-A3D33CD1A16F}"/>
    <cellStyle name="Note 6 2 2 2 6" xfId="42499" xr:uid="{AA983A09-60BA-4090-8586-A418EAC0267B}"/>
    <cellStyle name="Note 6 2 2 3" xfId="6658" xr:uid="{812F4DDC-73F6-409D-8801-4975B38C8D9F}"/>
    <cellStyle name="Note 6 2 2 3 2" xfId="2326" xr:uid="{F5E62835-BC06-4A41-ADA6-7DA13DC1D942}"/>
    <cellStyle name="Note 6 2 2 3 2 2" xfId="14265" xr:uid="{D25EEC7A-3876-41D5-B320-C397C4DE15FA}"/>
    <cellStyle name="Note 6 2 2 3 2 2 2" xfId="22159" xr:uid="{8685AA69-7B39-4468-B70E-12DD9E10FEC8}"/>
    <cellStyle name="Note 6 2 2 3 2 2 2 2" xfId="47427" xr:uid="{C38A4AF2-D8B3-4042-AD99-FB6EC741B758}"/>
    <cellStyle name="Note 6 2 2 3 2 2 3" xfId="39604" xr:uid="{07B68E31-E5C1-4F6A-A79A-AB79F499E379}"/>
    <cellStyle name="Note 6 2 2 3 2 3" xfId="23925" xr:uid="{8532ADC7-EB44-4E91-9F1C-69AAFDEA2654}"/>
    <cellStyle name="Note 6 2 2 3 2 3 2" xfId="11798" xr:uid="{73FB0C8E-729B-4EF2-98E4-5EAAC37A94E6}"/>
    <cellStyle name="Note 6 2 2 3 2 3 2 2" xfId="37169" xr:uid="{E0F67B03-5376-4A4C-88DA-C87B669F48AC}"/>
    <cellStyle name="Note 6 2 2 3 2 3 3" xfId="49170" xr:uid="{7E7F2906-E715-4A0E-A195-FB4BAAC2BE41}"/>
    <cellStyle name="Note 6 2 2 3 2 4" xfId="19887" xr:uid="{53BD378D-F3C5-4D16-AA36-5FDB1F3AF2CA}"/>
    <cellStyle name="Note 6 2 2 3 2 4 2" xfId="45175" xr:uid="{C1CEE50B-8A59-4431-B597-CF28BD437FFA}"/>
    <cellStyle name="Note 6 2 2 3 2 5" xfId="27796" xr:uid="{E0C3DDEA-3528-4052-8FF7-14EF33894E22}"/>
    <cellStyle name="Note 6 2 2 3 3" xfId="22600" xr:uid="{C8C4DE64-72A1-421F-B125-EC485D84B4E0}"/>
    <cellStyle name="Note 6 2 2 3 3 2" xfId="8369" xr:uid="{264F1012-0156-4895-A410-D2283931E4E2}"/>
    <cellStyle name="Note 6 2 2 3 3 2 2" xfId="33776" xr:uid="{D1FBC26E-B9ED-4E3B-8F8E-103C385B50AF}"/>
    <cellStyle name="Note 6 2 2 3 3 3" xfId="47855" xr:uid="{6AE09329-35CC-4EFD-95F6-71DEE8F4D036}"/>
    <cellStyle name="Note 6 2 2 3 4" xfId="3821" xr:uid="{CDB5D177-1313-486C-884C-2A14F6377560}"/>
    <cellStyle name="Note 6 2 2 3 4 2" xfId="19073" xr:uid="{25DF475F-1B47-400A-A7B1-2D77433F9007}"/>
    <cellStyle name="Note 6 2 2 3 4 2 2" xfId="44373" xr:uid="{6B7AF1CF-9B85-46D4-8F96-BBD1710BD4D2}"/>
    <cellStyle name="Note 6 2 2 3 4 3" xfId="29265" xr:uid="{9BADE7F3-38D3-4F0D-9916-0FD28F1C395E}"/>
    <cellStyle name="Note 6 2 2 3 5" xfId="7167" xr:uid="{F8CA6F08-86BA-43D6-B08F-E2DAB9D73962}"/>
    <cellStyle name="Note 6 2 2 3 5 2" xfId="32581" xr:uid="{C6AEF24F-02D6-4EAA-87D5-8B0E4136AB20}"/>
    <cellStyle name="Note 6 2 2 3 6" xfId="32072" xr:uid="{0BAD854C-D419-461F-8BEF-302A9AEC9495}"/>
    <cellStyle name="Note 6 2 2 4" xfId="12846" xr:uid="{A337527B-E813-4613-BFFA-BF30B55BCB0E}"/>
    <cellStyle name="Note 6 2 2 4 2" xfId="7942" xr:uid="{6126B4AB-7D39-457C-9501-0EF5538E9864}"/>
    <cellStyle name="Note 6 2 2 4 2 2" xfId="3210" xr:uid="{19C9637F-BE68-407A-9D71-F0EEF8D10174}"/>
    <cellStyle name="Note 6 2 2 4 2 2 2" xfId="28663" xr:uid="{DA9EAFB0-9CF9-404F-952E-FACFD26A3BFA}"/>
    <cellStyle name="Note 6 2 2 4 2 3" xfId="33349" xr:uid="{A8806E23-7A4E-42DE-BBA6-0A4B6360815F}"/>
    <cellStyle name="Note 6 2 2 4 3" xfId="4975" xr:uid="{EAC3F32B-09CE-4AE3-9D76-519266D8BABE}"/>
    <cellStyle name="Note 6 2 2 4 3 2" xfId="16018" xr:uid="{9B4DAAC2-C980-4990-B669-A1AE487DEC73}"/>
    <cellStyle name="Note 6 2 2 4 3 2 2" xfId="41345" xr:uid="{BBA00FDC-7CA6-47E7-91A2-D7B222719419}"/>
    <cellStyle name="Note 6 2 2 4 3 3" xfId="30406" xr:uid="{6036C57E-DC94-495B-B347-E28F18A8CEFD}"/>
    <cellStyle name="Note 6 2 2 4 4" xfId="17784" xr:uid="{DF7274F3-BA56-44CB-B437-78FF57C0D782}"/>
    <cellStyle name="Note 6 2 2 4 4 2" xfId="43092" xr:uid="{4EAD4C80-2AB6-4F8F-AB42-4285B19D8EB2}"/>
    <cellStyle name="Note 6 2 2 4 5" xfId="38208" xr:uid="{12F957C0-4284-4111-B1EB-A553E731497F}"/>
    <cellStyle name="Note 6 2 2 5" xfId="3649" xr:uid="{BEC04628-4B39-4AE4-8244-36A2D64ED0DA}"/>
    <cellStyle name="Note 6 2 2 5 2" xfId="25215" xr:uid="{51EB6606-95C1-4674-AADB-4F5CCBF80202}"/>
    <cellStyle name="Note 6 2 2 5 2 2" xfId="50449" xr:uid="{12576DFF-B4FF-4EA0-A584-8751735031DD}"/>
    <cellStyle name="Note 6 2 2 5 3" xfId="29093" xr:uid="{F6882FA9-4B5B-4AFC-A4A6-17CBD736AFAC}"/>
    <cellStyle name="Note 6 2 2 6" xfId="13322" xr:uid="{92D58D87-EED7-4EE3-8CBF-9A87D9068676}"/>
    <cellStyle name="Note 6 2 2 6 2" xfId="12749" xr:uid="{E72C03CA-CEC0-46E7-8A8F-DDDFA21E0472}"/>
    <cellStyle name="Note 6 2 2 6 2 2" xfId="38112" xr:uid="{41A97A00-981D-4BF7-AFF4-A2EEC1A6BFDF}"/>
    <cellStyle name="Note 6 2 2 6 3" xfId="38673" xr:uid="{CF9A7F31-1957-428C-81A9-9AAB124EEA50}"/>
    <cellStyle name="Note 6 2 2 7" xfId="24012" xr:uid="{E7F1C31D-C092-4787-866D-E8AE2B3D954C}"/>
    <cellStyle name="Note 6 2 2 7 2" xfId="49257" xr:uid="{1E2382B8-F759-40E5-BD9F-A721BF9A8EF3}"/>
    <cellStyle name="Note 6 2 2 8" xfId="48749" xr:uid="{6678F8F4-70CA-4643-8187-88404EA93FF3}"/>
    <cellStyle name="Note 6 2 3" xfId="19294" xr:uid="{A1B925E5-DE6D-4D73-BBC4-A54E45CFB644}"/>
    <cellStyle name="Note 6 2 3 2" xfId="12980" xr:uid="{2400567C-0371-4105-A9B8-88B762A04BBB}"/>
    <cellStyle name="Note 6 2 3 2 2" xfId="21274" xr:uid="{B88A3D2A-2C70-441B-B65C-4264165D34D8}"/>
    <cellStyle name="Note 6 2 3 2 2 2" xfId="9014" xr:uid="{B0DD6383-7D25-4406-9C82-D6EFC7C15B3A}"/>
    <cellStyle name="Note 6 2 3 2 2 2 2" xfId="5314" xr:uid="{1DC30F3F-E469-4FB9-BFCE-23E6F565F5AE}"/>
    <cellStyle name="Note 6 2 3 2 2 2 2 2" xfId="30745" xr:uid="{5D9A7006-46C9-4C4D-9324-F30214B587D8}"/>
    <cellStyle name="Note 6 2 3 2 2 2 3" xfId="34407" xr:uid="{85A59308-41F4-4AB7-A542-8BE9041493AC}"/>
    <cellStyle name="Note 6 2 3 2 2 3" xfId="7080" xr:uid="{651F11BD-44F5-4CD1-98AE-4BF38736E97E}"/>
    <cellStyle name="Note 6 2 3 2 2 3 2" xfId="18123" xr:uid="{C1D6A7F7-A759-4495-8CA5-FCC449609302}"/>
    <cellStyle name="Note 6 2 3 2 2 3 2 2" xfId="43431" xr:uid="{F2301478-AA55-4CEB-92C6-7F0045278522}"/>
    <cellStyle name="Note 6 2 3 2 2 3 3" xfId="32494" xr:uid="{562186DD-C325-4840-A00E-0F61187AF0CE}"/>
    <cellStyle name="Note 6 2 3 2 2 4" xfId="935" xr:uid="{2F25CA11-0D98-4639-96B4-EDC01C5912F7}"/>
    <cellStyle name="Note 6 2 3 2 2 4 2" xfId="26419" xr:uid="{166F57E4-E326-448C-8F28-2692587009DD}"/>
    <cellStyle name="Note 6 2 3 2 2 5" xfId="46552" xr:uid="{A49B4DC7-80B7-4FC3-9888-08AD166B83C7}"/>
    <cellStyle name="Note 6 2 3 2 3" xfId="5753" xr:uid="{1A7FAA89-90CD-498D-BBBD-CCE9D901B984}"/>
    <cellStyle name="Note 6 2 3 2 3 2" xfId="14692" xr:uid="{CFB09150-351A-4E0B-9003-E13769E9C614}"/>
    <cellStyle name="Note 6 2 3 2 3 2 2" xfId="40031" xr:uid="{46CDAFDC-19CC-433B-9707-6508110E0E72}"/>
    <cellStyle name="Note 6 2 3 2 3 3" xfId="31176" xr:uid="{4A02EB4B-A4A1-48D3-B394-AE01E00EBC26}"/>
    <cellStyle name="Note 6 2 3 2 4" xfId="22772" xr:uid="{CD359E2F-EA0C-4DF7-B8C9-C05E8FCF809E}"/>
    <cellStyle name="Note 6 2 3 2 4 2" xfId="21175" xr:uid="{C5364899-6F38-4C3F-BE39-6ED7789981F1}"/>
    <cellStyle name="Note 6 2 3 2 4 2 2" xfId="46454" xr:uid="{643669B2-B029-4F6F-8A57-D87AB027F9DE}"/>
    <cellStyle name="Note 6 2 3 2 4 3" xfId="48027" xr:uid="{2EC64A83-CA31-40F7-8191-B58E41E083D0}"/>
    <cellStyle name="Note 6 2 3 2 5" xfId="13489" xr:uid="{5FEFC834-23C1-4B6F-AE63-20DD4F45DB9F}"/>
    <cellStyle name="Note 6 2 3 2 5 2" xfId="38840" xr:uid="{E801779F-BA4C-400D-A242-57FB428687A5}"/>
    <cellStyle name="Note 6 2 3 2 6" xfId="38331" xr:uid="{DBA16C81-0DC3-4F5D-B004-E47322A78C05}"/>
    <cellStyle name="Note 6 2 3 3" xfId="1375" xr:uid="{81AEF00A-BD04-4B53-A768-FD3B27A1D3AF}"/>
    <cellStyle name="Note 6 2 3 3 2" xfId="14962" xr:uid="{F9BB3FEE-951B-4F93-8879-7EE8FF4B4478}"/>
    <cellStyle name="Note 6 2 3 3 2 2" xfId="21650" xr:uid="{4C6D4786-07A3-4896-9A94-EA30E9AB84EB}"/>
    <cellStyle name="Note 6 2 3 3 2 2 2" xfId="11627" xr:uid="{C08B49FD-C461-4E59-B6AC-AFEFB723B9E2}"/>
    <cellStyle name="Note 6 2 3 3 2 2 2 2" xfId="36998" xr:uid="{1B015802-22CC-43F0-A8EB-92C9155C10CE}"/>
    <cellStyle name="Note 6 2 3 3 2 2 3" xfId="46918" xr:uid="{A38C9AC7-9134-4E44-A25E-D1C0345681B2}"/>
    <cellStyle name="Note 6 2 3 3 2 3" xfId="19716" xr:uid="{F2ED7B1D-9ED0-4AAA-B868-2ED383997DD1}"/>
    <cellStyle name="Note 6 2 3 3 2 3 2" xfId="7590" xr:uid="{FE984D0D-8BE1-48CC-A0B6-03C01BE8823D}"/>
    <cellStyle name="Note 6 2 3 3 2 3 2 2" xfId="33004" xr:uid="{1A1461D3-8972-47D3-BFF8-A865F2F82A82}"/>
    <cellStyle name="Note 6 2 3 3 2 3 3" xfId="45004" xr:uid="{7301F344-5025-4AFC-B012-EFF37B7D9C7A}"/>
    <cellStyle name="Note 6 2 3 3 2 4" xfId="1971" xr:uid="{87C05B88-33A9-4D60-A1CB-DFECB160D662}"/>
    <cellStyle name="Note 6 2 3 3 2 4 2" xfId="27442" xr:uid="{C4E22587-A1D3-47E4-81BE-78A2DCCFE3E2}"/>
    <cellStyle name="Note 6 2 3 3 2 5" xfId="40300" xr:uid="{99582D72-CDF3-4FF7-A463-2D9F09927512}"/>
    <cellStyle name="Note 6 2 3 3 3" xfId="12067" xr:uid="{5D4BC8D1-CB2E-4B41-9B1B-70389576BC56}"/>
    <cellStyle name="Note 6 2 3 3 3 2" xfId="3128" xr:uid="{5E5F2374-FB2B-414E-9F43-0A68EC9DFCD2}"/>
    <cellStyle name="Note 6 2 3 3 3 2 2" xfId="28581" xr:uid="{EFDD7FE3-337F-4712-B619-73F77D0AEBB0}"/>
    <cellStyle name="Note 6 2 3 3 3 3" xfId="37430" xr:uid="{E186DDE6-7296-48FF-9ED7-061848E05D74}"/>
    <cellStyle name="Note 6 2 3 3 4" xfId="16459" xr:uid="{D880F40C-F3DF-411E-976F-A4EDACCD2200}"/>
    <cellStyle name="Note 6 2 3 3 4 2" xfId="14863" xr:uid="{3F77DAB9-1818-4643-882B-A6D540C57B90}"/>
    <cellStyle name="Note 6 2 3 3 4 2 2" xfId="40202" xr:uid="{C0EB4EDD-C627-4486-BD93-EC2FCDD4A0E2}"/>
    <cellStyle name="Note 6 2 3 3 4 3" xfId="41775" xr:uid="{C739652B-DA37-41C6-BE56-07FAD71FD3BF}"/>
    <cellStyle name="Note 6 2 3 3 5" xfId="853" xr:uid="{D4098100-222E-440E-ABC8-7D5683925436}"/>
    <cellStyle name="Note 6 2 3 3 5 2" xfId="26337" xr:uid="{EF33BDB9-6535-4BB1-A3DE-D631B73A519B}"/>
    <cellStyle name="Note 6 2 3 3 6" xfId="26847" xr:uid="{1CA1F74C-0497-410F-A0E3-45E784C2BBB1}"/>
    <cellStyle name="Note 6 2 3 4" xfId="8639" xr:uid="{6E17FEB7-11F0-4ECC-A754-737101803531}"/>
    <cellStyle name="Note 6 2 3 4 2" xfId="2701" xr:uid="{7377A9FB-A75E-4C4A-822C-79072915E211}"/>
    <cellStyle name="Note 6 2 3 4 2 2" xfId="15847" xr:uid="{3B216B5E-43CD-446C-975B-0C6C78E61AC9}"/>
    <cellStyle name="Note 6 2 3 4 2 2 2" xfId="41174" xr:uid="{6D1FC48A-8C47-4AAA-A488-ECFB4DE75264}"/>
    <cellStyle name="Note 6 2 3 4 2 3" xfId="28154" xr:uid="{A40B8382-345E-49EB-AD31-A7A22F4671BC}"/>
    <cellStyle name="Note 6 2 3 4 3" xfId="17613" xr:uid="{B762C65F-0A4C-4072-8A52-98A08661432F}"/>
    <cellStyle name="Note 6 2 3 4 3 2" xfId="24435" xr:uid="{FE0CEFBD-1D84-408F-9427-ADF6D916C00D}"/>
    <cellStyle name="Note 6 2 3 4 3 2 2" xfId="49680" xr:uid="{B2606FE9-2952-4800-A098-F49CFE690188}"/>
    <cellStyle name="Note 6 2 3 4 3 3" xfId="42921" xr:uid="{289E38EA-74CE-43F4-8323-422939A90814}"/>
    <cellStyle name="Note 6 2 3 4 4" xfId="13573" xr:uid="{D6669DAC-D456-4067-915A-7AE86DC2FEA6}"/>
    <cellStyle name="Note 6 2 3 4 4 2" xfId="38924" xr:uid="{EE4810F2-F57A-4D35-9FE8-3C34F67F834C}"/>
    <cellStyle name="Note 6 2 3 4 5" xfId="34045" xr:uid="{32C24CFD-25CA-4A15-9B7F-6094B1FC15EC}"/>
    <cellStyle name="Note 6 2 3 5" xfId="16287" xr:uid="{231E4F6F-C39D-4347-A927-354D1F59EFDF}"/>
    <cellStyle name="Note 6 2 3 5 2" xfId="21004" xr:uid="{A86953DB-C8B3-4A49-9DFB-4C427D457918}"/>
    <cellStyle name="Note 6 2 3 5 2 2" xfId="46283" xr:uid="{00B5D9B1-E2E2-409C-B9F3-620F204408CD}"/>
    <cellStyle name="Note 6 2 3 5 3" xfId="41603" xr:uid="{10E0E875-BA4C-402F-962E-AB2236543C92}"/>
    <cellStyle name="Note 6 2 3 6" xfId="10135" xr:uid="{3360EF79-1BD2-440D-BBE0-C669C84E42C5}"/>
    <cellStyle name="Note 6 2 3 6 2" xfId="8540" xr:uid="{870E1D95-8B74-450F-B6B9-A35879C21B9A}"/>
    <cellStyle name="Note 6 2 3 6 2 2" xfId="33947" xr:uid="{4D9F2E60-D96E-4214-A2B6-D22FA73CDB69}"/>
    <cellStyle name="Note 6 2 3 6 3" xfId="35519" xr:uid="{E918595A-7D61-4013-8398-59A8C69662A0}"/>
    <cellStyle name="Note 6 2 3 7" xfId="19803" xr:uid="{971FB8F5-1F16-411B-ABEB-0B8DC265E8E2}"/>
    <cellStyle name="Note 6 2 3 7 2" xfId="45091" xr:uid="{14293205-F7B2-44E8-9D32-4687ECD27D23}"/>
    <cellStyle name="Note 6 2 3 8" xfId="44583" xr:uid="{7EF71518-639D-4106-AC89-DDAB062947F2}"/>
    <cellStyle name="Note 6 2 4" xfId="3479" xr:uid="{7447F3AD-D293-4791-94B7-F769FCEECD0A}"/>
    <cellStyle name="Note 6 2 4 2" xfId="4430" xr:uid="{53962507-18A6-446E-9A63-0847328CE589}"/>
    <cellStyle name="Note 6 2 4 2 2" xfId="15338" xr:uid="{76605291-1CAA-4E42-AD5C-B70E7E2D410A}"/>
    <cellStyle name="Note 6 2 4 2 2 2" xfId="24264" xr:uid="{2F58AAFB-DA93-4B81-87C2-5DB587DF2A11}"/>
    <cellStyle name="Note 6 2 4 2 2 2 2" xfId="49509" xr:uid="{C4BD4F9B-1144-4D8E-8D5A-C2BEF2C56837}"/>
    <cellStyle name="Note 6 2 4 2 2 3" xfId="40665" xr:uid="{9CAA5B16-26D2-480A-8F08-0A391B2ECCE0}"/>
    <cellStyle name="Note 6 2 4 2 3" xfId="13402" xr:uid="{76CBF024-E088-405F-BE04-67330AB38A23}"/>
    <cellStyle name="Note 6 2 4 2 3 2" xfId="20226" xr:uid="{5BA225E3-8286-4347-916B-9AD324D6899E}"/>
    <cellStyle name="Note 6 2 4 2 3 2 2" xfId="45514" xr:uid="{11C58213-95BD-4CFD-869C-B5B71542631E}"/>
    <cellStyle name="Note 6 2 4 2 3 3" xfId="38753" xr:uid="{31E9E21E-4840-4866-B277-48FD31B041AB}"/>
    <cellStyle name="Note 6 2 4 2 4" xfId="4075" xr:uid="{2D8CBAEE-3190-4C22-A033-82AED71E6234}"/>
    <cellStyle name="Note 6 2 4 2 4 2" xfId="29519" xr:uid="{65ABC536-6286-4C95-9024-900DE916DF47}"/>
    <cellStyle name="Note 6 2 4 2 5" xfId="29873" xr:uid="{CE8E58C1-0EE6-4DBA-A970-DE8B6C4EA03E}"/>
    <cellStyle name="Note 6 2 4 3" xfId="24704" xr:uid="{AEFCAE7C-8F3C-4E9E-887D-1155D8AE6D2C}"/>
    <cellStyle name="Note 6 2 4 3 2" xfId="9441" xr:uid="{8378F40D-E9E9-4C80-AD8A-C16D1EC6FD9E}"/>
    <cellStyle name="Note 6 2 4 3 2 2" xfId="34834" xr:uid="{9CBA2C40-FC26-43A3-A7FA-14BF773E9642}"/>
    <cellStyle name="Note 6 2 4 3 3" xfId="49938" xr:uid="{D8A9D3E2-7878-4BE1-A024-0F8F9E1D92F4}"/>
    <cellStyle name="Note 6 2 4 4" xfId="5925" xr:uid="{17617AC0-378A-40F8-85FA-889735E3A09C}"/>
    <cellStyle name="Note 6 2 4 4 2" xfId="3299" xr:uid="{F284476B-7F31-45C2-9DDB-7FA753C4F0B9}"/>
    <cellStyle name="Note 6 2 4 4 2 2" xfId="28752" xr:uid="{08CC3EDD-B76F-4E35-BC5A-E9B8BC01AF25}"/>
    <cellStyle name="Note 6 2 4 4 3" xfId="31348" xr:uid="{EFD4C1B3-66B9-4B01-A8DE-1199E828F370}"/>
    <cellStyle name="Note 6 2 4 5" xfId="854" xr:uid="{29C2F91C-DA42-435E-ADE9-1945F1AAC003}"/>
    <cellStyle name="Note 6 2 4 5 2" xfId="26338" xr:uid="{E2673A3F-34F4-4143-B2BE-603B2FA642F2}"/>
    <cellStyle name="Note 6 2 4 6" xfId="28924" xr:uid="{B10317F1-DC36-4CC6-A597-153E4062C3B2}"/>
    <cellStyle name="Note 6 2 5" xfId="9793" xr:uid="{A8342091-12DE-440F-B486-36399F0C8A4C}"/>
    <cellStyle name="Note 6 2 5 2" xfId="10744" xr:uid="{82E4C9F0-0ADF-4292-805C-28502EF86713}"/>
    <cellStyle name="Note 6 2 5 2 2" xfId="4805" xr:uid="{844A5218-3DDB-4B4D-8AF5-5B8D0910E914}"/>
    <cellStyle name="Note 6 2 5 2 2 2" xfId="17952" xr:uid="{0E2D2DC0-5FFB-440E-A1B2-877BF34BC5AA}"/>
    <cellStyle name="Note 6 2 5 2 2 2 2" xfId="43260" xr:uid="{ADBD73C3-BE6C-4FC4-9923-7CF1337D1476}"/>
    <cellStyle name="Note 6 2 5 2 2 3" xfId="30236" xr:uid="{CD2758E5-6419-4F75-9409-8ECF2E21FA51}"/>
    <cellStyle name="Note 6 2 5 2 3" xfId="763" xr:uid="{CB840055-B4D8-42AF-9162-589405AD4AA3}"/>
    <cellStyle name="Note 6 2 5 2 3 2" xfId="13912" xr:uid="{47CC75BA-2D84-4F34-AF36-4C9FFF4E6360}"/>
    <cellStyle name="Note 6 2 5 2 3 2 2" xfId="39263" xr:uid="{BDC27E77-7FA0-4DA2-8A79-B315A7FE44D7}"/>
    <cellStyle name="Note 6 2 5 2 3 3" xfId="26247" xr:uid="{8BCB1878-30BA-40A6-A33C-0343997CEE1E}"/>
    <cellStyle name="Note 6 2 5 2 4" xfId="10389" xr:uid="{B2679419-297B-42A2-B8C5-4E32058F3E0F}"/>
    <cellStyle name="Note 6 2 5 2 4 2" xfId="35773" xr:uid="{F49C69A5-83DB-4571-8462-4A44165B2359}"/>
    <cellStyle name="Note 6 2 5 2 5" xfId="36127" xr:uid="{EE1B5AEE-CF78-45A5-AB6D-6C51BA1A82AD}"/>
    <cellStyle name="Note 6 2 5 3" xfId="18391" xr:uid="{0D194A7B-AEBF-47D9-B344-84D44C906224}"/>
    <cellStyle name="Note 6 2 5 3 2" xfId="22077" xr:uid="{F2A92192-08F5-44E6-BA7D-A55EC22C4709}"/>
    <cellStyle name="Note 6 2 5 3 2 2" xfId="47345" xr:uid="{6D24C613-B359-405E-977C-F588AA36B729}"/>
    <cellStyle name="Note 6 2 5 3 3" xfId="43691" xr:uid="{A525C676-F3AE-44CB-9FE7-B2A00F8A089F}"/>
    <cellStyle name="Note 6 2 5 4" xfId="12239" xr:uid="{478D46DA-BD83-473A-A515-D2A2BBCE8857}"/>
    <cellStyle name="Note 6 2 5 4 2" xfId="9612" xr:uid="{2BC0A515-91CD-456F-8B5E-64BFA8424EC3}"/>
    <cellStyle name="Note 6 2 5 4 2 2" xfId="35005" xr:uid="{28422B3F-BF2C-4ECB-85C4-D230934EDDCC}"/>
    <cellStyle name="Note 6 2 5 4 3" xfId="37602" xr:uid="{E086206B-2A5B-4282-AFF7-E364FD368C65}"/>
    <cellStyle name="Note 6 2 5 5" xfId="1890" xr:uid="{170DC79E-1CD0-41BF-9A8B-2A48E5FBCF53}"/>
    <cellStyle name="Note 6 2 5 5 2" xfId="27361" xr:uid="{1D7F107F-B170-4C4D-A83D-5BBA92304DDD}"/>
    <cellStyle name="Note 6 2 5 6" xfId="35177" xr:uid="{977F28E0-6105-4C6E-9903-F418BB39874F}"/>
    <cellStyle name="Note 6 2 6" xfId="25475" xr:uid="{5E6C1D74-3456-4501-BF47-18A5A983F844}"/>
    <cellStyle name="Note 6 2 6 2" xfId="18475" xr:uid="{33AD9ADA-9AAE-4189-BF20-8443BAC059EB}"/>
    <cellStyle name="Note 6 2 6 2 2" xfId="14774" xr:uid="{4800891A-192D-4D04-BD2D-AD1710D38AC1}"/>
    <cellStyle name="Note 6 2 6 2 2 2" xfId="40113" xr:uid="{0C0EDA1D-99EB-40FD-96BE-45B6EB49636B}"/>
    <cellStyle name="Note 6 2 6 2 3" xfId="43775" xr:uid="{97929126-DE4E-453C-B0A8-7A2CE1FBBBE8}"/>
    <cellStyle name="Note 6 2 6 3" xfId="15508" xr:uid="{0E3EAAC8-1B9A-4C79-B4CC-2B486DA9F36C}"/>
    <cellStyle name="Note 6 2 6 3 2" xfId="22330" xr:uid="{37BEF0B9-8956-4876-AD4D-A594FDB5D14D}"/>
    <cellStyle name="Note 6 2 6 3 2 2" xfId="47598" xr:uid="{F2FD4270-F56B-48B9-A008-A0D8F89B3CFB}"/>
    <cellStyle name="Note 6 2 6 3 3" xfId="40835" xr:uid="{E70E7AC8-F67C-44A5-B19A-00B6067AB5A8}"/>
    <cellStyle name="Note 6 2 6 4" xfId="24096" xr:uid="{A442956D-C893-4F7B-B974-959FE476E838}"/>
    <cellStyle name="Note 6 2 6 4 2" xfId="49341" xr:uid="{7DB04BE2-4FB1-4D18-B8E8-C7A246CE9F93}"/>
    <cellStyle name="Note 6 2 6 5" xfId="50708" xr:uid="{4B451B7D-62A6-42F4-AE93-5180E77F530C}"/>
    <cellStyle name="Note 6 2 7" xfId="1545" xr:uid="{E66118E1-4672-474B-872A-93EC1A5924F0}"/>
    <cellStyle name="Note 6 2 7 2" xfId="12578" xr:uid="{AB167075-142A-4468-AF09-D0ED763A200C}"/>
    <cellStyle name="Note 6 2 7 2 2" xfId="37941" xr:uid="{1B654162-4ABF-4329-A1F8-A44A0B3214AF}"/>
    <cellStyle name="Note 6 2 7 3" xfId="27016" xr:uid="{89D8272F-CE8A-4E53-BEED-F9A9A159A148}"/>
    <cellStyle name="Note 6 2 8" xfId="19636" xr:uid="{75FF8A55-1B6C-4BCE-A789-A713925E5074}"/>
    <cellStyle name="Note 6 2 8 2" xfId="6435" xr:uid="{CAF1F3DA-E881-4F12-9DCD-9AC61223A6D4}"/>
    <cellStyle name="Note 6 2 8 2 2" xfId="31858" xr:uid="{C9A7BEA6-98E3-4826-B9DB-FEAF6303F172}"/>
    <cellStyle name="Note 6 2 8 3" xfId="44924" xr:uid="{44E588AC-2536-4E5D-964E-94D3D42DA98F}"/>
    <cellStyle name="Note 6 2 9" xfId="11375" xr:uid="{C6E671EE-0E20-4EF1-B6D2-9446773C66A2}"/>
    <cellStyle name="Note 6 2 9 2" xfId="36746" xr:uid="{14F6538A-9091-4763-BF11-26E91C963F43}"/>
    <cellStyle name="Note 6 3" xfId="22430" xr:uid="{20572FBE-499F-480D-BA21-018B72AC9234}"/>
    <cellStyle name="Note 6 3 2" xfId="16117" xr:uid="{0F489C80-51C5-4811-9E24-386AEB6BC7AC}"/>
    <cellStyle name="Note 6 3 2 2" xfId="17068" xr:uid="{0F839983-A8C5-413C-84A1-C64516A7E257}"/>
    <cellStyle name="Note 6 3 2 2 2" xfId="23755" xr:uid="{EAC6599E-0AC8-44CD-B7B6-FD1C2FE256AB}"/>
    <cellStyle name="Note 6 3 2 2 2 2" xfId="20055" xr:uid="{B2C8D5E7-EF05-4EE8-89D1-B446DB7AC0D6}"/>
    <cellStyle name="Note 6 3 2 2 2 2 2" xfId="45343" xr:uid="{A6529E10-3C1B-4084-9842-63A4EAC7FFA8}"/>
    <cellStyle name="Note 6 3 2 2 2 3" xfId="49000" xr:uid="{35CBFF36-DF6E-46D7-81B1-2D623FD7AB1E}"/>
    <cellStyle name="Note 6 3 2 2 3" xfId="3904" xr:uid="{6885D9C4-705E-473D-BC5D-98E882B951CF}"/>
    <cellStyle name="Note 6 3 2 2 3 2" xfId="3361" xr:uid="{108D9A0A-5A2C-42F7-9BF2-1C898BA973F8}"/>
    <cellStyle name="Note 6 3 2 2 3 2 2" xfId="28814" xr:uid="{C0CFD38D-13DC-4CFE-AA3E-470CCFCB97E6}"/>
    <cellStyle name="Note 6 3 2 2 3 3" xfId="29348" xr:uid="{9CBF5A81-D798-43BD-8C4B-F6BA2C6894D4}"/>
    <cellStyle name="Note 6 3 2 2 4" xfId="16713" xr:uid="{47BBB726-4A2B-40B3-9502-F36BCCEBA83A}"/>
    <cellStyle name="Note 6 3 2 2 4 2" xfId="42029" xr:uid="{44A41971-FED4-453F-B2C6-5769BE82FD49}"/>
    <cellStyle name="Note 6 3 2 2 5" xfId="42383" xr:uid="{0957EDAA-8A25-49AD-BD18-20E198EBF5D2}"/>
    <cellStyle name="Note 6 3 2 3" xfId="20493" xr:uid="{32BF40E1-B0E5-480E-B185-33CB9DE6A8C2}"/>
    <cellStyle name="Note 6 3 2 3 2" xfId="5232" xr:uid="{99F08030-C2D0-45CC-8A88-A4952DE970A5}"/>
    <cellStyle name="Note 6 3 2 3 2 2" xfId="30663" xr:uid="{745D5F41-0E4C-4617-AD40-7F3D0D002DA4}"/>
    <cellStyle name="Note 6 3 2 3 3" xfId="45772" xr:uid="{68311EB6-805D-4984-AD46-3E8482F04A45}"/>
    <cellStyle name="Note 6 3 2 4" xfId="18563" xr:uid="{80C076F4-1E32-42DD-8087-8944178A893B}"/>
    <cellStyle name="Note 6 3 2 4 2" xfId="15936" xr:uid="{61BB2C96-591A-4E92-B21A-604FCE23E106}"/>
    <cellStyle name="Note 6 3 2 4 2 2" xfId="41263" xr:uid="{28F79329-121B-42B0-AB69-11CEA635EF8B}"/>
    <cellStyle name="Note 6 3 2 4 3" xfId="43863" xr:uid="{2127FC22-9114-41FD-A27D-57040EB74F88}"/>
    <cellStyle name="Note 6 3 2 5" xfId="10308" xr:uid="{0A3C7C09-F0DA-4568-8848-C3D186CAF6D3}"/>
    <cellStyle name="Note 6 3 2 5 2" xfId="35692" xr:uid="{8323D310-5C41-4781-8191-E4A55C4F72FF}"/>
    <cellStyle name="Note 6 3 2 6" xfId="41434" xr:uid="{5D5C1B77-7F5E-497C-9B1C-1F7ADBA85A89}"/>
    <cellStyle name="Note 6 3 3" xfId="5583" xr:uid="{D08D0968-046B-4110-9448-203E26C26639}"/>
    <cellStyle name="Note 6 3 3 2" xfId="6534" xr:uid="{9CEC317C-AFDD-4D46-97BB-715CCFDB1AED}"/>
    <cellStyle name="Note 6 3 3 2 2" xfId="17443" xr:uid="{CA71638D-5B4F-4C80-A387-898CD2F79288}"/>
    <cellStyle name="Note 6 3 3 2 2 2" xfId="13741" xr:uid="{EDD68B4A-D5D5-4B89-8151-611F3D47D78D}"/>
    <cellStyle name="Note 6 3 3 2 2 2 2" xfId="39092" xr:uid="{5071B8F6-F2F8-42E0-90AF-6E1A3EFAD0EA}"/>
    <cellStyle name="Note 6 3 3 2 2 3" xfId="42751" xr:uid="{C3833ABE-F692-4CE0-8B2F-E9F550D7B8DC}"/>
    <cellStyle name="Note 6 3 3 2 3" xfId="10218" xr:uid="{3E7D16D7-5109-4D29-820C-C31AA2538C9B}"/>
    <cellStyle name="Note 6 3 3 2 3 2" xfId="9674" xr:uid="{7EFF44EE-32C1-43A5-81E9-DE06E6333923}"/>
    <cellStyle name="Note 6 3 3 2 3 2 2" xfId="35067" xr:uid="{B8584127-0C2C-4CEA-969B-2E0AEADC7202}"/>
    <cellStyle name="Note 6 3 3 2 3 3" xfId="35602" xr:uid="{C528D896-CD3B-4E17-A9E8-5C21EAA11FBD}"/>
    <cellStyle name="Note 6 3 3 2 4" xfId="6179" xr:uid="{68E74D2A-5A7C-41D4-BD0E-3C06A8A2645E}"/>
    <cellStyle name="Note 6 3 3 2 4 2" xfId="31602" xr:uid="{97747287-6226-46C3-886E-6504A8EE3A57}"/>
    <cellStyle name="Note 6 3 3 2 5" xfId="31956" xr:uid="{868EFEDB-FEB1-48D1-8C1A-53152BB15469}"/>
    <cellStyle name="Note 6 3 3 3" xfId="14181" xr:uid="{69844ACA-9840-4779-A53F-0E2D844184C0}"/>
    <cellStyle name="Note 6 3 3 3 2" xfId="11545" xr:uid="{C728457E-9908-45E3-905F-5BD1096B96BA}"/>
    <cellStyle name="Note 6 3 3 3 2 2" xfId="36916" xr:uid="{331DE647-822C-4D9B-9EA6-2312A0E7913E}"/>
    <cellStyle name="Note 6 3 3 3 3" xfId="39520" xr:uid="{46F6EAC8-548B-427B-A20E-BBC06CECE4F9}"/>
    <cellStyle name="Note 6 3 3 4" xfId="8030" xr:uid="{3FC39CAC-3B02-4D50-BCE9-AF2BF38977CB}"/>
    <cellStyle name="Note 6 3 3 4 2" xfId="5403" xr:uid="{157DBFA4-E2FD-4F51-8A6D-F8E21BF46234}"/>
    <cellStyle name="Note 6 3 3 4 2 2" xfId="30834" xr:uid="{23AA61B2-B17F-48B0-8E79-9E6FE9C40F10}"/>
    <cellStyle name="Note 6 3 3 4 3" xfId="33437" xr:uid="{7F235B96-0418-4828-BAF7-F777AEE574D2}"/>
    <cellStyle name="Note 6 3 3 5" xfId="22945" xr:uid="{3BF465E5-9A4B-40E5-9BE4-A2F694BF6C64}"/>
    <cellStyle name="Note 6 3 3 5 2" xfId="48200" xr:uid="{6A0A0932-A232-4024-94C0-F99FB5DAB782}"/>
    <cellStyle name="Note 6 3 3 6" xfId="31006" xr:uid="{AE9890E4-828E-419B-8516-DCFC9018BB77}"/>
    <cellStyle name="Note 6 3 4" xfId="23380" xr:uid="{EBA05BA9-F5E7-4C71-9A78-667D298402E0}"/>
    <cellStyle name="Note 6 3 4 2" xfId="11118" xr:uid="{E8B81F4A-C1C1-4D28-B951-30D06EC0CCDA}"/>
    <cellStyle name="Note 6 3 4 2 2" xfId="7419" xr:uid="{C7078005-DC34-4778-8058-74B78A328CCD}"/>
    <cellStyle name="Note 6 3 4 2 2 2" xfId="32833" xr:uid="{97147FB9-4C43-433B-A4F6-DB05F55AD3ED}"/>
    <cellStyle name="Note 6 3 4 2 3" xfId="36489" xr:uid="{75E4D949-BF8D-4216-BBE3-1E98C24A70ED}"/>
    <cellStyle name="Note 6 3 4 3" xfId="1800" xr:uid="{435D4BEF-4133-445A-ABD9-8C09DFA1BECA}"/>
    <cellStyle name="Note 6 3 4 3 2" xfId="1256" xr:uid="{67F62FB4-F7FE-4BBC-A12A-93176DC916FE}"/>
    <cellStyle name="Note 6 3 4 3 2 2" xfId="26740" xr:uid="{A78A9289-B9A9-47C0-872B-FB37686498D5}"/>
    <cellStyle name="Note 6 3 4 3 3" xfId="27271" xr:uid="{42C15607-2BC6-4377-9E9A-6F2E22F082D4}"/>
    <cellStyle name="Note 6 3 4 4" xfId="23026" xr:uid="{76AAAACF-AC08-4B5C-9CA2-99F7B15B623E}"/>
    <cellStyle name="Note 6 3 4 4 2" xfId="48281" xr:uid="{6045833D-AB72-46E1-9F6E-D141D3C13A80}"/>
    <cellStyle name="Note 6 3 4 5" xfId="48635" xr:uid="{6462E770-2770-42FF-B611-F7D84B7AC98A}"/>
    <cellStyle name="Note 6 3 5" xfId="7858" xr:uid="{C2859E0D-BFA4-4214-9FF1-AF5F6ED46AA3}"/>
    <cellStyle name="Note 6 3 5 2" xfId="15765" xr:uid="{4D4BC9F8-DB47-4DF6-A59A-B0ADBF627FD7}"/>
    <cellStyle name="Note 6 3 5 2 2" xfId="41092" xr:uid="{1CA4A884-317D-43B0-8C6A-3EAD21231090}"/>
    <cellStyle name="Note 6 3 5 3" xfId="33265" xr:uid="{1DAEC0DF-77F6-4477-9E60-C6FF0A9E46E2}"/>
    <cellStyle name="Note 6 3 6" xfId="24876" xr:uid="{B6639E55-783D-4A70-AA4B-3B65E1EE7F28}"/>
    <cellStyle name="Note 6 3 6 2" xfId="22248" xr:uid="{C5EB6016-6CDC-4347-A20C-CA5E3A64AFFF}"/>
    <cellStyle name="Note 6 3 6 2 2" xfId="47516" xr:uid="{FF2A3A7E-6D75-4BB7-9F04-22166D1AF789}"/>
    <cellStyle name="Note 6 3 6 3" xfId="50110" xr:uid="{20E1B666-C97A-459C-970D-10DF0CC4F8C7}"/>
    <cellStyle name="Note 6 3 7" xfId="3994" xr:uid="{3E3B7EA8-9F70-453C-A899-66E3D251FC95}"/>
    <cellStyle name="Note 6 3 7 2" xfId="29438" xr:uid="{562706A0-6D37-495D-B4EF-54CB46219B31}"/>
    <cellStyle name="Note 6 3 8" xfId="47686" xr:uid="{4ACC427F-8AB9-4775-B1DF-F960151A885B}"/>
    <cellStyle name="Note 6 4" xfId="11897" xr:uid="{1592F8BB-D6EA-4B42-8B59-AEC72B45D9CD}"/>
    <cellStyle name="Note 6 4 2" xfId="24534" xr:uid="{48FBE451-85B3-4ADE-91CD-952319BEE6BB}"/>
    <cellStyle name="Note 6 4 2 2" xfId="12856" xr:uid="{7B844A07-1126-41DC-AFF6-9E73CCFFF2F7}"/>
    <cellStyle name="Note 6 4 2 2 2" xfId="19546" xr:uid="{58AB038D-6A19-45A9-8AA4-C1FC025C727A}"/>
    <cellStyle name="Note 6 4 2 2 2 2" xfId="2141" xr:uid="{4A0DB035-9A46-4BD0-BAA1-D136AB8D2A6F}"/>
    <cellStyle name="Note 6 4 2 2 2 2 2" xfId="27612" xr:uid="{57842125-7356-421A-ADD5-1C657BD9BE22}"/>
    <cellStyle name="Note 6 4 2 2 2 3" xfId="44834" xr:uid="{9C290951-1272-47C9-B350-480540904D01}"/>
    <cellStyle name="Note 6 4 2 2 3" xfId="16542" xr:uid="{F69E5928-D54C-4CF6-9F0A-9649E08DCF7E}"/>
    <cellStyle name="Note 6 4 2 2 3 2" xfId="15998" xr:uid="{E22D8094-9F95-49B2-B2AF-6BF109982A82}"/>
    <cellStyle name="Note 6 4 2 2 3 2 2" xfId="41325" xr:uid="{FB925E10-0C3E-459A-9B0B-F0430CBC1EA2}"/>
    <cellStyle name="Note 6 4 2 2 3 3" xfId="41858" xr:uid="{65D9234C-F9F7-4591-9DEF-E2625875E076}"/>
    <cellStyle name="Note 6 4 2 2 4" xfId="25130" xr:uid="{929F8A70-C6A5-4653-8B92-35BEDB3F59AF}"/>
    <cellStyle name="Note 6 4 2 2 4 2" xfId="50364" xr:uid="{680FC47C-9725-4224-9FE3-9A57DEF6CD39}"/>
    <cellStyle name="Note 6 4 2 2 5" xfId="38218" xr:uid="{3BF69211-786A-41E7-A852-2145FB84EB59}"/>
    <cellStyle name="Note 6 4 2 3" xfId="8930" xr:uid="{7AAA7F4F-6FFE-4198-B5A5-DD2A6BB095CF}"/>
    <cellStyle name="Note 6 4 2 3 2" xfId="17870" xr:uid="{9BA61F29-0459-41E1-B8A7-24FD74849D71}"/>
    <cellStyle name="Note 6 4 2 3 2 2" xfId="43178" xr:uid="{496901E0-8A05-4E5B-8104-988E574A19A0}"/>
    <cellStyle name="Note 6 4 2 3 3" xfId="34323" xr:uid="{88A3E218-D04F-48E3-9873-CDED1454BF50}"/>
    <cellStyle name="Note 6 4 2 4" xfId="14353" xr:uid="{8DB1A32D-6587-4D06-AA0A-F678D56FC24A}"/>
    <cellStyle name="Note 6 4 2 4 2" xfId="24353" xr:uid="{FC4F914F-CD51-4253-824B-005D0C3B3AEF}"/>
    <cellStyle name="Note 6 4 2 4 2 2" xfId="49598" xr:uid="{AFFBABC6-1395-4FEB-8927-361A9FCC672E}"/>
    <cellStyle name="Note 6 4 2 4 3" xfId="39692" xr:uid="{8AE129D2-0DD3-468D-B30E-8DB7ACC520DB}"/>
    <cellStyle name="Note 6 4 2 5" xfId="6098" xr:uid="{A1B346BF-3F79-46B2-856C-6D48B12C8389}"/>
    <cellStyle name="Note 6 4 2 5 2" xfId="31521" xr:uid="{51115A08-44B7-4198-AC60-A861A1676AD1}"/>
    <cellStyle name="Note 6 4 2 6" xfId="49768" xr:uid="{FA6593C7-9F2D-47E6-AC97-80334CF6E988}"/>
    <cellStyle name="Note 6 4 3" xfId="18221" xr:uid="{8C0F0A30-264C-4269-A1DB-A2818BC81257}"/>
    <cellStyle name="Note 6 4 3 2" xfId="229" xr:uid="{C9D65912-44DB-4ABC-B5B0-8B158A43F19C}"/>
    <cellStyle name="Note 6 4 3 2 2" xfId="13232" xr:uid="{FBDE0F9B-54E4-4DA9-8234-2BE034DA2355}"/>
    <cellStyle name="Note 6 4 3 2 2 2" xfId="4245" xr:uid="{C639DFD2-D5D6-409E-B5BF-1233239D1E4D}"/>
    <cellStyle name="Note 6 4 3 2 2 2 2" xfId="29689" xr:uid="{CA926AB5-D776-444A-A215-0B683A53054E}"/>
    <cellStyle name="Note 6 4 3 2 2 3" xfId="38583" xr:uid="{FD06A63D-FABF-4FAB-9F3B-BD6868758A55}"/>
    <cellStyle name="Note 6 4 3 2 3" xfId="6008" xr:uid="{15B525CF-F9C0-4183-8C88-BC4E94AF788A}"/>
    <cellStyle name="Note 6 4 3 2 3 2" xfId="5465" xr:uid="{53DC2CBE-B94E-4982-B28B-F78C139EA2AB}"/>
    <cellStyle name="Note 6 4 3 2 3 2 2" xfId="30896" xr:uid="{40851FD1-2CEC-46CE-AB29-80B8434E8480}"/>
    <cellStyle name="Note 6 4 3 2 3 3" xfId="31431" xr:uid="{80B6FA92-0728-4AED-95AA-101F5DA09523}"/>
    <cellStyle name="Note 6 4 3 2 4" xfId="18817" xr:uid="{B043233A-456A-4A52-8ECB-CF79A1C08A12}"/>
    <cellStyle name="Note 6 4 3 2 4 2" xfId="44117" xr:uid="{F065DE80-A029-4749-B433-A6B3B85644FB}"/>
    <cellStyle name="Note 6 4 3 2 5" xfId="25723" xr:uid="{EDD247D0-0D2D-49FA-82D3-6DF28735200B}"/>
    <cellStyle name="Note 6 4 3 3" xfId="21566" xr:uid="{36CDFD1B-40DC-4D60-9EA9-93432A49BCFB}"/>
    <cellStyle name="Note 6 4 3 3 2" xfId="7337" xr:uid="{C0C90D85-C006-4EB1-B36E-200A64525DC5}"/>
    <cellStyle name="Note 6 4 3 3 2 2" xfId="32751" xr:uid="{DE008A44-D3EA-439B-B3BC-DB2AF0650B21}"/>
    <cellStyle name="Note 6 4 3 3 3" xfId="46834" xr:uid="{A36CC39B-E7D2-4160-89B8-CE51B4186C18}"/>
    <cellStyle name="Note 6 4 3 4" xfId="2789" xr:uid="{80DE53AF-8D4E-4FF9-A29B-D956EAFE12D1}"/>
    <cellStyle name="Note 6 4 3 4 2" xfId="18041" xr:uid="{00587CD7-B1A4-49AA-A1B9-6F44A94824F7}"/>
    <cellStyle name="Note 6 4 3 4 2 2" xfId="43349" xr:uid="{22045373-C58D-4BEC-AC84-EA8E39FFA9C9}"/>
    <cellStyle name="Note 6 4 3 4 3" xfId="28242" xr:uid="{7678B468-0219-45B4-83F8-68E022D1B0F6}"/>
    <cellStyle name="Note 6 4 3 5" xfId="12412" xr:uid="{CBC7E945-9DA3-4F52-9FEB-E35DA0D3E66B}"/>
    <cellStyle name="Note 6 4 3 5 2" xfId="37775" xr:uid="{D78A545C-F0FF-413B-B31F-A4CA94AEAE10}"/>
    <cellStyle name="Note 6 4 3 6" xfId="43521" xr:uid="{7F7ACAB2-28AD-4774-B703-1D64777D7B7D}"/>
    <cellStyle name="Note 6 4 4" xfId="19172" xr:uid="{27CCA112-DABD-494C-8DF5-67CD856ACE39}"/>
    <cellStyle name="Note 6 4 4 2" xfId="6910" xr:uid="{B51DA0F4-4D5B-4448-A97F-33919B7C99DF}"/>
    <cellStyle name="Note 6 4 4 2 2" xfId="1107" xr:uid="{25453B81-3C70-4BEE-A186-361BE5F40B9C}"/>
    <cellStyle name="Note 6 4 4 2 2 2" xfId="26591" xr:uid="{F0E104E4-CFEA-4235-8809-6E782309D042}"/>
    <cellStyle name="Note 6 4 4 2 3" xfId="32324" xr:uid="{10A070CB-AF8B-43D3-AFD0-4EAD6F9798FC}"/>
    <cellStyle name="Note 6 4 4 3" xfId="22855" xr:uid="{0E304378-2A3E-4BDA-B425-C932142A5B0E}"/>
    <cellStyle name="Note 6 4 4 3 2" xfId="22310" xr:uid="{687EABDA-5005-4842-B3BA-558FE8247D27}"/>
    <cellStyle name="Note 6 4 4 3 2 2" xfId="47578" xr:uid="{AB95D3AA-9D48-43E5-AA92-9E5240571281}"/>
    <cellStyle name="Note 6 4 4 3 3" xfId="48110" xr:uid="{1F79B128-4A71-456A-972F-698835E07CF3}"/>
    <cellStyle name="Note 6 4 4 4" xfId="12493" xr:uid="{54C68D49-44BC-4EA4-AA9F-A7180250D8E2}"/>
    <cellStyle name="Note 6 4 4 4 2" xfId="37856" xr:uid="{4E44ED1B-45B7-4730-A416-E8C6A57276A5}"/>
    <cellStyle name="Note 6 4 4 5" xfId="44471" xr:uid="{D38774DB-B160-4436-B4E1-77C21A18F890}"/>
    <cellStyle name="Note 6 4 5" xfId="2617" xr:uid="{5E08F457-0EEB-4CB4-81D4-04C3D9D58EA8}"/>
    <cellStyle name="Note 6 4 5 2" xfId="24182" xr:uid="{BB946118-0BC6-4C69-98DE-6EF1C072635B}"/>
    <cellStyle name="Note 6 4 5 2 2" xfId="49427" xr:uid="{0FFC3044-F601-475C-AF41-BBB5747E2726}"/>
    <cellStyle name="Note 6 4 5 3" xfId="28070" xr:uid="{046AE938-F6DE-4E61-B126-2E0B57100338}"/>
    <cellStyle name="Note 6 4 6" xfId="20665" xr:uid="{2FC90D2F-A2C1-4B0C-B9C8-757361ACAACC}"/>
    <cellStyle name="Note 6 4 6 2" xfId="11716" xr:uid="{7B990555-BC6C-431E-8F03-EDA22BE27C19}"/>
    <cellStyle name="Note 6 4 6 2 2" xfId="37087" xr:uid="{E7BD5586-7D38-44FA-B1FC-4948ED922D62}"/>
    <cellStyle name="Note 6 4 6 3" xfId="45944" xr:uid="{04DD951B-8458-441E-9013-4B13C89E0FDA}"/>
    <cellStyle name="Note 6 4 7" xfId="16632" xr:uid="{30E560D0-14EC-4FF0-A945-613B4EC793F6}"/>
    <cellStyle name="Note 6 4 7 2" xfId="41948" xr:uid="{197E3460-B089-4E9F-8605-67E6C0D3E3D5}"/>
    <cellStyle name="Note 6 4 8" xfId="37260" xr:uid="{808B0996-64E1-43D0-98AE-03EFB3040961}"/>
    <cellStyle name="Note 6 5" xfId="7688" xr:uid="{9284BB4D-0F58-49CC-9E87-AC00C49942C2}"/>
    <cellStyle name="Note 6 5 2" xfId="20323" xr:uid="{36BDAD61-2A40-4885-867F-1A90F6BD8154}"/>
    <cellStyle name="Note 6 5 2 2" xfId="19188" xr:uid="{90B8B717-011C-4A66-AF9B-EAF4E2F356F6}"/>
    <cellStyle name="Note 6 5 2 2 2" xfId="3731" xr:uid="{83073DD5-9173-48B7-8481-664B539BA63D}"/>
    <cellStyle name="Note 6 5 2 2 2 2" xfId="23196" xr:uid="{DE8206A0-EACE-402D-9BA2-235343FA14FF}"/>
    <cellStyle name="Note 6 5 2 2 2 2 2" xfId="48451" xr:uid="{7D26C2FD-6D51-4384-9886-B66E846D283C}"/>
    <cellStyle name="Note 6 5 2 2 2 3" xfId="29175" xr:uid="{8A6FCB4F-9AE4-480F-9319-EF144991649F}"/>
    <cellStyle name="Note 6 5 2 2 3" xfId="24959" xr:uid="{2B4A45D6-33BF-4523-80D3-C77CD0E58BA2}"/>
    <cellStyle name="Note 6 5 2 2 3 2" xfId="24415" xr:uid="{3879BE21-5492-4F04-B483-AE31EA79BEC2}"/>
    <cellStyle name="Note 6 5 2 2 3 2 2" xfId="49660" xr:uid="{A81830A2-4C8B-42D0-9721-C87284D18167}"/>
    <cellStyle name="Note 6 5 2 2 3 3" xfId="50193" xr:uid="{AED5F0AC-F6BF-40FB-82B4-19CAED40EEC0}"/>
    <cellStyle name="Note 6 5 2 2 4" xfId="20919" xr:uid="{E6EC370D-1EAC-4EC5-8C35-A6BC071BFDC1}"/>
    <cellStyle name="Note 6 5 2 2 4 2" xfId="46198" xr:uid="{DF57C61D-67F7-4666-BDF9-B9B6AABF5EA9}"/>
    <cellStyle name="Note 6 5 2 2 5" xfId="44487" xr:uid="{BB6470C9-BF13-4474-BF3D-DC9A0CA50F13}"/>
    <cellStyle name="Note 6 5 2 3" xfId="4721" xr:uid="{EB40D43A-0A6C-4FC6-9059-37701DE33E3A}"/>
    <cellStyle name="Note 6 5 2 3 2" xfId="13659" xr:uid="{F5F6CC33-D456-4C00-9ABB-6F44475120CB}"/>
    <cellStyle name="Note 6 5 2 3 2 2" xfId="39010" xr:uid="{4BA76AC5-7217-4718-80C3-1CDBF4E4BBD6}"/>
    <cellStyle name="Note 6 5 2 3 3" xfId="30152" xr:uid="{2A5C68BD-A79C-4FC5-9F3C-C8EF93D79B05}"/>
    <cellStyle name="Note 6 5 2 4" xfId="21738" xr:uid="{A816A46A-E5EC-4E6E-A421-568BAFD6F5D7}"/>
    <cellStyle name="Note 6 5 2 4 2" xfId="20144" xr:uid="{6913A7AA-9BDB-412A-9D08-DA2F266034FE}"/>
    <cellStyle name="Note 6 5 2 4 2 2" xfId="45432" xr:uid="{F7B1451C-974B-4DB8-8C11-5CFC630A3644}"/>
    <cellStyle name="Note 6 5 2 4 3" xfId="47006" xr:uid="{D59F04AF-3748-4879-9BB2-D5EFABC0EDDF}"/>
    <cellStyle name="Note 6 5 2 5" xfId="18736" xr:uid="{90ABA86A-81FA-4430-9682-DA5B14A04238}"/>
    <cellStyle name="Note 6 5 2 5 2" xfId="44036" xr:uid="{62A4CB66-3246-491B-B0C1-79C05681DC75}"/>
    <cellStyle name="Note 6 5 2 6" xfId="45602" xr:uid="{DA6579ED-824E-48B7-98F0-9CF2D9F6967C}"/>
    <cellStyle name="Note 6 5 3" xfId="14011" xr:uid="{9012A1D0-EC77-4066-B8D3-DC2C0042B603}"/>
    <cellStyle name="Note 6 5 3 2" xfId="12872" xr:uid="{716D9030-C540-4CC7-A65C-78442ACDE842}"/>
    <cellStyle name="Note 6 5 3 2 2" xfId="10045" xr:uid="{AA24AF7D-0DBE-4468-83AE-F9AE12538903}"/>
    <cellStyle name="Note 6 5 3 2 2 2" xfId="16883" xr:uid="{22B2B903-48E1-455A-B822-31D53841AC33}"/>
    <cellStyle name="Note 6 5 3 2 2 2 2" xfId="42199" xr:uid="{EF5F5FFA-9157-4137-9DDF-85DFFB8B4DD7}"/>
    <cellStyle name="Note 6 5 3 2 2 3" xfId="35429" xr:uid="{44859D70-A5EF-4721-8F2E-000103E1333D}"/>
    <cellStyle name="Note 6 5 3 2 3" xfId="18646" xr:uid="{A928CA67-9038-4958-9D36-27D64598C4BC}"/>
    <cellStyle name="Note 6 5 3 2 3 2" xfId="18103" xr:uid="{3333954B-CEE6-4B05-97FD-AD86721C8F17}"/>
    <cellStyle name="Note 6 5 3 2 3 2 2" xfId="43411" xr:uid="{76CF5756-31BE-46CC-B187-1799B0504775}"/>
    <cellStyle name="Note 6 5 3 2 3 3" xfId="43946" xr:uid="{8217F3F3-7AB8-4282-B1B3-7E2AF68E6DD8}"/>
    <cellStyle name="Note 6 5 3 2 4" xfId="14607" xr:uid="{1C90E2FB-8ADB-47B6-9297-E6BF5BA32AF6}"/>
    <cellStyle name="Note 6 5 3 2 4 2" xfId="39946" xr:uid="{934F72F7-3851-494F-9F3A-B65C5DDE1E32}"/>
    <cellStyle name="Note 6 5 3 2 5" xfId="38234" xr:uid="{C83AACFB-5F1C-4319-9FCF-EBDACC79FA53}"/>
    <cellStyle name="Note 6 5 3 3" xfId="11034" xr:uid="{52A78DA5-9B1C-46B8-A309-CD9AE7CDB97C}"/>
    <cellStyle name="Note 6 5 3 3 2" xfId="1024" xr:uid="{540B3FA2-6C0E-45A9-85AD-7F7752ABF6A6}"/>
    <cellStyle name="Note 6 5 3 3 2 2" xfId="26508" xr:uid="{EB48C621-56E8-4A51-ABFE-B7741198F01A}"/>
    <cellStyle name="Note 6 5 3 3 3" xfId="36405" xr:uid="{3B004FCF-8F60-4424-951D-7EC3D054E96A}"/>
    <cellStyle name="Note 6 5 3 4" xfId="15426" xr:uid="{A4121620-37D7-4D0E-9F1A-8AB2A575B6DE}"/>
    <cellStyle name="Note 6 5 3 4 2" xfId="13830" xr:uid="{FBD36AF9-FEC2-483F-B212-BCEC89AE60DF}"/>
    <cellStyle name="Note 6 5 3 4 2 2" xfId="39181" xr:uid="{0F23FD93-8A32-4198-B795-7D535E8451F2}"/>
    <cellStyle name="Note 6 5 3 4 3" xfId="40753" xr:uid="{41910B94-401A-4667-A9A9-A2CF6AC90FBA}"/>
    <cellStyle name="Note 6 5 3 5" xfId="8203" xr:uid="{72C7869E-F642-4180-B915-130FEE3DE30E}"/>
    <cellStyle name="Note 6 5 3 5 2" xfId="33610" xr:uid="{F96DCDAC-2102-41A9-B94F-AE928BD66E7A}"/>
    <cellStyle name="Note 6 5 3 6" xfId="39350" xr:uid="{AB62E416-4F24-46ED-B52E-47C3A3E2C239}"/>
    <cellStyle name="Note 6 5 4" xfId="6550" xr:uid="{AF62F620-1912-4566-BEF9-24933F7C8DAD}"/>
    <cellStyle name="Note 6 5 4 2" xfId="1627" xr:uid="{F769BDAC-4E03-4669-8AFE-F0F3748F2EC9}"/>
    <cellStyle name="Note 6 5 4 2 2" xfId="10559" xr:uid="{26F26127-514B-45A9-9498-2029B8A0F5A0}"/>
    <cellStyle name="Note 6 5 4 2 2 2" xfId="35943" xr:uid="{A5D28ADB-A77B-4CDE-894D-6D025771C09B}"/>
    <cellStyle name="Note 6 5 4 2 3" xfId="27098" xr:uid="{0F4C1A13-09E9-4175-9DAD-5DC1C4611946}"/>
    <cellStyle name="Note 6 5 4 3" xfId="12322" xr:uid="{4A247BC5-9BA2-4115-8614-E2E172CBBA11}"/>
    <cellStyle name="Note 6 5 4 3 2" xfId="11778" xr:uid="{36CD5E0A-77A7-4BA0-920E-5EAACD095A33}"/>
    <cellStyle name="Note 6 5 4 3 2 2" xfId="37149" xr:uid="{EE2DBCEE-0A98-4E72-B07D-A7366B4BD53B}"/>
    <cellStyle name="Note 6 5 4 3 3" xfId="37685" xr:uid="{2BED1866-CC19-46AE-8C60-BF69BFA4F505}"/>
    <cellStyle name="Note 6 5 4 4" xfId="8284" xr:uid="{632181F6-1F5F-4B7F-B6C7-29154B747971}"/>
    <cellStyle name="Note 6 5 4 4 2" xfId="33691" xr:uid="{AE38B886-2D13-43B4-8758-10C6394686B1}"/>
    <cellStyle name="Note 6 5 4 5" xfId="31972" xr:uid="{79F51050-E67F-45F8-8B2F-48ABD63681FE}"/>
    <cellStyle name="Note 6 5 5" xfId="15254" xr:uid="{10A29E4F-3EE1-46D8-A89D-B26BD4A15E4A}"/>
    <cellStyle name="Note 6 5 5 2" xfId="19973" xr:uid="{D833BBD5-48EB-4A58-B925-EF83BB90E2A2}"/>
    <cellStyle name="Note 6 5 5 2 2" xfId="45261" xr:uid="{C5188334-A485-4B41-91B8-95DBE347A00F}"/>
    <cellStyle name="Note 6 5 5 3" xfId="40581" xr:uid="{24AE9C43-E058-4386-BDAA-6A109B338853}"/>
    <cellStyle name="Note 6 5 6" xfId="9102" xr:uid="{ECDF2CC9-ED07-4F65-A29D-B81FEE899A56}"/>
    <cellStyle name="Note 6 5 6 2" xfId="7508" xr:uid="{EA6C1A88-AAC5-4261-8E6A-CC14CF459C50}"/>
    <cellStyle name="Note 6 5 6 2 2" xfId="32922" xr:uid="{B5F4AAF9-9044-463A-AB77-07A7BAF3982D}"/>
    <cellStyle name="Note 6 5 6 3" xfId="34495" xr:uid="{DE311209-0D99-4204-9BB3-017C40407788}"/>
    <cellStyle name="Note 6 5 7" xfId="25049" xr:uid="{DD08E742-72FB-4878-9BC7-120BE3C615B1}"/>
    <cellStyle name="Note 6 5 7 2" xfId="50283" xr:uid="{0C9CBE9B-FB03-443A-A525-AE0F183554E5}"/>
    <cellStyle name="Note 6 5 8" xfId="33095" xr:uid="{36CD833B-3D21-4A19-8319-862DAA1D3BB3}"/>
    <cellStyle name="Note 6 6" xfId="2447" xr:uid="{A57F70A6-8A3A-468A-8D3B-C3A8284C52A9}"/>
    <cellStyle name="Note 6 6 2" xfId="421" xr:uid="{381D5133-D5A4-413E-A600-32C3BC2A71E0}"/>
    <cellStyle name="Note 6 6 2 2" xfId="22682" xr:uid="{09A3E999-BC30-4E2F-BA66-E08C9A775E86}"/>
    <cellStyle name="Note 6 6 2 2 2" xfId="6349" xr:uid="{8D53D74F-CFAD-49D9-8200-3004ADC94EF3}"/>
    <cellStyle name="Note 6 6 2 2 2 2" xfId="31772" xr:uid="{CEF6749C-8869-4EE9-9DB2-C9FF28A52555}"/>
    <cellStyle name="Note 6 6 2 2 3" xfId="47937" xr:uid="{C464ADC5-6DFE-4818-B845-6D45E2762F96}"/>
    <cellStyle name="Note 6 6 2 3" xfId="8113" xr:uid="{65677C45-EC76-406B-81F4-C0645A66363B}"/>
    <cellStyle name="Note 6 6 2 3 2" xfId="7570" xr:uid="{734C4386-342D-4B4D-B01A-F287E6854C29}"/>
    <cellStyle name="Note 6 6 2 3 2 2" xfId="32984" xr:uid="{C63A0100-C6C8-4295-9903-3F72ED6A6BF9}"/>
    <cellStyle name="Note 6 6 2 3 3" xfId="33520" xr:uid="{1704790F-7176-4295-BAB9-B2D8578AEA89}"/>
    <cellStyle name="Note 6 6 2 4" xfId="3043" xr:uid="{7E6DEF17-EAA8-4BC2-9CE1-BA025E9D3053}"/>
    <cellStyle name="Note 6 6 2 4 2" xfId="28496" xr:uid="{D7017160-1B4A-4B75-A180-E22600B4DD1D}"/>
    <cellStyle name="Note 6 6 2 5" xfId="25905" xr:uid="{88C7EAC4-7E6E-4687-9E01-614D793F1D8C}"/>
    <cellStyle name="Note 6 6 3" xfId="23671" xr:uid="{7B89431D-0401-427E-87B9-43FC24EE8CAE}"/>
    <cellStyle name="Note 6 6 3 2" xfId="2059" xr:uid="{3179CA5D-9E3D-4B66-815E-2DDCC6D13295}"/>
    <cellStyle name="Note 6 6 3 2 2" xfId="27530" xr:uid="{B8FBE805-A762-4F76-8C76-01EC4B848A97}"/>
    <cellStyle name="Note 6 6 3 3" xfId="48916" xr:uid="{6D302D33-8245-4E56-B052-CABDCAEB7384}"/>
    <cellStyle name="Note 6 6 4" xfId="4893" xr:uid="{CC989C61-1C12-405B-A5EE-89C1C3F6DFFF}"/>
    <cellStyle name="Note 6 6 4 2" xfId="1196" xr:uid="{AF449BDC-054E-4392-AF80-BCAC575E6A7F}"/>
    <cellStyle name="Note 6 6 4 2 2" xfId="26680" xr:uid="{3EAE996F-DEE9-44D4-A5C1-09972E93C6DB}"/>
    <cellStyle name="Note 6 6 4 3" xfId="30324" xr:uid="{63BC5683-E323-4F96-AA51-E715CB7494A2}"/>
    <cellStyle name="Note 6 6 5" xfId="20838" xr:uid="{4AB88DEC-80EE-4F50-A566-15546ECCAFE9}"/>
    <cellStyle name="Note 6 6 5 2" xfId="46117" xr:uid="{F23BD87B-6015-4811-BE06-E09A94E088C8}"/>
    <cellStyle name="Note 6 6 6" xfId="27900" xr:uid="{5709FCD4-B2C5-44F5-939A-75CC7388B87E}"/>
    <cellStyle name="Note 6 7" xfId="8760" xr:uid="{35C50925-F0A5-42C8-BA74-FBD07519AB67}"/>
    <cellStyle name="Note 6 7 2" xfId="422" xr:uid="{D99EA1E2-026C-48E7-A525-1081B70A1680}"/>
    <cellStyle name="Note 6 7 2 2" xfId="16369" xr:uid="{0A27A985-0A2E-4EEA-BCB0-83426FAE02EC}"/>
    <cellStyle name="Note 6 7 2 2 2" xfId="12663" xr:uid="{4CCA161D-C15A-4878-9AA0-3176AC9F9D3E}"/>
    <cellStyle name="Note 6 7 2 2 2 2" xfId="38026" xr:uid="{F6096C0E-A5CA-425B-B929-6320B4288836}"/>
    <cellStyle name="Note 6 7 2 2 3" xfId="41685" xr:uid="{70FD0BC7-A206-4CD3-B446-CBF52A85716B}"/>
    <cellStyle name="Note 6 7 2 3" xfId="20748" xr:uid="{FF359819-62EB-443A-B1DB-076D423BF505}"/>
    <cellStyle name="Note 6 7 2 3 2" xfId="20206" xr:uid="{12E06DCD-9802-44AE-AD16-A5C62B3B0D34}"/>
    <cellStyle name="Note 6 7 2 3 2 2" xfId="45494" xr:uid="{7085D7B8-B041-4D65-98EE-F29DE471C37E}"/>
    <cellStyle name="Note 6 7 2 3 3" xfId="46027" xr:uid="{1FAA8CC5-B220-49BC-B3F1-54B30032F6D8}"/>
    <cellStyle name="Note 6 7 2 4" xfId="9356" xr:uid="{1B9A9C47-6D48-4867-92A7-409BA499536A}"/>
    <cellStyle name="Note 6 7 2 4 2" xfId="34749" xr:uid="{21D7757C-5A8B-43DF-8C2B-EBE542B08018}"/>
    <cellStyle name="Note 6 7 2 5" xfId="25906" xr:uid="{7AC6B0D4-A96E-4AF2-B75F-D1308D27FC33}"/>
    <cellStyle name="Note 6 7 3" xfId="17359" xr:uid="{59A753F7-1885-4BFA-8D8D-710983F394D5}"/>
    <cellStyle name="Note 6 7 3 2" xfId="4163" xr:uid="{16383F90-EAAD-41C9-B439-F52651B91EDE}"/>
    <cellStyle name="Note 6 7 3 2 2" xfId="29607" xr:uid="{49E86319-BE4C-4B7B-912C-4BAE80E8232F}"/>
    <cellStyle name="Note 6 7 3 3" xfId="42667" xr:uid="{9233E84F-2051-42D6-8F36-7D55EE179823}"/>
    <cellStyle name="Note 6 7 4" xfId="11206" xr:uid="{C2DEFBA5-E83A-407A-9EFB-52D10F663CDD}"/>
    <cellStyle name="Note 6 7 4 2" xfId="1197" xr:uid="{1B13D794-DC78-4285-AD4B-3DBE4DC6F245}"/>
    <cellStyle name="Note 6 7 4 2 2" xfId="26681" xr:uid="{15CFF5A7-7262-4914-92A6-D35C21E36341}"/>
    <cellStyle name="Note 6 7 4 3" xfId="36577" xr:uid="{F463D0F0-056D-4FCC-9698-FE47858E93BA}"/>
    <cellStyle name="Note 6 7 5" xfId="14526" xr:uid="{E6D4ABA8-B59F-4434-A43C-5A8E27056012}"/>
    <cellStyle name="Note 6 7 5 2" xfId="39865" xr:uid="{BF41CF7C-6793-4E27-B325-01BD427612EA}"/>
    <cellStyle name="Note 6 7 6" xfId="34153" xr:uid="{3A0A5056-7FC4-4B42-A1B9-7BAE09814430}"/>
    <cellStyle name="Note 6 8" xfId="12838" xr:uid="{388758AB-354A-4A19-9A8F-C1E79A0B001E}"/>
    <cellStyle name="Note 6 8 2" xfId="24788" xr:uid="{6486D8C8-B770-4D9F-B7CA-C5C102409B75}"/>
    <cellStyle name="Note 6 8 2 2" xfId="21086" xr:uid="{AB1C5290-0F44-4701-9E6D-BBAC96F035E0}"/>
    <cellStyle name="Note 6 8 2 2 2" xfId="46365" xr:uid="{2BE6A86B-1B43-4AD5-A7DA-B3AD10FA8952}"/>
    <cellStyle name="Note 6 8 2 3" xfId="50022" xr:uid="{61B25394-E89A-459B-BD23-911881AE99A8}"/>
    <cellStyle name="Note 6 8 3" xfId="21820" xr:uid="{CE9F0533-B629-4C93-B33F-780E5061DAF2}"/>
    <cellStyle name="Note 6 8 3 2" xfId="9694" xr:uid="{6D48DEC9-5829-4E87-AC85-83A79B51F4DC}"/>
    <cellStyle name="Note 6 8 3 2 2" xfId="35087" xr:uid="{7BE9ACD0-B0AA-4CDE-89E9-06AD0361CF44}"/>
    <cellStyle name="Note 6 8 3 3" xfId="47088" xr:uid="{9EB50662-E4F0-4AD6-8E34-C9C8D8CB04B4}"/>
    <cellStyle name="Note 6 8 4" xfId="11459" xr:uid="{7954CD9C-7386-416B-A68F-34B20A615D42}"/>
    <cellStyle name="Note 6 8 4 2" xfId="36830" xr:uid="{29AD1468-9DBB-499F-9F16-6F1F75B89F17}"/>
    <cellStyle name="Note 6 8 5" xfId="38200" xr:uid="{719CAF6B-584D-4B56-89A5-02941DB87848}"/>
    <cellStyle name="Note 6 9" xfId="13150" xr:uid="{C4652051-6AEC-4736-9AA4-A59C4ADEEB72}"/>
    <cellStyle name="Note 6 9 2" xfId="6264" xr:uid="{ED42E972-C030-4A64-AAFC-17BB7AA81BF8}"/>
    <cellStyle name="Note 6 9 2 2" xfId="31687" xr:uid="{AB869785-358E-452E-84B9-9CDE89CD5105}"/>
    <cellStyle name="Note 6 9 3" xfId="38501" xr:uid="{284F7114-0A00-466E-9C78-83EEFBCB15EA}"/>
    <cellStyle name="Note 7" xfId="21396" xr:uid="{F1B44879-5AA7-4A35-82E0-19D387A2F50D}"/>
    <cellStyle name="Note 7 10" xfId="2962" xr:uid="{A8294E66-6F7B-4399-944F-4A96979B779C}"/>
    <cellStyle name="Note 7 10 2" xfId="28415" xr:uid="{B36640DD-F498-450A-8B91-B68DEE4F6E97}"/>
    <cellStyle name="Note 7 11" xfId="46664" xr:uid="{135CF93A-94DF-4C8F-A89E-31DCD07A965D}"/>
    <cellStyle name="Note 7 2" xfId="15084" xr:uid="{22CEA954-E789-4022-B87F-8E41F75D1E76}"/>
    <cellStyle name="Note 7 2 2" xfId="4551" xr:uid="{8EEA4681-8385-46B0-9A53-BA00A8A5CA1C}"/>
    <cellStyle name="Note 7 2 2 2" xfId="9879" xr:uid="{01C91661-5012-4741-A36D-A9F880EBC028}"/>
    <cellStyle name="Note 7 2 2 2 2" xfId="24786" xr:uid="{E5106B68-1210-4D23-9079-829EFEBBA3A7}"/>
    <cellStyle name="Note 7 2 2 2 2 2" xfId="8454" xr:uid="{6250AE40-FAE1-4B8A-A299-135B6B55A3F7}"/>
    <cellStyle name="Note 7 2 2 2 2 2 2" xfId="33861" xr:uid="{07F58F97-6D07-485E-A822-8FDE7440F60B}"/>
    <cellStyle name="Note 7 2 2 2 2 3" xfId="50020" xr:uid="{74D9D376-F48A-4FA0-A6E5-C06F3D37C3CF}"/>
    <cellStyle name="Note 7 2 2 2 3" xfId="9185" xr:uid="{9C8B7B8D-CE2A-4BDE-B218-BF8CBA3C8362}"/>
    <cellStyle name="Note 7 2 2 2 3 2" xfId="4393" xr:uid="{728F12B1-295B-4228-9CA6-6146E58A95FC}"/>
    <cellStyle name="Note 7 2 2 2 3 2 2" xfId="29837" xr:uid="{59D10557-6A22-488B-8BD1-5B21550935C5}"/>
    <cellStyle name="Note 7 2 2 2 3 3" xfId="34578" xr:uid="{E5E2FCEE-8FD9-4216-BCF9-18F0708C9FBD}"/>
    <cellStyle name="Note 7 2 2 2 4" xfId="5147" xr:uid="{01AFF461-A2B7-465A-A3F4-83EDCAF4D48B}"/>
    <cellStyle name="Note 7 2 2 2 4 2" xfId="30578" xr:uid="{050A65CA-AA6E-4E11-AD1A-1D93D0DCAC85}"/>
    <cellStyle name="Note 7 2 2 2 5" xfId="35263" xr:uid="{70ADC149-49E7-4889-AD97-8D6427D79042}"/>
    <cellStyle name="Note 7 2 2 3" xfId="13148" xr:uid="{8EA3EB0A-006B-4FA4-837B-6FCC7356BA12}"/>
    <cellStyle name="Note 7 2 2 3 2" xfId="16801" xr:uid="{79C4F7E1-6EAD-471E-B765-E9030B429129}"/>
    <cellStyle name="Note 7 2 2 3 2 2" xfId="42117" xr:uid="{7FF7269A-F704-483A-B863-241E54CEC465}"/>
    <cellStyle name="Note 7 2 2 3 3" xfId="38499" xr:uid="{789E6F01-3054-4503-8CDB-945E8603EDB5}"/>
    <cellStyle name="Note 7 2 2 4" xfId="6998" xr:uid="{747984A2-7696-42F7-940D-FAB7A878D5A1}"/>
    <cellStyle name="Note 7 2 2 4 2" xfId="10649" xr:uid="{2755F48D-9081-4211-829E-18550AB7876C}"/>
    <cellStyle name="Note 7 2 2 4 2 2" xfId="36033" xr:uid="{940E2360-B6E8-49D4-AE05-53542E211020}"/>
    <cellStyle name="Note 7 2 2 4 3" xfId="32412" xr:uid="{3D9A3173-4530-4EBD-B1B3-E273C748D286}"/>
    <cellStyle name="Note 7 2 2 5" xfId="21911" xr:uid="{F6245D46-6199-4489-BB89-07DFC71A90D5}"/>
    <cellStyle name="Note 7 2 2 5 2" xfId="47179" xr:uid="{683E064C-B08F-4797-A58A-007AAE3D6035}"/>
    <cellStyle name="Note 7 2 2 6" xfId="29982" xr:uid="{28702EB2-F1F5-48BF-84FA-7B67F1B5208B}"/>
    <cellStyle name="Note 7 2 3" xfId="10864" xr:uid="{204A6877-91F3-4006-82E2-660AD68FF584}"/>
    <cellStyle name="Note 7 2 3 2" xfId="22516" xr:uid="{B6C2B3A9-C192-43C9-BBDB-10DBF60E5B90}"/>
    <cellStyle name="Note 7 2 3 2 2" xfId="18473" xr:uid="{F4F601A5-16E5-44E7-A403-398C42F9981D}"/>
    <cellStyle name="Note 7 2 3 2 2 2" xfId="21089" xr:uid="{F5C2CA96-5BFA-4839-830D-AD4DB120BED3}"/>
    <cellStyle name="Note 7 2 3 2 2 2 2" xfId="46368" xr:uid="{0B0062EA-C3F5-4690-892C-51085F4CF8B1}"/>
    <cellStyle name="Note 7 2 3 2 2 3" xfId="43773" xr:uid="{868FEF38-C1D3-49E2-B5C2-6303DBDE27D1}"/>
    <cellStyle name="Note 7 2 3 2 3" xfId="21821" xr:uid="{3D3F8522-ED2A-4889-9FF9-92543CF3874E}"/>
    <cellStyle name="Note 7 2 3 2 3 2" xfId="10707" xr:uid="{22AC09FD-3F0B-41AE-8433-B813513A9FE5}"/>
    <cellStyle name="Note 7 2 3 2 3 2 2" xfId="36091" xr:uid="{CA69EE57-BA21-4B53-9833-227C79F430BD}"/>
    <cellStyle name="Note 7 2 3 2 3 3" xfId="47089" xr:uid="{AB1F13D1-BF3E-4ABD-BBCC-564155BA2FD0}"/>
    <cellStyle name="Note 7 2 3 2 4" xfId="11460" xr:uid="{CBE6EC80-12E0-4056-BCDA-82E879B04E7E}"/>
    <cellStyle name="Note 7 2 3 2 4 2" xfId="36831" xr:uid="{92D3B489-F56A-4E50-B508-305D463F2EE0}"/>
    <cellStyle name="Note 7 2 3 2 5" xfId="47771" xr:uid="{644DD121-196E-4CB6-96AE-4F0A05D0B7E0}"/>
    <cellStyle name="Note 7 2 3 3" xfId="510" xr:uid="{EF610EDC-C66B-48FF-A595-F8504802DFE7}"/>
    <cellStyle name="Note 7 2 3 3 2" xfId="6267" xr:uid="{A814A231-2DBF-4A17-997F-385CCC056BB3}"/>
    <cellStyle name="Note 7 2 3 3 2 2" xfId="31690" xr:uid="{C58AEADF-2644-42DB-A7DC-74EA50D32E68}"/>
    <cellStyle name="Note 7 2 3 3 3" xfId="25994" xr:uid="{8C54694D-66DC-4197-82E6-C55B7164E73A}"/>
    <cellStyle name="Note 7 2 3 4" xfId="19634" xr:uid="{F1DBD943-0893-4B85-854C-DF44610E3129}"/>
    <cellStyle name="Note 7 2 3 4 2" xfId="23286" xr:uid="{792BBBD0-1D48-4D0D-BB63-2057D46AAC54}"/>
    <cellStyle name="Note 7 2 3 4 2 2" xfId="48541" xr:uid="{2B85D592-8A9C-47F0-A598-DD3564BF4B00}"/>
    <cellStyle name="Note 7 2 3 4 3" xfId="44922" xr:uid="{D2DB969F-A754-4391-A9A9-555BBE71AE45}"/>
    <cellStyle name="Note 7 2 3 5" xfId="15599" xr:uid="{1519DAED-D669-4D75-AC8C-7E945795822C}"/>
    <cellStyle name="Note 7 2 3 5 2" xfId="40926" xr:uid="{574C7EB4-F923-438F-8BB6-05354E21F1AF}"/>
    <cellStyle name="Note 7 2 3 6" xfId="36235" xr:uid="{2A1302D5-2150-439B-BF1B-B9E33C4A0AE2}"/>
    <cellStyle name="Note 7 2 4" xfId="3565" xr:uid="{C0363A4E-2E2C-4BE9-A86D-D90643159B00}"/>
    <cellStyle name="Note 7 2 4 2" xfId="12149" xr:uid="{E494C3A9-FDC7-4F0B-930F-81D640EC16A0}"/>
    <cellStyle name="Note 7 2 4 2 2" xfId="18987" xr:uid="{1EB293F1-7A6C-4399-8B8F-68AEBFC36247}"/>
    <cellStyle name="Note 7 2 4 2 2 2" xfId="44287" xr:uid="{919B7A0A-D202-4AF7-98F7-9D4A7B3FB5AE}"/>
    <cellStyle name="Note 7 2 4 2 3" xfId="37512" xr:uid="{37331629-34CE-4831-8FFC-BF4CEEE91C7D}"/>
    <cellStyle name="Note 7 2 4 3" xfId="2872" xr:uid="{8D5E16B7-E1D7-496B-B876-B0AD31193A1D}"/>
    <cellStyle name="Note 7 2 4 3 2" xfId="2289" xr:uid="{9BFB2DBD-0808-4BFD-9940-067CC5BE2936}"/>
    <cellStyle name="Note 7 2 4 3 2 2" xfId="27760" xr:uid="{E46C255C-1E1C-4971-9F85-36A930064486}"/>
    <cellStyle name="Note 7 2 4 3 3" xfId="28325" xr:uid="{70CD9064-6F87-4CA3-A429-AFD0A72AE88E}"/>
    <cellStyle name="Note 7 2 4 4" xfId="15680" xr:uid="{E9000C2F-AF56-4BC2-B2C0-3DF8A7ABEA06}"/>
    <cellStyle name="Note 7 2 4 4 2" xfId="41007" xr:uid="{E0E6AF6B-59DA-4D5E-B7FC-48ABC15A7D30}"/>
    <cellStyle name="Note 7 2 4 5" xfId="29009" xr:uid="{6F0371B1-42A0-4071-A6D9-CCD69AF27769}"/>
    <cellStyle name="Note 7 2 5" xfId="19462" xr:uid="{919DEC27-3739-41D3-952D-41D8843947B4}"/>
    <cellStyle name="Note 7 2 5 2" xfId="23114" xr:uid="{F4770FC2-BCD7-472A-AA03-C38DB2678946}"/>
    <cellStyle name="Note 7 2 5 2 2" xfId="48369" xr:uid="{41C5DEF9-0595-463C-B228-A181EE9C7C14}"/>
    <cellStyle name="Note 7 2 5 3" xfId="44750" xr:uid="{963FC25D-7748-48CB-B4DA-E4604A66DF50}"/>
    <cellStyle name="Note 7 2 6" xfId="17531" xr:uid="{41685CA4-1F4B-43E1-9DDA-55D0BFADDF52}"/>
    <cellStyle name="Note 7 2 6 2" xfId="4335" xr:uid="{D8A579BC-F2F0-458C-967C-A4585ED8D9D5}"/>
    <cellStyle name="Note 7 2 6 2 2" xfId="29779" xr:uid="{933D8434-6FEF-43C0-AE46-2D93C5BCC576}"/>
    <cellStyle name="Note 7 2 6 3" xfId="42839" xr:uid="{88B542D9-E77A-4A3B-BF0E-EF18A5874914}"/>
    <cellStyle name="Note 7 2 7" xfId="9275" xr:uid="{92CD2747-4483-45CC-B3AC-3F4F3419D7FD}"/>
    <cellStyle name="Note 7 2 7 2" xfId="34668" xr:uid="{D516886B-51DB-4E11-9A4E-2816A99B89D3}"/>
    <cellStyle name="Note 7 2 8" xfId="40411" xr:uid="{6671AFC4-1466-4F72-AF8D-74944A36F1E3}"/>
    <cellStyle name="Note 7 3" xfId="23501" xr:uid="{6A236202-FF0B-4171-A8F2-00F8745FD594}"/>
    <cellStyle name="Note 7 3 2" xfId="17189" xr:uid="{79601132-E4B2-4999-A1DA-148915A7D5FB}"/>
    <cellStyle name="Note 7 3 2 2" xfId="5669" xr:uid="{F70F7CA2-FFE1-485D-A5F7-247E895BA362}"/>
    <cellStyle name="Note 7 3 2 2 2" xfId="20575" xr:uid="{DFFBD72D-6C9E-49B2-A49B-2FD992CBCFC4}"/>
    <cellStyle name="Note 7 3 2 2 2 2" xfId="3213" xr:uid="{87CF80C2-356F-4859-844B-C4BBAFCCBF63}"/>
    <cellStyle name="Note 7 3 2 2 2 2 2" xfId="28666" xr:uid="{5542ED27-A751-4250-B812-6B2940484A1D}"/>
    <cellStyle name="Note 7 3 2 2 2 3" xfId="45854" xr:uid="{C5477D48-A7CB-4561-81CC-4F99EDD85BAD}"/>
    <cellStyle name="Note 7 3 2 2 3" xfId="4976" xr:uid="{57132544-DF56-4B68-9662-12A63EE14AA8}"/>
    <cellStyle name="Note 7 3 2 2 3 2" xfId="17031" xr:uid="{655DC418-CCF9-4CD6-9118-0C277B405902}"/>
    <cellStyle name="Note 7 3 2 2 3 2 2" xfId="42347" xr:uid="{A3502A8A-DBDC-4C78-AAD9-D517AE11FD9D}"/>
    <cellStyle name="Note 7 3 2 2 3 3" xfId="30407" xr:uid="{AA0AA333-AD37-41E9-9E57-B4CD607A3595}"/>
    <cellStyle name="Note 7 3 2 2 4" xfId="17785" xr:uid="{EAB21B74-6051-4082-AB51-AFE73818BA85}"/>
    <cellStyle name="Note 7 3 2 2 4 2" xfId="43093" xr:uid="{B267BF56-FB72-40D7-ABD0-DAB0376C9B58}"/>
    <cellStyle name="Note 7 3 2 2 5" xfId="31092" xr:uid="{98BCF6E6-334A-4895-BD6F-AB12A957968A}"/>
    <cellStyle name="Note 7 3 2 3" xfId="1550" xr:uid="{EEE9FBB7-8125-4C3D-9223-240A25783797}"/>
    <cellStyle name="Note 7 3 2 3 2" xfId="25218" xr:uid="{AF260200-A64D-41BE-8D3C-1AB2C7CBEF62}"/>
    <cellStyle name="Note 7 3 2 3 2 2" xfId="50452" xr:uid="{4CC40A71-1BB4-48C4-92BD-278E6C53B6B0}"/>
    <cellStyle name="Note 7 3 2 3 3" xfId="27021" xr:uid="{AEB67CB3-963C-4164-8EE9-6E78898A33C1}"/>
    <cellStyle name="Note 7 3 2 4" xfId="682" xr:uid="{C24435AA-0D84-4961-9313-CA9A7E8CE39B}"/>
    <cellStyle name="Note 7 3 2 4 2" xfId="6439" xr:uid="{2D32B811-3BF6-4182-99EC-05B56FD1AB70}"/>
    <cellStyle name="Note 7 3 2 4 2 2" xfId="31862" xr:uid="{F40180FA-D2ED-4D02-BF14-C01B96230BEA}"/>
    <cellStyle name="Note 7 3 2 4 3" xfId="26166" xr:uid="{471FFB5F-1230-4ACB-9846-25A4D6D598DF}"/>
    <cellStyle name="Note 7 3 2 5" xfId="11379" xr:uid="{AD22F47E-578A-45BC-9AD8-6A7192FDBCBB}"/>
    <cellStyle name="Note 7 3 2 5 2" xfId="36750" xr:uid="{444A7958-69DD-43D3-B657-A771CB6C79AA}"/>
    <cellStyle name="Note 7 3 2 6" xfId="42497" xr:uid="{DF71B60F-2C7C-424D-8A0C-10210876EB84}"/>
    <cellStyle name="Note 7 3 3" xfId="6656" xr:uid="{4D549926-8A33-4D27-A266-6B293D5F8BC9}"/>
    <cellStyle name="Note 7 3 3 2" xfId="11983" xr:uid="{83D420B8-44A1-4E39-9278-FBA4918004B5}"/>
    <cellStyle name="Note 7 3 3 2 2" xfId="14263" xr:uid="{23F6F9E5-3FE9-481E-A7F3-DEC3DEFDAD2B}"/>
    <cellStyle name="Note 7 3 3 2 2 2" xfId="9526" xr:uid="{3F27E43F-83BC-46AA-9ABA-23DEAC47DB6A}"/>
    <cellStyle name="Note 7 3 3 2 2 2 2" xfId="34919" xr:uid="{0A4D118A-A010-4BB4-8763-B931455EF8CB}"/>
    <cellStyle name="Note 7 3 3 2 2 3" xfId="39602" xr:uid="{C4B7F759-4ACA-49B0-938D-DD37420765D6}"/>
    <cellStyle name="Note 7 3 3 2 3" xfId="11289" xr:uid="{8848427D-4E2E-458D-8063-B8C0AEB5AB4A}"/>
    <cellStyle name="Note 7 3 3 2 3 2" xfId="6497" xr:uid="{13D8BC04-5EF0-412E-BCFF-F2D02CDBB069}"/>
    <cellStyle name="Note 7 3 3 2 3 2 2" xfId="31920" xr:uid="{7B62996E-B1B5-49B7-931C-351C2E8DD293}"/>
    <cellStyle name="Note 7 3 3 2 3 3" xfId="36660" xr:uid="{77FBD338-B107-47A7-9703-A62F6D79A608}"/>
    <cellStyle name="Note 7 3 3 2 4" xfId="7252" xr:uid="{8C9EF13D-E985-4046-8D70-76332B1EB19A}"/>
    <cellStyle name="Note 7 3 3 2 4 2" xfId="32666" xr:uid="{9C428A56-71FF-4058-850F-582E004383DA}"/>
    <cellStyle name="Note 7 3 3 2 5" xfId="37346" xr:uid="{FBCB9681-A28D-4F36-AF30-5A5D43267487}"/>
    <cellStyle name="Note 7 3 3 3" xfId="3654" xr:uid="{464BA848-D7BE-4AC2-A20B-9E9F5B817370}"/>
    <cellStyle name="Note 7 3 3 3 2" xfId="18905" xr:uid="{02E913B2-38F6-44B7-913C-5BFE3FAACB3D}"/>
    <cellStyle name="Note 7 3 3 3 2 2" xfId="44205" xr:uid="{810572C4-1688-4E09-9FC3-5F7B6282B563}"/>
    <cellStyle name="Note 7 3 3 3 3" xfId="29098" xr:uid="{BC099742-7F43-47EB-B69C-49AF07E50996}"/>
    <cellStyle name="Note 7 3 3 4" xfId="683" xr:uid="{88CC8B06-67FF-46D7-BF43-6238DB8C1C30}"/>
    <cellStyle name="Note 7 3 3 4 2" xfId="12753" xr:uid="{E7456016-5F1D-4BBE-918A-77E7F80AB20F}"/>
    <cellStyle name="Note 7 3 3 4 2 2" xfId="38116" xr:uid="{D7BD96E6-CF49-4918-9353-284FDB280563}"/>
    <cellStyle name="Note 7 3 3 4 3" xfId="26167" xr:uid="{62649E35-901B-4E30-A69C-3B0F6F234105}"/>
    <cellStyle name="Note 7 3 3 5" xfId="24016" xr:uid="{31F6DA51-CAF3-4E14-A41C-7D26E9081643}"/>
    <cellStyle name="Note 7 3 3 5 2" xfId="49261" xr:uid="{6B83B43B-4F36-4C70-B43F-7B36860C985A}"/>
    <cellStyle name="Note 7 3 3 6" xfId="32070" xr:uid="{ED5DED50-13F7-43D0-9CED-39113C5CA2A9}"/>
    <cellStyle name="Note 7 3 4" xfId="16203" xr:uid="{5F350609-38C1-40EF-95C8-797AB038921D}"/>
    <cellStyle name="Note 7 3 4 2" xfId="7940" xr:uid="{764D8F0C-0AC7-42F0-B2CB-ED98FDB6D1BE}"/>
    <cellStyle name="Note 7 3 4 2 2" xfId="14777" xr:uid="{49EF25EA-FC02-485E-BDF0-542AC6AADC6D}"/>
    <cellStyle name="Note 7 3 4 2 2 2" xfId="40116" xr:uid="{11438CBE-B5DA-4D65-8BD3-B10DDA896654}"/>
    <cellStyle name="Note 7 3 4 2 3" xfId="33347" xr:uid="{7B9E2ED0-0F34-4326-B7A2-637E6671A8DF}"/>
    <cellStyle name="Note 7 3 4 3" xfId="15509" xr:uid="{DEF8A3DB-5604-420C-B3CB-9A43FFD4D359}"/>
    <cellStyle name="Note 7 3 4 3 2" xfId="23344" xr:uid="{3DC7C5B4-93AF-4526-B012-288D5EC7E03A}"/>
    <cellStyle name="Note 7 3 4 3 2 2" xfId="48599" xr:uid="{7BD664DF-0361-4175-8F0F-5290E156760F}"/>
    <cellStyle name="Note 7 3 4 3 3" xfId="40836" xr:uid="{2A310D15-885B-489D-98FB-47C3A4585F85}"/>
    <cellStyle name="Note 7 3 4 4" xfId="24097" xr:uid="{72237BFF-B6A4-47B9-87F4-46B13E77B4A1}"/>
    <cellStyle name="Note 7 3 4 4 2" xfId="49342" xr:uid="{73EB58FD-5D6B-426F-9A92-1EF6200785D4}"/>
    <cellStyle name="Note 7 3 4 5" xfId="41519" xr:uid="{D0F8C87E-186E-4F09-AD71-9B9E6F53A5FD}"/>
    <cellStyle name="Note 7 3 5" xfId="511" xr:uid="{D9B5065D-B3C1-47F9-8B60-F07E847CC0EA}"/>
    <cellStyle name="Note 7 3 5 2" xfId="12581" xr:uid="{8B013FF3-096A-4F5D-B79C-60B97E10B862}"/>
    <cellStyle name="Note 7 3 5 2 2" xfId="37944" xr:uid="{76EC1A9E-2C31-47C3-90E0-ABDD0AB05B0A}"/>
    <cellStyle name="Note 7 3 5 3" xfId="25995" xr:uid="{6B3C4503-126A-4215-9FE1-4DB5A0A189EE}"/>
    <cellStyle name="Note 7 3 6" xfId="13320" xr:uid="{C0389C2A-E01C-44FD-A1BC-00C0C36FCC45}"/>
    <cellStyle name="Note 7 3 6 2" xfId="16973" xr:uid="{091A7652-DB19-4CDA-99DC-04F64BA9CBC5}"/>
    <cellStyle name="Note 7 3 6 2 2" xfId="42289" xr:uid="{4D38F40B-8508-4F0D-9A9B-065A851A5A87}"/>
    <cellStyle name="Note 7 3 6 3" xfId="38671" xr:uid="{54070C24-C10D-4191-9C2A-F63446FA25E7}"/>
    <cellStyle name="Note 7 3 7" xfId="5066" xr:uid="{8DA94B6A-076D-47C8-9B49-76B82CE73398}"/>
    <cellStyle name="Note 7 3 7 2" xfId="30497" xr:uid="{927106B1-EF4F-4E68-BA99-E77A0528E1EF}"/>
    <cellStyle name="Note 7 3 8" xfId="48747" xr:uid="{B459A591-F077-49D0-8E89-B731D78C6761}"/>
    <cellStyle name="Note 7 4" xfId="19292" xr:uid="{8938C87D-0F6D-41C6-9459-57ACF5EEB5EE}"/>
    <cellStyle name="Note 7 4 2" xfId="12978" xr:uid="{DE49D6E4-A824-4B6B-9BDC-85B3635AC9F8}"/>
    <cellStyle name="Note 7 4 2 2" xfId="18307" xr:uid="{3BEA2BC3-3C67-4983-B55C-1D499947043B}"/>
    <cellStyle name="Note 7 4 2 2 2" xfId="9012" xr:uid="{E0016644-8BED-4241-9FC4-B7D7CA793724}"/>
    <cellStyle name="Note 7 4 2 2 2 2" xfId="15850" xr:uid="{D5932C3D-AA09-4F40-B1C9-62F2886BE86B}"/>
    <cellStyle name="Note 7 4 2 2 2 2 2" xfId="41177" xr:uid="{7DA1F5BD-927C-4902-A982-FD541576D0F0}"/>
    <cellStyle name="Note 7 4 2 2 2 3" xfId="34405" xr:uid="{F5F41247-5863-488C-9667-B0B924DF4F3F}"/>
    <cellStyle name="Note 7 4 2 2 3" xfId="17614" xr:uid="{D5621707-BACC-49FE-B46D-7FF753AA0A13}"/>
    <cellStyle name="Note 7 4 2 2 3 2" xfId="25448" xr:uid="{ACE14CF3-CF1A-4FE3-BF22-54A5B2BE14DF}"/>
    <cellStyle name="Note 7 4 2 2 3 2 2" xfId="50682" xr:uid="{1D267E9F-59C5-447C-88CC-174DC89F3C55}"/>
    <cellStyle name="Note 7 4 2 2 3 3" xfId="42922" xr:uid="{EF5F7785-4D20-4E61-A0E9-A0BF4E00B90C}"/>
    <cellStyle name="Note 7 4 2 2 4" xfId="13574" xr:uid="{6C2B822B-4D84-4BD3-9CB5-49B357874724}"/>
    <cellStyle name="Note 7 4 2 2 4 2" xfId="38925" xr:uid="{8EACD3F2-EC58-4D0B-8484-9D7AFD06F2B2}"/>
    <cellStyle name="Note 7 4 2 2 5" xfId="43607" xr:uid="{AA9BC43E-41B3-4ADD-86C7-C2ED559568BF}"/>
    <cellStyle name="Note 7 4 2 3" xfId="22605" xr:uid="{03200DF1-9BDD-4CA8-8C01-20D2237D4A26}"/>
    <cellStyle name="Note 7 4 2 3 2" xfId="21007" xr:uid="{ABEC5CBB-D0FC-4056-8198-A5A887247E1E}"/>
    <cellStyle name="Note 7 4 2 3 2 2" xfId="46286" xr:uid="{E2803DA5-D01A-476E-B0AA-25C3913131C4}"/>
    <cellStyle name="Note 7 4 2 3 3" xfId="47860" xr:uid="{67E76A97-9472-4109-9CE7-EB7E3F410DBD}"/>
    <cellStyle name="Note 7 4 2 4" xfId="3825" xr:uid="{7BD2C679-4A28-4825-A49C-EF4062201CFF}"/>
    <cellStyle name="Note 7 4 2 4 2" xfId="19077" xr:uid="{E8552E47-0838-40E3-9603-F8C93E9397BF}"/>
    <cellStyle name="Note 7 4 2 4 2 2" xfId="44377" xr:uid="{DE74DBC4-E755-43BA-8968-2AD89A50E1A7}"/>
    <cellStyle name="Note 7 4 2 4 3" xfId="29269" xr:uid="{59FD1FD4-61C6-4FCF-A7DB-98A6C3F2E196}"/>
    <cellStyle name="Note 7 4 2 5" xfId="7171" xr:uid="{88CC531D-F606-4853-9B26-B5F492C658BE}"/>
    <cellStyle name="Note 7 4 2 5 2" xfId="32585" xr:uid="{E6B8E320-917F-40FB-AD0E-0FDD6334C090}"/>
    <cellStyle name="Note 7 4 2 6" xfId="38329" xr:uid="{7AEF5F3B-5FE7-4A22-978E-A47B6F1AD160}"/>
    <cellStyle name="Note 7 4 3" xfId="338" xr:uid="{A364F12E-24B2-4159-8EDD-9ED27A6C67B4}"/>
    <cellStyle name="Note 7 4 3 2" xfId="7774" xr:uid="{78649063-B10A-48CD-86AC-75ADBDF8C3FF}"/>
    <cellStyle name="Note 7 4 3 2 2" xfId="21648" xr:uid="{35285EE3-3F90-410C-A6F2-F4E9F2DD0FF8}"/>
    <cellStyle name="Note 7 4 3 2 2 2" xfId="5317" xr:uid="{A632A778-50AA-4B7F-9B25-7787BDE1B186}"/>
    <cellStyle name="Note 7 4 3 2 2 2 2" xfId="30748" xr:uid="{5DE93979-0F86-4D13-B6D3-E256A7B20DCF}"/>
    <cellStyle name="Note 7 4 3 2 2 3" xfId="46916" xr:uid="{E8BA012D-B046-42B0-BA40-F6342C52EBC1}"/>
    <cellStyle name="Note 7 4 3 2 3" xfId="7081" xr:uid="{3FF34A45-9BD7-46A2-B40C-E340FDAECB0B}"/>
    <cellStyle name="Note 7 4 3 2 3 2" xfId="19135" xr:uid="{79C5AD52-DDC1-446C-8D6C-A68C9B087887}"/>
    <cellStyle name="Note 7 4 3 2 3 2 2" xfId="44435" xr:uid="{E7B57139-C75C-42E9-BA7A-61079829782D}"/>
    <cellStyle name="Note 7 4 3 2 3 3" xfId="32495" xr:uid="{69D4CBCC-8A1C-402D-97E2-32250598E58E}"/>
    <cellStyle name="Note 7 4 3 2 4" xfId="1969" xr:uid="{9234A0D2-4AA6-4873-BF3C-646DF7213FE1}"/>
    <cellStyle name="Note 7 4 3 2 4 2" xfId="27440" xr:uid="{53BA09CA-9DF8-4FA7-99EE-55DFD1F6438A}"/>
    <cellStyle name="Note 7 4 3 2 5" xfId="33181" xr:uid="{31A6E35A-C219-40F5-9903-4471F931754A}"/>
    <cellStyle name="Note 7 4 3 3" xfId="16292" xr:uid="{1FA298D6-FFC5-4580-B3BA-A07DA910E0B4}"/>
    <cellStyle name="Note 7 4 3 3 2" xfId="14695" xr:uid="{0920BDB8-599C-4952-9D47-F68C112E244B}"/>
    <cellStyle name="Note 7 4 3 3 2 2" xfId="40034" xr:uid="{F88BDC9E-670E-4219-8813-32759FAD8DCC}"/>
    <cellStyle name="Note 7 4 3 3 3" xfId="41608" xr:uid="{31467A36-002F-480F-9521-287E65080B9D}"/>
    <cellStyle name="Note 7 4 3 4" xfId="10139" xr:uid="{C09E66CE-9A61-4493-913C-62688388646D}"/>
    <cellStyle name="Note 7 4 3 4 2" xfId="8544" xr:uid="{1DBCECF9-DB8F-40D5-ADA9-D95E1C135376}"/>
    <cellStyle name="Note 7 4 3 4 2 2" xfId="33951" xr:uid="{F7C61FD1-9D1A-4591-A059-AA73610C0BCB}"/>
    <cellStyle name="Note 7 4 3 4 3" xfId="35523" xr:uid="{02E352D3-ED93-41D2-9E12-82F352D0B241}"/>
    <cellStyle name="Note 7 4 3 5" xfId="19807" xr:uid="{B74A9970-FAE0-41C6-A9AE-15DC16EC20DD}"/>
    <cellStyle name="Note 7 4 3 5 2" xfId="45095" xr:uid="{64C22D67-1D4E-4CED-B7C7-277A3BDBD525}"/>
    <cellStyle name="Note 7 4 3 6" xfId="25823" xr:uid="{D066740A-5371-4717-A48B-6B2D17BC383F}"/>
    <cellStyle name="Note 7 4 4" xfId="24620" xr:uid="{FAEF81B9-9F76-41A1-8CF7-FCA091A9B49A}"/>
    <cellStyle name="Note 7 4 4 2" xfId="2699" xr:uid="{FAF3F3B1-85F9-478D-ACFF-C88EA5DD9B52}"/>
    <cellStyle name="Note 7 4 4 2 2" xfId="22162" xr:uid="{2898298F-A839-43F2-9FD2-FE0E3F4ABDE9}"/>
    <cellStyle name="Note 7 4 4 2 2 2" xfId="47430" xr:uid="{6B141024-957D-4B6F-9D82-D6A4287472AA}"/>
    <cellStyle name="Note 7 4 4 2 3" xfId="28152" xr:uid="{CA778C6D-D7BE-4F2E-B212-E8DE581832AC}"/>
    <cellStyle name="Note 7 4 4 3" xfId="23926" xr:uid="{B32E690B-1A23-4899-8996-C0CFEBF5299B}"/>
    <cellStyle name="Note 7 4 4 3 2" xfId="12811" xr:uid="{1175839E-3B90-43CB-81C7-117CB7A0E53E}"/>
    <cellStyle name="Note 7 4 4 3 2 2" xfId="38174" xr:uid="{6B15011F-911A-47D3-BFA5-187736C3FCA8}"/>
    <cellStyle name="Note 7 4 4 3 3" xfId="49171" xr:uid="{4DC087D5-C12A-4CDE-B550-594744C90BA7}"/>
    <cellStyle name="Note 7 4 4 4" xfId="19888" xr:uid="{5D881221-E7BA-437C-846A-8EDE4442456A}"/>
    <cellStyle name="Note 7 4 4 4 2" xfId="45176" xr:uid="{C7241351-7809-4A7D-B209-1F89159E8390}"/>
    <cellStyle name="Note 7 4 4 5" xfId="49854" xr:uid="{00DF9808-EAC0-45B7-B4EC-4C3EE8C9D074}"/>
    <cellStyle name="Note 7 4 5" xfId="9968" xr:uid="{A364D38A-55A1-4E2D-821C-0C7CA215CDD6}"/>
    <cellStyle name="Note 7 4 5 2" xfId="8372" xr:uid="{9A8EF084-9365-44E0-AA1A-FC73D9B443D4}"/>
    <cellStyle name="Note 7 4 5 2 2" xfId="33779" xr:uid="{0B33914E-21AE-4EF3-A8C0-D6C91C392387}"/>
    <cellStyle name="Note 7 4 5 3" xfId="35352" xr:uid="{32B59A7B-47A3-4137-991F-557FDEAE664A}"/>
    <cellStyle name="Note 7 4 6" xfId="1721" xr:uid="{30E66B19-27FF-463F-AF7D-904632EF2A7A}"/>
    <cellStyle name="Note 7 4 6 2" xfId="25390" xr:uid="{C836BD0F-07DA-4A35-8523-DF5A332F11C0}"/>
    <cellStyle name="Note 7 4 6 2 2" xfId="50624" xr:uid="{A4ACC212-45C3-4452-B1D5-6C8355F6FC84}"/>
    <cellStyle name="Note 7 4 6 3" xfId="27192" xr:uid="{510C0651-A30A-40B4-A137-B788693C0BBE}"/>
    <cellStyle name="Note 7 4 7" xfId="17704" xr:uid="{629C2950-DD3E-4CD5-913A-24FABD31535A}"/>
    <cellStyle name="Note 7 4 7 2" xfId="43012" xr:uid="{A5574F7A-6689-4C37-AC4B-3669BC63CC70}"/>
    <cellStyle name="Note 7 4 8" xfId="44581" xr:uid="{C95D65CA-2AFD-4379-83A9-DBF52477C027}"/>
    <cellStyle name="Note 7 5" xfId="339" xr:uid="{DE213C96-86ED-4030-B9A2-C91CF8BF7212}"/>
    <cellStyle name="Note 7 5 2" xfId="20409" xr:uid="{07FF2D0B-617E-4CFA-A809-C2457D6329FD}"/>
    <cellStyle name="Note 7 5 2 2" xfId="15336" xr:uid="{E9A79AB8-9D35-48FE-87BE-963342E7C8C0}"/>
    <cellStyle name="Note 7 5 2 2 2" xfId="11630" xr:uid="{D6E9C971-76EB-4612-B4C7-AFB6A764146B}"/>
    <cellStyle name="Note 7 5 2 2 2 2" xfId="37001" xr:uid="{3E12F6AA-269F-4E76-B5F9-25A05ACEA647}"/>
    <cellStyle name="Note 7 5 2 2 3" xfId="40663" xr:uid="{B6AC5454-E2A2-4AFA-8FD9-F61860213807}"/>
    <cellStyle name="Note 7 5 2 3" xfId="19717" xr:uid="{051059F9-B749-4F4C-89A9-240CE4713FF3}"/>
    <cellStyle name="Note 7 5 2 3 2" xfId="8602" xr:uid="{FC4E0B96-42C3-405D-B3F9-C45BA9B72679}"/>
    <cellStyle name="Note 7 5 2 3 2 2" xfId="34009" xr:uid="{0E1BACE8-A2E6-4437-920F-532CA07B31C8}"/>
    <cellStyle name="Note 7 5 2 3 3" xfId="45005" xr:uid="{6FD81DCD-9FE9-4DE2-925C-D03F34753256}"/>
    <cellStyle name="Note 7 5 2 4" xfId="4073" xr:uid="{B519D9FA-40E1-4A97-A77D-9865092A1C48}"/>
    <cellStyle name="Note 7 5 2 4 2" xfId="29517" xr:uid="{73FAF1B3-B511-4491-B4AD-AFF279191248}"/>
    <cellStyle name="Note 7 5 2 5" xfId="45688" xr:uid="{82AF2ADA-9738-426F-848F-FAC3A63A61AE}"/>
    <cellStyle name="Note 7 5 3" xfId="5758" xr:uid="{BE3D2DF5-8B9F-4592-B0EE-6B1A5B579AFF}"/>
    <cellStyle name="Note 7 5 3 2" xfId="3131" xr:uid="{4A49DECF-ADDA-489E-892A-C0BB4AE7C71D}"/>
    <cellStyle name="Note 7 5 3 2 2" xfId="28584" xr:uid="{4BE37E9A-3BC9-4F33-A6B8-A8EBFA6A3A1E}"/>
    <cellStyle name="Note 7 5 3 3" xfId="31181" xr:uid="{13E6392F-4873-4FD9-875F-9EB090A5C597}"/>
    <cellStyle name="Note 7 5 4" xfId="22776" xr:uid="{51B26F42-7460-4EB5-B4AA-B87CEBB84E4A}"/>
    <cellStyle name="Note 7 5 4 2" xfId="21179" xr:uid="{29DE824A-AEBF-4C18-8934-73A13D74D77D}"/>
    <cellStyle name="Note 7 5 4 2 2" xfId="46458" xr:uid="{6AC2EB97-7633-47B0-B778-7B760AB0E49F}"/>
    <cellStyle name="Note 7 5 4 3" xfId="48031" xr:uid="{CAA53179-1525-4701-A417-8FA0D5519A80}"/>
    <cellStyle name="Note 7 5 5" xfId="13493" xr:uid="{142A24DA-5D27-4D04-AACC-D58C5F4FEE31}"/>
    <cellStyle name="Note 7 5 5 2" xfId="38844" xr:uid="{6D962B78-8433-4F7E-A2B7-56AF95848C65}"/>
    <cellStyle name="Note 7 5 6" xfId="25824" xr:uid="{2DA3E35C-7468-44BF-9C6F-09DCEF388BB8}"/>
    <cellStyle name="Note 7 6" xfId="1379" xr:uid="{1A3F523B-8C29-45BC-B41B-2198B0525FB6}"/>
    <cellStyle name="Note 7 6 2" xfId="14097" xr:uid="{24E12F3D-9601-4316-94A1-59B7E39BBD56}"/>
    <cellStyle name="Note 7 6 2 2" xfId="4803" xr:uid="{293842FF-384A-4087-ADEB-1171CD0D8A1C}"/>
    <cellStyle name="Note 7 6 2 2 2" xfId="24267" xr:uid="{C52B969F-145F-470F-A2C7-2363E957AF8A}"/>
    <cellStyle name="Note 7 6 2 2 2 2" xfId="49512" xr:uid="{3AABFC21-06E0-4BDA-88D4-6E20264D660F}"/>
    <cellStyle name="Note 7 6 2 2 3" xfId="30234" xr:uid="{0E6F5A3E-59C1-4443-879A-77285221BA1B}"/>
    <cellStyle name="Note 7 6 2 3" xfId="13403" xr:uid="{A181E2AF-9C98-4A34-862E-A2A7F5049E31}"/>
    <cellStyle name="Note 7 6 2 3 2" xfId="21237" xr:uid="{08DDD1FD-3AD3-4C19-9F3E-F2CA8ED58087}"/>
    <cellStyle name="Note 7 6 2 3 2 2" xfId="46516" xr:uid="{CB6BDADF-98D8-4C00-A2B8-F8A493EE8880}"/>
    <cellStyle name="Note 7 6 2 3 3" xfId="38754" xr:uid="{79592C0C-E0C6-4FD0-A077-E8E485A3F570}"/>
    <cellStyle name="Note 7 6 2 4" xfId="10387" xr:uid="{E13BB039-1841-4886-9ED5-FD410101ED80}"/>
    <cellStyle name="Note 7 6 2 4 2" xfId="35771" xr:uid="{14B1FDCD-1019-47AA-AB1A-907070D57025}"/>
    <cellStyle name="Note 7 6 2 5" xfId="39436" xr:uid="{02778BE3-E97C-472C-9A52-CD7C639E7D53}"/>
    <cellStyle name="Note 7 6 3" xfId="12072" xr:uid="{70D57F04-1B9A-4752-8881-B1428D50243F}"/>
    <cellStyle name="Note 7 6 3 2" xfId="9444" xr:uid="{21E11865-1E6C-45B6-82A7-C382E12DA338}"/>
    <cellStyle name="Note 7 6 3 2 2" xfId="34837" xr:uid="{502F72B9-96B6-46D7-8F3D-8BB292350A4D}"/>
    <cellStyle name="Note 7 6 3 3" xfId="37435" xr:uid="{6D15E6C1-0ECD-407F-9553-A9038BBD829E}"/>
    <cellStyle name="Note 7 6 4" xfId="16463" xr:uid="{4FC5ADD5-F1C4-4ADD-90F9-D09855A14BE3}"/>
    <cellStyle name="Note 7 6 4 2" xfId="14867" xr:uid="{590C8456-46FD-45A6-BC87-E1D429F3B51B}"/>
    <cellStyle name="Note 7 6 4 2 2" xfId="40206" xr:uid="{23AFA268-B496-410F-816E-54223EBC8731}"/>
    <cellStyle name="Note 7 6 4 3" xfId="41779" xr:uid="{BE91D1B2-A976-4BE5-8E95-EC2454BF408C}"/>
    <cellStyle name="Note 7 6 5" xfId="855" xr:uid="{2621FB7A-0DEE-4912-BEE0-79330DB9B86C}"/>
    <cellStyle name="Note 7 6 5 2" xfId="26339" xr:uid="{9660637A-08B7-4367-ACB6-E2F96391E4C5}"/>
    <cellStyle name="Note 7 6 6" xfId="26851" xr:uid="{2DE927A1-B4D0-4BA4-828A-07AABAB44E32}"/>
    <cellStyle name="Note 7 7" xfId="1461" xr:uid="{05034117-CCED-4D89-83E6-870FDEAEBE26}"/>
    <cellStyle name="Note 7 7 2" xfId="5835" xr:uid="{6884A2DB-4FD3-464A-8774-9F95C333DFA9}"/>
    <cellStyle name="Note 7 7 2 2" xfId="25300" xr:uid="{B6E12721-0EDC-4A8D-9D15-AF4C97E48099}"/>
    <cellStyle name="Note 7 7 2 2 2" xfId="50534" xr:uid="{686D223B-003B-45E9-9308-C766700B40D6}"/>
    <cellStyle name="Note 7 7 2 3" xfId="31258" xr:uid="{68D05BE2-16C3-4FF9-BAA7-BC6ACA924615}"/>
    <cellStyle name="Note 7 7 3" xfId="14436" xr:uid="{61319C33-A75E-4E3A-AB23-EE44DC6137A2}"/>
    <cellStyle name="Note 7 7 3 2" xfId="13892" xr:uid="{3EBE3186-A87F-4077-A47E-C6896FD66633}"/>
    <cellStyle name="Note 7 7 3 2 2" xfId="39243" xr:uid="{B48A350E-F184-4CCF-884D-23349F0AC572}"/>
    <cellStyle name="Note 7 7 3 3" xfId="39775" xr:uid="{2281B225-64FD-457B-9381-81F1E38FC912}"/>
    <cellStyle name="Note 7 7 4" xfId="21992" xr:uid="{624213AD-0240-4668-9B8C-BF51E83171AA}"/>
    <cellStyle name="Note 7 7 4 2" xfId="47260" xr:uid="{778CBD7A-B2BC-468F-8D6C-4040EBBBBC10}"/>
    <cellStyle name="Note 7 7 5" xfId="26932" xr:uid="{8E288FEC-CC55-4F03-9AE6-B4C139B2B686}"/>
    <cellStyle name="Note 7 8" xfId="6826" xr:uid="{E1E1324B-3ECE-45FA-A3A6-0BF85181AE75}"/>
    <cellStyle name="Note 7 8 2" xfId="10477" xr:uid="{270C68DD-E3E6-4D17-9BEA-F51F21C9C458}"/>
    <cellStyle name="Note 7 8 2 2" xfId="35861" xr:uid="{7B1B8082-FCDC-450D-9E6E-23029E463FB4}"/>
    <cellStyle name="Note 7 8 3" xfId="32240" xr:uid="{0F74855F-453E-48D5-9AD9-591885993A20}"/>
    <cellStyle name="Note 7 9" xfId="23843" xr:uid="{34F746C8-0042-4BBD-A3D2-E291727157AE}"/>
    <cellStyle name="Note 7 9 2" xfId="2231" xr:uid="{C81CEF0C-4621-4B3D-86B0-DC0A9E6A103A}"/>
    <cellStyle name="Note 7 9 2 2" xfId="27702" xr:uid="{02F21724-B154-4B6A-B9BF-EA53DC7915D9}"/>
    <cellStyle name="Note 7 9 3" xfId="49088" xr:uid="{3E7AA368-82DE-44DD-8176-9A4053404F69}"/>
    <cellStyle name="Note 8" xfId="3483" xr:uid="{99452DED-260E-4974-B5AD-B08760D524F3}"/>
    <cellStyle name="Note 8 2" xfId="9797" xr:uid="{381AB03E-23B9-445C-8072-C500CC5B1504}"/>
    <cellStyle name="Note 8 2 2" xfId="8846" xr:uid="{27E415E2-C68E-4DA2-A5C7-3E89B02A2B38}"/>
    <cellStyle name="Note 8 2 2 2" xfId="23753" xr:uid="{77345C19-7B7F-4D7F-8942-EE67386AD54F}"/>
    <cellStyle name="Note 8 2 2 2 2" xfId="7422" xr:uid="{7CE4F5F5-802C-44A5-877E-7BFB2A01D0E1}"/>
    <cellStyle name="Note 8 2 2 2 2 2" xfId="32836" xr:uid="{BB17BA4F-1917-4BA9-A17E-2CBCEE23CDAB}"/>
    <cellStyle name="Note 8 2 2 2 3" xfId="48998" xr:uid="{0C8FC14D-3025-42A3-B4EE-9A15C26DF153}"/>
    <cellStyle name="Note 8 2 2 3" xfId="3902" xr:uid="{F9FA92F8-C44D-472B-B345-FAD6B550A1BE}"/>
    <cellStyle name="Note 8 2 2 3 2" xfId="240" xr:uid="{7B196581-BF47-46A1-AF06-F7096BC3B0C6}"/>
    <cellStyle name="Note 8 2 2 3 2 2" xfId="25734" xr:uid="{84C2BFD8-B53F-4CAE-BBD5-2CC48846CC74}"/>
    <cellStyle name="Note 8 2 2 3 3" xfId="29346" xr:uid="{480FEAFA-5771-49DA-9C68-DB5F2F17FE68}"/>
    <cellStyle name="Note 8 2 2 4" xfId="16711" xr:uid="{A5030129-32C3-4A50-A068-3C9C27E2AFBA}"/>
    <cellStyle name="Note 8 2 2 4 2" xfId="42027" xr:uid="{7A8BA9B4-346D-404B-9672-A7032FC9BBAD}"/>
    <cellStyle name="Note 8 2 2 5" xfId="34239" xr:uid="{649F7B50-2D50-4C18-91F4-2DB03041A7CE}"/>
    <cellStyle name="Note 8 2 3" xfId="18396" xr:uid="{D9ACEF39-6F23-4B1F-AE39-64C09B328F77}"/>
    <cellStyle name="Note 8 2 3 2" xfId="15768" xr:uid="{F0EB1976-E8C5-4916-B9F1-FE73D6732977}"/>
    <cellStyle name="Note 8 2 3 2 2" xfId="41095" xr:uid="{3635DE65-E7C9-4201-BCDA-BD1FCE792AF9}"/>
    <cellStyle name="Note 8 2 3 3" xfId="43696" xr:uid="{19D3CF93-8B97-4DC0-A965-A6416CDDF425}"/>
    <cellStyle name="Note 8 2 4" xfId="12243" xr:uid="{9F298E82-A06D-4A96-BA50-FED55268BA00}"/>
    <cellStyle name="Note 8 2 4 2" xfId="9616" xr:uid="{1A67ED5D-7DCB-415C-A4BC-00EB5AEE4281}"/>
    <cellStyle name="Note 8 2 4 2 2" xfId="35009" xr:uid="{1ED61770-D5CE-4F84-8E4D-242D883FFD5F}"/>
    <cellStyle name="Note 8 2 4 3" xfId="37606" xr:uid="{65279A51-6741-4B42-AE1D-765928A1BD09}"/>
    <cellStyle name="Note 8 2 5" xfId="3995" xr:uid="{4C6CA5B1-7746-44E0-8FB6-0E044099688C}"/>
    <cellStyle name="Note 8 2 5 2" xfId="29439" xr:uid="{D1FD0C0D-8F20-4919-BBFB-CBB363F83D83}"/>
    <cellStyle name="Note 8 2 6" xfId="35181" xr:uid="{D351FBAA-2704-4894-850B-50BA08D757E4}"/>
    <cellStyle name="Note 8 3" xfId="22434" xr:uid="{FD1362A7-B538-443E-84DF-87D291C5C0A4}"/>
    <cellStyle name="Note 8 3 2" xfId="21482" xr:uid="{633D9984-B493-48D2-9122-DC820AB23DC5}"/>
    <cellStyle name="Note 8 3 2 2" xfId="17441" xr:uid="{91A49C98-8EB2-4588-9330-42709C84A71B}"/>
    <cellStyle name="Note 8 3 2 2 2" xfId="20058" xr:uid="{D516EE96-2243-4CD8-A31C-B4F6C3575327}"/>
    <cellStyle name="Note 8 3 2 2 2 2" xfId="45346" xr:uid="{2002A819-F4CB-41EA-8398-72A82E7AF23C}"/>
    <cellStyle name="Note 8 3 2 2 3" xfId="42749" xr:uid="{CF01CBE8-44E3-44E1-9FB0-9FC8327E9321}"/>
    <cellStyle name="Note 8 3 2 3" xfId="10216" xr:uid="{CB8A6438-2562-4309-BDB9-23ED8ECFD9B8}"/>
    <cellStyle name="Note 8 3 2 3 2" xfId="2353" xr:uid="{27378C2D-ECED-43CB-AB90-66FFA553017D}"/>
    <cellStyle name="Note 8 3 2 3 2 2" xfId="27822" xr:uid="{F4A6EE74-F58A-4C76-B111-B5C08BA0BA03}"/>
    <cellStyle name="Note 8 3 2 3 3" xfId="35600" xr:uid="{E6706244-C663-4A5E-9F99-4B9BF9922BEB}"/>
    <cellStyle name="Note 8 3 2 4" xfId="6177" xr:uid="{526FE3FF-D178-4CD7-A6B3-46F14E1154E0}"/>
    <cellStyle name="Note 8 3 2 4 2" xfId="31600" xr:uid="{2C6029B3-131E-4BF7-A6AF-B910D97995C6}"/>
    <cellStyle name="Note 8 3 2 5" xfId="46750" xr:uid="{2CBBB96C-14CE-4E3C-8618-A69AA1BBF357}"/>
    <cellStyle name="Note 8 3 3" xfId="7863" xr:uid="{C748C403-39B1-444B-83FA-555C2B936385}"/>
    <cellStyle name="Note 8 3 3 2" xfId="5235" xr:uid="{C089BFFD-D594-4BB1-AA3F-E8936731A8DB}"/>
    <cellStyle name="Note 8 3 3 2 2" xfId="30666" xr:uid="{FC80163C-6758-4CBE-AF89-67E77F79BD22}"/>
    <cellStyle name="Note 8 3 3 3" xfId="33270" xr:uid="{87CF46A9-D275-4192-9E4A-5FC1316FBA60}"/>
    <cellStyle name="Note 8 3 4" xfId="24880" xr:uid="{88921DB7-51DB-4595-82BB-58474C53580B}"/>
    <cellStyle name="Note 8 3 4 2" xfId="22252" xr:uid="{771FEE78-5E2E-472B-9775-F10603400D9C}"/>
    <cellStyle name="Note 8 3 4 2 2" xfId="47520" xr:uid="{DF259A40-008A-4F0B-8462-E724F7672445}"/>
    <cellStyle name="Note 8 3 4 3" xfId="50114" xr:uid="{7800B2E2-5070-4CEF-815A-C540461FE1F7}"/>
    <cellStyle name="Note 8 3 5" xfId="10309" xr:uid="{6866C0CF-E21E-4247-AF1C-282EC5139629}"/>
    <cellStyle name="Note 8 3 5 2" xfId="35693" xr:uid="{D3404F24-0067-4DEA-AA0D-E3F8BA259368}"/>
    <cellStyle name="Note 8 3 6" xfId="47690" xr:uid="{C733E0C3-6D51-4E69-92D9-38E4795476D3}"/>
    <cellStyle name="Note 8 4" xfId="2533" xr:uid="{40916E85-DF17-4642-806A-501F334E9A27}"/>
    <cellStyle name="Note 8 4 2" xfId="11116" xr:uid="{B6753BDE-F583-459E-A1A3-B2523092BD37}"/>
    <cellStyle name="Note 8 4 2 2" xfId="17955" xr:uid="{5CB6D5AE-AA84-46C0-9150-DA5E3533D6DE}"/>
    <cellStyle name="Note 8 4 2 2 2" xfId="43263" xr:uid="{112896AB-5962-48F0-BA03-D673574BD04C}"/>
    <cellStyle name="Note 8 4 2 3" xfId="36487" xr:uid="{DA1321E0-585F-44E5-8B20-B15DA726621F}"/>
    <cellStyle name="Note 8 4 3" xfId="1798" xr:uid="{8FA55415-C41E-454D-8E92-D5EDD8AB6F71}"/>
    <cellStyle name="Note 8 4 3 2" xfId="14925" xr:uid="{712E839B-9FF9-4B50-A9BA-07541A465AE3}"/>
    <cellStyle name="Note 8 4 3 2 2" xfId="40264" xr:uid="{A58C1B62-9DE2-4DA2-B704-D72E5724DEAF}"/>
    <cellStyle name="Note 8 4 3 3" xfId="27269" xr:uid="{95D6C019-3ADB-4C16-9250-29D6E4678210}"/>
    <cellStyle name="Note 8 4 4" xfId="23024" xr:uid="{5C52D8E9-C55B-46B7-94B6-2142C53519B0}"/>
    <cellStyle name="Note 8 4 4 2" xfId="48279" xr:uid="{9F6BC536-3A8F-4C54-8286-4252DAA92B98}"/>
    <cellStyle name="Note 8 4 5" xfId="27986" xr:uid="{50FE70EF-1AEB-483D-92A8-B6F0DD6A5B55}"/>
    <cellStyle name="Note 8 5" xfId="24709" xr:uid="{269DB57A-F86D-46BA-AC4E-85F49A18D2E6}"/>
    <cellStyle name="Note 8 5 2" xfId="22080" xr:uid="{819538EC-97C5-4DE0-B186-45D75C9892EF}"/>
    <cellStyle name="Note 8 5 2 2" xfId="47348" xr:uid="{73371CC2-074B-445B-B849-1D078C0D309B}"/>
    <cellStyle name="Note 8 5 3" xfId="49943" xr:uid="{EFCF911C-271B-4BF1-B807-5D418BBBD389}"/>
    <cellStyle name="Note 8 6" xfId="5929" xr:uid="{E42D670A-6421-4AF7-83C0-FF747F7E7CE6}"/>
    <cellStyle name="Note 8 6 2" xfId="3303" xr:uid="{0A52695B-F5D8-4419-9F18-E9AB491078ED}"/>
    <cellStyle name="Note 8 6 2 2" xfId="28756" xr:uid="{BCF93F6F-D2EE-4C14-9BD3-B9BE4D0E2201}"/>
    <cellStyle name="Note 8 6 3" xfId="31352" xr:uid="{3911E45B-AA74-42CF-BC0F-B57FD50CE98F}"/>
    <cellStyle name="Note 8 7" xfId="1891" xr:uid="{3ECA2C47-AEAD-4B9B-AF66-C4CEB24A3BF1}"/>
    <cellStyle name="Note 8 7 2" xfId="27362" xr:uid="{58765453-969C-4197-A859-0BDD696BB664}"/>
    <cellStyle name="Note 8 8" xfId="28928" xr:uid="{04648509-AAB5-4518-86A7-776092162DDD}"/>
    <cellStyle name="Note 9" xfId="16121" xr:uid="{0CD90772-6104-48E9-906C-7942E595953B}"/>
    <cellStyle name="Note 9 2" xfId="5587" xr:uid="{1A50F683-D255-4774-92F5-5D1EF915A814}"/>
    <cellStyle name="Note 9 2 2" xfId="4637" xr:uid="{54623272-097D-4A65-B8D0-C4718643B89F}"/>
    <cellStyle name="Note 9 2 2 2" xfId="19544" xr:uid="{8F1FB0F0-53FF-4354-87F1-92B5F67BBDBB}"/>
    <cellStyle name="Note 9 2 2 2 2" xfId="1108" xr:uid="{57727882-8D8C-4EB5-B4ED-1F76B35A7976}"/>
    <cellStyle name="Note 9 2 2 2 2 2" xfId="26592" xr:uid="{45C58290-C109-4652-B398-38E8674E1EBA}"/>
    <cellStyle name="Note 9 2 2 2 3" xfId="44832" xr:uid="{D0E886B2-80AB-4598-A375-BDACE1868BAF}"/>
    <cellStyle name="Note 9 2 2 3" xfId="16540" xr:uid="{8221D315-27BB-4EBA-85A0-7BA19E293779}"/>
    <cellStyle name="Note 9 2 2 3 2" xfId="21301" xr:uid="{090B4173-88B3-40D0-96B1-DC41CCB98236}"/>
    <cellStyle name="Note 9 2 2 3 2 2" xfId="46579" xr:uid="{8BB2CBB7-A89A-4136-B55B-BD9AD089B906}"/>
    <cellStyle name="Note 9 2 2 3 3" xfId="41856" xr:uid="{99DB5CAD-34F5-43E3-B4D7-3053CAB4B12D}"/>
    <cellStyle name="Note 9 2 2 4" xfId="25128" xr:uid="{C4F6A26D-CBAF-4658-A4F7-5E831DDD9367}"/>
    <cellStyle name="Note 9 2 2 4 2" xfId="50362" xr:uid="{B005C248-0BD0-46B4-864D-1E283D72E321}"/>
    <cellStyle name="Note 9 2 2 5" xfId="30068" xr:uid="{4D81CAC3-79E4-43E0-B835-9BBA9A54BD12}"/>
    <cellStyle name="Note 9 2 3" xfId="14186" xr:uid="{2F9D8275-0BE1-4AEC-A569-4BCDD2A7843D}"/>
    <cellStyle name="Note 9 2 3 2" xfId="24185" xr:uid="{6DAC694E-8F09-4223-BC9B-2E84C2E19A43}"/>
    <cellStyle name="Note 9 2 3 2 2" xfId="49430" xr:uid="{E9F8623F-3C53-4100-9AE6-4F989835B100}"/>
    <cellStyle name="Note 9 2 3 3" xfId="39525" xr:uid="{7525BE90-C384-49DA-B473-1719FED94EBD}"/>
    <cellStyle name="Note 9 2 4" xfId="8034" xr:uid="{5CE1C7E2-3594-421A-A490-26708DFB8860}"/>
    <cellStyle name="Note 9 2 4 2" xfId="5407" xr:uid="{78009881-F6CD-4CD0-B909-316496C56D68}"/>
    <cellStyle name="Note 9 2 4 2 2" xfId="30838" xr:uid="{6C93241C-928B-4A04-883C-02F968533F5C}"/>
    <cellStyle name="Note 9 2 4 3" xfId="33441" xr:uid="{F98C2A25-2B0C-4D4D-9A98-F07B231E35D1}"/>
    <cellStyle name="Note 9 2 5" xfId="16633" xr:uid="{117313E6-0405-4F67-834F-F234DB28D6BB}"/>
    <cellStyle name="Note 9 2 5 2" xfId="41949" xr:uid="{0DF8DF30-7E63-46E7-A009-95C2954A35E7}"/>
    <cellStyle name="Note 9 2 6" xfId="31010" xr:uid="{2E8A9E86-259F-4FC6-BC0E-921324843860}"/>
    <cellStyle name="Note 9 3" xfId="11901" xr:uid="{9DC610EB-3D60-416D-954C-DCFC85F034E0}"/>
    <cellStyle name="Note 9 3 2" xfId="10950" xr:uid="{2BBF33AB-B882-475F-88AD-7533C6E22881}"/>
    <cellStyle name="Note 9 3 2 2" xfId="13230" xr:uid="{41DBB652-2112-44AE-989B-3F5DDCBF4BF0}"/>
    <cellStyle name="Note 9 3 2 2 2" xfId="2142" xr:uid="{634F0E76-FD41-4CE8-9E32-2043B5D76797}"/>
    <cellStyle name="Note 9 3 2 2 2 2" xfId="27613" xr:uid="{14D1E3B4-E420-4ADD-A341-58EB92CEED9D}"/>
    <cellStyle name="Note 9 3 2 2 3" xfId="38581" xr:uid="{385E36B4-73C9-41C9-B056-86CE6E8D6DB7}"/>
    <cellStyle name="Note 9 3 2 3" xfId="6006" xr:uid="{F158BE3B-5564-4256-92F9-63CB7212E20D}"/>
    <cellStyle name="Note 9 3 2 3 2" xfId="14989" xr:uid="{BF1F9DDC-ABBE-4838-B86F-2D5C7FDFA75F}"/>
    <cellStyle name="Note 9 3 2 3 2 2" xfId="40327" xr:uid="{45F08E0C-B1AE-48DF-A350-D34C1429C30D}"/>
    <cellStyle name="Note 9 3 2 3 3" xfId="31429" xr:uid="{BA90A669-B7A6-4DC3-8D95-9F42C7E0AF24}"/>
    <cellStyle name="Note 9 3 2 4" xfId="18815" xr:uid="{D201DB9C-8540-4413-A6EE-3F43C34D9449}"/>
    <cellStyle name="Note 9 3 2 4 2" xfId="44115" xr:uid="{D86D3F53-8216-41DE-886B-6D833757668A}"/>
    <cellStyle name="Note 9 3 2 5" xfId="36321" xr:uid="{99F819EA-E854-42BE-8864-9476F5F51E54}"/>
    <cellStyle name="Note 9 3 3" xfId="2622" xr:uid="{401F18C8-31AE-4A39-A3E2-DD43F63B8407}"/>
    <cellStyle name="Note 9 3 3 2" xfId="17873" xr:uid="{9F45F53E-7BF3-4F25-8BCD-4BC9A4CDD7DB}"/>
    <cellStyle name="Note 9 3 3 2 2" xfId="43181" xr:uid="{6F155098-E2FA-40D4-9652-95B8E3814557}"/>
    <cellStyle name="Note 9 3 3 3" xfId="28075" xr:uid="{B107CCBD-B2F0-460A-A6AB-FB52990C3EB4}"/>
    <cellStyle name="Note 9 3 4" xfId="20669" xr:uid="{E95458AF-8216-4635-97E7-03B75389348E}"/>
    <cellStyle name="Note 9 3 4 2" xfId="11720" xr:uid="{F5368697-782F-4C52-87C2-9821134EAF1F}"/>
    <cellStyle name="Note 9 3 4 2 2" xfId="37091" xr:uid="{FB30AFCC-A82D-485D-B0D5-E4034A6B29A8}"/>
    <cellStyle name="Note 9 3 4 3" xfId="45948" xr:uid="{C807AD19-7DEC-4DDD-A42B-BE2F848FA716}"/>
    <cellStyle name="Note 9 3 5" xfId="6099" xr:uid="{3418242F-F264-4C73-859A-4C5117A660FD}"/>
    <cellStyle name="Note 9 3 5 2" xfId="31522" xr:uid="{5D112FD8-CCD5-4310-8E8E-153003E80318}"/>
    <cellStyle name="Note 9 3 6" xfId="37264" xr:uid="{2B9D73E7-D9C7-4779-8612-CBFB30A245E9}"/>
    <cellStyle name="Note 9 4" xfId="15170" xr:uid="{6E47633E-BB2A-41AB-BBDB-569D64635ED4}"/>
    <cellStyle name="Note 9 4 2" xfId="6908" xr:uid="{8128AD8D-E1A7-482A-A1A0-98C5703734D8}"/>
    <cellStyle name="Note 9 4 2 2" xfId="13744" xr:uid="{B24C5B79-B492-4A95-B1A8-E60DB8ACDE11}"/>
    <cellStyle name="Note 9 4 2 2 2" xfId="39095" xr:uid="{19A5BE19-FFF2-4479-99FC-E9164E659EEE}"/>
    <cellStyle name="Note 9 4 2 3" xfId="32322" xr:uid="{F0CABED8-A0BD-4141-92AD-0CCF7C9FD2F6}"/>
    <cellStyle name="Note 9 4 3" xfId="22853" xr:uid="{8041D8E0-1A0A-46E4-AEB3-E353D99A64D1}"/>
    <cellStyle name="Note 9 4 3 2" xfId="8666" xr:uid="{27503E37-9A1F-48A3-92E0-4155EE9C648F}"/>
    <cellStyle name="Note 9 4 3 2 2" xfId="34072" xr:uid="{AF47CEE1-5F58-422D-8E55-A0DCA0DC8F56}"/>
    <cellStyle name="Note 9 4 3 3" xfId="48108" xr:uid="{1EFF1DF1-48FF-4539-A39A-CA416E3DEBE0}"/>
    <cellStyle name="Note 9 4 4" xfId="12491" xr:uid="{78E11017-F709-46AA-A46C-7078A69A2019}"/>
    <cellStyle name="Note 9 4 4 2" xfId="37854" xr:uid="{A4C200C8-0965-4622-87E0-B70D06E33038}"/>
    <cellStyle name="Note 9 4 5" xfId="40497" xr:uid="{901C076D-D36F-47C0-A52E-BA774EC0A4F9}"/>
    <cellStyle name="Note 9 5" xfId="20498" xr:uid="{A4B9304E-A7D3-4A57-B89D-FAE4ECD5746D}"/>
    <cellStyle name="Note 9 5 2" xfId="11548" xr:uid="{9CE1B62E-AC64-4A86-8E5F-846AF23E0A33}"/>
    <cellStyle name="Note 9 5 2 2" xfId="36919" xr:uid="{C2075809-3DA5-4AE9-ABED-E251DCCD93CA}"/>
    <cellStyle name="Note 9 5 3" xfId="45777" xr:uid="{42643824-09A4-42BA-AA6B-5B74678D712F}"/>
    <cellStyle name="Note 9 6" xfId="18567" xr:uid="{F65D875B-D501-4C02-9F57-6E7145BDD035}"/>
    <cellStyle name="Note 9 6 2" xfId="15940" xr:uid="{D2EB8D84-4FE3-4EC2-ACA0-C0436E09BD4C}"/>
    <cellStyle name="Note 9 6 2 2" xfId="41267" xr:uid="{C5AB7123-0F69-435E-A80F-D338FFEEC273}"/>
    <cellStyle name="Note 9 6 3" xfId="43867" xr:uid="{AB41A01D-A580-437D-BB9A-CDBF283F12A3}"/>
    <cellStyle name="Note 9 7" xfId="22946" xr:uid="{A42EC8D0-BDD4-4343-B38C-D5465EFB20E8}"/>
    <cellStyle name="Note 9 7 2" xfId="48201" xr:uid="{C8F76A58-E292-41F1-B6A7-1B904FF509F4}"/>
    <cellStyle name="Note 9 8" xfId="41438" xr:uid="{A6E2A894-00C6-4439-BCF1-8A6E6D8209A5}"/>
    <cellStyle name="Numbers - size 10" xfId="96" xr:uid="{C32E0DCE-3C54-4392-BE2E-101C190635AC}"/>
    <cellStyle name="Numbers - size 11" xfId="97" xr:uid="{C3E8B32C-62F7-4B8B-B34F-819C5BE802AA}"/>
    <cellStyle name="Numbers - size 11 2" xfId="21261" xr:uid="{41321706-F94E-46A5-BCC8-A0ECC3CE27E3}"/>
    <cellStyle name="Numbers - size 8" xfId="98" xr:uid="{9370B4B1-06C3-4E92-BB84-5E63B5A6316B}"/>
    <cellStyle name="Numbers - size 9" xfId="99" xr:uid="{42B09A96-215C-485B-8F47-77B5C8E90DD3}"/>
    <cellStyle name="Output" xfId="12" builtinId="21" customBuiltin="1"/>
    <cellStyle name="Output 2" xfId="19202" xr:uid="{A7F7D455-F2F0-4E2D-BC92-50EE855CE2E6}"/>
    <cellStyle name="Page Headings" xfId="100" xr:uid="{7F2EDD72-0A58-45CF-9583-A9B571004DFA}"/>
    <cellStyle name="Percent" xfId="3" builtinId="5"/>
    <cellStyle name="Percent - size 10 - 1 place" xfId="101" xr:uid="{34F263E6-2182-4B5D-87E5-464F5916D4EC}"/>
    <cellStyle name="Percent - size 10 - 2 places" xfId="102" xr:uid="{C2D2FCE2-720F-4510-B970-B55E25128FD8}"/>
    <cellStyle name="Percent - size 11 - 1 place" xfId="103" xr:uid="{BF7496DA-2EF4-4295-934F-9552A1BFF5A4}"/>
    <cellStyle name="Percent - size 11 - 1 place 2" xfId="104" xr:uid="{66330DC9-5A36-4E24-A190-E8263EC228BD}"/>
    <cellStyle name="Percent - size 11 - 2 places" xfId="105" xr:uid="{01977861-583D-4DC0-82E7-9C57271BBCD2}"/>
    <cellStyle name="Percent - size 11 - 2 places 2" xfId="14949" xr:uid="{40CAE737-DD4E-403C-9D79-49F1A677D33C}"/>
    <cellStyle name="Percent - size 8 - 1 place" xfId="106" xr:uid="{2A1CCCD6-E5A9-4676-87E8-9BB11AA9EC57}"/>
    <cellStyle name="Percent - size 8 - 2 places" xfId="107" xr:uid="{383EF994-2C23-4A7E-AD9C-E7520A2FB119}"/>
    <cellStyle name="Percent - size 9 - 1 place" xfId="108" xr:uid="{F815E502-D3CC-4836-8513-7D9A8B4BF255}"/>
    <cellStyle name="Percent - size 9 - 2 places" xfId="109" xr:uid="{86C5BFCA-194E-4119-BF5E-1B70EA76C4AB}"/>
    <cellStyle name="Percent 10" xfId="130" xr:uid="{6D5F1417-2697-4F63-AF9F-CAB7080F6F45}"/>
    <cellStyle name="Percent 10 2" xfId="20241" xr:uid="{8237D3D7-74EA-4CCE-A5BE-933BF0AEA43B}"/>
    <cellStyle name="Percent 10 2 2" xfId="19297" xr:uid="{5CD36A80-C029-4340-950A-EE1D35A17D12}"/>
    <cellStyle name="Percent 10 2 2 2" xfId="19468" xr:uid="{D052A401-98CD-47E1-8D80-C40A9F7C3791}"/>
    <cellStyle name="Percent 10 2 2 2 2" xfId="5216" xr:uid="{7AADBFCD-CADF-4C69-B448-F3A685523C0A}"/>
    <cellStyle name="Percent 10 2 2 2 2 2" xfId="30647" xr:uid="{3E50CD68-813D-4533-ADB3-E9D5FBAB4872}"/>
    <cellStyle name="Percent 10 2 2 2 3" xfId="44756" xr:uid="{F4D179F1-7646-49A0-A80C-3CA9C78B48AB}"/>
    <cellStyle name="Percent 10 2 2 3" xfId="17536" xr:uid="{62161846-2D8D-404A-AE95-45DA96DB482E}"/>
    <cellStyle name="Percent 10 2 2 3 2" xfId="23285" xr:uid="{923B7485-5DB5-4E61-8E65-1CB73543051E}"/>
    <cellStyle name="Percent 10 2 2 3 2 2" xfId="48540" xr:uid="{64207CFD-5E1A-48B4-A71F-4B81D89AC5E5}"/>
    <cellStyle name="Percent 10 2 2 3 3" xfId="42844" xr:uid="{773A269F-1C2C-4BE1-879A-56016D470FCC}"/>
    <cellStyle name="Percent 10 2 2 4" xfId="15598" xr:uid="{1478CF6F-358E-4551-B90C-B0C7930912F7}"/>
    <cellStyle name="Percent 10 2 2 4 2" xfId="40925" xr:uid="{52673B8E-853F-4055-8D0C-7619C3B961D7}"/>
    <cellStyle name="Percent 10 2 2 5" xfId="44585" xr:uid="{D055857C-E7EA-484C-9CBC-170C12AC1D50}"/>
    <cellStyle name="Percent 10 2 3" xfId="4635" xr:uid="{51E015E8-F93D-4362-A156-2C06AD04DF42}"/>
    <cellStyle name="Percent 10 2 3 2" xfId="9365" xr:uid="{4E5BB3B6-3BD6-40BB-873E-7F1AF470E029}"/>
    <cellStyle name="Percent 10 2 3 2 2" xfId="34758" xr:uid="{2A1E3F67-D5BE-47C5-9909-C9FB118A62B1}"/>
    <cellStyle name="Percent 10 2 3 3" xfId="30066" xr:uid="{52D33971-2309-4784-A02A-ECD3E78D3897}"/>
    <cellStyle name="Percent 10 2 4" xfId="4814" xr:uid="{907D722D-04E0-40FE-A8F6-283EFF102A06}"/>
    <cellStyle name="Percent 10 2 4 2" xfId="4250" xr:uid="{050B29B6-6748-4AA9-89C6-AA33F05BB8D2}"/>
    <cellStyle name="Percent 10 2 4 2 2" xfId="29694" xr:uid="{613FB370-F735-49E0-BF10-903E8C2D6C0F}"/>
    <cellStyle name="Percent 10 2 4 3" xfId="30245" xr:uid="{95D1ECDA-6A78-47C6-A4B2-722CC9430E9F}"/>
    <cellStyle name="Percent 10 2 5" xfId="15517" xr:uid="{63ABAC9E-8417-41F9-9C97-77D3A16E7253}"/>
    <cellStyle name="Percent 10 2 5 2" xfId="40844" xr:uid="{1F4BE0F0-3823-487F-A6B1-789A95344B7A}"/>
    <cellStyle name="Percent 10 2 6" xfId="45526" xr:uid="{CE556D99-413A-4625-B694-011F7DEF768F}"/>
    <cellStyle name="Percent 10 3" xfId="24538" xr:uid="{F1430944-DD25-4E97-B089-29A228E474DB}"/>
    <cellStyle name="Percent 10 3 2" xfId="8935" xr:uid="{C1FA6D5A-7398-43BF-9D3B-84558FD7DD9A}"/>
    <cellStyle name="Percent 10 3 2 2" xfId="7340" xr:uid="{95622A00-03E3-4294-BC36-AA30BB77A301}"/>
    <cellStyle name="Percent 10 3 2 2 2" xfId="32754" xr:uid="{FF14BF35-4448-46D8-A7E0-3BF4D5072B76}"/>
    <cellStyle name="Percent 10 3 2 3" xfId="34328" xr:uid="{3ADAC585-15D1-4781-BA7D-91C896E0A387}"/>
    <cellStyle name="Percent 10 3 3" xfId="14357" xr:uid="{291E1915-8AAD-4E4C-AB84-E15B44215FA6}"/>
    <cellStyle name="Percent 10 3 3 2" xfId="24357" xr:uid="{4C741029-4846-4D02-9E4C-42652FE66242}"/>
    <cellStyle name="Percent 10 3 3 2 2" xfId="49602" xr:uid="{807CE401-8D43-4B90-A792-C8412FBE8C8F}"/>
    <cellStyle name="Percent 10 3 3 3" xfId="39696" xr:uid="{B58DE364-24E0-4942-B408-B425F210DAF7}"/>
    <cellStyle name="Percent 10 3 4" xfId="12413" xr:uid="{6CE492D9-B1CA-42BC-A7AD-60E1DF248FEB}"/>
    <cellStyle name="Percent 10 3 4 2" xfId="37776" xr:uid="{30B52CBD-49D2-41C5-B1EF-E22D5D63D900}"/>
    <cellStyle name="Percent 10 3 5" xfId="49772" xr:uid="{587F03BB-2DCE-4FD9-BFC6-580B606E7EE8}"/>
    <cellStyle name="Percent 10 4" xfId="23587" xr:uid="{6113A524-2226-4B5A-85CF-8D1676D713A5}"/>
    <cellStyle name="Percent 10 4 2" xfId="592" xr:uid="{E7E70E08-06A1-4A15-B3E9-99AE947E7B39}"/>
    <cellStyle name="Percent 10 4 2 2" xfId="4246" xr:uid="{284D8118-9D64-4110-863C-5B53764BC334}"/>
    <cellStyle name="Percent 10 4 2 2 2" xfId="29690" xr:uid="{8DEDBC1B-2CAD-48FE-AA9F-01261B97D8A8}"/>
    <cellStyle name="Percent 10 4 2 3" xfId="26076" xr:uid="{683C1B03-76AA-4580-83EC-942B44657B3E}"/>
    <cellStyle name="Percent 10 4 3" xfId="12320" xr:uid="{551CBF5A-5EAE-4ECB-9570-7F7233329793}"/>
    <cellStyle name="Percent 10 4 3 2" xfId="4457" xr:uid="{D0596DD4-D9B8-44DE-8F34-EEC6F54B720D}"/>
    <cellStyle name="Percent 10 4 3 2 2" xfId="29899" xr:uid="{8305FC55-B00F-473C-80AA-BBAB25D4E9D9}"/>
    <cellStyle name="Percent 10 4 3 3" xfId="37683" xr:uid="{5C15E955-F70F-464A-8A74-17CF47C084FF}"/>
    <cellStyle name="Percent 10 4 4" xfId="8282" xr:uid="{87E6FDA1-2407-4E37-AD66-8774BB5E7A2F}"/>
    <cellStyle name="Percent 10 4 4 2" xfId="33689" xr:uid="{ACACF988-09FB-44E3-91B5-5CDA2B4FDA7A}"/>
    <cellStyle name="Percent 10 4 5" xfId="48832" xr:uid="{72265701-2AF1-4F85-818B-00336A3F6C0A}"/>
    <cellStyle name="Percent 10 5" xfId="24622" xr:uid="{A92A9180-EBB8-41E8-8626-AC5974E7A715}"/>
    <cellStyle name="Percent 10 5 2" xfId="7256" xr:uid="{B8212281-5E1F-43AD-8193-D57AA4F728C8}"/>
    <cellStyle name="Percent 10 5 2 2" xfId="32670" xr:uid="{3DCC8967-7CDF-4031-A62C-7F63DE4BFED9}"/>
    <cellStyle name="Percent 10 5 3" xfId="49856" xr:uid="{4FA1FBEC-CF28-47C5-B309-98B955557E2B}"/>
    <cellStyle name="Percent 10 6" xfId="20582" xr:uid="{1BBB4408-F5F1-484D-88A3-CF273118804E}"/>
    <cellStyle name="Percent 10 6 2" xfId="16885" xr:uid="{1A4A5314-F424-4FCF-9406-364EB67762D6}"/>
    <cellStyle name="Percent 10 6 2 2" xfId="42201" xr:uid="{9EE2103C-5A00-4C40-A695-54604672B846}"/>
    <cellStyle name="Percent 10 6 3" xfId="45861" xr:uid="{7B5FA0BC-0A8D-4CAA-A897-0E124DABBF74}"/>
    <cellStyle name="Percent 10 7" xfId="23931" xr:uid="{C3A24769-C9D7-45CE-BF63-8D74820CA767}"/>
    <cellStyle name="Percent 10 7 2" xfId="49176" xr:uid="{2093A21C-EC99-4B82-AA6F-3613677B6D79}"/>
    <cellStyle name="Percent 10 8" xfId="16031" xr:uid="{1BF278ED-CFC8-4D9D-8444-095D9258FCEC}"/>
    <cellStyle name="Percent 10 8 2" xfId="41351" xr:uid="{F7A986BD-B993-44DA-801A-D8A61272C779}"/>
    <cellStyle name="Percent 11" xfId="5497" xr:uid="{2E2C7D70-0E0B-4680-A139-CF94D9E609E2}"/>
    <cellStyle name="Percent 11 2" xfId="13929" xr:uid="{6804EC17-5833-4821-BD43-E06780D7DF98}"/>
    <cellStyle name="Percent 11 2 2" xfId="12983" xr:uid="{DCCB7B44-CF1A-44F1-A858-394FED1EE1DF}"/>
    <cellStyle name="Percent 11 2 2 2" xfId="13154" xr:uid="{D4828298-E979-4885-BA79-2AA699C88D36}"/>
    <cellStyle name="Percent 11 2 2 2 2" xfId="11529" xr:uid="{1DB8E16F-0989-4A99-BB84-641A876C4282}"/>
    <cellStyle name="Percent 11 2 2 2 2 2" xfId="36900" xr:uid="{35A14116-7DCD-49CF-B44C-E913088D54E1}"/>
    <cellStyle name="Percent 11 2 2 2 3" xfId="38505" xr:uid="{E3F12164-F949-40A6-AD34-D454AAE1C19A}"/>
    <cellStyle name="Percent 11 2 2 3" xfId="7003" xr:uid="{75C294ED-FAEA-4644-8096-484AC8C0C310}"/>
    <cellStyle name="Percent 11 2 2 3 2" xfId="16972" xr:uid="{06D38ADE-5663-447A-B327-A124843B7037}"/>
    <cellStyle name="Percent 11 2 2 3 2 2" xfId="42288" xr:uid="{19F86CAD-F5F9-4A9A-92B5-98A3DC11A9D2}"/>
    <cellStyle name="Percent 11 2 2 3 3" xfId="32417" xr:uid="{22F14D41-7323-45FE-A712-9A98FC22BECE}"/>
    <cellStyle name="Percent 11 2 2 4" xfId="5065" xr:uid="{07402F4A-4EC6-4263-95B2-7B9F7887894B}"/>
    <cellStyle name="Percent 11 2 2 4 2" xfId="30496" xr:uid="{E0A3F0AE-113A-45A8-80C6-A5C75189E1B1}"/>
    <cellStyle name="Percent 11 2 2 5" xfId="38334" xr:uid="{A7AFA0DB-1482-4CA8-A827-659E3FF2D732}"/>
    <cellStyle name="Percent 11 2 3" xfId="10948" xr:uid="{B0B0274F-3950-44BC-ADC7-0E6BB8333541}"/>
    <cellStyle name="Percent 11 2 3 2" xfId="22001" xr:uid="{2EFAB554-773B-43ED-AC32-ACD6C5E1144D}"/>
    <cellStyle name="Percent 11 2 3 2 2" xfId="47269" xr:uid="{DB0A2F27-AAB4-4AD3-B718-B2F9599E1573}"/>
    <cellStyle name="Percent 11 2 3 3" xfId="36319" xr:uid="{DA897FE9-A1E6-4F00-87B6-869F85EFE787}"/>
    <cellStyle name="Percent 11 2 4" xfId="11127" xr:uid="{59AA4508-446E-4679-BF26-730D9CBECF79}"/>
    <cellStyle name="Percent 11 2 4 2" xfId="10564" xr:uid="{0869A45D-63B3-4966-975B-C5F332986A55}"/>
    <cellStyle name="Percent 11 2 4 2 2" xfId="35948" xr:uid="{2C1C5AAF-B4A7-464C-999E-039107CD159F}"/>
    <cellStyle name="Percent 11 2 4 3" xfId="36498" xr:uid="{05B8D873-1CA6-4DAE-8CAE-93469999F60E}"/>
    <cellStyle name="Percent 11 2 5" xfId="4984" xr:uid="{CF027365-3EAE-495C-B9F6-AB5B7A4A3234}"/>
    <cellStyle name="Percent 11 2 5 2" xfId="30415" xr:uid="{54059011-DB52-4ED9-8CC5-5109EBEF4854}"/>
    <cellStyle name="Percent 11 2 6" xfId="39275" xr:uid="{AC7404DA-13CD-4D14-BFA0-C17572DF0BBF}"/>
    <cellStyle name="Percent 11 3" xfId="18225" xr:uid="{3ED11D72-F2A5-42C1-AD6F-7CC59FD6BC73}"/>
    <cellStyle name="Percent 11 3 2" xfId="21571" xr:uid="{39C042FA-60DE-493B-9E44-2054AAB4150A}"/>
    <cellStyle name="Percent 11 3 2 2" xfId="19976" xr:uid="{9C04803F-3EAE-4571-93C4-29ADCF0E9826}"/>
    <cellStyle name="Percent 11 3 2 2 2" xfId="45264" xr:uid="{A43D8774-B948-4383-AAD8-C1BCC896B82F}"/>
    <cellStyle name="Percent 11 3 2 3" xfId="46839" xr:uid="{6D9BF5DA-2EB7-400A-BB11-CD5E37E55704}"/>
    <cellStyle name="Percent 11 3 3" xfId="2793" xr:uid="{21BF0EAB-80A5-4296-A3E7-2264BDC3798A}"/>
    <cellStyle name="Percent 11 3 3 2" xfId="18045" xr:uid="{1493618F-A265-46E3-96AF-78A0B729F3F9}"/>
    <cellStyle name="Percent 11 3 3 2 2" xfId="43353" xr:uid="{CB6CB535-B6F7-4963-A388-037EAECBCE79}"/>
    <cellStyle name="Percent 11 3 3 3" xfId="28246" xr:uid="{8FA77FB1-FAA0-43DE-AB78-BC3ECD854F94}"/>
    <cellStyle name="Percent 11 3 4" xfId="25050" xr:uid="{CA2554A3-A473-44F4-B708-A9520BC14E7E}"/>
    <cellStyle name="Percent 11 3 4 2" xfId="50284" xr:uid="{D49C0B56-96A6-4422-91E1-CA87F03C3258}"/>
    <cellStyle name="Percent 11 3 5" xfId="43525" xr:uid="{707497F2-8300-4149-BA1E-72A1D1CE67B1}"/>
    <cellStyle name="Percent 11 4" xfId="17275" xr:uid="{AB4DEBFA-0F25-4BAB-92D1-4F3F1B030617}"/>
    <cellStyle name="Percent 11 4 2" xfId="593" xr:uid="{ADD71802-E246-4FA0-8651-88E3C2FA4E14}"/>
    <cellStyle name="Percent 11 4 2 2" xfId="10560" xr:uid="{AA6D5B7B-59CD-4135-A98A-B6F41033C7B9}"/>
    <cellStyle name="Percent 11 4 2 2 2" xfId="35944" xr:uid="{6A6DB7EE-C99F-4A11-A5F1-6771D47E5211}"/>
    <cellStyle name="Percent 11 4 2 3" xfId="26077" xr:uid="{C569FFDF-B7FB-4D8B-99C1-40CFAA91366E}"/>
    <cellStyle name="Percent 11 4 3" xfId="24957" xr:uid="{4124D1CA-3978-4003-9E85-1DDA14AC56FA}"/>
    <cellStyle name="Percent 11 4 3 2" xfId="10771" xr:uid="{6C303E42-BD2F-4A45-A8A6-A03D63FEF7C4}"/>
    <cellStyle name="Percent 11 4 3 2 2" xfId="36154" xr:uid="{E84873D6-BACA-46D0-A405-4A6D93130CB3}"/>
    <cellStyle name="Percent 11 4 3 3" xfId="50191" xr:uid="{34310961-0537-4A42-ADD7-043BE06FEF5D}"/>
    <cellStyle name="Percent 11 4 4" xfId="20917" xr:uid="{C48D0F69-41FC-4B09-8233-B4A4E2A513DC}"/>
    <cellStyle name="Percent 11 4 4 2" xfId="46196" xr:uid="{E954370D-9ACD-4443-98F3-357E526BE76C}"/>
    <cellStyle name="Percent 11 4 5" xfId="42583" xr:uid="{88E4F320-F053-44FB-91B2-4454BA272D88}"/>
    <cellStyle name="Percent 11 5" xfId="18309" xr:uid="{0339702B-D08C-41E7-83B8-FED7575A4AA8}"/>
    <cellStyle name="Percent 11 5 2" xfId="19892" xr:uid="{C5736838-3E33-4867-9E65-0F6A06D197C0}"/>
    <cellStyle name="Percent 11 5 2 2" xfId="45180" xr:uid="{89C08511-6EAC-426A-B8CD-5B68E2208D4C}"/>
    <cellStyle name="Percent 11 5 3" xfId="43609" xr:uid="{BC19B75A-0B09-44E4-A42C-688D1795A26F}"/>
    <cellStyle name="Percent 11 6" xfId="14270" xr:uid="{64A54649-CD86-40CF-A09F-1FD9BF1656A9}"/>
    <cellStyle name="Percent 11 6 2" xfId="6351" xr:uid="{E14EC5C8-78AA-4EFD-8420-722863310B05}"/>
    <cellStyle name="Percent 11 6 2 2" xfId="31774" xr:uid="{031CE088-FB4C-4B9A-9B3C-B53C557EEDB2}"/>
    <cellStyle name="Percent 11 6 3" xfId="39609" xr:uid="{7AF33A60-D881-427A-88C6-DD3E17857E87}"/>
    <cellStyle name="Percent 11 7" xfId="17619" xr:uid="{C30018B7-3186-4F0C-8795-88DFB444658B}"/>
    <cellStyle name="Percent 11 7 2" xfId="42927" xr:uid="{A83DBCB9-5F6A-47B8-B1A0-058219666803}"/>
    <cellStyle name="Percent 11 8" xfId="30923" xr:uid="{0ED94A08-B253-4734-BFE6-A30E397E82B2}"/>
    <cellStyle name="Percent 12" xfId="11811" xr:uid="{99700963-6412-4FC9-A8C0-9183629F2D87}"/>
    <cellStyle name="Percent 12 2" xfId="2365" xr:uid="{BA5AAA64-9A56-48CA-8B9B-0982A84CCEDA}"/>
    <cellStyle name="Percent 12 2 2" xfId="1378" xr:uid="{5684E13F-05C2-4D12-B3CB-21F115176FA4}"/>
    <cellStyle name="Percent 12 2 2 2" xfId="1549" xr:uid="{8315EA71-A481-45E8-87B3-B174B1A33C2B}"/>
    <cellStyle name="Percent 12 2 2 2 2" xfId="24166" xr:uid="{CA721CA8-336F-411F-A12A-531B1918E3FC}"/>
    <cellStyle name="Percent 12 2 2 2 2 2" xfId="49411" xr:uid="{02C151C7-A3D5-451E-8FDC-B32EDA62ED1D}"/>
    <cellStyle name="Percent 12 2 2 2 3" xfId="27020" xr:uid="{05E45D3C-C955-4BE9-BF04-35CA0D3DD865}"/>
    <cellStyle name="Percent 12 2 2 3" xfId="19639" xr:uid="{27CD2874-19D6-48E2-8449-286FEF5FD07D}"/>
    <cellStyle name="Percent 12 2 2 3 2" xfId="6438" xr:uid="{81901729-E9E5-4FFB-BEB1-37A5A1F32587}"/>
    <cellStyle name="Percent 12 2 2 3 2 2" xfId="31861" xr:uid="{B4C4D7F9-34A1-4552-9845-5F3E270A6BA6}"/>
    <cellStyle name="Percent 12 2 2 3 3" xfId="44927" xr:uid="{8C7112C0-8B7C-4158-8619-ED1166D69096}"/>
    <cellStyle name="Percent 12 2 2 4" xfId="11378" xr:uid="{16753628-96B5-4106-AD68-5118573154D0}"/>
    <cellStyle name="Percent 12 2 2 4 2" xfId="36749" xr:uid="{6DD4160E-DBAB-4D51-9003-C85A164DB6F1}"/>
    <cellStyle name="Percent 12 2 2 5" xfId="26850" xr:uid="{072CB60D-8149-4AEE-A710-5FF0D4C93B1A}"/>
    <cellStyle name="Percent 12 2 3" xfId="23585" xr:uid="{D3F136D5-E2BD-40EA-B319-F11E901616A6}"/>
    <cellStyle name="Percent 12 2 3 2" xfId="15689" xr:uid="{D2DFF904-9BB4-47B1-AA68-111A008C23AD}"/>
    <cellStyle name="Percent 12 2 3 2 2" xfId="41016" xr:uid="{9ED844AA-AD19-438D-AE1E-A3D7CE6CBA71}"/>
    <cellStyle name="Percent 12 2 3 3" xfId="48830" xr:uid="{A0782031-41F6-4ACB-A8F8-103DA75CB5BB}"/>
    <cellStyle name="Percent 12 2 4" xfId="23764" xr:uid="{D94B1036-D968-4C82-A36A-687BD1646FDD}"/>
    <cellStyle name="Percent 12 2 4 2" xfId="23201" xr:uid="{F7FD5F92-9DA6-4EB6-94FE-9ACBC66627E9}"/>
    <cellStyle name="Percent 12 2 4 2 2" xfId="48456" xr:uid="{4CBE8166-D79F-4576-8ED2-308B29E0CB00}"/>
    <cellStyle name="Percent 12 2 4 3" xfId="49009" xr:uid="{CE259F38-CD40-4563-9FBE-4F718E68554A}"/>
    <cellStyle name="Percent 12 2 5" xfId="11297" xr:uid="{3654F004-0D4D-4880-BB8A-536B0E4FC270}"/>
    <cellStyle name="Percent 12 2 5 2" xfId="36668" xr:uid="{B34343D2-1047-4F39-9B67-C345657C8C41}"/>
    <cellStyle name="Percent 12 2 6" xfId="27829" xr:uid="{9122E096-4A14-464E-B484-33F87D298CD0}"/>
    <cellStyle name="Percent 12 3" xfId="7692" xr:uid="{6628C0DE-58BF-4957-9BDC-3296A19BEA0C}"/>
    <cellStyle name="Percent 12 3 2" xfId="15259" xr:uid="{D4F65A52-6049-48EC-8C64-2642F32D378E}"/>
    <cellStyle name="Percent 12 3 2 2" xfId="13662" xr:uid="{1BE336DD-363F-46E9-BE55-4F95E3B33762}"/>
    <cellStyle name="Percent 12 3 2 2 2" xfId="39013" xr:uid="{52B1745A-203D-471F-B179-37C0FA9FB6BC}"/>
    <cellStyle name="Percent 12 3 2 3" xfId="40586" xr:uid="{6FD83C71-5CB4-49A6-AA72-8F3165ACFCCD}"/>
    <cellStyle name="Percent 12 3 3" xfId="9106" xr:uid="{3DAB8CE4-DAB8-4EA5-95F0-657EC54464EC}"/>
    <cellStyle name="Percent 12 3 3 2" xfId="7512" xr:uid="{197B8405-1F27-4564-AF41-76C851FFA7D4}"/>
    <cellStyle name="Percent 12 3 3 2 2" xfId="32926" xr:uid="{DD9B4D2F-806B-4699-AA5E-BF04418EFE81}"/>
    <cellStyle name="Percent 12 3 3 3" xfId="34499" xr:uid="{9CE36F27-FEC0-43EE-B783-6E9073B7A3AC}"/>
    <cellStyle name="Percent 12 3 4" xfId="18737" xr:uid="{C0D19836-0F24-4640-B99E-C930A1204E26}"/>
    <cellStyle name="Percent 12 3 4 2" xfId="44037" xr:uid="{34566827-9DEB-4F57-97DC-0700EF954E52}"/>
    <cellStyle name="Percent 12 3 5" xfId="33099" xr:uid="{8E38D5F3-99A1-4293-A660-2D931B082C19}"/>
    <cellStyle name="Percent 12 4" xfId="6742" xr:uid="{2B1EEDDC-B29C-487D-8D71-22A4BDD6BCB2}"/>
    <cellStyle name="Percent 12 4 2" xfId="1631" xr:uid="{40D1B053-224E-4C17-AEA5-2845E66E29C1}"/>
    <cellStyle name="Percent 12 4 2 2" xfId="23197" xr:uid="{C228A18A-60D6-464B-9658-C0384493AD6E}"/>
    <cellStyle name="Percent 12 4 2 2 2" xfId="48452" xr:uid="{459B7C59-7D61-4CBC-8465-6CBC7C580E99}"/>
    <cellStyle name="Percent 12 4 2 3" xfId="27102" xr:uid="{BADB161C-F58B-42CE-A728-07BD2EE7ED1D}"/>
    <cellStyle name="Percent 12 4 3" xfId="18644" xr:uid="{28ED5D70-B8DF-4342-BC78-CA61F80B53C1}"/>
    <cellStyle name="Percent 12 4 3 2" xfId="23407" xr:uid="{F1A04949-8223-47DE-BF35-128232C512A0}"/>
    <cellStyle name="Percent 12 4 3 2 2" xfId="48661" xr:uid="{D907476F-F729-4D10-8232-69802FA89C90}"/>
    <cellStyle name="Percent 12 4 3 3" xfId="43944" xr:uid="{92AD0F45-EF53-4339-AFC8-69D3411F053E}"/>
    <cellStyle name="Percent 12 4 4" xfId="14605" xr:uid="{8DD78F9C-2B09-44B1-BD92-58084B64E545}"/>
    <cellStyle name="Percent 12 4 4 2" xfId="39944" xr:uid="{76FD6806-8737-42A6-9BD9-092C5767AEC0}"/>
    <cellStyle name="Percent 12 4 5" xfId="32156" xr:uid="{C2AA4F2E-F94F-41DE-B8C7-64A70AD78EE4}"/>
    <cellStyle name="Percent 12 5" xfId="7776" xr:uid="{16645B37-47DB-4906-9A17-11E1A8F4DEDB}"/>
    <cellStyle name="Percent 12 5 2" xfId="13578" xr:uid="{E616643C-B47C-4548-AD5E-13636140509C}"/>
    <cellStyle name="Percent 12 5 2 2" xfId="38929" xr:uid="{08461B2B-53A7-471E-99AD-BFF690A96423}"/>
    <cellStyle name="Percent 12 5 3" xfId="33183" xr:uid="{3E9A31A1-5DE7-43EC-8B9C-A3B702387364}"/>
    <cellStyle name="Percent 12 6" xfId="2706" xr:uid="{A409909C-3039-4671-8EE5-EF6A17379D1D}"/>
    <cellStyle name="Percent 12 6 2" xfId="12665" xr:uid="{BF48E7A4-D740-4C5D-BF11-07D57A848CBB}"/>
    <cellStyle name="Percent 12 6 2 2" xfId="38028" xr:uid="{41D2D913-578C-424A-AFB6-B8088C9E97C9}"/>
    <cellStyle name="Percent 12 6 3" xfId="28159" xr:uid="{1DC26783-7E65-415E-AFFF-4FEDE95022E7}"/>
    <cellStyle name="Percent 12 7" xfId="7086" xr:uid="{63F4AE5F-E7B4-42B0-A7D2-C53701F3CAC1}"/>
    <cellStyle name="Percent 12 7 2" xfId="32500" xr:uid="{0C0380ED-94E8-4D27-B3A0-34A530605061}"/>
    <cellStyle name="Percent 12 8" xfId="37177" xr:uid="{8302A925-BDDA-40C6-AD7F-AEEDBE817C3F}"/>
    <cellStyle name="Percent 13" xfId="24448" xr:uid="{075BAA29-AED4-4A89-92C3-E4F734AD70A6}"/>
    <cellStyle name="Percent 13 2" xfId="8678" xr:uid="{1C41E7A2-E160-4840-84B6-C8D4E0F77934}"/>
    <cellStyle name="Percent 13 2 2" xfId="3482" xr:uid="{4501EB5A-4E81-4A97-9297-0D2B6C229FC2}"/>
    <cellStyle name="Percent 13 2 2 2" xfId="3653" xr:uid="{4446B425-D15C-44AA-A3ED-7276AD59CC78}"/>
    <cellStyle name="Percent 13 2 2 2 2" xfId="17854" xr:uid="{8E7412F7-3DB5-49E3-9D98-DD34F773D86E}"/>
    <cellStyle name="Percent 13 2 2 2 2 2" xfId="43162" xr:uid="{BE869120-8724-4A0A-A8DF-B4053C99456C}"/>
    <cellStyle name="Percent 13 2 2 2 3" xfId="29097" xr:uid="{0965D65E-0190-42DE-A0CC-AD0032586D6C}"/>
    <cellStyle name="Percent 13 2 2 3" xfId="13325" xr:uid="{D2864663-96C8-4760-A06A-CC478FC8E421}"/>
    <cellStyle name="Percent 13 2 2 3 2" xfId="12752" xr:uid="{29C04B38-37F7-469C-B486-8315522ECF3C}"/>
    <cellStyle name="Percent 13 2 2 3 2 2" xfId="38115" xr:uid="{0D159CEC-0795-408E-9651-1EE1AD569E87}"/>
    <cellStyle name="Percent 13 2 2 3 3" xfId="38676" xr:uid="{5E955B37-B9A8-42DA-B4F4-9F48E4AD4473}"/>
    <cellStyle name="Percent 13 2 2 4" xfId="24015" xr:uid="{7A194764-C55E-43B8-AFE5-12ED539D119B}"/>
    <cellStyle name="Percent 13 2 2 4 2" xfId="49260" xr:uid="{2BD55E07-60AA-498A-A1F7-85FD50228E8C}"/>
    <cellStyle name="Percent 13 2 2 5" xfId="28927" xr:uid="{8E630584-8CBF-458C-B7B0-A88C6244BCCE}"/>
    <cellStyle name="Percent 13 2 3" xfId="17273" xr:uid="{0A41A144-E8F7-4BF8-BCB7-4DFB43E76806}"/>
    <cellStyle name="Percent 13 2 3 2" xfId="5156" xr:uid="{0B33FD94-F01D-4CDA-B0B7-0B40844402AC}"/>
    <cellStyle name="Percent 13 2 3 2 2" xfId="30587" xr:uid="{E877FBF5-CEFD-4E29-8D2E-619FE9DC5C67}"/>
    <cellStyle name="Percent 13 2 3 3" xfId="42581" xr:uid="{D50D0C08-05BE-4C1E-94A7-3AA9C4FA2D3E}"/>
    <cellStyle name="Percent 13 2 4" xfId="17452" xr:uid="{FEBEBC10-249F-4583-A7BA-020DE56D9DB1}"/>
    <cellStyle name="Percent 13 2 4 2" xfId="16888" xr:uid="{A01ED9FD-1BCD-431F-BDEF-E79ADE4343A4}"/>
    <cellStyle name="Percent 13 2 4 2 2" xfId="42204" xr:uid="{526BFF8E-C817-4AC7-BB75-F61FC822004F}"/>
    <cellStyle name="Percent 13 2 4 3" xfId="42760" xr:uid="{86D38CB0-141F-4BB5-B006-CECF67BADA27}"/>
    <cellStyle name="Percent 13 2 5" xfId="23934" xr:uid="{2F75666B-532A-4F8C-AD4F-990D8287EFD0}"/>
    <cellStyle name="Percent 13 2 5 2" xfId="49179" xr:uid="{437CA999-0FEE-4845-9B2D-94B0953DB4BD}"/>
    <cellStyle name="Percent 13 2 6" xfId="34078" xr:uid="{C1853498-62D0-4FC3-8E95-DC4A5A7E6AFA}"/>
    <cellStyle name="Percent 13 3" xfId="20327" xr:uid="{E48BF12E-1BAD-4397-929A-8EE7C1BB3E99}"/>
    <cellStyle name="Percent 13 3 2" xfId="4726" xr:uid="{6221371A-3D46-406D-9CA9-1917195D68F0}"/>
    <cellStyle name="Percent 13 3 2 2" xfId="1025" xr:uid="{D0966341-6ECC-45D3-8E04-0A458423DD42}"/>
    <cellStyle name="Percent 13 3 2 2 2" xfId="26509" xr:uid="{93EA2019-7337-4E84-9F73-D2A9B506D115}"/>
    <cellStyle name="Percent 13 3 2 3" xfId="30157" xr:uid="{133DDF3B-46B1-4B22-AC27-152B699D1336}"/>
    <cellStyle name="Percent 13 3 3" xfId="21742" xr:uid="{40B0886F-EF32-440C-8E44-905D447E92FE}"/>
    <cellStyle name="Percent 13 3 3 2" xfId="20148" xr:uid="{C5E601BE-9181-47E7-8DA1-82CC727662E5}"/>
    <cellStyle name="Percent 13 3 3 2 2" xfId="45436" xr:uid="{FEC35483-03F7-4840-A21C-4F721C74A973}"/>
    <cellStyle name="Percent 13 3 3 3" xfId="47010" xr:uid="{2F9D5B50-91C9-404C-89A7-D2DC4285E4F5}"/>
    <cellStyle name="Percent 13 3 4" xfId="8204" xr:uid="{81A7BB2A-CE07-45B0-9EB2-E8EA74D7C5EE}"/>
    <cellStyle name="Percent 13 3 4 2" xfId="33611" xr:uid="{49F4B662-AFCB-494A-9DC9-0DDB2B47E75A}"/>
    <cellStyle name="Percent 13 3 5" xfId="45606" xr:uid="{579A2C54-2B50-49DD-B077-62B5EAAAB843}"/>
    <cellStyle name="Percent 13 4" xfId="19378" xr:uid="{555D3CA1-7398-4C34-907E-F3F908036621}"/>
    <cellStyle name="Percent 13 4 2" xfId="3735" xr:uid="{FEC9C6C8-B2C4-4F62-8FF2-B0AE3324D26D}"/>
    <cellStyle name="Percent 13 4 2 2" xfId="16884" xr:uid="{907FBDB9-78F5-4F85-BC64-0D23AD5C6C40}"/>
    <cellStyle name="Percent 13 4 2 2 2" xfId="42200" xr:uid="{D5A91D6B-2A3C-4C5D-9817-79C43A46B579}"/>
    <cellStyle name="Percent 13 4 2 3" xfId="29179" xr:uid="{225A0A7F-1F4D-4967-B7FE-B6CED401325B}"/>
    <cellStyle name="Percent 13 4 3" xfId="8111" xr:uid="{585F8480-F0DB-4288-879B-133CF97FF8C8}"/>
    <cellStyle name="Percent 13 4 3 2" xfId="17095" xr:uid="{834CF026-F97B-465A-9FA3-B812AD98AC20}"/>
    <cellStyle name="Percent 13 4 3 2 2" xfId="42410" xr:uid="{E90F3B3C-225C-43E6-A45F-A92F53A16DE5}"/>
    <cellStyle name="Percent 13 4 3 3" xfId="33518" xr:uid="{F1049F11-4E07-4791-AD1B-D20A86F3E01B}"/>
    <cellStyle name="Percent 13 4 4" xfId="3041" xr:uid="{688ED1A7-4FD3-4505-860E-8B0088FCE30A}"/>
    <cellStyle name="Percent 13 4 4 2" xfId="28494" xr:uid="{8AB12252-F27B-4444-8F0D-B6D535F02B90}"/>
    <cellStyle name="Percent 13 4 5" xfId="44666" xr:uid="{82EBA5D1-3A21-4B47-8B0D-03DBA23ECE7D}"/>
    <cellStyle name="Percent 13 5" xfId="20411" xr:uid="{75AFA375-9FCC-4789-AE71-8D56FD08E9B0}"/>
    <cellStyle name="Percent 13 5 2" xfId="940" xr:uid="{EE0DC9B1-F206-4B74-92DC-628C5C9E32AF}"/>
    <cellStyle name="Percent 13 5 2 2" xfId="26424" xr:uid="{5DDC4EED-74EE-41FC-AA2B-5F9BB89DD19E}"/>
    <cellStyle name="Percent 13 5 3" xfId="45690" xr:uid="{C35F7EBD-6153-4DE9-99A2-59B494993C1C}"/>
    <cellStyle name="Percent 13 6" xfId="9019" xr:uid="{C7EC2F62-8A6E-4148-87B1-F2E102C6D2A3}"/>
    <cellStyle name="Percent 13 6 2" xfId="25302" xr:uid="{3E3D0972-FD91-473A-AFEB-C8EA94DB99EE}"/>
    <cellStyle name="Percent 13 6 2 2" xfId="50536" xr:uid="{20D6ED9F-C839-4774-BDF1-98D3BC1D7902}"/>
    <cellStyle name="Percent 13 6 3" xfId="34412" xr:uid="{133ACBC5-E0A2-4198-AD73-D362A331A237}"/>
    <cellStyle name="Percent 13 7" xfId="19722" xr:uid="{1799F0E8-116B-482E-BC73-B0C98F958323}"/>
    <cellStyle name="Percent 13 7 2" xfId="45010" xr:uid="{84DBD624-F08F-448E-8B15-93AE271E256B}"/>
    <cellStyle name="Percent 13 8" xfId="49687" xr:uid="{B750A089-C3EB-4CE3-BAA1-A636CB972280}"/>
    <cellStyle name="Percent 14" xfId="18135" xr:uid="{39DD63F1-51C0-4D66-9D15-F2F44E7E1E58}"/>
    <cellStyle name="Percent 14 2" xfId="21314" xr:uid="{FDFA6E9E-C5DC-4BC1-928E-AB0F250851E3}"/>
    <cellStyle name="Percent 14 2 2" xfId="9796" xr:uid="{7A871742-DB34-4F30-A589-8BE496902062}"/>
    <cellStyle name="Percent 14 2 2 2" xfId="9967" xr:uid="{69F35252-22F3-4A4B-82F1-5B25D6FE4964}"/>
    <cellStyle name="Percent 14 2 2 2 2" xfId="7321" xr:uid="{2017528F-9D42-48C1-9D90-229D716679B5}"/>
    <cellStyle name="Percent 14 2 2 2 2 2" xfId="32735" xr:uid="{D86FDC96-D446-4FA0-9601-880591F59A7B}"/>
    <cellStyle name="Percent 14 2 2 2 3" xfId="35351" xr:uid="{38761748-785A-42A1-9C67-83B2D695CE75}"/>
    <cellStyle name="Percent 14 2 2 3" xfId="1720" xr:uid="{5D817138-9A41-447E-8CA3-DE58F1F969C2}"/>
    <cellStyle name="Percent 14 2 2 3 2" xfId="25389" xr:uid="{C0C08FBD-951F-4283-9FDF-D3B470C4EDBB}"/>
    <cellStyle name="Percent 14 2 2 3 2 2" xfId="50623" xr:uid="{2C5A1AD5-FE77-46BF-A63A-9B8A1CFA5C09}"/>
    <cellStyle name="Percent 14 2 2 3 3" xfId="27191" xr:uid="{C2EE2E36-6642-45B6-91A5-92B1677FF716}"/>
    <cellStyle name="Percent 14 2 2 4" xfId="17703" xr:uid="{830B4D39-0333-415A-9DA0-F2D3472BD248}"/>
    <cellStyle name="Percent 14 2 2 4 2" xfId="43011" xr:uid="{D7293D7E-B22B-42C8-BECF-759C284C2665}"/>
    <cellStyle name="Percent 14 2 2 5" xfId="35180" xr:uid="{2926A0CA-1BB1-4A00-9F6B-F769912DA5FF}"/>
    <cellStyle name="Percent 14 2 3" xfId="6740" xr:uid="{A0FC180D-CA32-4104-A1B5-8A4754D71976}"/>
    <cellStyle name="Percent 14 2 3 2" xfId="11469" xr:uid="{9D762B5D-33C3-4342-B828-1190AB84EA17}"/>
    <cellStyle name="Percent 14 2 3 2 2" xfId="36840" xr:uid="{049B6755-9A8F-438A-B7EE-3627D82F6EBD}"/>
    <cellStyle name="Percent 14 2 3 3" xfId="32154" xr:uid="{F0143ECD-E53D-4089-BE08-95EDF29F5659}"/>
    <cellStyle name="Percent 14 2 4" xfId="6919" xr:uid="{458DA0EA-B01D-44C8-9E03-063A5B15B733}"/>
    <cellStyle name="Percent 14 2 4 2" xfId="6354" xr:uid="{E6FDC139-CF98-4E5A-8350-C37F90189A50}"/>
    <cellStyle name="Percent 14 2 4 2 2" xfId="31777" xr:uid="{38682CBA-95BC-47B8-9136-041ED73591C0}"/>
    <cellStyle name="Percent 14 2 4 3" xfId="32333" xr:uid="{C02BC415-9930-40BC-A07D-B58A2575D65E}"/>
    <cellStyle name="Percent 14 2 5" xfId="17622" xr:uid="{EAB918E1-119D-4911-965F-68EB89A53640}"/>
    <cellStyle name="Percent 14 2 5 2" xfId="42930" xr:uid="{BF1D5AB1-0AD6-4B27-97C7-EFDCD6489990}"/>
    <cellStyle name="Percent 14 2 6" xfId="46586" xr:uid="{0C000EBA-8BF0-49A8-A9D6-76744FC5BDB2}"/>
    <cellStyle name="Percent 14 3" xfId="14015" xr:uid="{3C982985-9029-40AD-968C-BABB7A2227A7}"/>
    <cellStyle name="Percent 14 3 2" xfId="11039" xr:uid="{63FCFEFA-51D8-4ECB-A36C-54E69F7D184D}"/>
    <cellStyle name="Percent 14 3 2 2" xfId="2060" xr:uid="{8B21958D-7EF5-48A1-B7FE-818F79004B28}"/>
    <cellStyle name="Percent 14 3 2 2 2" xfId="27531" xr:uid="{46627DB8-9898-4FD4-B012-B9BC3C67010E}"/>
    <cellStyle name="Percent 14 3 2 3" xfId="36410" xr:uid="{BF13E62F-1037-41EF-9B96-B01031FE0E1C}"/>
    <cellStyle name="Percent 14 3 3" xfId="15430" xr:uid="{A7902177-FE62-4C69-AAA3-46CC5EDCC768}"/>
    <cellStyle name="Percent 14 3 3 2" xfId="13834" xr:uid="{4A769223-4152-485E-9985-CBF4E8451BD8}"/>
    <cellStyle name="Percent 14 3 3 2 2" xfId="39185" xr:uid="{12F7949E-7FD5-4A52-8CCB-D0B23C74409A}"/>
    <cellStyle name="Percent 14 3 3 3" xfId="40757" xr:uid="{AC8911F0-A808-4808-97EF-3886CFBDB3B5}"/>
    <cellStyle name="Percent 14 3 4" xfId="20839" xr:uid="{1AB484F8-8775-407F-BC92-319AF3F20046}"/>
    <cellStyle name="Percent 14 3 4 2" xfId="46118" xr:uid="{FA647BFF-DE12-49E5-8B8B-D4B812CF66F6}"/>
    <cellStyle name="Percent 14 3 5" xfId="39354" xr:uid="{08796659-504E-4D56-B5B6-B086C0305E9D}"/>
    <cellStyle name="Percent 14 4" xfId="13064" xr:uid="{A11F40DE-823F-46F4-B5A2-02A1B16172DD}"/>
    <cellStyle name="Percent 14 4 2" xfId="10049" xr:uid="{7FC2E6CD-5484-4B86-89F8-2EC09257E370}"/>
    <cellStyle name="Percent 14 4 2 2" xfId="6350" xr:uid="{6E8FCFB0-EBD2-4B9F-8BD4-72E333FF4F13}"/>
    <cellStyle name="Percent 14 4 2 2 2" xfId="31773" xr:uid="{E7EDF9A6-BC43-4E4E-9E76-36111C3EED09}"/>
    <cellStyle name="Percent 14 4 2 3" xfId="35433" xr:uid="{1C93E5FA-9145-44F9-8D1C-7F26DE2406DA}"/>
    <cellStyle name="Percent 14 4 3" xfId="20746" xr:uid="{E6666C20-636E-4245-94C7-EBB53578745D}"/>
    <cellStyle name="Percent 14 4 3 2" xfId="6561" xr:uid="{A7448D4B-8AEE-4D39-9D13-15B706BBB054}"/>
    <cellStyle name="Percent 14 4 3 2 2" xfId="31982" xr:uid="{264C0A79-45D2-40AA-A004-838F9DEE4F11}"/>
    <cellStyle name="Percent 14 4 3 3" xfId="46025" xr:uid="{D58D7833-55F7-42EB-B3C6-FD5749C3D965}"/>
    <cellStyle name="Percent 14 4 4" xfId="9354" xr:uid="{BB0DCD56-176B-47DF-B08D-AD4EF77F2E16}"/>
    <cellStyle name="Percent 14 4 4 2" xfId="34747" xr:uid="{BAD009AC-CAAB-4FA0-9B54-5B79BA57F457}"/>
    <cellStyle name="Percent 14 4 5" xfId="38415" xr:uid="{788EE6D9-628E-473D-B499-D4709BA824DA}"/>
    <cellStyle name="Percent 14 5" xfId="14099" xr:uid="{72F52089-52C7-4D2C-A90A-8F100BFA8DC1}"/>
    <cellStyle name="Percent 14 5 2" xfId="1976" xr:uid="{9F0FCD08-37F5-4756-B2C9-98D0056C1515}"/>
    <cellStyle name="Percent 14 5 2 2" xfId="27447" xr:uid="{97BFBE32-0723-4B30-A409-83666D8D5CFE}"/>
    <cellStyle name="Percent 14 5 3" xfId="39438" xr:uid="{1A58428A-06C9-428E-A522-153F4F6D82DA}"/>
    <cellStyle name="Percent 14 6" xfId="21655" xr:uid="{E38943EC-FF5E-4590-939E-DDF430B2A3D8}"/>
    <cellStyle name="Percent 14 6 2" xfId="18989" xr:uid="{86F58C4E-13BC-46D6-A527-E4BCD14A3067}"/>
    <cellStyle name="Percent 14 6 2 2" xfId="44289" xr:uid="{53EEDC16-7765-47D5-A5F3-541ACFB95F04}"/>
    <cellStyle name="Percent 14 6 3" xfId="46923" xr:uid="{D64722ED-D1EF-4AAE-ACFD-361D1061C252}"/>
    <cellStyle name="Percent 14 7" xfId="13408" xr:uid="{6352010F-E6E2-4E9A-8F1C-B74007CD4361}"/>
    <cellStyle name="Percent 14 7 2" xfId="38759" xr:uid="{129BC132-FCE5-4207-AF4C-1D70AACBF2A3}"/>
    <cellStyle name="Percent 14 8" xfId="43439" xr:uid="{6AE0245A-84DD-4865-9E50-1D5BD4A45826}"/>
    <cellStyle name="Percent 15" xfId="7602" xr:uid="{60593A8F-B4E6-4547-81C3-F0E211CDB563}"/>
    <cellStyle name="Percent 15 2" xfId="15002" xr:uid="{62558A8A-0DA2-439A-B4D3-69C8903E2794}"/>
    <cellStyle name="Percent 15 2 2" xfId="22433" xr:uid="{7DC879D1-7391-48E6-9A4D-EE595EA90979}"/>
    <cellStyle name="Percent 15 2 2 2" xfId="22604" xr:uid="{BD3D6347-8030-4305-8F94-E1DF7BFD41B6}"/>
    <cellStyle name="Percent 15 2 2 2 2" xfId="19957" xr:uid="{1FFB637E-054E-4FC1-83E0-1F0B8529A422}"/>
    <cellStyle name="Percent 15 2 2 2 2 2" xfId="45245" xr:uid="{7F00375C-6B34-4E8E-B5D4-AD2D5DCA26B1}"/>
    <cellStyle name="Percent 15 2 2 2 3" xfId="47859" xr:uid="{590933B5-E1B1-4C77-9E0D-909C9A50604D}"/>
    <cellStyle name="Percent 15 2 2 3" xfId="3824" xr:uid="{EDF463DF-70F7-4F88-A347-7ACA9F409FCB}"/>
    <cellStyle name="Percent 15 2 2 3 2" xfId="19076" xr:uid="{AEB5BCB0-10AE-42E4-A6A6-D74242431B9B}"/>
    <cellStyle name="Percent 15 2 2 3 2 2" xfId="44376" xr:uid="{0D1C2F75-2324-48BB-A658-715AD5016804}"/>
    <cellStyle name="Percent 15 2 2 3 3" xfId="29268" xr:uid="{7857E8ED-A125-4972-80FF-F072A43D6FEB}"/>
    <cellStyle name="Percent 15 2 2 4" xfId="7170" xr:uid="{F23356FB-3163-4DC7-AB59-A291655E33EE}"/>
    <cellStyle name="Percent 15 2 2 4 2" xfId="32584" xr:uid="{2EFBF60D-C7C4-4FAB-B3CC-A84048F2729E}"/>
    <cellStyle name="Percent 15 2 2 5" xfId="47689" xr:uid="{0710D9F2-735A-4137-A818-3E136DFF00C8}"/>
    <cellStyle name="Percent 15 2 3" xfId="19376" xr:uid="{0767A743-5853-41D1-B351-884212BAD5A6}"/>
    <cellStyle name="Percent 15 2 3 2" xfId="24106" xr:uid="{7DE2F222-6112-45B1-A233-4484445A3944}"/>
    <cellStyle name="Percent 15 2 3 2 2" xfId="49351" xr:uid="{96E3C13B-1DA2-4BAE-8814-578DD0F09FB3}"/>
    <cellStyle name="Percent 15 2 3 3" xfId="44664" xr:uid="{5BB943AE-4382-4AC6-ABE5-1F2D00D4C284}"/>
    <cellStyle name="Percent 15 2 4" xfId="19555" xr:uid="{2551C0EE-099A-4E00-BD95-F9306DDDDC30}"/>
    <cellStyle name="Percent 15 2 4 2" xfId="12668" xr:uid="{BE9D8E30-148C-496F-8EFB-BCA3D6457BFA}"/>
    <cellStyle name="Percent 15 2 4 2 2" xfId="38031" xr:uid="{392A4791-7884-49FC-82DE-8BAB18EA1E11}"/>
    <cellStyle name="Percent 15 2 4 3" xfId="44843" xr:uid="{50A4CF62-760A-47C2-BB0C-AE6D6B3CBB04}"/>
    <cellStyle name="Percent 15 2 5" xfId="7089" xr:uid="{86A47905-3993-44A0-9B45-4F0C09DB510E}"/>
    <cellStyle name="Percent 15 2 5 2" xfId="32503" xr:uid="{4ACF7DAB-23A7-42CE-BB03-641478947FEE}"/>
    <cellStyle name="Percent 15 2 6" xfId="40334" xr:uid="{E21E5DF8-492B-4324-A1A5-D4C25C53195E}"/>
    <cellStyle name="Percent 15 3" xfId="2451" xr:uid="{D1B16977-517F-490D-A2A5-BD4A1C2A3723}"/>
    <cellStyle name="Percent 15 3 2" xfId="23676" xr:uid="{257A0756-55C1-4C78-978B-C9433DE4BF82}"/>
    <cellStyle name="Percent 15 3 2 2" xfId="4164" xr:uid="{81EA825C-E3F7-48C4-9239-5246F45CD825}"/>
    <cellStyle name="Percent 15 3 2 2 2" xfId="29608" xr:uid="{9514EE1B-50AE-4325-86E8-967A180C6729}"/>
    <cellStyle name="Percent 15 3 2 3" xfId="48921" xr:uid="{87A1AB04-C643-4B71-8A91-F7A5642ED0D4}"/>
    <cellStyle name="Percent 15 3 3" xfId="4897" xr:uid="{2EDFD7E5-6474-43D2-ABB4-DBE13D5A2BDE}"/>
    <cellStyle name="Percent 15 3 3 2" xfId="1198" xr:uid="{5B71F533-6538-4ABA-B627-F2B87D13F208}"/>
    <cellStyle name="Percent 15 3 3 2 2" xfId="26682" xr:uid="{C581DC95-F95B-467C-8610-D50641351716}"/>
    <cellStyle name="Percent 15 3 3 3" xfId="30328" xr:uid="{B745539B-5F4A-4768-AD2A-164C77D6EC94}"/>
    <cellStyle name="Percent 15 3 4" xfId="14527" xr:uid="{728C7F1C-8E37-4ED3-B185-8E16FE660CA4}"/>
    <cellStyle name="Percent 15 3 4 2" xfId="39866" xr:uid="{A89D34CE-F997-4174-8068-97550FA7DD54}"/>
    <cellStyle name="Percent 15 3 5" xfId="27904" xr:uid="{73C3B3E7-DE6D-4272-BA3F-BA595CA40680}"/>
    <cellStyle name="Percent 15 4" xfId="423" xr:uid="{CEE278AC-767B-4A7B-A5EA-8720B2357476}"/>
    <cellStyle name="Percent 15 4 2" xfId="22686" xr:uid="{89AA4645-9254-4BC2-82BB-686C4FAFD781}"/>
    <cellStyle name="Percent 15 4 2 2" xfId="12664" xr:uid="{C1498EFE-CFB5-4144-9D1C-68F78C85D834}"/>
    <cellStyle name="Percent 15 4 2 2 2" xfId="38027" xr:uid="{C4FC82B4-7683-4552-81FC-03FCA8CABF0D}"/>
    <cellStyle name="Percent 15 4 2 3" xfId="47941" xr:uid="{698B571D-F3D2-4601-A169-F5029C9AAE31}"/>
    <cellStyle name="Percent 15 4 3" xfId="14434" xr:uid="{6C8CBA00-0A94-4606-99DC-025AF3286590}"/>
    <cellStyle name="Percent 15 4 3 2" xfId="19199" xr:uid="{706FE121-8331-4A8D-87A0-A18C692085C8}"/>
    <cellStyle name="Percent 15 4 3 2 2" xfId="44497" xr:uid="{0A6AA4D1-D7C5-4F97-B90E-A203E0605A3F}"/>
    <cellStyle name="Percent 15 4 3 3" xfId="39773" xr:uid="{AF9B6B6F-E226-4F3B-8226-C5B09A4DFA0B}"/>
    <cellStyle name="Percent 15 4 4" xfId="21990" xr:uid="{7C2729A2-8951-4ADA-9E50-82F0C3DE80D9}"/>
    <cellStyle name="Percent 15 4 4 2" xfId="47258" xr:uid="{20A875A3-3D90-428A-B89D-C753D0F38EC1}"/>
    <cellStyle name="Percent 15 4 5" xfId="25907" xr:uid="{86CD7C39-5E64-4B95-9F7A-D2460797CE53}"/>
    <cellStyle name="Percent 15 5" xfId="2535" xr:uid="{1946B1A5-5369-4351-951A-32C1F71AED0A}"/>
    <cellStyle name="Percent 15 5 2" xfId="4080" xr:uid="{88BEA9B1-F3BA-434A-94BD-D075FE58C290}"/>
    <cellStyle name="Percent 15 5 2 2" xfId="29524" xr:uid="{A7BFB395-3586-4C9E-B25E-F0CDBB0CAE64}"/>
    <cellStyle name="Percent 15 5 3" xfId="27988" xr:uid="{77B0D9C8-338D-41C9-8D52-757F957046FF}"/>
    <cellStyle name="Percent 15 6" xfId="15343" xr:uid="{892BC89A-B963-4045-AB9A-085616C58619}"/>
    <cellStyle name="Percent 15 6 2" xfId="8456" xr:uid="{7AFF2420-F98A-4313-8140-1F78B92CE875}"/>
    <cellStyle name="Percent 15 6 2 2" xfId="33863" xr:uid="{9A67DE66-3E4B-46B0-B1AF-2AE4A93810C3}"/>
    <cellStyle name="Percent 15 6 3" xfId="40670" xr:uid="{DCCAF8B4-4D1C-478B-8D9C-74BA24A225E1}"/>
    <cellStyle name="Percent 15 7" xfId="769" xr:uid="{1D143F0B-8ECB-463F-A673-A29D89B2D44B}"/>
    <cellStyle name="Percent 15 7 2" xfId="26253" xr:uid="{7EBBA963-7128-499E-A830-BDD99355ACBA}"/>
    <cellStyle name="Percent 15 8" xfId="33013" xr:uid="{75EBC8F8-C799-4B3A-B9FC-552607F442A8}"/>
    <cellStyle name="Percent 16" xfId="20237" xr:uid="{1667049D-DD72-4B48-82D0-EA6640EF004D}"/>
    <cellStyle name="Percent 16 2" xfId="4469" xr:uid="{0178C4DE-2A11-4EC0-9F2C-B3476718C26A}"/>
    <cellStyle name="Percent 16 2 2" xfId="16120" xr:uid="{620BF327-7D2E-4A32-9A5E-D27BF5329E6B}"/>
    <cellStyle name="Percent 16 2 2 2" xfId="16291" xr:uid="{FF152B5F-FBF1-4326-8E14-02D25B707416}"/>
    <cellStyle name="Percent 16 2 2 2 2" xfId="13643" xr:uid="{0AB86CC6-4318-46C3-8D14-745C5C9FAA08}"/>
    <cellStyle name="Percent 16 2 2 2 2 2" xfId="38994" xr:uid="{B4EBE461-A408-4F54-AF00-06A449784D75}"/>
    <cellStyle name="Percent 16 2 2 2 3" xfId="41607" xr:uid="{8A4FF522-895E-4EBF-951D-45171BE2CB34}"/>
    <cellStyle name="Percent 16 2 2 3" xfId="10138" xr:uid="{B8FC46E7-1CBC-4470-B728-BC30CFFA098A}"/>
    <cellStyle name="Percent 16 2 2 3 2" xfId="8543" xr:uid="{FCA31F9A-BCD8-4AAF-B2B4-E3E1B6D08E0B}"/>
    <cellStyle name="Percent 16 2 2 3 2 2" xfId="33950" xr:uid="{261383E1-9583-4668-A0F3-54BB656F4EAC}"/>
    <cellStyle name="Percent 16 2 2 3 3" xfId="35522" xr:uid="{6A2A0264-57D5-4500-9CCB-60619E4671F1}"/>
    <cellStyle name="Percent 16 2 2 4" xfId="19806" xr:uid="{31C5C485-7C1F-4B1D-9243-53F34228B68A}"/>
    <cellStyle name="Percent 16 2 2 4 2" xfId="45094" xr:uid="{71FF9E32-4B73-4CBF-B4AC-682D65977554}"/>
    <cellStyle name="Percent 16 2 2 5" xfId="41437" xr:uid="{C974747D-4A09-4A82-9ED1-3D469788E928}"/>
    <cellStyle name="Percent 16 2 3" xfId="13062" xr:uid="{305B0DE2-4FD4-41D9-9289-1E454B2FE213}"/>
    <cellStyle name="Percent 16 2 3 2" xfId="17794" xr:uid="{5714FC6F-72C8-437B-8DC7-C641A297D6CF}"/>
    <cellStyle name="Percent 16 2 3 2 2" xfId="43102" xr:uid="{46E810AB-0B0D-4E3F-A90D-6D9B5DFFE32B}"/>
    <cellStyle name="Percent 16 2 3 3" xfId="38413" xr:uid="{8F303CE2-E423-43F9-9125-BE76BFC3FCA9}"/>
    <cellStyle name="Percent 16 2 4" xfId="13241" xr:uid="{80E98394-D271-4E7C-9A64-1808C90D8104}"/>
    <cellStyle name="Percent 16 2 4 2" xfId="25305" xr:uid="{11B75E9B-E694-460A-B1DF-07860AE42B7F}"/>
    <cellStyle name="Percent 16 2 4 2 2" xfId="50539" xr:uid="{88375E33-7C69-46B0-B318-D2B7C09029AD}"/>
    <cellStyle name="Percent 16 2 4 3" xfId="38592" xr:uid="{38953B90-EAAA-4A85-B10E-F400E5F9EB72}"/>
    <cellStyle name="Percent 16 2 5" xfId="19725" xr:uid="{D8D5BB2A-7797-418B-B8B7-8945A1A57763}"/>
    <cellStyle name="Percent 16 2 5 2" xfId="45013" xr:uid="{E67CD13D-5260-459E-90C4-07260BCBB838}"/>
    <cellStyle name="Percent 16 2 6" xfId="29904" xr:uid="{CD48D8AA-8258-47B7-8B66-ED17DE1E41F3}"/>
    <cellStyle name="Percent 16 3" xfId="8764" xr:uid="{3E90FD92-E6A8-4428-9897-168A5D37F92E}"/>
    <cellStyle name="Percent 16 3 2" xfId="17364" xr:uid="{91547561-31EF-41FE-9DB2-2503EA4FCDF9}"/>
    <cellStyle name="Percent 16 3 2 2" xfId="10478" xr:uid="{A8AED98E-624D-4DE1-8C11-5C3B0D0C8FF3}"/>
    <cellStyle name="Percent 16 3 2 2 2" xfId="35862" xr:uid="{6780359E-B7B1-4347-8E0F-86C7C2A6BDC3}"/>
    <cellStyle name="Percent 16 3 2 3" xfId="42672" xr:uid="{2B25D7D3-B575-4DB3-94FA-CBD84059CDB3}"/>
    <cellStyle name="Percent 16 3 3" xfId="11210" xr:uid="{59702386-CE4E-447D-963C-A8624A15ED23}"/>
    <cellStyle name="Percent 16 3 3 2" xfId="2232" xr:uid="{E5AE0AFD-9650-4347-A8B8-C17C6949C164}"/>
    <cellStyle name="Percent 16 3 3 2 2" xfId="27703" xr:uid="{B1CC806E-251C-48C0-85E9-775874A1B735}"/>
    <cellStyle name="Percent 16 3 3 3" xfId="36581" xr:uid="{3DD48EB6-4C84-430A-8631-FDDBAB0889A1}"/>
    <cellStyle name="Percent 16 3 4" xfId="2963" xr:uid="{BC435076-19F3-4600-B83D-3798C61D7C49}"/>
    <cellStyle name="Percent 16 3 4 2" xfId="28416" xr:uid="{8DF1516E-52A2-43DD-A492-BA045A311894}"/>
    <cellStyle name="Percent 16 3 5" xfId="34157" xr:uid="{B1D3194A-F20E-4D19-AA5C-8E41E6DC2A8A}"/>
    <cellStyle name="Percent 16 4" xfId="1462" xr:uid="{7EF3AFE0-3B13-4621-A591-C28CE0A13B57}"/>
    <cellStyle name="Percent 16 4 2" xfId="16373" xr:uid="{CD8B44EE-D0A6-4186-8358-CEAA13FD086C}"/>
    <cellStyle name="Percent 16 4 2 2" xfId="25301" xr:uid="{C7044914-CCFD-4B05-8992-0F8064B8EEA6}"/>
    <cellStyle name="Percent 16 4 2 2 2" xfId="50535" xr:uid="{74DA569B-D557-45A8-ADE9-BBCFDCAC6F93}"/>
    <cellStyle name="Percent 16 4 2 3" xfId="41689" xr:uid="{02A1D56B-6303-46FD-A1D7-C35E52C7796A}"/>
    <cellStyle name="Percent 16 4 3" xfId="2870" xr:uid="{A14B9B78-F4BA-4880-B607-6456A0B52984}"/>
    <cellStyle name="Percent 16 4 3 2" xfId="12883" xr:uid="{21A1CB2A-7CBD-4B6A-B7B1-4C9043B4447F}"/>
    <cellStyle name="Percent 16 4 3 2 2" xfId="38244" xr:uid="{08455CDF-A916-4FE4-8C4A-22A37CD08D9D}"/>
    <cellStyle name="Percent 16 4 3 3" xfId="28323" xr:uid="{92297565-181D-48A8-BB49-C1FA03778DD7}"/>
    <cellStyle name="Percent 16 4 4" xfId="15678" xr:uid="{AEA5FCC0-D6DD-458E-AFA1-E2F5D415B309}"/>
    <cellStyle name="Percent 16 4 4 2" xfId="41005" xr:uid="{68037DAC-6FAA-46A5-8233-D4C478A3BCCA}"/>
    <cellStyle name="Percent 16 4 5" xfId="26933" xr:uid="{2604CEF4-741B-4815-AAB6-1E06A63A29AF}"/>
    <cellStyle name="Percent 16 5" xfId="8848" xr:uid="{2DD024DE-D1A6-4166-90EA-26B8DCDC8592}"/>
    <cellStyle name="Percent 16 5 2" xfId="10394" xr:uid="{512C2F29-01DA-4BB5-8BAD-E2925EA6E1D3}"/>
    <cellStyle name="Percent 16 5 2 2" xfId="35778" xr:uid="{43DFA82F-1B23-4068-8240-BE09018D652F}"/>
    <cellStyle name="Percent 16 5 3" xfId="34241" xr:uid="{3203C500-3365-4458-B19B-B89B5CD48E85}"/>
    <cellStyle name="Percent 16 6" xfId="4810" xr:uid="{1BA2D977-9404-476B-83E4-79C866A22FAC}"/>
    <cellStyle name="Percent 16 6 2" xfId="21091" xr:uid="{F3557F4E-7B46-4D18-8D61-AC6BEEDDCEC5}"/>
    <cellStyle name="Percent 16 6 2 2" xfId="46370" xr:uid="{097AC9E5-F7B9-408D-8E20-192B948596EA}"/>
    <cellStyle name="Percent 16 6 3" xfId="30241" xr:uid="{925BA775-010E-47F2-9EE0-87E6530599F8}"/>
    <cellStyle name="Percent 16 7" xfId="1806" xr:uid="{25AAD353-72BB-48B5-977D-DA4369F85F0E}"/>
    <cellStyle name="Percent 16 7 2" xfId="27277" xr:uid="{7C37D095-7113-44CA-90AF-8A560BF13DDD}"/>
    <cellStyle name="Percent 16 8" xfId="45523" xr:uid="{0B813C34-08A0-4E5C-8EEC-3FE4E231ECA6}"/>
    <cellStyle name="Percent 17" xfId="13925" xr:uid="{C8111560-61D4-4B6B-A3CA-5C7EC7B62D6A}"/>
    <cellStyle name="Percent 17 2" xfId="10782" xr:uid="{87CDEC5E-7747-4119-8611-042741ED9CC4}"/>
    <cellStyle name="Percent 17 2 2" xfId="5586" xr:uid="{CA559EF4-38F2-4620-9FF3-16F45F11AB44}"/>
    <cellStyle name="Percent 17 2 2 2" xfId="5757" xr:uid="{FF703B9A-3D41-416B-B36B-331AB18152F3}"/>
    <cellStyle name="Percent 17 2 2 2 2" xfId="2040" xr:uid="{9F323087-1E47-490F-9F81-60866E334587}"/>
    <cellStyle name="Percent 17 2 2 2 2 2" xfId="27511" xr:uid="{03C91E7A-15DC-45FC-AED1-685221F9B2FC}"/>
    <cellStyle name="Percent 17 2 2 2 3" xfId="31180" xr:uid="{0578E224-5831-493B-9750-F5771AE0DF10}"/>
    <cellStyle name="Percent 17 2 2 3" xfId="22775" xr:uid="{DE97C2A5-29E5-4EEC-9072-A751B3861777}"/>
    <cellStyle name="Percent 17 2 2 3 2" xfId="21178" xr:uid="{0E086A50-8996-43E1-8C10-4DEA7AF7DFF0}"/>
    <cellStyle name="Percent 17 2 2 3 2 2" xfId="46457" xr:uid="{3A973D65-E2C3-4473-8E72-ED1BF57D6A3E}"/>
    <cellStyle name="Percent 17 2 2 3 3" xfId="48030" xr:uid="{6267B7C8-CD0B-44A8-877D-231AFD64D369}"/>
    <cellStyle name="Percent 17 2 2 4" xfId="13492" xr:uid="{91F484B7-5E3A-45F1-89C4-BBB0A7E8D012}"/>
    <cellStyle name="Percent 17 2 2 4 2" xfId="38843" xr:uid="{9167A7E6-861A-4DD2-911E-C9050B8138F1}"/>
    <cellStyle name="Percent 17 2 2 5" xfId="31009" xr:uid="{98B8246A-EEFE-45D6-9AF1-4FF5E4376CDC}"/>
    <cellStyle name="Percent 17 2 3" xfId="1459" xr:uid="{62EFCF26-726F-494D-8933-98A2CB73C554}"/>
    <cellStyle name="Percent 17 2 3 2" xfId="7261" xr:uid="{A886088A-2D90-4ADC-A0B4-E492F38091FC}"/>
    <cellStyle name="Percent 17 2 3 2 2" xfId="32675" xr:uid="{FB7A7190-CA15-4325-80F0-CAA3960101BE}"/>
    <cellStyle name="Percent 17 2 3 3" xfId="26930" xr:uid="{5083CCF1-21B9-4274-868B-E1FEFF08F077}"/>
    <cellStyle name="Percent 17 2 4" xfId="601" xr:uid="{D9A1B15B-D0F9-4AA0-A924-BF3429811E76}"/>
    <cellStyle name="Percent 17 2 4 2" xfId="18992" xr:uid="{5990B6DD-9E2D-4D3A-8376-F57B2C273429}"/>
    <cellStyle name="Percent 17 2 4 2 2" xfId="44292" xr:uid="{C7DEFF1E-6F81-4EB4-8A1C-57527B120D09}"/>
    <cellStyle name="Percent 17 2 4 3" xfId="26085" xr:uid="{D3276ACD-280E-4D6F-9CD9-D6C1C407439D}"/>
    <cellStyle name="Percent 17 2 5" xfId="13411" xr:uid="{B7DE7117-8217-4F0F-8462-FD0516BFDC39}"/>
    <cellStyle name="Percent 17 2 5 2" xfId="38762" xr:uid="{D92E4F12-48A8-4F43-A106-7C65D603815E}"/>
    <cellStyle name="Percent 17 2 6" xfId="36159" xr:uid="{62354E89-2E4B-466A-8E1D-09F708FB942C}"/>
    <cellStyle name="Percent 17 3" xfId="21400" xr:uid="{BC2DA402-BF0A-47B4-AE07-197C0D9D7DEF}"/>
    <cellStyle name="Percent 17 3 2" xfId="6831" xr:uid="{1FC0D110-8168-4B6E-937B-5C930B78446A}"/>
    <cellStyle name="Percent 17 3 2 2" xfId="23115" xr:uid="{474A89F3-9C05-4BFA-A891-1F9E5397C88D}"/>
    <cellStyle name="Percent 17 3 2 2 2" xfId="48370" xr:uid="{BFCC1C5B-5B40-444B-85E3-E7C148B0AE23}"/>
    <cellStyle name="Percent 17 3 2 3" xfId="32245" xr:uid="{E9B58D57-226C-46B9-B141-48CEE43FBE8C}"/>
    <cellStyle name="Percent 17 3 3" xfId="23847" xr:uid="{3748BB02-1D7D-4D32-8E2B-D84432188D37}"/>
    <cellStyle name="Percent 17 3 3 2" xfId="4336" xr:uid="{EF8AE197-42B7-4EF2-B29C-B0D9181B4E68}"/>
    <cellStyle name="Percent 17 3 3 2 2" xfId="29780" xr:uid="{D6CDAF99-F6D3-4B7A-A728-4D0C14A620DA}"/>
    <cellStyle name="Percent 17 3 3 3" xfId="49092" xr:uid="{C9E2E8CC-ABFD-4D5B-A702-2F0D1DF3BDD9}"/>
    <cellStyle name="Percent 17 3 4" xfId="9276" xr:uid="{EAFA9348-3C72-4A24-BE45-5EEFCB17C429}"/>
    <cellStyle name="Percent 17 3 4 2" xfId="34669" xr:uid="{517D08F3-1C1A-49BF-A507-1D7962569162}"/>
    <cellStyle name="Percent 17 3 5" xfId="46668" xr:uid="{BC68C0A9-979B-4357-82CF-FFA4B03E74FA}"/>
    <cellStyle name="Percent 17 4" xfId="3566" xr:uid="{C27B8E92-46E2-43CA-8E92-1C35F0662022}"/>
    <cellStyle name="Percent 17 4 2" xfId="5839" xr:uid="{A9D25212-C51D-4570-B072-2FD1EA65A7F4}"/>
    <cellStyle name="Percent 17 4 2 2" xfId="18988" xr:uid="{FDBDE324-CA88-4E99-B5DE-500E4839DA8D}"/>
    <cellStyle name="Percent 17 4 2 2 2" xfId="44288" xr:uid="{4CF0A110-F31C-4C0E-98EA-D59864681946}"/>
    <cellStyle name="Percent 17 4 2 3" xfId="31262" xr:uid="{04488DDA-8AA6-472A-930D-1F0AB7BDF9BE}"/>
    <cellStyle name="Percent 17 4 3" xfId="9183" xr:uid="{78E19A1B-0F04-4C10-8D1B-55C1269C8DF7}"/>
    <cellStyle name="Percent 17 4 3 2" xfId="1277" xr:uid="{9574230C-6537-422B-859D-E50F9947887C}"/>
    <cellStyle name="Percent 17 4 3 2 2" xfId="26761" xr:uid="{459A0399-D7C9-409A-8558-04F2A75BA462}"/>
    <cellStyle name="Percent 17 4 3 3" xfId="34576" xr:uid="{EC318148-C858-4612-B78E-3FD43A5EA188}"/>
    <cellStyle name="Percent 17 4 4" xfId="5145" xr:uid="{AC92CFDD-464E-4829-A287-41E2504EBE83}"/>
    <cellStyle name="Percent 17 4 4 2" xfId="30576" xr:uid="{43470FC9-FA19-4033-9D63-E969797829C6}"/>
    <cellStyle name="Percent 17 4 5" xfId="29010" xr:uid="{A1935AE3-C924-4BD5-B616-814383D301B6}"/>
    <cellStyle name="Percent 17 5" xfId="21484" xr:uid="{B2F40759-10C1-4F7B-891B-A05069351785}"/>
    <cellStyle name="Percent 17 5 2" xfId="23031" xr:uid="{C8A93DC1-BEFE-41C8-803D-A0FD7CEE6C34}"/>
    <cellStyle name="Percent 17 5 2 2" xfId="48286" xr:uid="{52664859-9903-4C76-9360-9452B1D5A2D7}"/>
    <cellStyle name="Percent 17 5 3" xfId="46752" xr:uid="{6A143450-B2E1-49ED-B1DE-EC9A22D9A00A}"/>
    <cellStyle name="Percent 17 6" xfId="11123" xr:uid="{F9FFEB6C-7A8F-4825-9DE4-D2F85C8E57E6}"/>
    <cellStyle name="Percent 17 6 2" xfId="14779" xr:uid="{9B3F126B-C52E-4AE0-A7F0-80CFB8C019F8}"/>
    <cellStyle name="Percent 17 6 2 2" xfId="40118" xr:uid="{AED2532B-AEB4-4D83-892B-560C5B4D31D6}"/>
    <cellStyle name="Percent 17 6 3" xfId="36494" xr:uid="{18B740D5-D07D-4487-B008-D92B5859F6CB}"/>
    <cellStyle name="Percent 17 7" xfId="3910" xr:uid="{DC10174F-8238-423C-827F-1098646486A9}"/>
    <cellStyle name="Percent 17 7 2" xfId="29354" xr:uid="{0D098563-C302-48A0-9F89-11A3F7EA6A70}"/>
    <cellStyle name="Percent 17 8" xfId="39271" xr:uid="{36FC16F1-96D5-4CF9-86AC-E6345EAD49CD}"/>
    <cellStyle name="Percent 18" xfId="2361" xr:uid="{B84EC200-520F-4927-BE0A-5D7AAD33F877}"/>
    <cellStyle name="Percent 18 2" xfId="23419" xr:uid="{F465B30E-DF85-461A-9F80-C9C8A871B8DE}"/>
    <cellStyle name="Percent 18 2 2" xfId="11900" xr:uid="{9FBA16B5-4EE6-4B93-8DB8-0822AC2A4A6A}"/>
    <cellStyle name="Percent 18 2 2 2" xfId="12071" xr:uid="{DBF809DE-1C02-4D23-A589-882B8B88713B}"/>
    <cellStyle name="Percent 18 2 2 2 2" xfId="4144" xr:uid="{B4AC7782-E346-40FD-A4D8-E01173981D59}"/>
    <cellStyle name="Percent 18 2 2 2 2 2" xfId="29588" xr:uid="{5C9B8240-4C36-4AA4-A9C2-A0C78F46BC9F}"/>
    <cellStyle name="Percent 18 2 2 2 3" xfId="37434" xr:uid="{7B030A6C-7D95-4BD7-BB24-4556B879E1E0}"/>
    <cellStyle name="Percent 18 2 2 3" xfId="16462" xr:uid="{4E785AB7-459D-4D9A-B334-878B9CA88AD6}"/>
    <cellStyle name="Percent 18 2 2 3 2" xfId="14866" xr:uid="{F01D8EF9-5248-45C8-9800-C00DD5BA131C}"/>
    <cellStyle name="Percent 18 2 2 3 2 2" xfId="40205" xr:uid="{F24B9CF6-1046-45B0-9827-F100389C7A39}"/>
    <cellStyle name="Percent 18 2 2 3 3" xfId="41778" xr:uid="{6E9E4248-86BC-4B79-B356-EC6654B60D9F}"/>
    <cellStyle name="Percent 18 2 2 4" xfId="856" xr:uid="{0BF73ED2-23FD-43EA-8F32-C6EBFA84D4EF}"/>
    <cellStyle name="Percent 18 2 2 4 2" xfId="26340" xr:uid="{95FB91B1-E34D-475E-9A6A-9224EDBF59E1}"/>
    <cellStyle name="Percent 18 2 2 5" xfId="37263" xr:uid="{55CD37D5-14E3-441B-AEA3-98A3D9F15F4E}"/>
    <cellStyle name="Percent 18 2 3" xfId="3563" xr:uid="{61B70487-C0EE-40A5-ADAB-14A8C0959431}"/>
    <cellStyle name="Percent 18 2 3 2" xfId="19897" xr:uid="{E7E8702A-4AB6-482B-A072-38F79BFAC64C}"/>
    <cellStyle name="Percent 18 2 3 2 2" xfId="45185" xr:uid="{2D235109-B0AD-4572-8278-32BE67F8CCA3}"/>
    <cellStyle name="Percent 18 2 3 3" xfId="29007" xr:uid="{363216EF-640B-4CA7-A6E7-3D0EB5AFD0A7}"/>
    <cellStyle name="Percent 18 2 4" xfId="1639" xr:uid="{5D856F1E-7F13-4820-8252-9CD04F8DF9C6}"/>
    <cellStyle name="Percent 18 2 4 2" xfId="8459" xr:uid="{2A4AE112-6DBF-43A1-BED3-294A2CB5A2B5}"/>
    <cellStyle name="Percent 18 2 4 2 2" xfId="33866" xr:uid="{D517ECE8-2B2B-4DB6-9074-4FC346A8CC3B}"/>
    <cellStyle name="Percent 18 2 4 3" xfId="27110" xr:uid="{2E2D205B-9131-4C03-BDB8-A536DB185B1E}"/>
    <cellStyle name="Percent 18 2 5" xfId="772" xr:uid="{1F6AC772-557C-4A10-B2F6-D0306F186F54}"/>
    <cellStyle name="Percent 18 2 5 2" xfId="26256" xr:uid="{CEBD3A6B-13DC-42F1-855D-F4767A69C323}"/>
    <cellStyle name="Percent 18 2 6" xfId="48668" xr:uid="{CCB271C6-ADF8-49B0-BDAC-8E8F05E2309D}"/>
    <cellStyle name="Percent 18 3" xfId="15088" xr:uid="{23E17BAF-F2BE-4BD7-B39D-B6AA2B741036}"/>
    <cellStyle name="Percent 18 3 2" xfId="19467" xr:uid="{30FE8B3D-90A5-4533-9E39-40E28FE90501}"/>
    <cellStyle name="Percent 18 3 2 2" xfId="16802" xr:uid="{A062A903-7E50-4986-9A7D-F59B5CFC2B5E}"/>
    <cellStyle name="Percent 18 3 2 2 2" xfId="42118" xr:uid="{E075581A-19BC-4744-8183-3CF9C6795A3E}"/>
    <cellStyle name="Percent 18 3 2 3" xfId="44755" xr:uid="{F693D7CA-6754-412E-A915-29D3F75E7FDA}"/>
    <cellStyle name="Percent 18 3 3" xfId="17535" xr:uid="{84D4E606-1342-475F-B8C1-C62FDEF5BEF9}"/>
    <cellStyle name="Percent 18 3 3 2" xfId="10650" xr:uid="{B7E20782-CECD-4B6C-B059-E0FA701C65C1}"/>
    <cellStyle name="Percent 18 3 3 2 2" xfId="36034" xr:uid="{06849B09-61E8-4AE1-878C-99DACA9BF241}"/>
    <cellStyle name="Percent 18 3 3 3" xfId="42843" xr:uid="{C6B8FBA9-3375-4328-A0DA-E4A99BFFCBAA}"/>
    <cellStyle name="Percent 18 3 4" xfId="21912" xr:uid="{A158D6DC-F65D-49E3-B84A-3246583EE0E7}"/>
    <cellStyle name="Percent 18 3 4 2" xfId="47180" xr:uid="{E9504BBE-75A1-43D5-8DFD-934DC37ACB23}"/>
    <cellStyle name="Percent 18 3 5" xfId="40415" xr:uid="{523474E8-7964-4BE1-BE42-7E90C2D33491}"/>
    <cellStyle name="Percent 18 4" xfId="9880" xr:uid="{90C34AB3-820F-4302-BC14-A61237F3797B}"/>
    <cellStyle name="Percent 18 4 2" xfId="12153" xr:uid="{6FC39EF6-1532-497E-B542-E3D2C109320A}"/>
    <cellStyle name="Percent 18 4 2 2" xfId="8455" xr:uid="{5E097B2D-0A18-424B-B6B2-2E537A5F2026}"/>
    <cellStyle name="Percent 18 4 2 2 2" xfId="33862" xr:uid="{7DA5FD8A-E323-4C32-B442-057AF13F93B6}"/>
    <cellStyle name="Percent 18 4 2 3" xfId="37516" xr:uid="{40FC9C76-5E59-42C3-A2DD-DA915160379D}"/>
    <cellStyle name="Percent 18 4 3" xfId="21819" xr:uid="{3E89F4D7-9AF1-4432-82E8-73E078421D42}"/>
    <cellStyle name="Percent 18 4 3 2" xfId="13913" xr:uid="{31754844-25EE-4439-9211-F2601925BA53}"/>
    <cellStyle name="Percent 18 4 3 2 2" xfId="39264" xr:uid="{876CCD96-E390-4653-AE90-660C2D5E694A}"/>
    <cellStyle name="Percent 18 4 3 3" xfId="47087" xr:uid="{B93FF2B0-C37A-402D-A94E-4B9EB2B4DC08}"/>
    <cellStyle name="Percent 18 4 4" xfId="11458" xr:uid="{5A401501-E323-40D5-BE40-2D48B5968231}"/>
    <cellStyle name="Percent 18 4 4 2" xfId="36829" xr:uid="{0895C122-74F1-4845-8ED8-0DCAEFD0B198}"/>
    <cellStyle name="Percent 18 4 5" xfId="35264" xr:uid="{AC76DB1C-CBCF-4532-9A44-476CE4150A18}"/>
    <cellStyle name="Percent 18 5" xfId="15172" xr:uid="{73DDBA6C-1A50-4D41-BCDF-1D2A46282308}"/>
    <cellStyle name="Percent 18 5 2" xfId="16718" xr:uid="{FF1095DF-65A7-4E7E-9996-21A40293BF1A}"/>
    <cellStyle name="Percent 18 5 2 2" xfId="42034" xr:uid="{9709149A-A82F-48B1-B49C-D6BC039556FD}"/>
    <cellStyle name="Percent 18 5 3" xfId="40499" xr:uid="{259BBEAE-7DD7-41FB-997B-EF0C7C3F515D}"/>
    <cellStyle name="Percent 18 6" xfId="23760" xr:uid="{546BE5E7-E54D-4535-BFDD-5992D06D2F8A}"/>
    <cellStyle name="Percent 18 6 2" xfId="3215" xr:uid="{58174353-CC62-438C-A96C-3DD2F058ED09}"/>
    <cellStyle name="Percent 18 6 2 2" xfId="28668" xr:uid="{7B167043-28CC-456E-98A9-91831140385C}"/>
    <cellStyle name="Percent 18 6 3" xfId="49005" xr:uid="{4CCD7FC4-BFDC-4C2A-A683-C300675A09C9}"/>
    <cellStyle name="Percent 18 7" xfId="10224" xr:uid="{1584CEFD-D0E4-431D-AB12-DCA075D65974}"/>
    <cellStyle name="Percent 18 7 2" xfId="35608" xr:uid="{47C8DCD8-E954-45CB-92E7-D85BDC87749E}"/>
    <cellStyle name="Percent 18 8" xfId="27827" xr:uid="{7BC27DD2-086D-47BD-8EBF-412BC37DAB13}"/>
    <cellStyle name="Percent 19" xfId="8674" xr:uid="{F1322220-C076-4585-81B7-6F803F1FF2F3}"/>
    <cellStyle name="Percent 19 2" xfId="17107" xr:uid="{3509D7D6-4F51-4200-9D07-DEBEBAB866A7}"/>
    <cellStyle name="Percent 19 2 2" xfId="24537" xr:uid="{7B3D2670-26B4-4B66-94E2-FC756E57B3D0}"/>
    <cellStyle name="Percent 19 2 2 2" xfId="24708" xr:uid="{172447B0-A7FD-4C93-8120-0F3F25CDD8FE}"/>
    <cellStyle name="Percent 19 2 2 2 2" xfId="10458" xr:uid="{6D122949-60BB-4186-998D-BA257703AAF7}"/>
    <cellStyle name="Percent 19 2 2 2 2 2" xfId="35842" xr:uid="{EA98495B-533A-4726-BAC0-2EB35FA89F30}"/>
    <cellStyle name="Percent 19 2 2 2 3" xfId="49942" xr:uid="{01CB3094-DE28-4B0F-9A47-95794095AC6B}"/>
    <cellStyle name="Percent 19 2 2 3" xfId="5928" xr:uid="{F9B9A96E-B306-4E8A-A95D-A35E66C5DE09}"/>
    <cellStyle name="Percent 19 2 2 3 2" xfId="3302" xr:uid="{24463057-6A6B-491E-8A94-1C9F0916D27C}"/>
    <cellStyle name="Percent 19 2 2 3 2 2" xfId="28755" xr:uid="{F5915654-8E69-404B-8054-11F25E6BCB86}"/>
    <cellStyle name="Percent 19 2 2 3 3" xfId="31351" xr:uid="{362B271B-F830-47FB-AC60-F98F5955C933}"/>
    <cellStyle name="Percent 19 2 2 4" xfId="1892" xr:uid="{8F9A5CB7-C4AA-4DBE-9D60-0A056547DFE6}"/>
    <cellStyle name="Percent 19 2 2 4 2" xfId="27363" xr:uid="{04A746EB-CC49-4BD4-94E9-B785E5C57E3D}"/>
    <cellStyle name="Percent 19 2 2 5" xfId="49771" xr:uid="{7000DA77-A987-4640-9B9A-9CDC65D1A58E}"/>
    <cellStyle name="Percent 19 2 3" xfId="9877" xr:uid="{D18C13C4-7B6A-4468-B57D-7ACA13623732}"/>
    <cellStyle name="Percent 19 2 3 2" xfId="13583" xr:uid="{02A0247E-8B1E-4A23-A26C-E8E80EA53313}"/>
    <cellStyle name="Percent 19 2 3 2 2" xfId="38934" xr:uid="{D59876A8-FCBD-42E1-9674-EB11091A859A}"/>
    <cellStyle name="Percent 19 2 3 3" xfId="35261" xr:uid="{A027C9A9-8C50-4680-85D9-23ED8D16D904}"/>
    <cellStyle name="Percent 19 2 4" xfId="3743" xr:uid="{80697CE0-1AF0-44F8-8B89-B747AE7A6731}"/>
    <cellStyle name="Percent 19 2 4 2" xfId="21094" xr:uid="{B95EA156-39FD-4EF4-9DAE-B93B6BC9322F}"/>
    <cellStyle name="Percent 19 2 4 2 2" xfId="46373" xr:uid="{F3399504-CE34-4F82-A1F6-02C9B06C5E96}"/>
    <cellStyle name="Percent 19 2 4 3" xfId="29187" xr:uid="{55BF1B73-343A-4AF4-A32E-F50518A3564A}"/>
    <cellStyle name="Percent 19 2 5" xfId="1809" xr:uid="{B3C99CB7-B339-4CE6-B3A1-4567525FC12E}"/>
    <cellStyle name="Percent 19 2 5 2" xfId="27280" xr:uid="{42A96B26-9D22-4E22-924E-FF88D81ED3B0}"/>
    <cellStyle name="Percent 19 2 6" xfId="42417" xr:uid="{71902D74-4B33-4A6E-AF39-4BD56E7BFD5D}"/>
    <cellStyle name="Percent 19 3" xfId="4555" xr:uid="{9EDB9F52-C2BF-42B8-A67F-0D5309EBADDC}"/>
    <cellStyle name="Percent 19 3 2" xfId="13153" xr:uid="{2F7E4AB8-2CFE-4DC2-84CD-EA3153F9C50A}"/>
    <cellStyle name="Percent 19 3 2 2" xfId="6268" xr:uid="{38FFA36F-D4BF-4E31-9A22-A179F581C5B9}"/>
    <cellStyle name="Percent 19 3 2 2 2" xfId="31691" xr:uid="{A0887EBE-AE96-4A21-BB7C-0EBA3C2FFA1C}"/>
    <cellStyle name="Percent 19 3 2 3" xfId="38504" xr:uid="{B9688AD7-EC78-4D7A-B2C0-FC905F26327E}"/>
    <cellStyle name="Percent 19 3 3" xfId="7002" xr:uid="{96203F29-2EF5-46AA-8EE5-63B2B8593B2A}"/>
    <cellStyle name="Percent 19 3 3 2" xfId="23287" xr:uid="{AFD154EE-BC77-4D04-8E6D-AAC2A5DB2549}"/>
    <cellStyle name="Percent 19 3 3 2 2" xfId="48542" xr:uid="{3307A7A8-B922-4906-9DCF-4B409FC43AFE}"/>
    <cellStyle name="Percent 19 3 3 3" xfId="32416" xr:uid="{07F60CD5-6D0B-4CEB-B868-D0F7BDAE43ED}"/>
    <cellStyle name="Percent 19 3 4" xfId="15600" xr:uid="{4AA50A96-BB7C-4DBB-85B1-80FE2BC855E2}"/>
    <cellStyle name="Percent 19 3 4 2" xfId="40927" xr:uid="{74AF37D2-F9D8-42BD-A71F-D193615AF6F8}"/>
    <cellStyle name="Percent 19 3 5" xfId="29986" xr:uid="{97CA7F10-283D-446D-977C-A173AA54E92A}"/>
    <cellStyle name="Percent 19 4" xfId="22517" xr:uid="{288C0FA7-79D7-4744-9F11-00955E332024}"/>
    <cellStyle name="Percent 19 4 2" xfId="24790" xr:uid="{FA388F8E-B09E-48B5-BA71-2466D9359C4A}"/>
    <cellStyle name="Percent 19 4 2 2" xfId="21090" xr:uid="{A57B1CBD-0DDD-4FB2-96A0-9FAC07E8B26B}"/>
    <cellStyle name="Percent 19 4 2 2 2" xfId="46369" xr:uid="{78F7DDCC-B3A2-4464-BA92-09B976761B1C}"/>
    <cellStyle name="Percent 19 4 2 3" xfId="50024" xr:uid="{2BE603F3-112E-4520-ACD1-C337D0AF9808}"/>
    <cellStyle name="Percent 19 4 3" xfId="15507" xr:uid="{FF365F09-6B12-45C1-9B23-69CB84816E39}"/>
    <cellStyle name="Percent 19 4 3 2" xfId="1278" xr:uid="{8A6F29ED-3AFE-46F3-BC24-FF72A9C5A6B1}"/>
    <cellStyle name="Percent 19 4 3 2 2" xfId="26762" xr:uid="{B33461B8-40DA-4534-A048-0080474539F1}"/>
    <cellStyle name="Percent 19 4 3 3" xfId="40834" xr:uid="{142A3541-A9D0-418C-AEE1-ABA66E836AA0}"/>
    <cellStyle name="Percent 19 4 4" xfId="24095" xr:uid="{8BAA17D4-884F-4C44-9A9F-243F8BD8A358}"/>
    <cellStyle name="Percent 19 4 4 2" xfId="49340" xr:uid="{70C1E015-D223-4424-8DC4-64B405FA68AB}"/>
    <cellStyle name="Percent 19 4 5" xfId="47772" xr:uid="{1C5DBA7B-A68E-41D5-9FCA-200B4CDC6E76}"/>
    <cellStyle name="Percent 19 5" xfId="4639" xr:uid="{C7728BAF-E211-48C9-9F18-6E473A94D2DD}"/>
    <cellStyle name="Percent 19 5 2" xfId="6184" xr:uid="{9FB5FADF-E584-4C43-8062-696F63D8D957}"/>
    <cellStyle name="Percent 19 5 2 2" xfId="31607" xr:uid="{087BC2F4-74D9-4935-9022-0E438EFD967F}"/>
    <cellStyle name="Percent 19 5 3" xfId="30070" xr:uid="{C9110831-5BCB-4D93-AA60-4D6A3981DDD1}"/>
    <cellStyle name="Percent 19 6" xfId="17448" xr:uid="{3CB71B5C-B11F-4496-B00D-A00D579A87E1}"/>
    <cellStyle name="Percent 19 6 2" xfId="9528" xr:uid="{02A97BB5-D1F6-47AD-9F81-D44D94320FA4}"/>
    <cellStyle name="Percent 19 6 2 2" xfId="34921" xr:uid="{542863E7-483C-4F9B-AB84-1D118D1BE0FB}"/>
    <cellStyle name="Percent 19 6 3" xfId="42756" xr:uid="{631EDF4E-EAB1-491B-A7F6-6EA965953D5F}"/>
    <cellStyle name="Percent 19 7" xfId="22861" xr:uid="{E57A5658-813D-4EAE-BADA-33C284687174}"/>
    <cellStyle name="Percent 19 7 2" xfId="48116" xr:uid="{7DF961DB-D9AD-41BD-9DA4-E36162C4A0D9}"/>
    <cellStyle name="Percent 19 8" xfId="34076" xr:uid="{BBCD3DE9-0A01-421B-ABA1-D8910F18AEB7}"/>
    <cellStyle name="Percent 2" xfId="110" xr:uid="{A8F69D55-A1FA-476E-891A-47734EC2DABA}"/>
    <cellStyle name="Percent 2 2" xfId="21310" xr:uid="{D53D9C90-C0B9-4B13-8A6B-51E70E735DFC}"/>
    <cellStyle name="Percent 2 2 2" xfId="6574" xr:uid="{D503FD9F-21F7-410C-A318-54DDE66AD7FD}"/>
    <cellStyle name="Percent 2 2 2 2" xfId="12901" xr:uid="{754F2518-07F6-4F8E-9B09-607DD09EB962}"/>
    <cellStyle name="Percent 2 2 2 2 2" xfId="23596" xr:uid="{CA8096A5-5D5C-401D-830D-28A4BDC5179F}"/>
    <cellStyle name="Percent 2 2 2 2 2 2" xfId="3055" xr:uid="{B8747297-B903-492E-A732-B22B66EB1014}"/>
    <cellStyle name="Percent 2 2 2 2 2 2 2" xfId="28508" xr:uid="{3374898F-5E7A-4C29-9F7D-5547AF7A7A68}"/>
    <cellStyle name="Percent 2 2 2 2 2 3" xfId="48841" xr:uid="{8DFD7E16-FC8D-42D1-85EE-B5B19183C157}"/>
    <cellStyle name="Percent 2 2 2 2 3" xfId="15350" xr:uid="{6F104A14-8225-4778-AA94-FEC23A380747}"/>
    <cellStyle name="Percent 2 2 2 2 3 2" xfId="2149" xr:uid="{B4886B77-D13B-48F0-970D-19FA8DA57C2F}"/>
    <cellStyle name="Percent 2 2 2 2 3 2 2" xfId="27620" xr:uid="{4B295C93-7677-4BE8-A93A-BF4E7BDEF11B}"/>
    <cellStyle name="Percent 2 2 2 2 3 3" xfId="40677" xr:uid="{2F69ACCD-8C65-4482-90F4-35590783D723}"/>
    <cellStyle name="Percent 2 2 2 2 4" xfId="15519" xr:uid="{53923B3F-7F71-41B7-970D-CA07F099489D}"/>
    <cellStyle name="Percent 2 2 2 2 4 2" xfId="40846" xr:uid="{4F969996-8385-4CCA-A4E1-2F1A42E2A7CD}"/>
    <cellStyle name="Percent 2 2 2 2 5" xfId="38255" xr:uid="{EC486438-27F2-4D76-9A82-B6DFEFC0635C}"/>
    <cellStyle name="Percent 2 2 2 3" xfId="17193" xr:uid="{C7A35427-C890-4F5D-B49D-8854E1EF26F3}"/>
    <cellStyle name="Percent 2 2 2 3 2" xfId="1551" xr:uid="{0E360F38-2401-4FA5-BCA1-CDD359F67C9B}"/>
    <cellStyle name="Percent 2 2 2 3 2 2" xfId="25219" xr:uid="{DE6E142A-02B3-429C-9EBF-E272DCD9CA1C}"/>
    <cellStyle name="Percent 2 2 2 3 2 2 2" xfId="50453" xr:uid="{31F19C35-6234-42BB-A475-320076846801}"/>
    <cellStyle name="Percent 2 2 2 3 2 3" xfId="27022" xr:uid="{06ADC3F4-4B04-4073-9ED2-692BD08946BF}"/>
    <cellStyle name="Percent 2 2 2 3 3" xfId="13324" xr:uid="{CDB94BFC-205E-4332-9598-7A06098117CD}"/>
    <cellStyle name="Percent 2 2 2 3 3 2" xfId="6440" xr:uid="{C9BFAFA3-BC58-4CEC-8D08-C97244C68CC3}"/>
    <cellStyle name="Percent 2 2 2 3 3 2 2" xfId="31863" xr:uid="{BC5C0312-C3FB-4BAE-B795-322AE4AEA6A3}"/>
    <cellStyle name="Percent 2 2 2 3 3 3" xfId="38675" xr:uid="{C9754F25-439F-4F02-80C3-B800B5259302}"/>
    <cellStyle name="Percent 2 2 2 3 4" xfId="11380" xr:uid="{F9B56A38-05BD-4B24-B3AF-3939AB6734DB}"/>
    <cellStyle name="Percent 2 2 2 3 4 2" xfId="36751" xr:uid="{C1378658-3552-48A3-BE63-00E19BC9A0DF}"/>
    <cellStyle name="Percent 2 2 2 3 5" xfId="42501" xr:uid="{63AA84D2-3034-4742-A624-303AFD6934F0}"/>
    <cellStyle name="Percent 2 2 2 4" xfId="5670" xr:uid="{7FE5BF15-372E-41DE-B73A-07FDB7FF695D}"/>
    <cellStyle name="Percent 2 2 2 4 2" xfId="7944" xr:uid="{0C5BB10E-8BB6-49EA-B545-967F60CFDCB2}"/>
    <cellStyle name="Percent 2 2 2 4 2 2" xfId="3214" xr:uid="{BBB55799-DAAE-496F-B073-86C1361AD61D}"/>
    <cellStyle name="Percent 2 2 2 4 2 2 2" xfId="28667" xr:uid="{7024CE09-4860-4591-86EC-1A9B1102FE11}"/>
    <cellStyle name="Percent 2 2 2 4 2 3" xfId="33351" xr:uid="{3A7DAD4F-0438-4146-8B24-88C375A280B8}"/>
    <cellStyle name="Percent 2 2 2 4 3" xfId="11287" xr:uid="{8AF252F9-D0CB-4079-AB1C-38FD166118EF}"/>
    <cellStyle name="Percent 2 2 2 4 3 2" xfId="2311" xr:uid="{C57FE257-D9CA-4E2A-ACDF-BA19BDE1CFFC}"/>
    <cellStyle name="Percent 2 2 2 4 3 2 2" xfId="27782" xr:uid="{E9A3C612-5787-498D-B0C8-0F74950FDF39}"/>
    <cellStyle name="Percent 2 2 2 4 3 3" xfId="36658" xr:uid="{1CF1D3DF-09DB-4B9E-8E40-BE316B1DD454}"/>
    <cellStyle name="Percent 2 2 2 4 4" xfId="7250" xr:uid="{7A878718-ABEB-47F5-BF2E-C55C95881F76}"/>
    <cellStyle name="Percent 2 2 2 4 4 2" xfId="32664" xr:uid="{37A21C93-8C1A-49B9-8068-D2C9B0FA7079}"/>
    <cellStyle name="Percent 2 2 2 4 5" xfId="31093" xr:uid="{DD621E3C-52F2-4546-9DDC-A5614FB06AD6}"/>
    <cellStyle name="Percent 2 2 2 5" xfId="22514" xr:uid="{36766160-A9F6-4C38-8E30-CF80CC38DFD8}"/>
    <cellStyle name="Percent 2 2 2 5 2" xfId="945" xr:uid="{B7463EA2-CB99-4AB9-ADD8-73C2F30C8518}"/>
    <cellStyle name="Percent 2 2 2 5 2 2" xfId="26429" xr:uid="{AFABF6C9-F9AB-4E34-9BB0-0E30C93CA4EE}"/>
    <cellStyle name="Percent 2 2 2 5 3" xfId="47770" xr:uid="{27B3EE61-B026-4F27-8EEA-63D8B228FBAD}"/>
    <cellStyle name="Percent 2 2 2 6" xfId="10057" xr:uid="{154B6AE7-6C9E-421A-808A-888508D331F6}"/>
    <cellStyle name="Percent 2 2 2 6 2" xfId="14782" xr:uid="{9D1DCFEC-1C16-45E6-B6E2-4CE1BDF52569}"/>
    <cellStyle name="Percent 2 2 2 6 2 2" xfId="40121" xr:uid="{5A1C0BCA-3A94-4452-8115-B723406CCA63}"/>
    <cellStyle name="Percent 2 2 2 6 3" xfId="35441" xr:uid="{824554FB-EFEB-4FDB-89F2-2EE6EA860AA9}"/>
    <cellStyle name="Percent 2 2 2 7" xfId="3913" xr:uid="{AAF5C1CA-2139-4894-95D7-33E62275F13F}"/>
    <cellStyle name="Percent 2 2 2 7 2" xfId="29357" xr:uid="{D0ACB103-7184-4F6B-B12C-5C2C27523529}"/>
    <cellStyle name="Percent 2 2 2 8" xfId="31988" xr:uid="{3EA8B243-99DF-4686-BD33-F50F630ABFCC}"/>
    <cellStyle name="Percent 2 2 3" xfId="19215" xr:uid="{D02A4EEC-CEB2-48B7-89F5-140058AED969}"/>
    <cellStyle name="Percent 2 2 3 2" xfId="10959" xr:uid="{92468261-928B-4C96-AFF8-AFC6878C93AF}"/>
    <cellStyle name="Percent 2 2 3 2 2" xfId="14619" xr:uid="{3EADEFD9-0C47-4869-8D1A-E21B94DDA945}"/>
    <cellStyle name="Percent 2 2 3 2 2 2" xfId="39958" xr:uid="{176EE8B7-6743-41AE-A0FA-55697C43530B}"/>
    <cellStyle name="Percent 2 2 3 2 3" xfId="36330" xr:uid="{C7FE0D59-70CF-4273-9158-FBFD15683271}"/>
    <cellStyle name="Percent 2 2 3 3" xfId="21662" xr:uid="{179E6B30-B0A0-4B1A-82B5-C6E524472589}"/>
    <cellStyle name="Percent 2 2 3 3 2" xfId="13754" xr:uid="{79ED44F7-A49E-42BA-B69C-31527D779392}"/>
    <cellStyle name="Percent 2 2 3 3 2 2" xfId="39105" xr:uid="{22325513-808E-4F91-940F-744453C51E76}"/>
    <cellStyle name="Percent 2 2 3 3 3" xfId="46930" xr:uid="{9446376B-C5F2-419C-B554-518B51E9ECA7}"/>
    <cellStyle name="Percent 2 2 3 4" xfId="21831" xr:uid="{2E5381AE-908E-4520-B1D4-20DC043D6CC4}"/>
    <cellStyle name="Percent 2 2 3 4 2" xfId="47099" xr:uid="{2D72A03A-7AB8-474A-AD0C-EDFBC992DFD8}"/>
    <cellStyle name="Percent 2 2 3 5" xfId="44506" xr:uid="{DAB0C788-DDC0-4DD0-A7AF-46AA39D6CE52}"/>
    <cellStyle name="Percent 2 2 4" xfId="23505" xr:uid="{0825F641-4EFC-44FD-8203-E3B728001E75}"/>
    <cellStyle name="Percent 2 2 5" xfId="10952" xr:uid="{C6F044AC-9C62-49F8-A1BB-CC3262838A65}"/>
    <cellStyle name="Percent 2 2 5 2" xfId="12498" xr:uid="{C311E328-67FF-4457-A68C-DB4F74892EB5}"/>
    <cellStyle name="Percent 2 2 5 2 2" xfId="37861" xr:uid="{CF44923D-6687-4E7A-BCC4-8650B9F33F57}"/>
    <cellStyle name="Percent 2 2 5 3" xfId="36323" xr:uid="{BDF4FFBF-F688-45AC-8B27-5A06734FB208}"/>
    <cellStyle name="Percent 2 2 6" xfId="6915" xr:uid="{42910CC1-B214-4454-AB53-3507FABF7A23}"/>
    <cellStyle name="Percent 2 2 6 2" xfId="22164" xr:uid="{359ECC47-6BE1-4963-8336-A2D21223AF1F}"/>
    <cellStyle name="Percent 2 2 6 2 2" xfId="47432" xr:uid="{8DE7F662-FABB-42AD-A77C-D9401D274CE9}"/>
    <cellStyle name="Percent 2 2 6 3" xfId="32329" xr:uid="{94CA5DCD-46DF-4777-A69B-D51A0EFBF712}"/>
    <cellStyle name="Percent 2 2 7" xfId="16548" xr:uid="{4905AE84-150E-49B2-B2C5-1843941153E8}"/>
    <cellStyle name="Percent 2 2 7 2" xfId="41864" xr:uid="{4E60D4A5-1159-462D-932B-93B3C9E6CEA5}"/>
    <cellStyle name="Percent 2 2 8" xfId="46584" xr:uid="{0CF7BD9A-B418-44E3-93D3-9BC847218076}"/>
    <cellStyle name="Percent 2 3" xfId="258" xr:uid="{0DE35CE6-5147-4AB3-8DF9-6BACA6BB2222}"/>
    <cellStyle name="Percent 2 3 2" xfId="1299" xr:uid="{9E200231-C24F-4DE5-AA48-4F310E443B96}"/>
    <cellStyle name="Percent 2 3 2 2" xfId="3564" xr:uid="{5C37555D-7F8A-4F6D-A3F2-F8FA4DA3AA04}"/>
    <cellStyle name="Percent 2 3 2 2 2" xfId="16374" xr:uid="{6FB73B8A-8AAE-462D-951D-61A12F26088D}"/>
    <cellStyle name="Percent 2 3 2 2 2 2" xfId="17948" xr:uid="{F0DF81FF-42B1-4769-AD27-5729E577F5CE}"/>
    <cellStyle name="Percent 2 3 2 2 2 2 2" xfId="43256" xr:uid="{9A462108-982A-4389-963E-CBDC11E1740E}"/>
    <cellStyle name="Percent 2 3 2 2 2 3" xfId="41690" xr:uid="{F3912124-A85F-4717-8EC7-6850B21DA3B6}"/>
    <cellStyle name="Percent 2 3 2 2 3" xfId="2873" xr:uid="{7117C122-4E83-45A2-8B28-D3CE7C1AE05B}"/>
    <cellStyle name="Percent 2 3 2 2 3 2" xfId="18125" xr:uid="{14AD32CB-7D66-4D46-B3CA-2E17F342274D}"/>
    <cellStyle name="Percent 2 3 2 2 3 2 2" xfId="43433" xr:uid="{B03E5321-3B37-42DC-98C3-73E6EA600745}"/>
    <cellStyle name="Percent 2 3 2 2 3 3" xfId="28326" xr:uid="{936BEDCD-3E7C-4019-A84B-AA499A07476A}"/>
    <cellStyle name="Percent 2 3 2 2 4" xfId="21994" xr:uid="{D7399B3E-C63A-4AB7-93E7-0E3C0077BB73}"/>
    <cellStyle name="Percent 2 3 2 2 4 2" xfId="47262" xr:uid="{782DEDD4-7E3B-477B-866A-3121086E6FFC}"/>
    <cellStyle name="Percent 2 3 2 2 5" xfId="29008" xr:uid="{9F0B7553-AB0D-4F58-9524-CC6673DBA022}"/>
    <cellStyle name="Percent 2 3 2 3" xfId="6751" xr:uid="{961AB7A5-D038-4C08-81D8-2242E83E0A80}"/>
    <cellStyle name="Percent 2 3 2 3 2" xfId="22004" xr:uid="{7F893776-19FE-4E5D-9114-4739B688B4FA}"/>
    <cellStyle name="Percent 2 3 2 3 2 2" xfId="47272" xr:uid="{59AF9A62-1D26-47DC-855D-030BA166EAAF}"/>
    <cellStyle name="Percent 2 3 2 3 3" xfId="32165" xr:uid="{E71BAEA4-CB0A-4090-AE14-B2638AED28C7}"/>
    <cellStyle name="Percent 2 3 2 4" xfId="11130" xr:uid="{BE733BC6-50F3-48B4-8BC8-BC7620783B6C}"/>
    <cellStyle name="Percent 2 3 2 4 2" xfId="10567" xr:uid="{7A0CA8F8-558E-45FB-8A2C-EFB6035504A4}"/>
    <cellStyle name="Percent 2 3 2 4 2 2" xfId="35951" xr:uid="{51277EA4-F363-4822-882B-B00A2E287180}"/>
    <cellStyle name="Percent 2 3 2 4 3" xfId="36501" xr:uid="{2D061CBD-2942-4850-A78E-B274B57C72D8}"/>
    <cellStyle name="Percent 2 3 2 5" xfId="11299" xr:uid="{F1FFEEDD-1E28-4367-89CB-0FC2CCBCF551}"/>
    <cellStyle name="Percent 2 3 2 5 2" xfId="36670" xr:uid="{08E10328-0DF7-4F5C-94A3-8FBB85EF22A6}"/>
    <cellStyle name="Percent 2 3 2 6" xfId="26773" xr:uid="{301E228C-730F-47E6-95E3-48262AD28CA2}"/>
    <cellStyle name="Percent 2 3 3" xfId="9878" xr:uid="{730A8A9D-83FC-4AB0-BAA5-299743BD239F}"/>
    <cellStyle name="Percent 2 3 3 2" xfId="5840" xr:uid="{9B19784B-9C39-4B13-B084-1FC0D75B1E34}"/>
    <cellStyle name="Percent 2 3 3 2 2" xfId="7415" xr:uid="{C788BE01-DFCC-424F-ADFA-AC42108041CC}"/>
    <cellStyle name="Percent 2 3 3 2 2 2" xfId="32829" xr:uid="{2A1CF304-07F2-482C-832A-86CD9CC573F5}"/>
    <cellStyle name="Percent 2 3 3 2 3" xfId="31263" xr:uid="{0285A0DF-1B9A-4BF9-9E3B-BA6A90ECBDE7}"/>
    <cellStyle name="Percent 2 3 3 3" xfId="9186" xr:uid="{FE6D1B0D-AFBB-4909-9FD0-8B67619BFA02}"/>
    <cellStyle name="Percent 2 3 3 3 2" xfId="7592" xr:uid="{11C408BD-5F26-464D-896C-F9F6CE17A43B}"/>
    <cellStyle name="Percent 2 3 3 3 2 2" xfId="33006" xr:uid="{368E503E-74E1-4F6D-A9D8-B78E78B5CE82}"/>
    <cellStyle name="Percent 2 3 3 3 3" xfId="34579" xr:uid="{8D3D8A1A-E5E5-4925-AFC7-C61DFCFBCECD}"/>
    <cellStyle name="Percent 2 3 3 4" xfId="15682" xr:uid="{E0A9ABA1-3E1B-44E2-B1E9-2395FA41BFF7}"/>
    <cellStyle name="Percent 2 3 3 4 2" xfId="41009" xr:uid="{1C1429BC-EDDD-494F-B271-BFE6FE355965}"/>
    <cellStyle name="Percent 2 3 3 5" xfId="35262" xr:uid="{6F97AFC6-821C-45AE-A236-17F2C1776808}"/>
    <cellStyle name="Percent 2 3 4" xfId="17284" xr:uid="{2E30E2E8-5DE2-4EC5-B328-86C3831330AE}"/>
    <cellStyle name="Percent 2 3 4 2" xfId="9368" xr:uid="{9AA06813-DB19-4CFB-B297-FD7E7E84B7B9}"/>
    <cellStyle name="Percent 2 3 4 2 2" xfId="34761" xr:uid="{6DA05A7E-F154-4156-A90C-2ABD84AEE96E}"/>
    <cellStyle name="Percent 2 3 4 3" xfId="42592" xr:uid="{6F17D426-A5B7-414E-800B-6F7405D5652C}"/>
    <cellStyle name="Percent 2 3 5" xfId="4817" xr:uid="{193C45DA-5A68-40C8-A920-2C28A16EEE92}"/>
    <cellStyle name="Percent 2 3 5 2" xfId="4253" xr:uid="{A5016CC5-CA59-4360-8262-5AADFB44F6CC}"/>
    <cellStyle name="Percent 2 3 5 2 2" xfId="29697" xr:uid="{C6CBA9FB-6206-479E-99B5-7E4E2F553ED6}"/>
    <cellStyle name="Percent 2 3 5 3" xfId="30248" xr:uid="{F1FABC7B-9148-43D8-9229-5E2983832799}"/>
    <cellStyle name="Percent 2 3 6" xfId="4986" xr:uid="{B80498DE-DF6D-4F41-A716-F4F43B08BB6C}"/>
    <cellStyle name="Percent 2 3 6 2" xfId="30417" xr:uid="{E29D5E57-F266-42CE-A361-7DD6A77CA287}"/>
    <cellStyle name="Percent 2 3 7" xfId="25745" xr:uid="{D1BB4D5C-CF44-4767-876E-7C052BA6089C}"/>
    <cellStyle name="Percent 2 4" xfId="3403" xr:uid="{78676931-1AC9-4B20-8529-8B9905FEBE66}"/>
    <cellStyle name="Percent 2 4 2" xfId="9717" xr:uid="{F77AB962-8E3C-4D19-90A2-65BA1C507917}"/>
    <cellStyle name="Percent 2 4 2 2" xfId="13065" xr:uid="{9E69361F-B22F-47F5-865D-1C7D2B2B3E06}"/>
    <cellStyle name="Percent 2 4 2 2 2" xfId="10050" xr:uid="{BACB7B4F-0B4E-4C35-9BAB-BC09BC584CA6}"/>
    <cellStyle name="Percent 2 4 2 2 2 2" xfId="11623" xr:uid="{A2D94898-68D2-4B14-82F1-3F45CFF1F95C}"/>
    <cellStyle name="Percent 2 4 2 2 2 2 2" xfId="36994" xr:uid="{428734F1-6246-4095-B1A2-60FDAA8268EA}"/>
    <cellStyle name="Percent 2 4 2 2 2 3" xfId="35434" xr:uid="{85AF09F4-73BD-46D1-AEC8-F232D02F952C}"/>
    <cellStyle name="Percent 2 4 2 2 3" xfId="20749" xr:uid="{23627C1D-43A2-4BB8-81C4-C8B1D9C94FDA}"/>
    <cellStyle name="Percent 2 4 2 2 3 2" xfId="11800" xr:uid="{DA536B0D-031A-4EBB-9434-003C8CDC5EE7}"/>
    <cellStyle name="Percent 2 4 2 2 3 2 2" xfId="37171" xr:uid="{1346D09C-6651-4510-9718-9E64A56BD03A}"/>
    <cellStyle name="Percent 2 4 2 2 3 3" xfId="46028" xr:uid="{8BCF4EEE-2D8D-4568-A4E8-43B9BC93813C}"/>
    <cellStyle name="Percent 2 4 2 2 4" xfId="3045" xr:uid="{71E61F66-AD8F-4ECC-9502-3CFB615EA840}"/>
    <cellStyle name="Percent 2 4 2 2 4 2" xfId="28498" xr:uid="{32696121-D46E-445D-8ACD-0B953B958A37}"/>
    <cellStyle name="Percent 2 4 2 2 5" xfId="38416" xr:uid="{B00B0025-2B5C-4FBA-BC3D-B46A836578A0}"/>
    <cellStyle name="Percent 2 4 2 3" xfId="13073" xr:uid="{C3165D8D-6830-4E80-BEE2-146F43DF3DCD}"/>
    <cellStyle name="Percent 2 4 2 3 2" xfId="5159" xr:uid="{858D8F4B-7BF1-421F-87CA-C7B945E8EE57}"/>
    <cellStyle name="Percent 2 4 2 3 2 2" xfId="30590" xr:uid="{AE683E01-0D28-4ADF-B9CE-4E40B12E7976}"/>
    <cellStyle name="Percent 2 4 2 3 3" xfId="38424" xr:uid="{76FF0805-98D8-4895-AC2F-835E051AAF5F}"/>
    <cellStyle name="Percent 2 4 2 4" xfId="17455" xr:uid="{FAAE948F-3926-48F0-903B-295466ABB264}"/>
    <cellStyle name="Percent 2 4 2 4 2" xfId="16891" xr:uid="{34E640F7-4951-4B44-AD29-6B7B10C3BF57}"/>
    <cellStyle name="Percent 2 4 2 4 2 2" xfId="42207" xr:uid="{ECCD2EEB-2C72-4D47-9AD5-3BDF3CB77037}"/>
    <cellStyle name="Percent 2 4 2 4 3" xfId="42763" xr:uid="{3B452B62-5738-40E0-9A56-6D1767F74C73}"/>
    <cellStyle name="Percent 2 4 2 5" xfId="17624" xr:uid="{F02B695B-0924-46A2-8351-C56C6A1FA1DB}"/>
    <cellStyle name="Percent 2 4 2 5 2" xfId="42932" xr:uid="{16D722CD-9DCA-464E-9503-D9219DEA98B4}"/>
    <cellStyle name="Percent 2 4 2 6" xfId="35101" xr:uid="{25A8CCF8-BAB8-4C4A-8606-525ABC9D6CEB}"/>
    <cellStyle name="Percent 2 4 3" xfId="1460" xr:uid="{9F0B80CF-42E9-445A-9E33-C626628A2C4F}"/>
    <cellStyle name="Percent 2 4 3 2" xfId="22687" xr:uid="{6B7B3736-7D8A-499E-B8DD-CD6DF9A770C4}"/>
    <cellStyle name="Percent 2 4 3 2 2" xfId="24260" xr:uid="{4FD4BCC8-AA7E-4933-9F60-8CEEFEB3393D}"/>
    <cellStyle name="Percent 2 4 3 2 2 2" xfId="49505" xr:uid="{A6570AD6-14B5-4E64-9D2F-FBA4222D41B0}"/>
    <cellStyle name="Percent 2 4 3 2 3" xfId="47942" xr:uid="{927C5E5B-75D6-4A80-9465-432491F0C4BF}"/>
    <cellStyle name="Percent 2 4 3 3" xfId="14437" xr:uid="{B2F4A6DF-CBCC-402A-9F78-FFC5FBA5A880}"/>
    <cellStyle name="Percent 2 4 3 3 2" xfId="24437" xr:uid="{C6C49D7C-840E-4557-81FE-D04CC246F22D}"/>
    <cellStyle name="Percent 2 4 3 3 2 2" xfId="49681" xr:uid="{A36F2B1F-75EF-4384-8BAE-9D98A6F55CCA}"/>
    <cellStyle name="Percent 2 4 3 3 3" xfId="39776" xr:uid="{59E77EEA-207A-408E-BE9F-48CAFC746578}"/>
    <cellStyle name="Percent 2 4 3 4" xfId="9358" xr:uid="{682891B0-522F-4397-9257-C0773D72C5AF}"/>
    <cellStyle name="Percent 2 4 3 4 2" xfId="34751" xr:uid="{25DBABC1-2157-4A8C-B754-4DE3A51AB317}"/>
    <cellStyle name="Percent 2 4 3 5" xfId="26931" xr:uid="{82841363-1430-4D99-AA02-C738D45AF856}"/>
    <cellStyle name="Percent 2 4 4" xfId="19387" xr:uid="{8744E682-034A-4536-BE68-7B062DD7C43A}"/>
    <cellStyle name="Percent 2 4 4 2" xfId="15692" xr:uid="{7B4561AB-57A9-4EA0-8B15-F507175925F7}"/>
    <cellStyle name="Percent 2 4 4 2 2" xfId="41019" xr:uid="{4B48FA28-8021-4C00-9F9F-393560ECF651}"/>
    <cellStyle name="Percent 2 4 4 3" xfId="44675" xr:uid="{36FDBDA4-6A02-474C-8A37-6B5C7D1C78C8}"/>
    <cellStyle name="Percent 2 4 5" xfId="23767" xr:uid="{D4637B94-AC66-4E9D-AB63-708185264B49}"/>
    <cellStyle name="Percent 2 4 5 2" xfId="23204" xr:uid="{12D7AC4F-DE17-4B7F-9FDE-49B28A58FF52}"/>
    <cellStyle name="Percent 2 4 5 2 2" xfId="48459" xr:uid="{89281CB4-DB3B-4A18-988D-B11E577A72D5}"/>
    <cellStyle name="Percent 2 4 5 3" xfId="49012" xr:uid="{8BA5559A-B6B2-4073-A433-AD562AA175D0}"/>
    <cellStyle name="Percent 2 4 6" xfId="23936" xr:uid="{5FE9CC30-679A-4487-A835-577530462EEA}"/>
    <cellStyle name="Percent 2 4 6 2" xfId="49181" xr:uid="{DB2D2FB9-7946-43F7-81FC-B7ED620C2223}"/>
    <cellStyle name="Percent 2 4 7" xfId="28848" xr:uid="{F57D4116-52C3-4737-A7FA-1CB27D9B1944}"/>
    <cellStyle name="Percent 2 5" xfId="22354" xr:uid="{CF481E16-CEB6-472D-9C55-AEFA5235F4AF}"/>
    <cellStyle name="Percent 2 5 2" xfId="19379" xr:uid="{7C28741C-73BC-49E8-AB7E-7303B999F31A}"/>
    <cellStyle name="Percent 2 5 2 2" xfId="3736" xr:uid="{866D0CFF-B755-4547-913B-E7A82A163555}"/>
    <cellStyle name="Percent 2 5 2 2 2" xfId="5310" xr:uid="{DAF9C411-1A09-465A-B252-7B3D465F50AF}"/>
    <cellStyle name="Percent 2 5 2 2 2 2" xfId="30741" xr:uid="{6594F4C8-5FFE-48CB-9B87-F3C86878C784}"/>
    <cellStyle name="Percent 2 5 2 2 3" xfId="29180" xr:uid="{EBA7DF6B-3CC9-4033-8A29-482F6D7B9540}"/>
    <cellStyle name="Percent 2 5 2 3" xfId="8114" xr:uid="{18277A78-9F1D-4C00-BEF0-5C52F92361F3}"/>
    <cellStyle name="Percent 2 5 2 3 2" xfId="5487" xr:uid="{A7779940-E1E2-424B-8AA2-944E120FE6E5}"/>
    <cellStyle name="Percent 2 5 2 3 2 2" xfId="30918" xr:uid="{C8BA6D1E-B79E-458F-BAB1-6A6D7380B756}"/>
    <cellStyle name="Percent 2 5 2 3 3" xfId="33521" xr:uid="{D95A2624-1D94-40E3-9AE1-00AA709F96C3}"/>
    <cellStyle name="Percent 2 5 2 4" xfId="14609" xr:uid="{D60E390C-9C02-44F3-8833-CCDC20D635CB}"/>
    <cellStyle name="Percent 2 5 2 4 2" xfId="39948" xr:uid="{7A5FBB66-A41A-4E0A-BE2D-CE410F2D9D0D}"/>
    <cellStyle name="Percent 2 5 2 5" xfId="44667" xr:uid="{39B3B972-8F9A-49B7-BE0C-6C43DEC89EA8}"/>
    <cellStyle name="Percent 2 5 3" xfId="1468" xr:uid="{27C27730-DC2C-48FB-A2CB-CC1341EAC5C3}"/>
    <cellStyle name="Percent 2 5 3 2" xfId="11472" xr:uid="{339EA06E-243E-4520-B937-223831013A8A}"/>
    <cellStyle name="Percent 2 5 3 2 2" xfId="36843" xr:uid="{751312DD-A0BE-445C-88A8-89F2312D323C}"/>
    <cellStyle name="Percent 2 5 3 3" xfId="26939" xr:uid="{B078E3E5-AD92-423F-B1D2-59383955A831}"/>
    <cellStyle name="Percent 2 5 4" xfId="6922" xr:uid="{0C72A7C6-8D07-430E-8A22-E9BF81C2D24B}"/>
    <cellStyle name="Percent 2 5 4 2" xfId="6357" xr:uid="{CCBD01B5-1BB0-4986-AD29-5A3BA6605E90}"/>
    <cellStyle name="Percent 2 5 4 2 2" xfId="31780" xr:uid="{ED64A87F-B655-43FF-90FD-3989406A4CB7}"/>
    <cellStyle name="Percent 2 5 4 3" xfId="32336" xr:uid="{BA617776-34DD-4AF1-BBA7-300DA467FE02}"/>
    <cellStyle name="Percent 2 5 5" xfId="7091" xr:uid="{1EB08B37-CC82-42D3-AFDE-7ACB949EF8EE}"/>
    <cellStyle name="Percent 2 5 5 2" xfId="32505" xr:uid="{4975E9AD-356A-4D79-841C-BD8E709E7EF6}"/>
    <cellStyle name="Percent 2 5 6" xfId="47611" xr:uid="{819B684E-4E5A-4079-9333-7FC967AA2D72}"/>
    <cellStyle name="Percent 2 6" xfId="6579" xr:uid="{5EB0A3F9-6F44-4987-89FA-3634FCFB3E31}"/>
    <cellStyle name="Percent 2 6 2" xfId="4646" xr:uid="{BE44BD7F-ACCA-46C6-9BFE-C4E5D629D0AA}"/>
    <cellStyle name="Percent 2 6 2 2" xfId="20931" xr:uid="{3C3CF170-8D0B-4AB8-ADE9-10CFAD7880CC}"/>
    <cellStyle name="Percent 2 6 2 2 2" xfId="46210" xr:uid="{D1F44D27-26CF-49E7-A58E-5658DC9FA3B4}"/>
    <cellStyle name="Percent 2 6 2 3" xfId="30077" xr:uid="{3E1C428B-75CB-440B-90E1-644C1B246A31}"/>
    <cellStyle name="Percent 2 6 3" xfId="9026" xr:uid="{7B89EDC8-91EF-4702-8F10-231F635AB8F0}"/>
    <cellStyle name="Percent 2 6 3 2" xfId="20068" xr:uid="{87509456-6E10-4B3B-B515-470E7B524C21}"/>
    <cellStyle name="Percent 2 6 3 2 2" xfId="45356" xr:uid="{8603101D-EBE7-4B2F-97D1-A77272A20EFD}"/>
    <cellStyle name="Percent 2 6 3 3" xfId="34419" xr:uid="{60DA998F-5C2D-4395-9539-7D54CA587947}"/>
    <cellStyle name="Percent 2 6 4" xfId="9195" xr:uid="{4BD3802F-93E9-4402-9B5D-DC1FE1AE98C0}"/>
    <cellStyle name="Percent 2 6 4 2" xfId="34588" xr:uid="{11C7E31D-EC6A-473A-ADF8-EA512CCC909D}"/>
    <cellStyle name="Percent 2 6 5" xfId="31993" xr:uid="{5DF791C2-A248-43B3-B9B5-D99768DC47C3}"/>
    <cellStyle name="Percent 2 7" xfId="10868" xr:uid="{BD9BB1D8-B545-4E9B-8326-860635AB42BA}"/>
    <cellStyle name="Percent 2 7 2" xfId="512" xr:uid="{96BCE697-D7E6-4C89-8CA8-8BB05313178B}"/>
    <cellStyle name="Percent 2 7 2 2" xfId="12582" xr:uid="{777890AC-6C8D-463D-B3CF-3DE345DB8CBD}"/>
    <cellStyle name="Percent 2 7 2 2 2" xfId="37945" xr:uid="{E942408F-293A-4339-8964-19ED95AE6802}"/>
    <cellStyle name="Percent 2 7 2 3" xfId="25996" xr:uid="{F32D6BEF-1010-49BA-98E6-208C24DBABC4}"/>
    <cellStyle name="Percent 2 7 3" xfId="19638" xr:uid="{CC50D544-6C7D-4AB4-8D58-9C646CBE0677}"/>
    <cellStyle name="Percent 2 7 3 2" xfId="16974" xr:uid="{2A927459-1FD3-4F5C-82C8-FFC0DE45C08F}"/>
    <cellStyle name="Percent 2 7 3 2 2" xfId="42290" xr:uid="{656C75D7-CE6A-4F7A-80AB-87481A518C7D}"/>
    <cellStyle name="Percent 2 7 3 3" xfId="44926" xr:uid="{E56265EC-D53D-4901-BBC2-FCAC1E1A4A7A}"/>
    <cellStyle name="Percent 2 7 4" xfId="5067" xr:uid="{8BCBE203-0727-441A-9919-71284231B96B}"/>
    <cellStyle name="Percent 2 7 4 2" xfId="30498" xr:uid="{F97DC3F7-79BD-40A7-AE97-05E090845656}"/>
    <cellStyle name="Percent 2 7 5" xfId="36239" xr:uid="{33BBAF13-D976-4201-A020-098ADD73BC56}"/>
    <cellStyle name="Percent 2 8" xfId="16204" xr:uid="{889C747C-9D12-4729-A6B0-8DE632D91429}"/>
    <cellStyle name="Percent 2 8 2" xfId="18477" xr:uid="{988A3953-8339-472F-B361-979456A3EEEE}"/>
    <cellStyle name="Percent 2 8 2 2" xfId="14778" xr:uid="{666B9F05-86CD-49E0-BE61-E0C32CADBC80}"/>
    <cellStyle name="Percent 2 8 2 2 2" xfId="40117" xr:uid="{AF23A140-94D1-4D99-AF9E-254681514B0F}"/>
    <cellStyle name="Percent 2 8 2 3" xfId="43777" xr:uid="{075A675C-3D5D-4E17-AB1F-9B0D74FF4C7C}"/>
    <cellStyle name="Percent 2 8 3" xfId="4974" xr:uid="{F6939AFD-0361-4F26-803D-0B88CF403169}"/>
    <cellStyle name="Percent 2 8 3 2" xfId="1279" xr:uid="{9B090DE0-6168-4384-AE41-7EF35C009B07}"/>
    <cellStyle name="Percent 2 8 3 2 2" xfId="26763" xr:uid="{A762140E-1BAE-4269-94CD-0F3679DFF011}"/>
    <cellStyle name="Percent 2 8 3 3" xfId="30405" xr:uid="{DA96B4AE-8F1D-48ED-A7B3-CE540670DA2F}"/>
    <cellStyle name="Percent 2 8 4" xfId="17783" xr:uid="{BF6CAC12-FCD0-47AD-8141-B7484624DA5A}"/>
    <cellStyle name="Percent 2 8 4 2" xfId="43091" xr:uid="{7B7A806D-C1EE-4C02-8A25-C76327F1233A}"/>
    <cellStyle name="Percent 2 8 5" xfId="41520" xr:uid="{AA022BD3-18C6-4B3C-A927-5147ABB8687C}"/>
    <cellStyle name="Percent 20" xfId="14998" xr:uid="{83C81B6D-1530-443D-BC61-B2CCEBF16E6F}"/>
    <cellStyle name="Percent 20 2" xfId="19211" xr:uid="{F1DFAB7C-C157-415A-AA84-731B889FFA75}"/>
    <cellStyle name="Percent 20 2 2" xfId="18224" xr:uid="{A66877F1-34BD-419C-B66D-3428BB10E2AD}"/>
    <cellStyle name="Percent 20 2 2 2" xfId="18395" xr:uid="{C2151280-58A6-43B2-81E7-EB1BD24466CA}"/>
    <cellStyle name="Percent 20 2 2 2 2" xfId="23095" xr:uid="{EC154D56-B4BD-42B5-8E1C-9B18EF11CEA8}"/>
    <cellStyle name="Percent 20 2 2 2 2 2" xfId="48350" xr:uid="{AE8E81DF-5865-4D1E-A16C-2917792D36BF}"/>
    <cellStyle name="Percent 20 2 2 2 3" xfId="43695" xr:uid="{AD965D42-A6D8-4C69-81D5-F9D98262792D}"/>
    <cellStyle name="Percent 20 2 2 3" xfId="12242" xr:uid="{9C58CCDC-FADC-49A3-9293-5F22BA11B6B5}"/>
    <cellStyle name="Percent 20 2 2 3 2" xfId="9615" xr:uid="{60BE2C97-2941-40D9-919B-41B0B4CCA1D0}"/>
    <cellStyle name="Percent 20 2 2 3 2 2" xfId="35008" xr:uid="{5E0C87A1-ADF0-499A-A337-1D3C0D3D999A}"/>
    <cellStyle name="Percent 20 2 2 3 3" xfId="37605" xr:uid="{4954DFDC-A8C6-424A-B9FC-EEFAB9A15F73}"/>
    <cellStyle name="Percent 20 2 2 4" xfId="3996" xr:uid="{5753F5F4-8FA9-43AE-BEF4-110C31ADC305}"/>
    <cellStyle name="Percent 20 2 2 4 2" xfId="29440" xr:uid="{B1252C09-71AD-4CAB-87D2-C17D9A15192D}"/>
    <cellStyle name="Percent 20 2 2 5" xfId="43524" xr:uid="{C69DC466-CDD3-4B3D-A015-EF91C8239FA0}"/>
    <cellStyle name="Percent 20 2 3" xfId="16201" xr:uid="{EACC43D9-0AC6-4934-ABB3-2ABF2BB8AB4E}"/>
    <cellStyle name="Percent 20 2 3 2" xfId="1981" xr:uid="{2939E0D8-2981-4724-8902-9E14C86DCD07}"/>
    <cellStyle name="Percent 20 2 3 2 2" xfId="27452" xr:uid="{1B1A0BA4-FCE7-4C52-A59F-65A7CE23A976}"/>
    <cellStyle name="Percent 20 2 3 3" xfId="41517" xr:uid="{6775D446-CE14-43B8-B5AA-73CD412AC3EF}"/>
    <cellStyle name="Percent 20 2 4" xfId="22694" xr:uid="{EA9361C3-F87B-4C20-B2D5-6F32211242BF}"/>
    <cellStyle name="Percent 20 2 4 2" xfId="3218" xr:uid="{C4A3B922-1479-41A3-9D1F-322B8C7D340C}"/>
    <cellStyle name="Percent 20 2 4 2 2" xfId="28671" xr:uid="{235A4AD8-E521-4028-83CC-B48811EEEE9F}"/>
    <cellStyle name="Percent 20 2 4 3" xfId="47949" xr:uid="{B5E598BC-D193-45C9-9FB6-797A50751176}"/>
    <cellStyle name="Percent 20 2 5" xfId="10227" xr:uid="{2D062BE8-6A21-4A49-9ABF-0812C8EFAD4B}"/>
    <cellStyle name="Percent 20 2 5 2" xfId="35611" xr:uid="{67C09F5B-525B-49D8-B1B0-7FEDF3056F56}"/>
    <cellStyle name="Percent 20 2 6" xfId="44503" xr:uid="{338F48F6-E0FB-4F2C-A1EB-09A88692628D}"/>
    <cellStyle name="Percent 20 3" xfId="6660" xr:uid="{4386F01C-CA8F-4A82-BCEB-AF8CF9B49743}"/>
    <cellStyle name="Percent 20 3 2" xfId="3655" xr:uid="{EEC70EC9-2EFE-4A81-BFC6-8D738ADAAFE3}"/>
    <cellStyle name="Percent 20 3 2 2" xfId="18906" xr:uid="{7EA2FD94-B750-4D5A-9CDA-685AD60CD350}"/>
    <cellStyle name="Percent 20 3 2 2 2" xfId="44206" xr:uid="{AD89DA4B-DED9-42D2-AAC2-394FD4EFB26D}"/>
    <cellStyle name="Percent 20 3 2 3" xfId="29099" xr:uid="{033D073E-0F0B-4413-BFA6-C0EB9C6E4581}"/>
    <cellStyle name="Percent 20 3 3" xfId="684" xr:uid="{67AF81EE-EA80-4E54-9B83-3F61D337160D}"/>
    <cellStyle name="Percent 20 3 3 2" xfId="12754" xr:uid="{369968EC-7460-4ED8-8B6D-DFC4204756F3}"/>
    <cellStyle name="Percent 20 3 3 2 2" xfId="38117" xr:uid="{DCD39E21-3A4E-4A32-A1ED-52A13A90D53D}"/>
    <cellStyle name="Percent 20 3 3 3" xfId="26168" xr:uid="{04CB1434-7FCB-4443-9114-4AAB78E5DD91}"/>
    <cellStyle name="Percent 20 3 4" xfId="24017" xr:uid="{32F83A54-CFD3-46C5-B606-3A4D3EF4A5A9}"/>
    <cellStyle name="Percent 20 3 4 2" xfId="49262" xr:uid="{CB6B97EF-9E29-4918-9731-86E34E5CDF5F}"/>
    <cellStyle name="Percent 20 3 5" xfId="32074" xr:uid="{793DCDB0-1B46-4A9C-A39F-E8B6A956AE85}"/>
    <cellStyle name="Percent 20 4" xfId="11984" xr:uid="{62BA0A9C-EECF-4219-8311-215C86592216}"/>
    <cellStyle name="Percent 20 4 2" xfId="20579" xr:uid="{4E719D1A-06BC-4592-8DCA-C4E315171609}"/>
    <cellStyle name="Percent 20 4 2 2" xfId="9527" xr:uid="{AB2B3F25-3396-43A5-B61F-FF3A9F17B2D4}"/>
    <cellStyle name="Percent 20 4 2 2 2" xfId="34920" xr:uid="{63AA174E-F5C3-4783-8705-9ABDD3C334C0}"/>
    <cellStyle name="Percent 20 4 2 3" xfId="45858" xr:uid="{4D0A91B1-7794-4A76-A7C4-BC73F54E89F2}"/>
    <cellStyle name="Percent 20 4 3" xfId="23924" xr:uid="{E435FC92-BF2A-4760-BBC1-EBE16C0612D8}"/>
    <cellStyle name="Percent 20 4 3 2" xfId="4415" xr:uid="{2676B2EA-E6F7-4DEB-8855-BBC8AD01E2E1}"/>
    <cellStyle name="Percent 20 4 3 2 2" xfId="29859" xr:uid="{AF79475E-ADAE-4B78-9D72-8E2262F0455E}"/>
    <cellStyle name="Percent 20 4 3 3" xfId="49169" xr:uid="{06D4BD65-1558-4F90-B127-CD9AD3B14F98}"/>
    <cellStyle name="Percent 20 4 4" xfId="19886" xr:uid="{95A4DAF8-D7B8-4A72-A883-8B3A585DF5B7}"/>
    <cellStyle name="Percent 20 4 4 2" xfId="45174" xr:uid="{242CD608-738F-4B61-8AA2-18959021B60C}"/>
    <cellStyle name="Percent 20 4 5" xfId="37347" xr:uid="{E88D3D9E-B706-4B16-A5AC-E51D2E8D4661}"/>
    <cellStyle name="Percent 20 5" xfId="23589" xr:uid="{9F34CD60-C6D9-4C50-AEDA-9AE9C90064C9}"/>
    <cellStyle name="Percent 20 5 2" xfId="25135" xr:uid="{E5998743-C078-4832-8399-3FFF23D8D0D2}"/>
    <cellStyle name="Percent 20 5 2 2" xfId="50369" xr:uid="{ABE3B8A2-7D2B-4521-877A-2FAAFBB81CA1}"/>
    <cellStyle name="Percent 20 5 3" xfId="48834" xr:uid="{D2A82283-1DCF-43F3-8B63-A022EC5C2D7B}"/>
    <cellStyle name="Percent 20 6" xfId="19551" xr:uid="{71006D2F-FD19-44E2-B5CF-2D5B5F10D2FE}"/>
    <cellStyle name="Percent 20 6 2" xfId="15852" xr:uid="{391B3D0D-84C7-45B2-AF08-63270A533845}"/>
    <cellStyle name="Percent 20 6 2 2" xfId="41179" xr:uid="{F3777AAD-4927-45AE-AE66-D4D714602EE2}"/>
    <cellStyle name="Percent 20 6 3" xfId="44839" xr:uid="{0B697DBA-E7EA-4560-9983-5A79F470575A}"/>
    <cellStyle name="Percent 20 7" xfId="6014" xr:uid="{C63FF5BB-F086-419C-AFCD-E7CE04CA8164}"/>
    <cellStyle name="Percent 20 7 2" xfId="31437" xr:uid="{AB56346B-E337-4A5A-A581-23E0B68A1CA1}"/>
    <cellStyle name="Percent 20 8" xfId="40332" xr:uid="{D660FAA2-4B7C-4297-8BC3-C2413A0AF18A}"/>
    <cellStyle name="Percent 21" xfId="4465" xr:uid="{02EF74DC-99FB-47A4-9845-275D1A4D2B8D}"/>
    <cellStyle name="Percent 21 2" xfId="12893" xr:uid="{2C4EFF43-71AF-41EC-BC37-153F45A18BF6}"/>
    <cellStyle name="Percent 22" xfId="10778" xr:uid="{374BC7C5-5FA5-45BA-9370-9478465D3B4D}"/>
    <cellStyle name="Percent 22 2" xfId="1288" xr:uid="{F9CFC334-2DE5-46B7-840D-09FA2D95B3FE}"/>
    <cellStyle name="Percent 23" xfId="23415" xr:uid="{ECC0C40F-F9C3-430F-AADF-652CFD709368}"/>
    <cellStyle name="Percent 23 2" xfId="3392" xr:uid="{90216E7C-E02F-4246-94E7-165A5A0B6931}"/>
    <cellStyle name="Percent 24" xfId="17103" xr:uid="{066E3928-A10F-4A22-9198-5074492E8177}"/>
    <cellStyle name="Percent 24 2" xfId="9706" xr:uid="{456EC0C8-59BD-4C4E-9195-80AA8B29704A}"/>
    <cellStyle name="Percent 25" xfId="6570" xr:uid="{C21D7299-D202-4331-9545-449178FDE242}"/>
    <cellStyle name="Percent 25 2" xfId="22343" xr:uid="{F2C1DE31-96EC-4BAF-8310-F547A2D73C79}"/>
    <cellStyle name="Percent 26" xfId="19207" xr:uid="{92AEFD45-FB0A-4E03-8196-C6890234A0C1}"/>
    <cellStyle name="Percent 26 2" xfId="16030" xr:uid="{DAF64DA2-0508-4D56-9BBB-2FE7A7F58E8A}"/>
    <cellStyle name="Percent 27" xfId="12892" xr:uid="{505B32F2-358A-47EA-B4AC-144FACDA6224}"/>
    <cellStyle name="Percent 27 2" xfId="5496" xr:uid="{F61A87B8-3EB8-47A1-A4C2-462544C4FD71}"/>
    <cellStyle name="Percent 28" xfId="249" xr:uid="{74B2E069-AF66-4B18-BEA7-AAF8F8319965}"/>
    <cellStyle name="Percent 29" xfId="1290" xr:uid="{8FCB58FC-5E2E-47A2-84B2-B2FD535A05CF}"/>
    <cellStyle name="Percent 3" xfId="111" xr:uid="{EB8A155F-2CE4-4E62-B75A-6A784C02BA74}"/>
    <cellStyle name="Percent 3 2" xfId="3394" xr:uid="{9C24E32E-E874-4301-9426-AB2521D7236F}"/>
    <cellStyle name="Percent 3 2 2" xfId="12896" xr:uid="{8D99AA56-6994-437E-B6DA-D3238E83C1E1}"/>
    <cellStyle name="Percent 3 2 2 2" xfId="11821" xr:uid="{45ACDE2C-DF5F-439C-9093-5A1F724986D2}"/>
    <cellStyle name="Percent 3 2 2 2 2" xfId="22523" xr:uid="{47C097D4-6A8C-4EE0-843D-D223DEFDFA7A}"/>
    <cellStyle name="Percent 3 2 2 2 2 2" xfId="7264" xr:uid="{128665AE-ACA1-4883-AB6A-5E4DD40F8A99}"/>
    <cellStyle name="Percent 3 2 2 2 2 2 2" xfId="32678" xr:uid="{FDF9B840-51FC-4A14-A80E-75FEC7D1AB74}"/>
    <cellStyle name="Percent 3 2 2 2 2 3" xfId="47778" xr:uid="{6260E2FB-CCEE-4803-BB49-2ADE5BD8421B}"/>
    <cellStyle name="Percent 3 2 2 2 3" xfId="604" xr:uid="{4CAAE9D0-1518-40A3-907A-6381B4E1896B}"/>
    <cellStyle name="Percent 3 2 2 2 3 2" xfId="18995" xr:uid="{EA8F6174-700F-4C9E-A26F-71B4809B1D44}"/>
    <cellStyle name="Percent 3 2 2 2 3 2 2" xfId="44295" xr:uid="{04086795-6E2D-4FD6-9B55-79F8A011BCCF}"/>
    <cellStyle name="Percent 3 2 2 2 3 3" xfId="26088" xr:uid="{3CFFC680-9C35-4368-86C1-DFB91F426440}"/>
    <cellStyle name="Percent 3 2 2 2 4" xfId="774" xr:uid="{27E039D0-94B8-40B5-A7EC-9DC4B52CAC68}"/>
    <cellStyle name="Percent 3 2 2 2 4 2" xfId="26258" xr:uid="{2A1320F4-0A25-4EA7-8FFF-31C92B9A8B4D}"/>
    <cellStyle name="Percent 3 2 2 2 5" xfId="37185" xr:uid="{1B59E96C-9C07-4063-9310-E11119C7E34E}"/>
    <cellStyle name="Percent 3 2 2 3" xfId="7691" xr:uid="{3C1109E6-28E3-496D-BE2F-50FBD23181E2}"/>
    <cellStyle name="Percent 3 2 2 3 2" xfId="7862" xr:uid="{50F79CC3-1AAD-4CB6-9625-81B05B62719A}"/>
    <cellStyle name="Percent 3 2 2 3 2 2" xfId="16782" xr:uid="{EB62D958-10B9-43D1-A314-9E54E2D0FFD4}"/>
    <cellStyle name="Percent 3 2 2 3 2 2 2" xfId="42098" xr:uid="{44B5246E-62BF-41DE-B080-BD038F6AE5B8}"/>
    <cellStyle name="Percent 3 2 2 3 2 3" xfId="33269" xr:uid="{C8D3C2B2-6F76-4610-99F7-9297885F188E}"/>
    <cellStyle name="Percent 3 2 2 3 3" xfId="24879" xr:uid="{99FB18A0-EC62-4BEB-8180-5D9656EBBA69}"/>
    <cellStyle name="Percent 3 2 2 3 3 2" xfId="22251" xr:uid="{C3BA76AA-45BA-4D16-891C-8B93CE3E620E}"/>
    <cellStyle name="Percent 3 2 2 3 3 2 2" xfId="47519" xr:uid="{D3F35EBE-6877-4E5E-AE4D-44223AE69A9A}"/>
    <cellStyle name="Percent 3 2 2 3 3 3" xfId="50113" xr:uid="{1CA525FB-C1AF-4F0D-8AF2-27F43A7CF18A}"/>
    <cellStyle name="Percent 3 2 2 3 4" xfId="10310" xr:uid="{EB2B561F-C066-4E61-9ADA-8E08A1594DE4}"/>
    <cellStyle name="Percent 3 2 2 3 4 2" xfId="35694" xr:uid="{C50ADE46-EC5D-438F-8AD4-19D36651D117}"/>
    <cellStyle name="Percent 3 2 2 3 5" xfId="33098" xr:uid="{D461A5FB-918C-4958-980B-7D844E54C3F2}"/>
    <cellStyle name="Percent 3 2 2 4" xfId="6743" xr:uid="{E5356676-EA5F-4BE2-A82F-6070DB81C8FE}"/>
    <cellStyle name="Percent 3 2 2 4 2" xfId="1632" xr:uid="{7056AA3D-8F05-4CDA-986B-A50C403FC016}"/>
    <cellStyle name="Percent 3 2 2 4 2 2" xfId="15843" xr:uid="{36A9BF9A-7C08-4315-A054-E1DB45C4D9BF}"/>
    <cellStyle name="Percent 3 2 2 4 2 2 2" xfId="41170" xr:uid="{1DCE679D-97A7-4304-8D73-7381C402BB3F}"/>
    <cellStyle name="Percent 3 2 2 4 2 3" xfId="27103" xr:uid="{713809FA-A1D3-4A01-93C2-1EC5AC9BF741}"/>
    <cellStyle name="Percent 3 2 2 4 3" xfId="18647" xr:uid="{339091A6-0F9E-48CA-BDCE-CEA8502B41E5}"/>
    <cellStyle name="Percent 3 2 2 4 3 2" xfId="16020" xr:uid="{71C8BC6C-4685-444E-97F8-142FF629C025}"/>
    <cellStyle name="Percent 3 2 2 4 3 2 2" xfId="41347" xr:uid="{C91FD231-6AFC-4C50-81EB-2504D7F6B347}"/>
    <cellStyle name="Percent 3 2 2 4 3 3" xfId="43947" xr:uid="{408F1473-4B95-49B7-966B-61AF61EAF5FC}"/>
    <cellStyle name="Percent 3 2 2 4 4" xfId="20921" xr:uid="{0885CE13-192E-47F8-9285-EA18DDF03CB2}"/>
    <cellStyle name="Percent 3 2 2 4 4 2" xfId="46200" xr:uid="{F691D5DA-A289-47A9-AF3E-6BABC5988876}"/>
    <cellStyle name="Percent 3 2 2 4 5" xfId="32157" xr:uid="{9B21EB90-2314-4D43-BED8-C2828804ADED}"/>
    <cellStyle name="Percent 3 2 2 5" xfId="5667" xr:uid="{F8B8B13D-3AF3-4431-ABC7-9C1F3EBB4D66}"/>
    <cellStyle name="Percent 3 2 2 5 2" xfId="4085" xr:uid="{1BD502FE-7E00-45CE-952F-B18446D9B1B7}"/>
    <cellStyle name="Percent 3 2 2 5 2 2" xfId="29529" xr:uid="{FA13209E-5472-4D2B-B0E8-014B1A752BE1}"/>
    <cellStyle name="Percent 3 2 2 5 3" xfId="31090" xr:uid="{CA238CB7-DF95-43EC-9FE7-9F468BEE2926}"/>
    <cellStyle name="Percent 3 2 2 6" xfId="16381" xr:uid="{FFC6E11A-09DB-4F30-B2D1-8D5C0307232F}"/>
    <cellStyle name="Percent 3 2 2 6 2" xfId="9531" xr:uid="{B7086429-72E1-4DE4-81B2-03FEA020E3D1}"/>
    <cellStyle name="Percent 3 2 2 6 2 2" xfId="34924" xr:uid="{83295626-9F60-4B11-8FB4-51DA9744D771}"/>
    <cellStyle name="Percent 3 2 2 6 3" xfId="41697" xr:uid="{4924BC75-D830-4835-9545-B0FB73CD3540}"/>
    <cellStyle name="Percent 3 2 2 7" xfId="22864" xr:uid="{1C540A14-B9CB-46BD-B59B-664ACD26BE37}"/>
    <cellStyle name="Percent 3 2 2 7 2" xfId="48119" xr:uid="{60847639-C3D4-408A-B65A-BCAD32EB5844}"/>
    <cellStyle name="Percent 3 2 2 8" xfId="38252" xr:uid="{7201D601-758E-4EFB-8894-655369B28FC8}"/>
    <cellStyle name="Percent 3 2 3" xfId="5507" xr:uid="{4379086B-1001-4D05-A0AF-9061F163DD2D}"/>
    <cellStyle name="Percent 3 2 3 2" xfId="9886" xr:uid="{C1A21681-3F05-4A2E-BDF6-DD12EB2C6EE2}"/>
    <cellStyle name="Percent 3 2 3 2 2" xfId="17797" xr:uid="{3F821234-18DF-47D0-873F-EE8A67A9462A}"/>
    <cellStyle name="Percent 3 2 3 2 2 2" xfId="43105" xr:uid="{348D89BF-088F-46CA-B03B-C0F97B5E907D}"/>
    <cellStyle name="Percent 3 2 3 2 3" xfId="35270" xr:uid="{B05208A1-232F-47B3-997F-92A669A85F54}"/>
    <cellStyle name="Percent 3 2 3 3" xfId="13244" xr:uid="{AED02F07-4742-4C0C-B7EA-A3AA14CEC787}"/>
    <cellStyle name="Percent 3 2 3 3 2" xfId="25308" xr:uid="{DE3444EF-0BB4-4572-9499-BA33239E7E21}"/>
    <cellStyle name="Percent 3 2 3 3 2 2" xfId="50542" xr:uid="{CB7BFDEF-C9AF-4420-A456-0B97CD722609}"/>
    <cellStyle name="Percent 3 2 3 3 3" xfId="38595" xr:uid="{F5273116-C1A7-46C4-8914-AC24D09069A5}"/>
    <cellStyle name="Percent 3 2 3 4" xfId="13413" xr:uid="{A734EEA5-B41F-45C9-A402-1469916D265D}"/>
    <cellStyle name="Percent 3 2 3 4 2" xfId="38764" xr:uid="{6AFB44C1-1A1A-463C-9003-6FF529DC51C3}"/>
    <cellStyle name="Percent 3 2 3 5" xfId="30930" xr:uid="{9EB6F095-5141-4103-B0E0-5F29C71C2460}"/>
    <cellStyle name="Percent 3 2 4" xfId="12982" xr:uid="{029E97C7-8661-4E43-B056-E1EDF8914DAB}"/>
    <cellStyle name="Percent 3 2 4 2" xfId="9969" xr:uid="{71475920-0075-4805-8068-1152E133D85B}"/>
    <cellStyle name="Percent 3 2 4 2 2" xfId="8373" xr:uid="{5086EEFB-27FC-4A67-95FD-571EEF4F2FCE}"/>
    <cellStyle name="Percent 3 2 4 2 2 2" xfId="33780" xr:uid="{D8E4BE35-27FB-4E44-8C05-659696143288}"/>
    <cellStyle name="Percent 3 2 4 2 3" xfId="35353" xr:uid="{CB4E773F-6532-4436-B1D2-C0CF587FACE7}"/>
    <cellStyle name="Percent 3 2 4 3" xfId="1722" xr:uid="{852E3762-0C0A-4848-948D-FDA49343082A}"/>
    <cellStyle name="Percent 3 2 4 3 2" xfId="25391" xr:uid="{B57604D5-38CC-4772-AADC-656585108216}"/>
    <cellStyle name="Percent 3 2 4 3 2 2" xfId="50625" xr:uid="{8E91D82A-DF6F-4DEA-B628-F74508C4D0E7}"/>
    <cellStyle name="Percent 3 2 4 3 3" xfId="27193" xr:uid="{F3B1D042-4E3B-479E-AE43-2EFF8FE7B888}"/>
    <cellStyle name="Percent 3 2 4 4" xfId="17705" xr:uid="{5AB390AB-5678-4974-B3FE-765A2158DD4E}"/>
    <cellStyle name="Percent 3 2 4 4 2" xfId="43013" xr:uid="{9F5FBD80-D11D-4C76-A5C4-E8237A466FDC}"/>
    <cellStyle name="Percent 3 2 4 5" xfId="38333" xr:uid="{9E213F92-9CA0-409F-B9B3-835BC49D9D5D}"/>
    <cellStyle name="Percent 3 2 5" xfId="24621" xr:uid="{F7C667BA-F823-4567-AE55-357CE5096685}"/>
    <cellStyle name="Percent 3 2 5 2" xfId="14267" xr:uid="{FF00BDC6-937A-4D29-8135-E68A7C54ECCE}"/>
    <cellStyle name="Percent 3 2 5 2 2" xfId="22163" xr:uid="{F738E9C9-EE66-48CF-AC85-76462CDBFE70}"/>
    <cellStyle name="Percent 3 2 5 2 2 2" xfId="47431" xr:uid="{795F4A7F-6125-4C37-9B57-3AD779B8737D}"/>
    <cellStyle name="Percent 3 2 5 2 3" xfId="39606" xr:uid="{B323725B-9F9F-41CF-8286-E591E2F7CCFA}"/>
    <cellStyle name="Percent 3 2 5 3" xfId="17612" xr:uid="{CAFC6874-E957-4DFE-8D91-BF1FF94835CD}"/>
    <cellStyle name="Percent 3 2 5 3 2" xfId="10729" xr:uid="{1FC1AF7A-54F2-4CD4-8E80-973316F00188}"/>
    <cellStyle name="Percent 3 2 5 3 2 2" xfId="36113" xr:uid="{A1BE1DE3-36BB-4A66-96F0-F74B2B5D6098}"/>
    <cellStyle name="Percent 3 2 5 3 3" xfId="42920" xr:uid="{B4E86193-B193-4E5F-A478-D8EBFD815591}"/>
    <cellStyle name="Percent 3 2 5 4" xfId="13572" xr:uid="{0442FF6A-BB71-4D6E-A9FF-405870208106}"/>
    <cellStyle name="Percent 3 2 5 4 2" xfId="38923" xr:uid="{339A88BA-767E-4EFD-A356-3F1D546A2F54}"/>
    <cellStyle name="Percent 3 2 5 5" xfId="49855" xr:uid="{512DDD1C-0ED2-4242-A3F4-6FDEA3EBAA56}"/>
    <cellStyle name="Percent 3 2 6" xfId="17277" xr:uid="{BF5FCA30-C52D-48E6-BE94-0F6BBCF39B2C}"/>
    <cellStyle name="Percent 3 2 6 2" xfId="18822" xr:uid="{183F2CFC-9CFE-4890-BA67-D1E60ED16E84}"/>
    <cellStyle name="Percent 3 2 6 2 2" xfId="44122" xr:uid="{39C6C1ED-ECF1-4046-BB2F-D1529956A8EB}"/>
    <cellStyle name="Percent 3 2 6 3" xfId="42585" xr:uid="{91142C70-E47B-4E3A-B9CC-89137EF7DAB1}"/>
    <cellStyle name="Percent 3 2 7" xfId="13237" xr:uid="{B2CCB8A6-DA3E-4496-89F4-0E05E25C8B5D}"/>
    <cellStyle name="Percent 3 2 7 2" xfId="5319" xr:uid="{0271424F-AB66-4D2E-BDF6-084F1533421C}"/>
    <cellStyle name="Percent 3 2 7 2 2" xfId="30750" xr:uid="{CCEC3B40-F183-4BF8-8176-F6DD0EB5E000}"/>
    <cellStyle name="Percent 3 2 7 3" xfId="38588" xr:uid="{D080DD50-C94A-46F8-8D32-74EA9D10AF82}"/>
    <cellStyle name="Percent 3 2 8" xfId="12328" xr:uid="{3FB34B0B-504F-4A3E-9424-C61DB9C3C663}"/>
    <cellStyle name="Percent 3 2 8 2" xfId="37691" xr:uid="{D058E23A-B53F-4013-9B08-8F7272F08BF5}"/>
    <cellStyle name="Percent 3 2 9" xfId="28841" xr:uid="{E46FB2C9-AAD6-4277-B4FF-022A12E47EF1}"/>
    <cellStyle name="Percent 3 3" xfId="24458" xr:uid="{E41CFB12-B471-4DC3-8B72-09A6A8C9465C}"/>
    <cellStyle name="Percent 3 3 2" xfId="18145" xr:uid="{AE622F85-CDF0-471E-A37C-9EA90ED592D9}"/>
    <cellStyle name="Percent 3 3 2 2" xfId="23588" xr:uid="{9CC603A5-3CDD-424A-90D1-7A5488718767}"/>
    <cellStyle name="Percent 3 3 2 2 2" xfId="13234" xr:uid="{EB35EBE2-466E-45E5-95B5-FBAFEF50B8E3}"/>
    <cellStyle name="Percent 3 3 2 2 2 2" xfId="9519" xr:uid="{98EE7433-0D50-487C-9377-26ED74635B10}"/>
    <cellStyle name="Percent 3 3 2 2 2 2 2" xfId="34912" xr:uid="{3B50B13A-2679-46F5-A912-6CFF1E522765}"/>
    <cellStyle name="Percent 3 3 2 2 2 3" xfId="38585" xr:uid="{7A8605A8-2E71-4D92-B3A9-C80AFD1AC564}"/>
    <cellStyle name="Percent 3 3 2 2 3" xfId="12323" xr:uid="{88C0B14D-3925-4D9A-B114-74355543ED05}"/>
    <cellStyle name="Percent 3 3 2 2 3 2" xfId="9696" xr:uid="{EE1EE69A-FDAA-4888-90D6-8165213E403B}"/>
    <cellStyle name="Percent 3 3 2 2 3 2 2" xfId="35089" xr:uid="{249AAE61-AAE3-4086-A208-94B7976B6F94}"/>
    <cellStyle name="Percent 3 3 2 2 3 3" xfId="37686" xr:uid="{0C00AF5E-0B2E-41B7-B053-9335AEF9FC2F}"/>
    <cellStyle name="Percent 3 3 2 2 4" xfId="18819" xr:uid="{339C24D0-63D0-42B5-9855-071C77C310E8}"/>
    <cellStyle name="Percent 3 3 2 2 4 2" xfId="44119" xr:uid="{EB2E6876-4ADE-4507-93C2-DA5DA3513A17}"/>
    <cellStyle name="Percent 3 3 2 2 5" xfId="48833" xr:uid="{6343D954-F1C1-4104-8773-C2424A04B2CC}"/>
    <cellStyle name="Percent 3 3 2 3" xfId="5676" xr:uid="{DA6F97BD-F808-4057-9D33-07CB201E685F}"/>
    <cellStyle name="Percent 3 3 2 3 2" xfId="13586" xr:uid="{87F7575D-3409-40FE-8F6F-E510A35A16F4}"/>
    <cellStyle name="Percent 3 3 2 3 2 2" xfId="38937" xr:uid="{10041434-E505-45F5-AFA7-4B095C6F198A}"/>
    <cellStyle name="Percent 3 3 2 3 3" xfId="31099" xr:uid="{45268164-06BC-4BC6-8A04-14E239772C4D}"/>
    <cellStyle name="Percent 3 3 2 4" xfId="3746" xr:uid="{C6101CDF-F89F-451E-AF47-723A6F1789A7}"/>
    <cellStyle name="Percent 3 3 2 4 2" xfId="21097" xr:uid="{06C48CD3-E283-4BA5-B212-0D3EA44E89EA}"/>
    <cellStyle name="Percent 3 3 2 4 2 2" xfId="46376" xr:uid="{5B22F819-47B6-49C3-92CB-0F9B3F20600B}"/>
    <cellStyle name="Percent 3 3 2 4 3" xfId="29190" xr:uid="{CA35B897-E4A9-424F-919F-EA9EEF0BA14C}"/>
    <cellStyle name="Percent 3 3 2 5" xfId="3915" xr:uid="{6D9BB721-1C98-475F-B7F1-D5F1C6F2ED47}"/>
    <cellStyle name="Percent 3 3 2 5 2" xfId="29359" xr:uid="{DB5BC64D-E54D-4D9F-9FFC-37357BB9DE08}"/>
    <cellStyle name="Percent 3 3 2 6" xfId="43446" xr:uid="{CFE40B6C-DB5C-43BD-AEBA-F64AE8E71722}"/>
    <cellStyle name="Percent 3 3 3" xfId="340" xr:uid="{9A39C21D-45F2-445A-AAD0-42EF84815A03}"/>
    <cellStyle name="Percent 3 3 4" xfId="17276" xr:uid="{BC655CBB-43DC-415A-A6F3-DA6A647970FF}"/>
    <cellStyle name="Percent 3 3 4 2" xfId="594" xr:uid="{2958445F-E94A-491F-A494-10A2D6FE340C}"/>
    <cellStyle name="Percent 3 3 4 2 2" xfId="22155" xr:uid="{9C75F0CE-AB07-4990-A4D8-0054555F5F93}"/>
    <cellStyle name="Percent 3 3 4 2 2 2" xfId="47423" xr:uid="{546B4720-67E7-469B-A73D-45E6A1E92BFE}"/>
    <cellStyle name="Percent 3 3 4 2 3" xfId="26078" xr:uid="{13375E10-F5F9-42B7-B4E4-32197DC51CDA}"/>
    <cellStyle name="Percent 3 3 4 3" xfId="24960" xr:uid="{57BFC17E-1A3E-4222-868D-22593D9A9782}"/>
    <cellStyle name="Percent 3 3 4 3 2" xfId="22332" xr:uid="{80956016-96EB-40AA-B973-80162580EA49}"/>
    <cellStyle name="Percent 3 3 4 3 2 2" xfId="47599" xr:uid="{46A9392B-173E-439C-B045-65C9264F529B}"/>
    <cellStyle name="Percent 3 3 4 3 3" xfId="50194" xr:uid="{82A16748-0F21-464E-986B-23342464C4B1}"/>
    <cellStyle name="Percent 3 3 4 4" xfId="8286" xr:uid="{84D25F54-0166-4DC6-A0E9-5AB1AC2572FC}"/>
    <cellStyle name="Percent 3 3 4 4 2" xfId="33693" xr:uid="{7A90A161-D837-47EC-AA20-A1891D2F5170}"/>
    <cellStyle name="Percent 3 3 4 5" xfId="42584" xr:uid="{0405E74E-72D5-430E-B73A-8A31BC229184}"/>
    <cellStyle name="Percent 3 3 5" xfId="16210" xr:uid="{3DD005FD-31E9-4167-8B6B-243BBC90BB0A}"/>
    <cellStyle name="Percent 3 3 5 2" xfId="19900" xr:uid="{F94622EA-A3F5-4916-827A-9980BE66E1D8}"/>
    <cellStyle name="Percent 3 3 5 2 2" xfId="45188" xr:uid="{2003343E-F978-478A-A34B-6EC9831F9108}"/>
    <cellStyle name="Percent 3 3 5 3" xfId="41526" xr:uid="{41348776-9D0F-4A8E-875F-3EF62F04EA38}"/>
    <cellStyle name="Percent 3 3 6" xfId="1642" xr:uid="{B8886FA6-6FB9-49B2-B2E0-8DE309573EB9}"/>
    <cellStyle name="Percent 3 3 6 2" xfId="8462" xr:uid="{C57E4D14-9D17-4E88-952D-C3E5C841E14F}"/>
    <cellStyle name="Percent 3 3 6 2 2" xfId="33869" xr:uid="{0FC93C62-B268-41D5-8F0B-801A30397825}"/>
    <cellStyle name="Percent 3 3 6 3" xfId="27113" xr:uid="{0E79FEBF-2070-42B6-9D53-E70536F8BC52}"/>
    <cellStyle name="Percent 3 3 7" xfId="1811" xr:uid="{5966A4AE-86F8-4DF5-9FD8-7A1A4B9CC443}"/>
    <cellStyle name="Percent 3 3 7 2" xfId="27282" xr:uid="{A22B4E36-BAD9-4B2B-965D-AFE9F55F8CB1}"/>
    <cellStyle name="Percent 3 3 8" xfId="49694" xr:uid="{B3CC7ABA-B438-41AF-BBC2-DB12094FF7D8}"/>
    <cellStyle name="Percent 3 4" xfId="7612" xr:uid="{F303084C-C497-4066-BB0E-8A938BFB5CEA}"/>
    <cellStyle name="Percent 3 4 2" xfId="20247" xr:uid="{CF7CC60C-39CF-4C8E-90A5-B9C80D61E1B4}"/>
    <cellStyle name="Percent 3 4 2 2" xfId="4638" xr:uid="{B3107C16-C166-4BEC-B48A-1C6AE832FB44}"/>
    <cellStyle name="Percent 3 4 2 2 2" xfId="6912" xr:uid="{ED89CE2F-36A5-4587-AE7D-715A2FA9E5F3}"/>
    <cellStyle name="Percent 3 4 2 2 2 2" xfId="1100" xr:uid="{96FEC3A8-6FB2-4B42-8A80-4000678AE399}"/>
    <cellStyle name="Percent 3 4 2 2 2 2 2" xfId="26584" xr:uid="{BA4ECEB6-8960-45FA-9774-58DE311FEC3D}"/>
    <cellStyle name="Percent 3 4 2 2 2 3" xfId="32326" xr:uid="{99685AD4-96BA-4E25-B5BB-E8D92058FC3A}"/>
    <cellStyle name="Percent 3 4 2 2 3" xfId="16543" xr:uid="{4CF33BE6-9717-4643-B2DA-542F78CA7251}"/>
    <cellStyle name="Percent 3 4 2 2 3 2" xfId="14947" xr:uid="{87A5E748-7548-4C96-9763-B306885002E3}"/>
    <cellStyle name="Percent 3 4 2 2 3 2 2" xfId="40286" xr:uid="{4F79835A-7F75-4039-86DB-2EE27C5E790F}"/>
    <cellStyle name="Percent 3 4 2 2 3 3" xfId="41859" xr:uid="{451B43B6-0260-4F0A-ACCB-9FF6719E6D9A}"/>
    <cellStyle name="Percent 3 4 2 2 4" xfId="12495" xr:uid="{EC12DB2B-965D-4064-97E5-671EDCA970AB}"/>
    <cellStyle name="Percent 3 4 2 2 4 2" xfId="37858" xr:uid="{060C44AF-572A-412B-8D5C-26A16D836F33}"/>
    <cellStyle name="Percent 3 4 2 2 5" xfId="30069" xr:uid="{0F8DB727-5971-472E-ACD1-0DB12B61940C}"/>
    <cellStyle name="Percent 3 4 2 3" xfId="24627" xr:uid="{1CF5AF68-93DE-489D-8D2C-1A76EFF5EDE1}"/>
    <cellStyle name="Percent 3 4 2 3 2" xfId="1984" xr:uid="{813BE8CE-85D0-4B49-989D-08243D8A4CA6}"/>
    <cellStyle name="Percent 3 4 2 3 2 2" xfId="27455" xr:uid="{8B780B90-6435-4A6C-AC65-011002B40088}"/>
    <cellStyle name="Percent 3 4 2 3 3" xfId="49861" xr:uid="{FFA93F68-1609-407C-95F5-81D220AD9F6F}"/>
    <cellStyle name="Percent 3 4 2 4" xfId="22697" xr:uid="{422AA20C-7CB6-4029-AF1D-04A006FCC9BF}"/>
    <cellStyle name="Percent 3 4 2 4 2" xfId="3221" xr:uid="{76D75054-603E-4C48-8DE3-9045F44BA8C7}"/>
    <cellStyle name="Percent 3 4 2 4 2 2" xfId="28674" xr:uid="{C7C78D9D-478C-4A67-9A67-EC42DC4C5503}"/>
    <cellStyle name="Percent 3 4 2 4 3" xfId="47952" xr:uid="{6D9FACE2-FFAB-40DB-986C-AF156E8B6FB3}"/>
    <cellStyle name="Percent 3 4 2 5" xfId="22866" xr:uid="{E3CE1181-5E84-4898-B011-63BF9BA6B3DD}"/>
    <cellStyle name="Percent 3 4 2 5 2" xfId="48121" xr:uid="{9CD0DB33-7591-4BE2-AAB8-BBA0506DC7F0}"/>
    <cellStyle name="Percent 3 4 2 6" xfId="45528" xr:uid="{084AF863-A237-4D7A-BAF6-7CF5710A33E3}"/>
    <cellStyle name="Percent 3 4 3" xfId="10951" xr:uid="{2DAFA445-E09C-49A8-9F3E-2E1C984172BE}"/>
    <cellStyle name="Percent 3 4 3 2" xfId="19548" xr:uid="{D7431C33-E2B2-4C86-9B22-92E3E27ED511}"/>
    <cellStyle name="Percent 3 4 3 2 2" xfId="3206" xr:uid="{EBF83853-2D88-49FF-BE56-764B428D4BD9}"/>
    <cellStyle name="Percent 3 4 3 2 2 2" xfId="28659" xr:uid="{06BFF011-E8ED-4B3F-B4B6-B9CC3B78635F}"/>
    <cellStyle name="Percent 3 4 3 2 3" xfId="44836" xr:uid="{8F1AB26A-ADF9-4011-8A97-FA5C7C0B56F4}"/>
    <cellStyle name="Percent 3 4 3 3" xfId="6009" xr:uid="{13093CD2-B7F0-4F2C-BFBC-F26786F76C3A}"/>
    <cellStyle name="Percent 3 4 3 3 2" xfId="3383" xr:uid="{3FD4D62D-DC8D-44A5-8084-561CC080B4F1}"/>
    <cellStyle name="Percent 3 4 3 3 2 2" xfId="28836" xr:uid="{A4D261CD-F484-4BE7-8A43-0E2FBD165CA0}"/>
    <cellStyle name="Percent 3 4 3 3 3" xfId="31432" xr:uid="{BD7A3F7D-85AB-40AB-A278-A5A8A3E32583}"/>
    <cellStyle name="Percent 3 4 3 4" xfId="25132" xr:uid="{D6DAC03F-91B7-480E-8384-90021745AA7A}"/>
    <cellStyle name="Percent 3 4 3 4 2" xfId="50366" xr:uid="{DC65BB03-B8F7-422A-8142-1D2CB4477FE7}"/>
    <cellStyle name="Percent 3 4 3 5" xfId="36322" xr:uid="{4D900F5A-B171-418A-8AFA-4C8F273B9AA1}"/>
    <cellStyle name="Percent 3 4 4" xfId="11990" xr:uid="{DBA4111A-FBD7-4818-BFE9-731F5F75508A}"/>
    <cellStyle name="Percent 3 4 4 2" xfId="948" xr:uid="{131A581E-395E-4EA9-9A3A-DE76501358BF}"/>
    <cellStyle name="Percent 3 4 4 2 2" xfId="26432" xr:uid="{FF5F9213-77EE-4E07-9E52-B74AF554FEA5}"/>
    <cellStyle name="Percent 3 4 4 3" xfId="37353" xr:uid="{B4C5C0FD-ECB2-4DA8-AAF6-C1D1521ED8E7}"/>
    <cellStyle name="Percent 3 4 5" xfId="10060" xr:uid="{6211BE8A-07A9-4CB1-AE93-E5B172556198}"/>
    <cellStyle name="Percent 3 4 5 2" xfId="14785" xr:uid="{E116AE02-55B9-446D-AA97-383C2A79F8CD}"/>
    <cellStyle name="Percent 3 4 5 2 2" xfId="40124" xr:uid="{AF784AB4-1877-4F6D-9837-51E771EEE5C8}"/>
    <cellStyle name="Percent 3 4 5 3" xfId="35444" xr:uid="{CC2E7D74-7C79-4123-87E4-3F541F64D93F}"/>
    <cellStyle name="Percent 3 4 6" xfId="10229" xr:uid="{816CD12C-62A8-47DC-BA50-AF5DB672C79B}"/>
    <cellStyle name="Percent 3 4 6 2" xfId="35613" xr:uid="{EAEE699F-3554-4188-AEB3-DAF996CBE0E3}"/>
    <cellStyle name="Percent 3 4 7" xfId="33020" xr:uid="{196A1358-D04F-41F4-A8B3-0AE54C11269A}"/>
    <cellStyle name="Percent 3 5" xfId="13935" xr:uid="{57BBDA1F-2818-4533-AB73-027F0715CF14}"/>
    <cellStyle name="Percent 3 5 2" xfId="15171" xr:uid="{8654DCCC-7700-4427-BA5A-F6325067FAA4}"/>
    <cellStyle name="Percent 3 5 2 2" xfId="17445" xr:uid="{47F64362-12B1-4EC9-B0E6-D506031AC5B0}"/>
    <cellStyle name="Percent 3 5 2 2 2" xfId="13745" xr:uid="{5673AF8B-0479-45E8-A26E-5D2A53512A1B}"/>
    <cellStyle name="Percent 3 5 2 2 2 2" xfId="39096" xr:uid="{D8A472AE-CBB7-4321-AA2C-274EFB6950D2}"/>
    <cellStyle name="Percent 3 5 2 2 3" xfId="42753" xr:uid="{2E575864-2ECC-4A2A-8690-42DA312786E0}"/>
    <cellStyle name="Percent 3 5 2 3" xfId="22856" xr:uid="{B572397C-D521-42B1-B9FA-C684D189440A}"/>
    <cellStyle name="Percent 3 5 2 3 2" xfId="21259" xr:uid="{49D533A6-18D5-4C96-870B-13233FAD604B}"/>
    <cellStyle name="Percent 3 5 2 3 2 2" xfId="46538" xr:uid="{2B32F7B0-0729-4AD0-A877-3C70DB25F9E7}"/>
    <cellStyle name="Percent 3 5 2 3 3" xfId="48111" xr:uid="{C5FD52E1-795A-4418-B88B-505AB3561F6B}"/>
    <cellStyle name="Percent 3 5 2 4" xfId="6181" xr:uid="{C0F98713-9B60-4B79-B147-EC2E69F196E4}"/>
    <cellStyle name="Percent 3 5 2 4 2" xfId="31604" xr:uid="{D7241481-26A7-4AB7-9F79-55AAD64B7CE6}"/>
    <cellStyle name="Percent 3 5 2 5" xfId="40498" xr:uid="{1938E5D1-0568-469D-A8A8-9D2AD532CE3A}"/>
    <cellStyle name="Percent 3 5 3" xfId="18314" xr:uid="{F252E2D4-10BA-4549-98A7-6AF30CF127E9}"/>
    <cellStyle name="Percent 3 5 3 2" xfId="4088" xr:uid="{47C246B4-37E6-407D-B4E7-A274E0F63C43}"/>
    <cellStyle name="Percent 3 5 3 2 2" xfId="29532" xr:uid="{FBCD66D3-E88B-4380-A161-A8CEF08AB2CD}"/>
    <cellStyle name="Percent 3 5 3 3" xfId="43614" xr:uid="{460EA57D-1158-43F7-BF4D-E83CED3B7E38}"/>
    <cellStyle name="Percent 3 5 4" xfId="16384" xr:uid="{52010182-F328-4EF6-8A5C-AB85EC66CB80}"/>
    <cellStyle name="Percent 3 5 4 2" xfId="9534" xr:uid="{68DFCA89-BCE1-4A01-B4CF-A29D292082A3}"/>
    <cellStyle name="Percent 3 5 4 2 2" xfId="34927" xr:uid="{0B3EC69E-009B-4787-A6BC-F922067DC368}"/>
    <cellStyle name="Percent 3 5 4 3" xfId="41700" xr:uid="{B2537622-2360-48DD-ABB0-79504A7976BB}"/>
    <cellStyle name="Percent 3 5 5" xfId="16553" xr:uid="{86305DC4-4593-4734-8B69-467CE3AC1F4F}"/>
    <cellStyle name="Percent 3 5 5 2" xfId="41869" xr:uid="{89B0386A-1516-45ED-BBEA-EC7232D97313}"/>
    <cellStyle name="Percent 3 5 6" xfId="39277" xr:uid="{4EC5CE2E-1FEC-4DD6-8A27-EFC7EDC3F09F}"/>
    <cellStyle name="Percent 3 6" xfId="16041" xr:uid="{4E24BA84-159D-4960-8743-EA9232000569}"/>
    <cellStyle name="Percent 3 6 2" xfId="3572" xr:uid="{ED4ABAF3-5B68-4B05-8B11-30D8E402CC06}"/>
    <cellStyle name="Percent 3 6 2 2" xfId="24109" xr:uid="{FC44B299-C2A9-4DB2-9267-02746BB65C96}"/>
    <cellStyle name="Percent 3 6 2 2 2" xfId="49354" xr:uid="{5BA61084-ECEA-4C2D-8CFA-CC0B95E25E97}"/>
    <cellStyle name="Percent 3 6 2 3" xfId="29016" xr:uid="{5508C39E-625D-4668-91B9-24D6FD94D5DB}"/>
    <cellStyle name="Percent 3 6 3" xfId="19558" xr:uid="{D23AFE50-08CD-412B-86B1-1B678C8344E2}"/>
    <cellStyle name="Percent 3 6 3 2" xfId="12671" xr:uid="{73E8741F-A897-4974-A9AF-2323DCE8670A}"/>
    <cellStyle name="Percent 3 6 3 2 2" xfId="38034" xr:uid="{3A8D27F6-17D4-4281-A7E0-8F31016AFA7C}"/>
    <cellStyle name="Percent 3 6 3 3" xfId="44846" xr:uid="{828CB5F6-0E61-45BE-92F1-76922A54A579}"/>
    <cellStyle name="Percent 3 6 4" xfId="19727" xr:uid="{9F24B479-E4EA-4E14-B800-F43C9F09AF2A}"/>
    <cellStyle name="Percent 3 6 4 2" xfId="45015" xr:uid="{CDA226BB-05AD-4BAD-AA7E-EE7D28A369C8}"/>
    <cellStyle name="Percent 3 6 5" xfId="41358" xr:uid="{B0AEEC97-F7AE-4C9C-96F2-1A0FE89CFF1C}"/>
    <cellStyle name="Percent 3 7" xfId="19296" xr:uid="{DBA0D8AB-CA3A-45BC-9E1F-7BFADEF0EA8A}"/>
    <cellStyle name="Percent 30" xfId="9708" xr:uid="{C59DF5D0-E795-49F3-B704-0DD7045F55E4}"/>
    <cellStyle name="Percent 31" xfId="22345" xr:uid="{428F8959-A6A3-4203-9346-63ACA0D9DF6D}"/>
    <cellStyle name="Percent 32" xfId="16032" xr:uid="{974D3B0A-C123-49F2-8CA5-48C2D01609F1}"/>
    <cellStyle name="Percent 33" xfId="5498" xr:uid="{E8511B5D-D8FD-4C73-9CDF-AEA5490249DA}"/>
    <cellStyle name="Percent 34" xfId="3388" xr:uid="{DF2D14B0-9F91-42FE-8734-D4C6514A3AA8}"/>
    <cellStyle name="Percent 34 2" xfId="1380" xr:uid="{66EA3868-4236-46C4-A529-93F232748C1D}"/>
    <cellStyle name="Percent 35" xfId="6571" xr:uid="{02437837-DB3A-490B-A15F-A15A85DE2333}"/>
    <cellStyle name="Percent 35 2" xfId="3484" xr:uid="{AC3695DC-FD66-4792-B882-3FDE3251D666}"/>
    <cellStyle name="Percent 36" xfId="24447" xr:uid="{E1472EC3-D7D3-4A8A-B4F1-CAE561F6AC44}"/>
    <cellStyle name="Percent 37" xfId="2362" xr:uid="{A48A07E0-0852-4E8D-9BB8-CBB2C4424C22}"/>
    <cellStyle name="Percent 38" xfId="17104" xr:uid="{A567F695-CC53-4463-9C12-BEFD3C1ECBD5}"/>
    <cellStyle name="Percent 39" xfId="19208" xr:uid="{37AFB7A7-84A5-4870-AD14-F504B9A00DF1}"/>
    <cellStyle name="Percent 4" xfId="112" xr:uid="{2936491A-0656-4475-9532-0859F3CC8CB1}"/>
    <cellStyle name="Percent 4 2" xfId="11812" xr:uid="{AA474082-08C5-404F-85ED-499DF7B9536E}"/>
    <cellStyle name="Percent 4 2 2" xfId="1291" xr:uid="{167A132D-5D5B-473C-84CE-DA42849C4E31}"/>
    <cellStyle name="Percent 4 2 2 2" xfId="20326" xr:uid="{06F7B8FD-16F8-4272-BDAB-466294BD9454}"/>
    <cellStyle name="Percent 4 2 2 2 2" xfId="20497" xr:uid="{4D35B6ED-0B71-481D-8757-DB876C367E07}"/>
    <cellStyle name="Percent 4 2 2 2 2 2" xfId="6248" xr:uid="{2CDA04EC-8CD8-4D3F-8D81-8E4D2B432D4F}"/>
    <cellStyle name="Percent 4 2 2 2 2 2 2" xfId="31671" xr:uid="{ECBF85B2-0B70-46F1-81FC-8FD554C0F14D}"/>
    <cellStyle name="Percent 4 2 2 2 2 3" xfId="45776" xr:uid="{AC4ADE9A-7DEC-4376-A8BF-EC40E61B0800}"/>
    <cellStyle name="Percent 4 2 2 2 3" xfId="18566" xr:uid="{E710701A-99E0-471F-813C-1C6A585791A5}"/>
    <cellStyle name="Percent 4 2 2 2 3 2" xfId="15939" xr:uid="{3B3C5F51-589B-451D-8610-800F37C6E607}"/>
    <cellStyle name="Percent 4 2 2 2 3 2 2" xfId="41266" xr:uid="{6751937E-1A22-4C29-AECC-42EE0439EE3A}"/>
    <cellStyle name="Percent 4 2 2 2 3 3" xfId="43866" xr:uid="{15538460-7468-4482-AC21-C9EC950652AF}"/>
    <cellStyle name="Percent 4 2 2 2 4" xfId="22947" xr:uid="{FC8FA6D7-C140-4601-80AC-52B7D9E7417B}"/>
    <cellStyle name="Percent 4 2 2 2 4 2" xfId="48202" xr:uid="{6D002A6D-14DF-422F-B390-2960E49F7AD6}"/>
    <cellStyle name="Percent 4 2 2 2 5" xfId="45605" xr:uid="{83A3BCF1-BA24-4925-B2CA-65AC0D744A62}"/>
    <cellStyle name="Percent 4 2 2 3" xfId="11981" xr:uid="{88736373-A52F-468B-95AD-A3FA9F80A230}"/>
    <cellStyle name="Percent 4 2 2 3 2" xfId="10399" xr:uid="{5D9B9F78-CCF9-486A-B02B-A81EC5D0152F}"/>
    <cellStyle name="Percent 4 2 2 3 2 2" xfId="35783" xr:uid="{3F120841-4649-4A52-B643-6D8BB2A792F2}"/>
    <cellStyle name="Percent 4 2 2 3 3" xfId="37344" xr:uid="{DDFA8392-C0B2-478A-B6D9-A968233C7406}"/>
    <cellStyle name="Percent 4 2 2 4" xfId="5847" xr:uid="{E5F2C270-05DF-488F-BD56-948BE56A1BF9}"/>
    <cellStyle name="Percent 4 2 2 4 2" xfId="22167" xr:uid="{0CED264E-03C9-457A-A14C-D4D75491DC52}"/>
    <cellStyle name="Percent 4 2 2 4 2 2" xfId="47435" xr:uid="{3ABCA0EC-A7CC-4AFB-A627-295B186F24B3}"/>
    <cellStyle name="Percent 4 2 2 4 3" xfId="31270" xr:uid="{31F0CA06-7F50-466F-8D7B-7DC904C7DCF9}"/>
    <cellStyle name="Percent 4 2 2 5" xfId="16551" xr:uid="{A9788783-610A-4CC8-9704-E0A94196BF0F}"/>
    <cellStyle name="Percent 4 2 2 5 2" xfId="41867" xr:uid="{C88A2849-8CB1-401A-9432-4E25674F5032}"/>
    <cellStyle name="Percent 4 2 2 6" xfId="26768" xr:uid="{5ED225D3-9630-4240-8106-EBB6BAD3E4E7}"/>
    <cellStyle name="Percent 4 2 3" xfId="22435" xr:uid="{024D0503-184B-4A1C-811A-17441D868CCF}"/>
    <cellStyle name="Percent 4 2 3 2" xfId="16293" xr:uid="{73255579-9651-4886-B94B-9A0B40D83634}"/>
    <cellStyle name="Percent 4 2 3 2 2" xfId="14696" xr:uid="{D881CFF7-B0C7-484B-9930-27FD4BEB6CB3}"/>
    <cellStyle name="Percent 4 2 3 2 2 2" xfId="40035" xr:uid="{8BC008BC-1D92-4EE8-85CF-174240CC9DAE}"/>
    <cellStyle name="Percent 4 2 3 2 3" xfId="41609" xr:uid="{B88D29DC-C886-4A23-9FE6-39F0096F6A8B}"/>
    <cellStyle name="Percent 4 2 3 3" xfId="10140" xr:uid="{E6CD400F-B6AD-4485-A9CD-13684C08F763}"/>
    <cellStyle name="Percent 4 2 3 3 2" xfId="8545" xr:uid="{7EC627FE-7B44-4F30-BC69-A5C5BA1592CB}"/>
    <cellStyle name="Percent 4 2 3 3 2 2" xfId="33952" xr:uid="{4D5353E1-F29A-44ED-8670-C32AE1E0150D}"/>
    <cellStyle name="Percent 4 2 3 3 3" xfId="35524" xr:uid="{A216183A-4AAE-4E0A-9A78-E7C2FC64474F}"/>
    <cellStyle name="Percent 4 2 3 4" xfId="19808" xr:uid="{95621EC2-6F3B-4627-B959-5447E2965634}"/>
    <cellStyle name="Percent 4 2 3 4 2" xfId="45096" xr:uid="{EF161E58-F01A-4CA4-9FC7-77928EAAD845}"/>
    <cellStyle name="Percent 4 2 3 5" xfId="47691" xr:uid="{25D6D093-462F-4B0F-A413-8EE44E44F79C}"/>
    <cellStyle name="Percent 4 2 4" xfId="7775" xr:uid="{46C1AF7F-98AB-4FA7-A896-C58255351AAB}"/>
    <cellStyle name="Percent 4 2 4 2" xfId="9016" xr:uid="{A6775240-4819-4D03-8ADC-DFBB7F1D77BD}"/>
    <cellStyle name="Percent 4 2 4 2 2" xfId="5318" xr:uid="{24D93E46-7CB3-4A8B-9B44-8C56D9B46D0B}"/>
    <cellStyle name="Percent 4 2 4 2 2 2" xfId="30749" xr:uid="{CC1E6424-663C-4759-A6A5-10D0A3C88149}"/>
    <cellStyle name="Percent 4 2 4 2 3" xfId="34409" xr:uid="{D8EF1E88-ED87-4284-947E-5C846C82716B}"/>
    <cellStyle name="Percent 4 2 4 3" xfId="19715" xr:uid="{C4ABEFBD-75EA-4A58-A0ED-8A6E052D8C4A}"/>
    <cellStyle name="Percent 4 2 4 3 2" xfId="17053" xr:uid="{07C94EFD-EF82-4211-95DF-F6AF31F14C56}"/>
    <cellStyle name="Percent 4 2 4 3 2 2" xfId="42369" xr:uid="{8BEE3E19-E878-4BD9-9A32-E196BD93FBF4}"/>
    <cellStyle name="Percent 4 2 4 3 3" xfId="45003" xr:uid="{D1F74180-1568-4D87-BD65-7CA76F12B6AB}"/>
    <cellStyle name="Percent 4 2 4 4" xfId="937" xr:uid="{093DE366-76AE-4347-BC13-B3EC9C55E29B}"/>
    <cellStyle name="Percent 4 2 4 4 2" xfId="26421" xr:uid="{826AD30D-9229-4F49-89A2-2D6CAC8B6716}"/>
    <cellStyle name="Percent 4 2 4 5" xfId="33182" xr:uid="{65D35AF2-A711-45C5-9E7B-B9F516B4896C}"/>
    <cellStyle name="Percent 4 2 5" xfId="6744" xr:uid="{23C5D07A-8891-4B5B-A846-FCCC113ED42E}"/>
    <cellStyle name="Percent 4 2 5 2" xfId="8289" xr:uid="{BD786490-9405-42FA-8A7F-86906D922145}"/>
    <cellStyle name="Percent 4 2 5 2 2" xfId="33696" xr:uid="{54F47186-3E23-49C8-813B-182E22F9C991}"/>
    <cellStyle name="Percent 4 2 5 3" xfId="32158" xr:uid="{FA1E596A-E34C-4EB9-8D4A-44298222B19D}"/>
    <cellStyle name="Percent 4 2 6" xfId="576" xr:uid="{6C424F48-6B59-4001-92E2-A55EA0BE3865}"/>
    <cellStyle name="Percent 4 2 6 2" xfId="11632" xr:uid="{A6BAE3CE-CB14-4806-A911-FF43E9A466C6}"/>
    <cellStyle name="Percent 4 2 6 2 2" xfId="37003" xr:uid="{689D4016-01E9-420D-9C93-93C758005CB8}"/>
    <cellStyle name="Percent 4 2 6 3" xfId="26060" xr:uid="{A2EFB252-A72B-46D8-9258-BD48251CB33F}"/>
    <cellStyle name="Percent 4 2 7" xfId="24965" xr:uid="{5A10177A-BF5A-46CD-97C5-98CB0F69E397}"/>
    <cellStyle name="Percent 4 2 7 2" xfId="50199" xr:uid="{1EFEB16A-55D9-4F55-B431-65374EFB81FD}"/>
    <cellStyle name="Percent 4 2 8" xfId="37178" xr:uid="{BDA1BBB5-8706-4248-9526-444E4E0FA5D8}"/>
    <cellStyle name="Percent 4 3" xfId="16122" xr:uid="{D65C4A64-7953-45CE-B5B0-4C47EDA58C60}"/>
    <cellStyle name="Percent 4 4" xfId="9798" xr:uid="{47A7B0E0-9BD7-4602-A86B-11A43695DFB5}"/>
    <cellStyle name="Percent 4 4 2" xfId="22606" xr:uid="{0823140F-3A57-485B-9BBB-0FABB4530969}"/>
    <cellStyle name="Percent 4 4 2 2" xfId="21008" xr:uid="{E7AAA15F-136D-419D-A573-882BB5FCD28E}"/>
    <cellStyle name="Percent 4 4 2 2 2" xfId="46287" xr:uid="{F52C2EB6-F640-449B-93E6-664B3C584798}"/>
    <cellStyle name="Percent 4 4 2 3" xfId="47861" xr:uid="{9CA6BFFB-C199-405C-B170-CFA6AE9A056F}"/>
    <cellStyle name="Percent 4 4 3" xfId="3826" xr:uid="{960FE13C-21F6-454C-8E0C-DDE263695486}"/>
    <cellStyle name="Percent 4 4 3 2" xfId="19078" xr:uid="{E0553184-F945-44A8-A3F5-EBDF6E50FAAB}"/>
    <cellStyle name="Percent 4 4 3 2 2" xfId="44378" xr:uid="{69B97BDC-319E-4A92-9623-1611BAED06AB}"/>
    <cellStyle name="Percent 4 4 3 3" xfId="29270" xr:uid="{FCB1D4C9-52D3-48A1-937C-27C39800A02A}"/>
    <cellStyle name="Percent 4 4 4" xfId="7172" xr:uid="{8A89825F-39F6-4E19-A19B-929D0825F191}"/>
    <cellStyle name="Percent 4 4 4 2" xfId="32586" xr:uid="{5908414C-2ACD-41BC-B1F6-BFF9455FD49F}"/>
    <cellStyle name="Percent 4 4 5" xfId="35182" xr:uid="{E9B6A044-D3E7-48B5-9021-32821E85452D}"/>
    <cellStyle name="Percent 4 5" xfId="18308" xr:uid="{D302C85B-2FE4-4AEC-BD4F-E66D393B7087}"/>
    <cellStyle name="Percent 4 5 2" xfId="2703" xr:uid="{A03D152C-BD4E-4873-AAF6-21B9B860BA2B}"/>
    <cellStyle name="Percent 4 5 2 2" xfId="15851" xr:uid="{CE1631DF-600A-4821-B660-EAC10F0D8831}"/>
    <cellStyle name="Percent 4 5 2 2 2" xfId="41178" xr:uid="{5B48A932-D5D5-4DFC-8755-8601F0E02575}"/>
    <cellStyle name="Percent 4 5 2 3" xfId="28156" xr:uid="{44ED956F-77E9-45D0-9792-374A42905F60}"/>
    <cellStyle name="Percent 4 5 3" xfId="7079" xr:uid="{1B020BA8-77EB-45E9-AA0C-C7BE1ABFBC79}"/>
    <cellStyle name="Percent 4 5 3 2" xfId="23366" xr:uid="{736E110A-1F65-49D0-AF52-1DAE8B48FE53}"/>
    <cellStyle name="Percent 4 5 3 2 2" xfId="48621" xr:uid="{E10752F9-8573-4B22-BDF8-06B37F91A8DF}"/>
    <cellStyle name="Percent 4 5 3 3" xfId="32493" xr:uid="{723DA7BF-7E19-4007-A14C-D4CAA85FBE48}"/>
    <cellStyle name="Percent 4 5 4" xfId="936" xr:uid="{61E138FF-652C-4A28-9CE8-9FE5C5C1E7F5}"/>
    <cellStyle name="Percent 4 5 4 2" xfId="26420" xr:uid="{F0F5EE2E-855A-4389-97E8-FEF000912292}"/>
    <cellStyle name="Percent 4 5 5" xfId="43608" xr:uid="{A9D4DFD7-394B-4464-AD1B-FA68BFE5DE93}"/>
    <cellStyle name="Percent 40" xfId="18134" xr:uid="{1D4A11AE-69AF-40DA-B48B-2844B50C8CBF}"/>
    <cellStyle name="Percent 41" xfId="17112" xr:uid="{DBB3C098-FE88-43DE-BAC6-082217C48FCE}"/>
    <cellStyle name="Percent 42" xfId="8684" xr:uid="{E429BD13-DE10-47AB-BCFB-D45B6EA17521}"/>
    <cellStyle name="Percent 43" xfId="6521" xr:uid="{671C91C8-F1DC-4639-B0FB-7BC9394EE473}"/>
    <cellStyle name="Percent 44" xfId="4417" xr:uid="{7DB96B85-D62F-459F-8631-1DA8637B21B7}"/>
    <cellStyle name="Percent 45" xfId="17055" xr:uid="{5098DA66-0D42-4731-93D8-650D845C9B35}"/>
    <cellStyle name="Percent 46" xfId="10731" xr:uid="{8DD79016-1493-4E5D-8701-1FEEE378F142}"/>
    <cellStyle name="Percent 47" xfId="9698" xr:uid="{F137243C-4491-4E5A-89DB-6C5833EBE4C9}"/>
    <cellStyle name="Percent 48" xfId="19159" xr:uid="{B592937A-5964-4AD7-A3A7-4818C6E7F5CD}"/>
    <cellStyle name="Percent 49" xfId="6563" xr:uid="{A4F82AA9-619A-4E5D-A231-DBC054CFF4DC}"/>
    <cellStyle name="Percent 5" xfId="113" xr:uid="{4A351117-6C3E-4C35-B1A9-B0EA3362ECBC}"/>
    <cellStyle name="Percent 5 10" xfId="24449" xr:uid="{6382D570-7115-437E-B2E4-5E709E289E5B}"/>
    <cellStyle name="Percent 5 10 2" xfId="49688" xr:uid="{F55EFCD3-BED5-4E7F-992F-125514484FB2}"/>
    <cellStyle name="Percent 5 2" xfId="3395" xr:uid="{588C448D-C9C7-4D4E-8B52-3A3B31C71C5E}"/>
    <cellStyle name="Percent 5 2 2" xfId="14014" xr:uid="{CD1C58E5-27AE-4C94-9C87-716E5FDF592E}"/>
    <cellStyle name="Percent 5 2 2 2" xfId="14185" xr:uid="{B2CFA8A6-D91D-44C0-AE32-5244ED20009E}"/>
    <cellStyle name="Percent 5 2 2 2 2" xfId="12562" xr:uid="{7FB75A53-B4EB-4940-9E1F-2287CA6568D3}"/>
    <cellStyle name="Percent 5 2 2 2 2 2" xfId="37925" xr:uid="{D6EA673E-0DF8-4613-93FD-B5686A32CC9D}"/>
    <cellStyle name="Percent 5 2 2 2 3" xfId="39524" xr:uid="{BC3EBF6A-10B9-43BA-8DC0-906C710EEDC7}"/>
    <cellStyle name="Percent 5 2 2 3" xfId="8033" xr:uid="{82FC0F35-FE00-4A60-879F-B15404602247}"/>
    <cellStyle name="Percent 5 2 2 3 2" xfId="5406" xr:uid="{7ACE0701-9C5A-4401-9A99-5546B743154B}"/>
    <cellStyle name="Percent 5 2 2 3 2 2" xfId="30837" xr:uid="{D2CB066C-A8AC-463F-A2AF-746EF56EF543}"/>
    <cellStyle name="Percent 5 2 2 3 3" xfId="33440" xr:uid="{42EA220B-ECCC-4DB7-BF91-0FC7C30A571D}"/>
    <cellStyle name="Percent 5 2 2 4" xfId="16634" xr:uid="{32A2D63A-169D-4005-ACE8-F33E5E7EB1A3}"/>
    <cellStyle name="Percent 5 2 2 4 2" xfId="41950" xr:uid="{ABC4503B-01DD-4F72-81C5-9FF0405CFA57}"/>
    <cellStyle name="Percent 5 2 2 5" xfId="39353" xr:uid="{9E7DBF23-5479-4FE1-8CB9-268EA6B4ACBA}"/>
    <cellStyle name="Percent 5 2 3" xfId="24618" xr:uid="{6CC919AA-F6AD-4F07-866B-BE169F01C960}"/>
    <cellStyle name="Percent 5 2 3 2" xfId="23036" xr:uid="{4C3680F8-AFD1-405B-A132-9A5BBFDFC80B}"/>
    <cellStyle name="Percent 5 2 3 2 2" xfId="48291" xr:uid="{930BCB11-D1F6-42C1-B1EA-31D968504A93}"/>
    <cellStyle name="Percent 5 2 3 3" xfId="49852" xr:uid="{11186DCB-F613-4527-A1B7-5AA90CAC3813}"/>
    <cellStyle name="Percent 5 2 4" xfId="12161" xr:uid="{D9110C8E-1E3A-44F4-A60D-B683EB7EB3F5}"/>
    <cellStyle name="Percent 5 2 4 2" xfId="15855" xr:uid="{D8F54BF3-A30A-40AB-8ACE-FD6B6405BC76}"/>
    <cellStyle name="Percent 5 2 4 2 2" xfId="41182" xr:uid="{F0903F4B-D462-494C-AD9A-ACBCD0468BE8}"/>
    <cellStyle name="Percent 5 2 4 3" xfId="37524" xr:uid="{A191244E-80E0-4950-80C7-7BA7F8EA6DEB}"/>
    <cellStyle name="Percent 5 2 5" xfId="6017" xr:uid="{0649A138-F7DF-4D19-983D-C8B9AAEC5969}"/>
    <cellStyle name="Percent 5 2 5 2" xfId="31440" xr:uid="{AAA9ABE6-22AF-4AE7-B7A4-0A9381CD2E76}"/>
    <cellStyle name="Percent 5 2 6" xfId="25608" xr:uid="{B26D7D1A-CA7B-4877-9236-4F1DC32E769A}"/>
    <cellStyle name="Percent 5 2 7" xfId="28842" xr:uid="{C3D11D0A-9453-4AD5-9A5E-75BEAB2AF457}"/>
    <cellStyle name="Percent 5 3" xfId="21312" xr:uid="{E35D062E-363B-4EFE-B01F-70205C24F33D}"/>
    <cellStyle name="Percent 5 4" xfId="5588" xr:uid="{8A966864-2F77-4A46-9AF8-EC82F33E8682}"/>
    <cellStyle name="Percent 5 4 2" xfId="5759" xr:uid="{A8094AE5-FAA6-4A7F-831B-B40BD37B9ECE}"/>
    <cellStyle name="Percent 5 4 2 2" xfId="3132" xr:uid="{4683C6C3-2D49-4B59-B066-709D82FB1E74}"/>
    <cellStyle name="Percent 5 4 2 2 2" xfId="28585" xr:uid="{9C60036E-3EB9-45F5-A5C0-1995AC4248FE}"/>
    <cellStyle name="Percent 5 4 2 3" xfId="31182" xr:uid="{7F056166-30E3-4C18-9355-D4B1E4EDFF6E}"/>
    <cellStyle name="Percent 5 4 3" xfId="22777" xr:uid="{2B591281-E1A2-4F67-B639-CE882511B83E}"/>
    <cellStyle name="Percent 5 4 3 2" xfId="21180" xr:uid="{CC22A5C3-7B6B-4473-9E46-D4C35F10F660}"/>
    <cellStyle name="Percent 5 4 3 2 2" xfId="46459" xr:uid="{65D565EE-DF2F-42FF-B75F-6CED77639AF2}"/>
    <cellStyle name="Percent 5 4 3 3" xfId="48032" xr:uid="{1CBCD2A5-A8BA-4D11-8429-FE927DC9FA5B}"/>
    <cellStyle name="Percent 5 4 4" xfId="13494" xr:uid="{1851BEF6-2840-4D28-9F10-7E743E1797B3}"/>
    <cellStyle name="Percent 5 4 4 2" xfId="38845" xr:uid="{72E6151C-9264-4A8F-8149-6DF8A559D94E}"/>
    <cellStyle name="Percent 5 4 5" xfId="31011" xr:uid="{9B8CD609-1B51-4966-ACA3-4D813599D85F}"/>
    <cellStyle name="Percent 5 5" xfId="20410" xr:uid="{AF8FE56A-987D-48C2-9E84-42A2AF85A06A}"/>
    <cellStyle name="Percent 5 5 2" xfId="21652" xr:uid="{A00392D8-110B-465F-A912-22C43D54F5A3}"/>
    <cellStyle name="Percent 5 5 2 2" xfId="11631" xr:uid="{4283004C-706B-469E-B678-D9904B32DBD8}"/>
    <cellStyle name="Percent 5 5 2 2 2" xfId="37002" xr:uid="{B0C1481A-4F9A-4D13-A6AA-073344C0ED3D}"/>
    <cellStyle name="Percent 5 5 2 3" xfId="46920" xr:uid="{AC596C02-F58E-4786-9508-551F72B0FAC1}"/>
    <cellStyle name="Percent 5 5 3" xfId="13401" xr:uid="{503A1A54-D5D3-4886-A6EA-FAB0FA5547BF}"/>
    <cellStyle name="Percent 5 5 3 2" xfId="6519" xr:uid="{665A2FC5-06FC-4164-8602-9BBE6DE841E5}"/>
    <cellStyle name="Percent 5 5 3 2 2" xfId="31942" xr:uid="{00B85F56-837B-4363-9F35-961AA2A1984C}"/>
    <cellStyle name="Percent 5 5 3 3" xfId="38752" xr:uid="{97809B50-6DEE-4B7E-8BB8-272A4B4DFFC7}"/>
    <cellStyle name="Percent 5 5 4" xfId="1973" xr:uid="{354C680A-0BBA-4640-BD54-0E629B5FE850}"/>
    <cellStyle name="Percent 5 5 4 2" xfId="27444" xr:uid="{569F9E2B-1E6B-4F6A-9CAA-588BCB59DC95}"/>
    <cellStyle name="Percent 5 5 5" xfId="45689" xr:uid="{64C8FA2C-3A55-416D-9384-2855FF8910C4}"/>
    <cellStyle name="Percent 5 6" xfId="19380" xr:uid="{FCA2BA1B-7119-45EE-87D1-EA799858B487}"/>
    <cellStyle name="Percent 5 6 2" xfId="20924" xr:uid="{01FD6A47-B210-4A53-9E67-927BA148FA71}"/>
    <cellStyle name="Percent 5 6 2 2" xfId="46203" xr:uid="{FD94BB03-2DEF-4838-AB52-A13D9DB16297}"/>
    <cellStyle name="Percent 5 6 3" xfId="44668" xr:uid="{FF4E1A83-806C-4C84-9927-76A365DD9C63}"/>
    <cellStyle name="Percent 5 7" xfId="2686" xr:uid="{A8972CFA-D892-4C14-8B97-69ABB8CBBA8E}"/>
    <cellStyle name="Percent 5 7 2" xfId="24269" xr:uid="{63F44A15-D7A9-470A-B436-8B4E4EE63446}"/>
    <cellStyle name="Percent 5 7 2 2" xfId="49514" xr:uid="{BF3E7178-4AA6-4B93-9DFD-8687A0190D09}"/>
    <cellStyle name="Percent 5 7 3" xfId="28139" xr:uid="{03C06999-AC0B-420E-AAFF-76C82F133231}"/>
    <cellStyle name="Percent 5 8" xfId="18652" xr:uid="{AF916EF6-CB0D-466B-AE3D-B7C0C75FCA25}"/>
    <cellStyle name="Percent 5 8 2" xfId="43952" xr:uid="{B3513FAD-D43B-405A-B136-057E8101E890}"/>
    <cellStyle name="Percent 5 9" xfId="13914" xr:uid="{251562B0-6A58-4303-AA1D-B19087180B4C}"/>
    <cellStyle name="Percent 50" xfId="25481" xr:uid="{5CE8A52F-90A6-47E9-8564-1279B7A11E29}"/>
    <cellStyle name="Percent 6" xfId="114" xr:uid="{2BA50620-6D49-4BFE-AC46-D111EE802BA5}"/>
    <cellStyle name="Percent 6 2" xfId="9709" xr:uid="{FF2EEA69-10DB-49E6-9485-34A270455586}"/>
    <cellStyle name="Percent 6 2 2" xfId="2450" xr:uid="{C514338D-90F3-4705-9639-6B4768C727F3}"/>
    <cellStyle name="Percent 6 2 2 2" xfId="2621" xr:uid="{111BEA01-5D59-406E-84AC-78161269CCA3}"/>
    <cellStyle name="Percent 6 2 2 2 2" xfId="25199" xr:uid="{50473182-E640-49BD-BC95-53BE07A5E085}"/>
    <cellStyle name="Percent 6 2 2 2 2 2" xfId="50433" xr:uid="{FC252110-2205-4060-BBDF-50D22B33FBDC}"/>
    <cellStyle name="Percent 6 2 2 2 3" xfId="28074" xr:uid="{98C8BA92-78C0-41DF-A70D-E3C1EBB18082}"/>
    <cellStyle name="Percent 6 2 2 3" xfId="20668" xr:uid="{44885B31-A320-4E0A-9377-0F6F2A77AB5F}"/>
    <cellStyle name="Percent 6 2 2 3 2" xfId="11719" xr:uid="{C8588FA9-DC50-4859-8D74-177664D3D90E}"/>
    <cellStyle name="Percent 6 2 2 3 2 2" xfId="37090" xr:uid="{2FA0589C-5EA1-4870-9764-ED91AE0E378B}"/>
    <cellStyle name="Percent 6 2 2 3 3" xfId="45947" xr:uid="{F81120E7-1EB1-4440-9088-CA9E95D3F3C5}"/>
    <cellStyle name="Percent 6 2 2 4" xfId="6100" xr:uid="{E06F263B-8A5B-4801-9CBB-A9BC6E0FD580}"/>
    <cellStyle name="Percent 6 2 2 4 2" xfId="31523" xr:uid="{C033DE1C-E29F-4FA0-8474-6A5D6C155A6A}"/>
    <cellStyle name="Percent 6 2 2 5" xfId="27903" xr:uid="{502630B2-7639-475A-B64A-4A3BDA8AA560}"/>
    <cellStyle name="Percent 6 2 3" xfId="18305" xr:uid="{614997DD-6B1D-4BC7-BC9A-6B2ED4CEB9F9}"/>
    <cellStyle name="Percent 6 2 3 2" xfId="16723" xr:uid="{B32AB054-4A91-4C5D-825D-0DFC8A67716B}"/>
    <cellStyle name="Percent 6 2 3 2 2" xfId="42039" xr:uid="{AC05127F-76EC-4C35-B316-AC82E6D3C0DF}"/>
    <cellStyle name="Percent 6 2 3 3" xfId="43605" xr:uid="{141C9621-3829-4A2F-A254-0D0F4CC77BC7}"/>
    <cellStyle name="Percent 6 2 4" xfId="24798" xr:uid="{5881D61B-23AA-4348-9F41-84478E1EE438}"/>
    <cellStyle name="Percent 6 2 4 2" xfId="5322" xr:uid="{6268DBEC-AC5F-47D7-A8A3-5C158EF65A21}"/>
    <cellStyle name="Percent 6 2 4 2 2" xfId="30753" xr:uid="{3DB1C425-70F4-44FC-99BE-C54D8F32B88A}"/>
    <cellStyle name="Percent 6 2 4 3" xfId="50032" xr:uid="{7A0E529B-9333-44F4-A275-C3B672438090}"/>
    <cellStyle name="Percent 6 2 5" xfId="12331" xr:uid="{4EA2B8C1-9BC5-4D4F-BC0C-C7202C408A78}"/>
    <cellStyle name="Percent 6 2 5 2" xfId="37694" xr:uid="{7EDB6801-B4C5-46E2-A6F1-3833CF2C56DB}"/>
    <cellStyle name="Percent 6 2 6" xfId="35095" xr:uid="{02473C00-408C-49D6-80B5-05C9ED1D662A}"/>
    <cellStyle name="Percent 6 3" xfId="15000" xr:uid="{0506AFE2-E899-4747-8B74-D139F3F30608}"/>
    <cellStyle name="Percent 6 4" xfId="11902" xr:uid="{9CF253DB-645A-4820-95A8-C4C857F780F1}"/>
    <cellStyle name="Percent 6 4 2" xfId="12073" xr:uid="{C593852C-6CB8-4E34-BEB1-6FB286FB5A33}"/>
    <cellStyle name="Percent 6 4 2 2" xfId="9445" xr:uid="{46E317DC-1D4F-4C3C-966C-89DB86CE0AB6}"/>
    <cellStyle name="Percent 6 4 2 2 2" xfId="34838" xr:uid="{2C48E7EE-556A-4B16-A7F4-887EBE2A5817}"/>
    <cellStyle name="Percent 6 4 2 3" xfId="37436" xr:uid="{8C96BD0E-C5B0-4BF0-9AD6-3D95D71A7853}"/>
    <cellStyle name="Percent 6 4 3" xfId="16464" xr:uid="{2845EDD7-BB3A-485B-8E47-F41C70043E67}"/>
    <cellStyle name="Percent 6 4 3 2" xfId="14868" xr:uid="{D72F342B-9556-4B23-BAD7-D278CBAFF43F}"/>
    <cellStyle name="Percent 6 4 3 2 2" xfId="40207" xr:uid="{ADD1CA9C-4627-428F-9742-89D2024BD69D}"/>
    <cellStyle name="Percent 6 4 3 3" xfId="41780" xr:uid="{3292FC45-48FA-4A5C-9BEE-CF103912BB1E}"/>
    <cellStyle name="Percent 6 4 4" xfId="1889" xr:uid="{03FC279D-05C5-4F18-BCBA-D4DD7FF0B43C}"/>
    <cellStyle name="Percent 6 4 4 2" xfId="27360" xr:uid="{7D03983B-6C27-4925-B852-0F70BEB2BB55}"/>
    <cellStyle name="Percent 6 4 5" xfId="37265" xr:uid="{B7AA4539-1CF7-48FD-8139-8D3E96102E70}"/>
    <cellStyle name="Percent 6 5" xfId="14098" xr:uid="{38DFBEFF-C81A-498E-B8C0-E6B805380578}"/>
    <cellStyle name="Percent 6 5 2" xfId="15340" xr:uid="{022FF241-2E3C-4BBA-806F-3ACEEB38E04A}"/>
    <cellStyle name="Percent 6 5 2 2" xfId="24268" xr:uid="{A82FF152-D255-46A6-A948-7323D017A6DB}"/>
    <cellStyle name="Percent 6 5 2 2 2" xfId="49513" xr:uid="{931F4C2A-93DA-49C2-8773-7CC1FA3441F8}"/>
    <cellStyle name="Percent 6 5 2 3" xfId="40667" xr:uid="{6E5A8F01-2893-434E-A7B4-E9BCCF409368}"/>
    <cellStyle name="Percent 6 5 3" xfId="764" xr:uid="{5E9D58AE-5D22-4855-9E9E-EC74D75883B9}"/>
    <cellStyle name="Percent 6 5 3 2" xfId="12833" xr:uid="{B51A4FE9-A5D3-45E6-9559-0E3F5C98891A}"/>
    <cellStyle name="Percent 6 5 3 2 2" xfId="38196" xr:uid="{58D321B3-DF80-4D30-ADF3-D3125DA5DBCB}"/>
    <cellStyle name="Percent 6 5 3 3" xfId="26248" xr:uid="{9E3C20D0-0E40-4E68-8616-3247C6764CD4}"/>
    <cellStyle name="Percent 6 5 4" xfId="4077" xr:uid="{DABFE2E7-7EC6-43C9-8EE0-1C5753EC5043}"/>
    <cellStyle name="Percent 6 5 4 2" xfId="29521" xr:uid="{4C55C21E-B8A2-43F0-B6D6-B0CF21EA6798}"/>
    <cellStyle name="Percent 6 5 5" xfId="39437" xr:uid="{9D30BDA8-E851-4306-BC91-28AD6934C1C6}"/>
    <cellStyle name="Percent 6 6" xfId="13066" xr:uid="{FF85E5A7-C4E3-4CAF-9D53-06342152CDBB}"/>
    <cellStyle name="Percent 6 6 2" xfId="14612" xr:uid="{7D6803D2-6581-41B6-8914-2DF42231DC25}"/>
    <cellStyle name="Percent 6 6 2 2" xfId="39951" xr:uid="{5844009D-914F-40B5-A751-FEFF53329D6C}"/>
    <cellStyle name="Percent 6 6 3" xfId="38417" xr:uid="{377DBCCC-B41F-4714-98DD-1F0E51515E13}"/>
    <cellStyle name="Percent 6 7" xfId="8999" xr:uid="{F9E0517D-CA40-4434-8D75-34DF5B807B25}"/>
    <cellStyle name="Percent 6 7 2" xfId="17957" xr:uid="{8CC5D6F7-4A10-4BEC-9D64-8F74CC37706A}"/>
    <cellStyle name="Percent 6 7 2 2" xfId="43265" xr:uid="{17486E7E-09FB-4797-B27E-E235EFF63F3E}"/>
    <cellStyle name="Percent 6 7 3" xfId="34392" xr:uid="{8A8FBB3B-912E-44AF-BBB0-A59988A64D68}"/>
    <cellStyle name="Percent 6 8" xfId="8119" xr:uid="{BBFABCE2-314A-4634-9E11-FFA4314FDCA3}"/>
    <cellStyle name="Percent 6 8 2" xfId="33526" xr:uid="{54258F5D-76D4-4A00-9766-C592F04EE2DF}"/>
    <cellStyle name="Percent 6 9" xfId="18136" xr:uid="{D17BEF21-6545-4BF3-BD5F-99BB58BFD6BC}"/>
    <cellStyle name="Percent 6 9 2" xfId="43440" xr:uid="{D92308DF-D14C-41F4-AF0B-D96ECBFDEB3D}"/>
    <cellStyle name="Percent 7" xfId="115" xr:uid="{A259C2FD-F9C2-4A21-9AD7-3F9999463D2A}"/>
    <cellStyle name="Percent 7 2" xfId="22346" xr:uid="{4E28D0DC-70E8-4EE6-B0EA-64FE3C3E42F4}"/>
    <cellStyle name="Percent 7 2 2" xfId="8763" xr:uid="{745D9A59-744D-4894-8753-1D1C12E27E11}"/>
    <cellStyle name="Percent 7 2 2 2" xfId="8934" xr:uid="{33A81BD0-073C-40B1-8B34-3896793FE955}"/>
    <cellStyle name="Percent 7 2 2 2 2" xfId="18886" xr:uid="{D8ABCDB7-5C30-456E-B542-0AED9CF53E07}"/>
    <cellStyle name="Percent 7 2 2 2 2 2" xfId="44186" xr:uid="{B2D90097-8587-4048-8E03-BA5B4BE00002}"/>
    <cellStyle name="Percent 7 2 2 2 3" xfId="34327" xr:uid="{671F0B37-0CA2-4104-B312-A59CA558C344}"/>
    <cellStyle name="Percent 7 2 2 3" xfId="14356" xr:uid="{4DE13E55-ABA1-4169-BC6B-193E4DC0760D}"/>
    <cellStyle name="Percent 7 2 2 3 2" xfId="24356" xr:uid="{671F1BC2-1E79-4D23-85FA-59AC3D5E346D}"/>
    <cellStyle name="Percent 7 2 2 3 2 2" xfId="49601" xr:uid="{0C84371B-01E3-46E9-B2F1-80FD16371B39}"/>
    <cellStyle name="Percent 7 2 2 3 3" xfId="39695" xr:uid="{0D6DF409-5E5A-4E64-AD69-90D8E1F37167}"/>
    <cellStyle name="Percent 7 2 2 4" xfId="12414" xr:uid="{67699426-F8E0-4DA5-A94C-DB2865F93A3B}"/>
    <cellStyle name="Percent 7 2 2 4 2" xfId="37777" xr:uid="{3752072F-92BE-4846-9ACA-58FAFF427595}"/>
    <cellStyle name="Percent 7 2 2 5" xfId="34156" xr:uid="{32075628-FD62-415D-ABBB-F8E2A78AAE68}"/>
    <cellStyle name="Percent 7 2 3" xfId="7772" xr:uid="{EC572252-084D-4F6B-9081-3589B5CD9CBE}"/>
    <cellStyle name="Percent 7 2 3 2" xfId="6189" xr:uid="{E9340FD3-1CFF-4472-B8BC-50A3030A2B49}"/>
    <cellStyle name="Percent 7 2 3 2 2" xfId="31612" xr:uid="{DAAEBE9A-6B8C-48C9-B9C7-0F3537CFF0A6}"/>
    <cellStyle name="Percent 7 2 3 3" xfId="33179" xr:uid="{CAF36997-C96D-407C-B8CB-DE3CB36DD969}"/>
    <cellStyle name="Percent 7 2 4" xfId="18485" xr:uid="{A3BA31C0-FD69-4E00-9628-A92071985167}"/>
    <cellStyle name="Percent 7 2 4 2" xfId="11635" xr:uid="{918143F9-6F19-4053-B81D-1BF9A473809A}"/>
    <cellStyle name="Percent 7 2 4 2 2" xfId="37006" xr:uid="{61C5B8CC-240E-41F5-AC7F-BA7A7C573AB1}"/>
    <cellStyle name="Percent 7 2 4 3" xfId="43785" xr:uid="{6A6D74A8-A39C-476C-85BF-FF814A0FF1D1}"/>
    <cellStyle name="Percent 7 2 5" xfId="24968" xr:uid="{0D6AEAC2-3A44-4A84-9ABB-6960F1543563}"/>
    <cellStyle name="Percent 7 2 5 2" xfId="50202" xr:uid="{62367338-6B02-4B95-A6A8-43A9AFD0DBBC}"/>
    <cellStyle name="Percent 7 2 6" xfId="47605" xr:uid="{42A38321-385E-4BCA-B2ED-824CB025D424}"/>
    <cellStyle name="Percent 7 3" xfId="4467" xr:uid="{0D25C2C2-AB45-4DB0-82AA-449185EDEF31}"/>
    <cellStyle name="Percent 7 4" xfId="24539" xr:uid="{E1D130D2-8E5D-42A2-A375-F309422098E8}"/>
    <cellStyle name="Percent 7 4 2" xfId="24710" xr:uid="{CC655920-153D-45C7-B71F-11C0A9F9E335}"/>
    <cellStyle name="Percent 7 4 2 2" xfId="22081" xr:uid="{6ECC0E1E-7B3A-42D6-9975-EB2F06321ADF}"/>
    <cellStyle name="Percent 7 4 2 2 2" xfId="47349" xr:uid="{EE55B355-A57D-4D98-B56C-BF08118D4BAE}"/>
    <cellStyle name="Percent 7 4 2 3" xfId="49944" xr:uid="{80BC6267-EA4D-4C92-A2BA-0A8B5DFE5D79}"/>
    <cellStyle name="Percent 7 4 3" xfId="5930" xr:uid="{FAC9A381-7B95-4D21-8996-DEBFA734FB84}"/>
    <cellStyle name="Percent 7 4 3 2" xfId="3304" xr:uid="{2B75241C-C4B0-4779-9811-DE873EF68C39}"/>
    <cellStyle name="Percent 7 4 3 2 2" xfId="28757" xr:uid="{F4CAA050-8E5C-4418-8F89-B67E849D2A0B}"/>
    <cellStyle name="Percent 7 4 3 3" xfId="31353" xr:uid="{B8EDA652-04E9-45F1-9B89-43EDDA0B5C68}"/>
    <cellStyle name="Percent 7 4 4" xfId="3993" xr:uid="{AA56E93E-DA6A-4B12-85DB-D80B354391CB}"/>
    <cellStyle name="Percent 7 4 4 2" xfId="29437" xr:uid="{4C32CA01-82D9-4AE7-8757-7B1380195103}"/>
    <cellStyle name="Percent 7 4 5" xfId="49773" xr:uid="{3EAA042D-DECE-4B4D-91D8-1C788422B17C}"/>
    <cellStyle name="Percent 7 5" xfId="2534" xr:uid="{1F15AAA9-2A31-4F92-9F87-00B375D838D2}"/>
    <cellStyle name="Percent 7 5 2" xfId="4807" xr:uid="{3A98CC51-CB5E-4982-851E-74286C43908F}"/>
    <cellStyle name="Percent 7 5 2 2" xfId="17956" xr:uid="{82574328-DB51-477B-B114-E72296AA0366}"/>
    <cellStyle name="Percent 7 5 2 2 2" xfId="43264" xr:uid="{77007047-A590-4E1F-ACEF-FFF20ABDB78F}"/>
    <cellStyle name="Percent 7 5 2 3" xfId="30238" xr:uid="{0545205E-6829-457F-A9EB-FEB597DFCD67}"/>
    <cellStyle name="Percent 7 5 3" xfId="1801" xr:uid="{AE5589DD-B8B2-4C04-B6D2-80590DA4B6D6}"/>
    <cellStyle name="Percent 7 5 3 2" xfId="25470" xr:uid="{76B1BA46-7201-4EBC-BB9E-A5565DEB4256}"/>
    <cellStyle name="Percent 7 5 3 2 2" xfId="50704" xr:uid="{85FDD114-100A-4291-999F-65172FCBA36F}"/>
    <cellStyle name="Percent 7 5 3 3" xfId="27272" xr:uid="{6D706406-624B-431D-8086-06E9FC888E99}"/>
    <cellStyle name="Percent 7 5 4" xfId="10391" xr:uid="{2E98A380-8E40-44F1-B022-12535AC76B16}"/>
    <cellStyle name="Percent 7 5 4 2" xfId="35775" xr:uid="{1C132A0C-8815-4EF9-BCE4-A6C05CAFBB3F}"/>
    <cellStyle name="Percent 7 5 5" xfId="27987" xr:uid="{B48D1F76-869A-4030-A05E-FC51C3D052B5}"/>
    <cellStyle name="Percent 7 6" xfId="427" xr:uid="{FD291EAB-6FD9-4A65-A9DB-46D4D14BD142}"/>
    <cellStyle name="Percent 7 6 2" xfId="3048" xr:uid="{019C66F6-62ED-4B32-9348-710F05F8B6D5}"/>
    <cellStyle name="Percent 7 6 2 2" xfId="28501" xr:uid="{27190066-35B4-4600-8530-E3B9CED94AB5}"/>
    <cellStyle name="Percent 7 6 3" xfId="25911" xr:uid="{64512B62-5278-4E73-95C4-2E9D4D885D9A}"/>
    <cellStyle name="Percent 7 7" xfId="21635" xr:uid="{A228E699-FEDF-43DE-B418-609AAC71C27B}"/>
    <cellStyle name="Percent 7 7 2" xfId="7424" xr:uid="{200006E4-B589-4DAA-AC65-177C6051FACD}"/>
    <cellStyle name="Percent 7 7 2 2" xfId="32838" xr:uid="{227FFF23-A706-4926-98D8-36716DAC3E3F}"/>
    <cellStyle name="Percent 7 7 3" xfId="46903" xr:uid="{EDFE2E35-7B14-4BF7-99E8-1936088AE625}"/>
    <cellStyle name="Percent 7 8" xfId="20754" xr:uid="{C5D4D1DD-C687-43BB-B614-D3225BA87148}"/>
    <cellStyle name="Percent 7 8 2" xfId="46033" xr:uid="{D09EFABE-E530-4E4E-82C6-E048A992803B}"/>
    <cellStyle name="Percent 7 9" xfId="7603" xr:uid="{F284F1D7-50E0-44D8-8DC5-2F6EE6DA3D86}"/>
    <cellStyle name="Percent 7 9 2" xfId="33014" xr:uid="{C00BC3C1-0713-4F3F-8425-7C3286ABC788}"/>
    <cellStyle name="Percent 8" xfId="116" xr:uid="{AFC955B5-807D-4AAB-B409-F44B4E05B547}"/>
    <cellStyle name="Percent 8 2" xfId="16033" xr:uid="{565A7331-F453-4EFB-97B5-278672EA8FCB}"/>
    <cellStyle name="Percent 8 2 2" xfId="21399" xr:uid="{E2CFC432-1C41-4B0D-8654-368CB465D349}"/>
    <cellStyle name="Percent 8 2 2 2" xfId="21570" xr:uid="{EAFF83DF-1359-4735-8E68-DBA375A6098D}"/>
    <cellStyle name="Percent 8 2 2 2 2" xfId="8353" xr:uid="{653A3419-217E-4036-8FE3-ABE141FDE39F}"/>
    <cellStyle name="Percent 8 2 2 2 2 2" xfId="33760" xr:uid="{EBDD2448-AA18-4057-B2D2-381250E85731}"/>
    <cellStyle name="Percent 8 2 2 2 3" xfId="46838" xr:uid="{53CC4CC4-1403-4F04-B2D6-B945B620CA18}"/>
    <cellStyle name="Percent 8 2 2 3" xfId="2792" xr:uid="{3107BE71-E437-4E53-BFAD-03D98B7165AB}"/>
    <cellStyle name="Percent 8 2 2 3 2" xfId="18044" xr:uid="{AD186579-CA41-4B0F-87D8-24F90B192920}"/>
    <cellStyle name="Percent 8 2 2 3 2 2" xfId="43352" xr:uid="{B68BB7D8-A95F-43C6-AEA4-B34D1996F116}"/>
    <cellStyle name="Percent 8 2 2 3 3" xfId="28245" xr:uid="{85EB03C4-9B17-4B27-8408-1932F6AC068F}"/>
    <cellStyle name="Percent 8 2 2 4" xfId="25051" xr:uid="{44417CCA-44F4-4FFF-A2D1-A84A8062A642}"/>
    <cellStyle name="Percent 8 2 2 4 2" xfId="50285" xr:uid="{27500F3F-73F1-4F8E-95A2-A81F3CF87E58}"/>
    <cellStyle name="Percent 8 2 2 5" xfId="46667" xr:uid="{94B4F0DF-921A-4D80-B531-3C02BEA53B24}"/>
    <cellStyle name="Percent 8 2 3" xfId="20407" xr:uid="{844883FA-7DC6-4D58-82E3-E4F1416254EF}"/>
    <cellStyle name="Percent 8 2 3 2" xfId="12503" xr:uid="{35CC0FC8-8AC6-4194-AB9F-8545200ABF8D}"/>
    <cellStyle name="Percent 8 2 3 2 2" xfId="37866" xr:uid="{43D316F9-B897-4AA9-B2B3-FACEC3AC2D90}"/>
    <cellStyle name="Percent 8 2 3 3" xfId="45686" xr:uid="{6BC31D58-FB99-4131-897F-972F8D43E4DD}"/>
    <cellStyle name="Percent 8 2 4" xfId="7952" xr:uid="{755B1EDA-5ABC-4B36-AE9D-1854880DBB62}"/>
    <cellStyle name="Percent 8 2 4 2" xfId="24272" xr:uid="{A44D5D84-8F2D-4954-A177-1E5973464133}"/>
    <cellStyle name="Percent 8 2 4 2 2" xfId="49517" xr:uid="{35B16FBE-854A-4463-BF0B-B7FD451A4DB5}"/>
    <cellStyle name="Percent 8 2 4 3" xfId="33359" xr:uid="{B2CBFB60-C06D-495E-8FBD-9FDD049135F2}"/>
    <cellStyle name="Percent 8 2 5" xfId="18655" xr:uid="{06F8DE38-36D3-44A3-AF26-4B4B6C52CC62}"/>
    <cellStyle name="Percent 8 2 5 2" xfId="43955" xr:uid="{62B7921A-4252-4D60-ACC6-3D1E71EEE82B}"/>
    <cellStyle name="Percent 8 2 6" xfId="41352" xr:uid="{DFA1CCA4-114C-4069-AAEE-229F5AF953E3}"/>
    <cellStyle name="Percent 8 3" xfId="10780" xr:uid="{4747E9C1-0982-40FF-A816-CA98185D8C6C}"/>
    <cellStyle name="Percent 8 4" xfId="18226" xr:uid="{DB353A23-4928-4029-8653-43D845940EB7}"/>
    <cellStyle name="Percent 8 4 2" xfId="18397" xr:uid="{14025825-7866-4891-A63D-E820B3D8781C}"/>
    <cellStyle name="Percent 8 4 2 2" xfId="15769" xr:uid="{1E58D08A-680E-49C5-92A4-C5040A876382}"/>
    <cellStyle name="Percent 8 4 2 2 2" xfId="41096" xr:uid="{5F830AA4-3238-4E3F-A504-9CE13DAFE48B}"/>
    <cellStyle name="Percent 8 4 2 3" xfId="43697" xr:uid="{047E6141-7910-4A0D-90E6-187B38DCBD22}"/>
    <cellStyle name="Percent 8 4 3" xfId="12244" xr:uid="{284FE2E7-DE05-401B-A66C-EDEDFC9846ED}"/>
    <cellStyle name="Percent 8 4 3 2" xfId="9617" xr:uid="{DE09F429-4F5D-4DC1-9AB4-114BB86929CB}"/>
    <cellStyle name="Percent 8 4 3 2 2" xfId="35010" xr:uid="{71170FB2-2B2C-42F5-B602-3AD85F651DCF}"/>
    <cellStyle name="Percent 8 4 3 3" xfId="37607" xr:uid="{D2254EB5-DE82-48FA-BAD9-AFDBD15E2C4B}"/>
    <cellStyle name="Percent 8 4 4" xfId="10307" xr:uid="{EF2E10CB-A9F8-4772-BF9F-EDE7D924C068}"/>
    <cellStyle name="Percent 8 4 4 2" xfId="35691" xr:uid="{193C7B48-F112-411F-AA2E-15EE0F62DEB4}"/>
    <cellStyle name="Percent 8 4 5" xfId="43526" xr:uid="{4B0484C0-DB44-4C8E-85B8-BCDFEABEAE6C}"/>
    <cellStyle name="Percent 8 5" xfId="8847" xr:uid="{C65BC7C8-CCB0-4AC0-9880-E36DFFAC50C7}"/>
    <cellStyle name="Percent 8 5 2" xfId="11120" xr:uid="{75AB2B97-0D4D-4A98-A1A8-125111BC696D}"/>
    <cellStyle name="Percent 8 5 2 2" xfId="7423" xr:uid="{7F6A91A0-F606-4E69-83B8-F994A482347B}"/>
    <cellStyle name="Percent 8 5 2 2 2" xfId="32837" xr:uid="{07199AA1-061C-4EF7-A171-2324FAF8908E}"/>
    <cellStyle name="Percent 8 5 2 3" xfId="36491" xr:uid="{F6896486-3394-402B-8281-16DC231C9851}"/>
    <cellStyle name="Percent 8 5 3" xfId="3905" xr:uid="{7CCE92CC-0D96-45A6-8B2E-4E229408ADD9}"/>
    <cellStyle name="Percent 8 5 3 2" xfId="19157" xr:uid="{282D82E5-F5E3-46B9-BD6F-8DEEFC63961B}"/>
    <cellStyle name="Percent 8 5 3 2 2" xfId="44457" xr:uid="{734AEC1C-B4C3-45DD-84A5-BD36C258F587}"/>
    <cellStyle name="Percent 8 5 3 3" xfId="29349" xr:uid="{89A0D1A8-C200-4772-AF50-D78B11CCC100}"/>
    <cellStyle name="Percent 8 5 4" xfId="23028" xr:uid="{5A481A0A-5B4E-4D71-83FA-EB94ECEF7F68}"/>
    <cellStyle name="Percent 8 5 4 2" xfId="48283" xr:uid="{476F8F96-045F-45ED-B0DC-82C54304E574}"/>
    <cellStyle name="Percent 8 5 5" xfId="34240" xr:uid="{A415BEE6-D269-4764-BD43-6FFEDED90106}"/>
    <cellStyle name="Percent 8 6" xfId="1466" xr:uid="{13B6F6A0-616B-423F-9316-F05BB446F5BD}"/>
    <cellStyle name="Percent 8 6 2" xfId="9361" xr:uid="{9A4A6CEB-C77F-49CB-8A9C-475B924B1B1F}"/>
    <cellStyle name="Percent 8 6 2 2" xfId="34754" xr:uid="{F1F2EBEC-E474-4BF3-845B-13BF49EF050E}"/>
    <cellStyle name="Percent 8 6 3" xfId="26937" xr:uid="{F1ADC80C-EAE6-4B44-A826-910F6E2B8508}"/>
    <cellStyle name="Percent 8 7" xfId="15323" xr:uid="{6818936D-411C-4AE8-AF86-987295FA325E}"/>
    <cellStyle name="Percent 8 7 2" xfId="20060" xr:uid="{531A5206-B65A-4A8D-A5E7-712B524BAF6F}"/>
    <cellStyle name="Percent 8 7 2 2" xfId="45348" xr:uid="{64087DB2-FCA4-4405-AFBC-C274426BFE46}"/>
    <cellStyle name="Percent 8 7 3" xfId="40650" xr:uid="{5237773E-AD44-4575-9E87-A3E6E3DC6A2F}"/>
    <cellStyle name="Percent 8 8" xfId="14442" xr:uid="{1571030E-0195-4A29-BD19-C0B97D0A1C89}"/>
    <cellStyle name="Percent 8 8 2" xfId="39781" xr:uid="{D4C799EE-1E41-49BB-84C2-3C4EA36F37D1}"/>
    <cellStyle name="Percent 8 9" xfId="20238" xr:uid="{88B07EFD-16E7-4610-9EFE-5D1ABD448CC8}"/>
    <cellStyle name="Percent 8 9 2" xfId="45524" xr:uid="{68BD11CB-E4F1-4780-BDA1-810D1FB100B6}"/>
    <cellStyle name="Percent 9" xfId="120" xr:uid="{75A47EF3-EC54-41D8-852F-DFCBAFA02EAD}"/>
    <cellStyle name="Percent 9 2" xfId="5499" xr:uid="{3DEB9BE6-3555-4935-BC6F-C0449E472977}"/>
    <cellStyle name="Percent 9 2 2" xfId="15087" xr:uid="{EEFAC843-FEFE-4371-A24A-75655B749929}"/>
    <cellStyle name="Percent 9 2 2 2" xfId="15258" xr:uid="{A1AFA475-C0BC-4EC3-923A-F570C9536F9E}"/>
    <cellStyle name="Percent 9 2 2 2 2" xfId="20988" xr:uid="{7D73D76F-2CDC-40FF-A7E4-5AB560B21B96}"/>
    <cellStyle name="Percent 9 2 2 2 2 2" xfId="46267" xr:uid="{F76C28B1-B067-4E38-8C92-2A8EAB745201}"/>
    <cellStyle name="Percent 9 2 2 2 3" xfId="40585" xr:uid="{DD07A7BE-3781-44BC-893F-121BF0021C25}"/>
    <cellStyle name="Percent 9 2 2 3" xfId="9105" xr:uid="{E858297C-12B4-486E-86F8-B6C756AFDF54}"/>
    <cellStyle name="Percent 9 2 2 3 2" xfId="7511" xr:uid="{3817E89F-D77D-43BE-89E8-0B6558265808}"/>
    <cellStyle name="Percent 9 2 2 3 2 2" xfId="32925" xr:uid="{AB962253-F943-446E-A8FE-2DA968672998}"/>
    <cellStyle name="Percent 9 2 2 3 3" xfId="34498" xr:uid="{3EB43001-DCB7-4613-AF23-5D196292C0C7}"/>
    <cellStyle name="Percent 9 2 2 4" xfId="18738" xr:uid="{1DB26EB9-4DF0-4934-8D98-6DB1D90928FE}"/>
    <cellStyle name="Percent 9 2 2 4 2" xfId="44038" xr:uid="{56EB0C0C-9FFF-4219-B20A-92B4E11EDB2B}"/>
    <cellStyle name="Percent 9 2 2 5" xfId="40414" xr:uid="{2A6B3B2C-8CBA-42FC-AA03-E476F6C45480}"/>
    <cellStyle name="Percent 9 2 3" xfId="14095" xr:uid="{FC83EF98-C8B6-4617-ACA7-5CF6AC7AC89A}"/>
    <cellStyle name="Percent 9 2 3 2" xfId="25140" xr:uid="{4FAB59F3-CBB8-4092-804D-842D2709D7B7}"/>
    <cellStyle name="Percent 9 2 3 2 2" xfId="50374" xr:uid="{88CAB7AF-F174-4365-A788-D0924CCE27DC}"/>
    <cellStyle name="Percent 9 2 3 3" xfId="39434" xr:uid="{923A1B38-6302-4488-9E1C-62D5E9EAA39E}"/>
    <cellStyle name="Percent 9 2 4" xfId="20587" xr:uid="{D3A40813-8BAD-47A3-9CAE-DF458025E0FE}"/>
    <cellStyle name="Percent 9 2 4 2" xfId="17960" xr:uid="{B6B5B9DF-3321-4126-8C3C-17565F6C4CB4}"/>
    <cellStyle name="Percent 9 2 4 2 2" xfId="43268" xr:uid="{F494E6E9-60C8-40BE-8B25-7F98ABDE07A8}"/>
    <cellStyle name="Percent 9 2 4 3" xfId="45866" xr:uid="{E4A49E7E-156E-451E-941A-D2A3550E1934}"/>
    <cellStyle name="Percent 9 2 5" xfId="8122" xr:uid="{946D8306-037B-4DEB-BB08-B368E52C0415}"/>
    <cellStyle name="Percent 9 2 5 2" xfId="33529" xr:uid="{292F7DBE-7C11-44D9-9C3F-70933D0B74E9}"/>
    <cellStyle name="Percent 9 2 6" xfId="30924" xr:uid="{5506571F-6832-4580-87AC-8D5FA1B1E2EC}"/>
    <cellStyle name="Percent 9 3" xfId="7693" xr:uid="{E3353E61-A226-43CF-80F3-7379DF552555}"/>
    <cellStyle name="Percent 9 3 2" xfId="7864" xr:uid="{1C377926-384A-4911-9A3D-71F2EC059DAD}"/>
    <cellStyle name="Percent 9 3 2 2" xfId="5236" xr:uid="{57131F60-AE44-49B1-B0C5-1ECD6224DF62}"/>
    <cellStyle name="Percent 9 3 2 2 2" xfId="30667" xr:uid="{6EF12959-B8BB-49CA-8973-2124E48203FC}"/>
    <cellStyle name="Percent 9 3 2 3" xfId="33271" xr:uid="{5FD298CE-319E-4B70-8B39-4ACCD827E200}"/>
    <cellStyle name="Percent 9 3 3" xfId="24881" xr:uid="{B16AEB5C-66C3-4846-A058-9F0130623833}"/>
    <cellStyle name="Percent 9 3 3 2" xfId="22253" xr:uid="{7B1C2CCC-53C7-4273-9ECA-AF04F2C260B3}"/>
    <cellStyle name="Percent 9 3 3 2 2" xfId="47521" xr:uid="{D8DD302B-DE0A-4508-9351-28C3C1FCA794}"/>
    <cellStyle name="Percent 9 3 3 3" xfId="50115" xr:uid="{4904A2AA-A3E6-4843-9D77-6580945D6884}"/>
    <cellStyle name="Percent 9 3 4" xfId="22944" xr:uid="{B9F595DC-F5CB-4DF9-9FC1-F929B4BE4886}"/>
    <cellStyle name="Percent 9 3 4 2" xfId="48199" xr:uid="{1E5CB172-3AE1-4393-BBE0-A7C8B7DBEB39}"/>
    <cellStyle name="Percent 9 3 5" xfId="33100" xr:uid="{467E9797-9ECE-48CC-BFAD-C966395971D0}"/>
    <cellStyle name="Percent 9 4" xfId="21483" xr:uid="{6B146874-4B91-432D-9645-D28372A67C5B}"/>
    <cellStyle name="Percent 9 4 2" xfId="23757" xr:uid="{541C4DFF-116A-4954-99C0-D296A1E79D39}"/>
    <cellStyle name="Percent 9 4 2 2" xfId="20059" xr:uid="{D2198A25-A1A2-4328-825C-1E64EDCD8B2D}"/>
    <cellStyle name="Percent 9 4 2 2 2" xfId="45347" xr:uid="{AD00DC90-0B56-445D-9408-86E7C3924213}"/>
    <cellStyle name="Percent 9 4 2 3" xfId="49002" xr:uid="{046683CC-9D8C-4440-B1AD-5F072B263B38}"/>
    <cellStyle name="Percent 9 4 3" xfId="10219" xr:uid="{C27B459C-C2D7-4AF5-B648-440316D60CF2}"/>
    <cellStyle name="Percent 9 4 3 2" xfId="8624" xr:uid="{015957B3-D90D-4E75-BDB5-C14A216B68E0}"/>
    <cellStyle name="Percent 9 4 3 2 2" xfId="34031" xr:uid="{F2C745E7-B811-4761-A789-54B39385E2E3}"/>
    <cellStyle name="Percent 9 4 3 3" xfId="35603" xr:uid="{AEAC2A27-CAB8-476C-B9E1-3EE6B7136BAC}"/>
    <cellStyle name="Percent 9 4 4" xfId="16715" xr:uid="{7097FA9E-D4CB-414A-B400-BA9AC033EBE3}"/>
    <cellStyle name="Percent 9 4 4 2" xfId="42031" xr:uid="{0FCDEA43-241E-4F90-AD25-907C9B319925}"/>
    <cellStyle name="Percent 9 4 5" xfId="46751" xr:uid="{6359CC5D-0B62-47B3-9C63-0744B3859320}"/>
    <cellStyle name="Percent 9 5" xfId="3570" xr:uid="{DF506D3D-E84A-47D1-9895-A3EF112A4F49}"/>
    <cellStyle name="Percent 9 5 2" xfId="21997" xr:uid="{D4C4685B-1C3F-455B-BC3B-6C7C3BEAF099}"/>
    <cellStyle name="Percent 9 5 2 2" xfId="47265" xr:uid="{1F199447-59C4-41C1-B313-49D8B1506AA8}"/>
    <cellStyle name="Percent 9 5 3" xfId="29014" xr:uid="{27E379DD-C0A7-479E-B863-ED87B4719BC6}"/>
    <cellStyle name="Percent 9 6" xfId="4790" xr:uid="{8F541696-B444-485F-A12D-B6DACCE0D250}"/>
    <cellStyle name="Percent 9 6 2" xfId="13746" xr:uid="{1022BFFD-BD70-46BE-8258-89CFBFF05F29}"/>
    <cellStyle name="Percent 9 6 2 2" xfId="39097" xr:uid="{2B0C58BF-9CFE-40B9-9651-24E505BD7498}"/>
    <cellStyle name="Percent 9 6 3" xfId="30221" xr:uid="{E5B4AC82-7C97-4C1B-A9DC-1E32BA5A53DB}"/>
    <cellStyle name="Percent 9 7" xfId="2878" xr:uid="{B4FB8F1C-F026-422E-B90A-E623D3106C7C}"/>
    <cellStyle name="Percent 9 7 2" xfId="28331" xr:uid="{1179A6D6-84E4-4B12-B300-08A7A4DD6E57}"/>
    <cellStyle name="Percent 9 8" xfId="13926" xr:uid="{C5028C4A-2178-4B70-B0FB-48A6A4CDB1F5}"/>
    <cellStyle name="Percent 9 8 2" xfId="39272" xr:uid="{A85134AF-EAB8-4EB8-B76C-0959C843ADC1}"/>
    <cellStyle name="Subheads" xfId="117" xr:uid="{9B00D649-6197-4C83-867B-6ECCAA5389D8}"/>
    <cellStyle name="Title" xfId="4" builtinId="15" customBuiltin="1"/>
    <cellStyle name="Title 2" xfId="118" xr:uid="{B8923162-FBCA-4F7A-BD7C-B5B09EE7856A}"/>
    <cellStyle name="Title 3" xfId="188" xr:uid="{82AD1582-8DEC-4B2D-8F80-B4C04FF8BF1D}"/>
    <cellStyle name="Total" xfId="18" builtinId="25" customBuiltin="1"/>
    <cellStyle name="Total 2" xfId="5491" xr:uid="{450C74E0-6204-476E-B0FF-78426CBC5408}"/>
    <cellStyle name="Warning Text" xfId="16" builtinId="11" customBuiltin="1"/>
    <cellStyle name="Warning Text 2" xfId="9700" xr:uid="{4B7197E2-C88A-4DAD-ACC1-6B099B91A137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SQA/CHS/CHSShare/Charity%20Care%20and%20Hospital%20Financial/YearEnd/YearEnd_2020/YE082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ransmittal"/>
      <sheetName val="INFO_PG1"/>
      <sheetName val="INFO_PG2"/>
      <sheetName val="SS2_3_5_6"/>
      <sheetName val="SS4"/>
      <sheetName val="SS8"/>
      <sheetName val="FS"/>
      <sheetName val="CC's"/>
      <sheetName val="Prior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9"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U59"/>
          <cell r="V59"/>
          <cell r="W59"/>
          <cell r="X59"/>
          <cell r="Y59"/>
          <cell r="Z59"/>
          <cell r="AA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Y59"/>
          <cell r="AZ59"/>
          <cell r="BA59"/>
          <cell r="BE59"/>
        </row>
        <row r="72"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  <cell r="N72" t="e">
            <v>#DIV/0!</v>
          </cell>
          <cell r="O72" t="e">
            <v>#DIV/0!</v>
          </cell>
          <cell r="P72" t="e">
            <v>#DIV/0!</v>
          </cell>
          <cell r="Q72" t="e">
            <v>#DIV/0!</v>
          </cell>
          <cell r="R72" t="e">
            <v>#DIV/0!</v>
          </cell>
          <cell r="S72" t="e">
            <v>#DIV/0!</v>
          </cell>
          <cell r="T72" t="e">
            <v>#DIV/0!</v>
          </cell>
          <cell r="U72" t="e">
            <v>#DIV/0!</v>
          </cell>
          <cell r="V72" t="e">
            <v>#DIV/0!</v>
          </cell>
          <cell r="W72" t="e">
            <v>#DIV/0!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 t="e">
            <v>#DIV/0!</v>
          </cell>
          <cell r="AC72" t="e">
            <v>#DIV/0!</v>
          </cell>
          <cell r="AD72" t="e">
            <v>#DIV/0!</v>
          </cell>
          <cell r="AE72" t="e">
            <v>#DIV/0!</v>
          </cell>
          <cell r="AF72" t="e">
            <v>#DIV/0!</v>
          </cell>
          <cell r="AG72" t="e">
            <v>#DIV/0!</v>
          </cell>
          <cell r="AH72" t="e">
            <v>#DIV/0!</v>
          </cell>
          <cell r="AI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M72" t="e">
            <v>#DIV/0!</v>
          </cell>
          <cell r="AN72" t="e">
            <v>#DIV/0!</v>
          </cell>
          <cell r="AO72" t="e">
            <v>#DIV/0!</v>
          </cell>
          <cell r="AP72" t="e">
            <v>#DIV/0!</v>
          </cell>
          <cell r="AQ72" t="e">
            <v>#DIV/0!</v>
          </cell>
          <cell r="AR72" t="e">
            <v>#DIV/0!</v>
          </cell>
          <cell r="AS72" t="e">
            <v>#DIV/0!</v>
          </cell>
          <cell r="AT72" t="e">
            <v>#DIV/0!</v>
          </cell>
          <cell r="AU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  <cell r="AY72" t="e">
            <v>#DIV/0!</v>
          </cell>
          <cell r="AZ72" t="e">
            <v>#DIV/0!</v>
          </cell>
          <cell r="BA72" t="e">
            <v>#DIV/0!</v>
          </cell>
          <cell r="BB72" t="e">
            <v>#DIV/0!</v>
          </cell>
          <cell r="BC72" t="e">
            <v>#DIV/0!</v>
          </cell>
          <cell r="BD72" t="e">
            <v>#DIV/0!</v>
          </cell>
          <cell r="BE72" t="e">
            <v>#DIV/0!</v>
          </cell>
          <cell r="BF72" t="e">
            <v>#DIV/0!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  <cell r="BK72" t="e">
            <v>#DIV/0!</v>
          </cell>
          <cell r="BL72" t="e">
            <v>#DIV/0!</v>
          </cell>
          <cell r="BM72" t="e">
            <v>#DIV/0!</v>
          </cell>
          <cell r="BN72" t="e">
            <v>#DIV/0!</v>
          </cell>
          <cell r="BO72" t="e">
            <v>#DIV/0!</v>
          </cell>
          <cell r="BP72" t="e">
            <v>#DIV/0!</v>
          </cell>
          <cell r="BQ72" t="e">
            <v>#DIV/0!</v>
          </cell>
          <cell r="BR72" t="e">
            <v>#DIV/0!</v>
          </cell>
          <cell r="BS72" t="e">
            <v>#DIV/0!</v>
          </cell>
          <cell r="BT72" t="e">
            <v>#DIV/0!</v>
          </cell>
          <cell r="BU72" t="e">
            <v>#DIV/0!</v>
          </cell>
          <cell r="BV72" t="e">
            <v>#DIV/0!</v>
          </cell>
          <cell r="BW72" t="e">
            <v>#DIV/0!</v>
          </cell>
          <cell r="BX72" t="e">
            <v>#DIV/0!</v>
          </cell>
          <cell r="BY72" t="e">
            <v>#DIV/0!</v>
          </cell>
          <cell r="BZ72" t="e">
            <v>#DIV/0!</v>
          </cell>
          <cell r="CA72" t="e">
            <v>#DIV/0!</v>
          </cell>
          <cell r="CB72" t="e">
            <v>#DIV/0!</v>
          </cell>
          <cell r="CC72" t="e">
            <v>#DIV/0!</v>
          </cell>
          <cell r="CD72">
            <v>0</v>
          </cell>
        </row>
        <row r="83">
          <cell r="C83" t="str">
            <v>12/31/2015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transitionEntry="1" codeName="Sheet1">
    <pageSetUpPr autoPageBreaks="0" fitToPage="1"/>
  </sheetPr>
  <dimension ref="A1:CF817"/>
  <sheetViews>
    <sheetView showGridLines="0" tabSelected="1" zoomScale="75" zoomScaleNormal="75" workbookViewId="0">
      <selection activeCell="G568" sqref="G568"/>
    </sheetView>
  </sheetViews>
  <sheetFormatPr defaultColWidth="11.75" defaultRowHeight="12.65" customHeight="1" x14ac:dyDescent="0.3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 x14ac:dyDescent="0.3">
      <c r="A1" s="231" t="s">
        <v>1231</v>
      </c>
      <c r="B1" s="232"/>
      <c r="C1" s="232"/>
      <c r="D1" s="232"/>
      <c r="E1" s="232"/>
      <c r="F1" s="232"/>
    </row>
    <row r="2" spans="1:6" ht="12.75" customHeight="1" x14ac:dyDescent="0.3">
      <c r="A2" s="232" t="s">
        <v>1232</v>
      </c>
      <c r="B2" s="232"/>
      <c r="C2" s="233"/>
      <c r="D2" s="232"/>
      <c r="E2" s="232"/>
      <c r="F2" s="232"/>
    </row>
    <row r="3" spans="1:6" ht="12.75" customHeight="1" x14ac:dyDescent="0.3">
      <c r="A3" s="199"/>
      <c r="C3" s="234"/>
    </row>
    <row r="4" spans="1:6" ht="12.75" customHeight="1" x14ac:dyDescent="0.3">
      <c r="C4" s="234"/>
    </row>
    <row r="5" spans="1:6" ht="12.75" customHeight="1" x14ac:dyDescent="0.3">
      <c r="A5" s="199" t="s">
        <v>1257</v>
      </c>
      <c r="C5" s="234"/>
    </row>
    <row r="6" spans="1:6" ht="12.75" customHeight="1" x14ac:dyDescent="0.3">
      <c r="A6" s="199" t="s">
        <v>0</v>
      </c>
      <c r="C6" s="234"/>
    </row>
    <row r="7" spans="1:6" ht="12.75" customHeight="1" x14ac:dyDescent="0.3">
      <c r="A7" s="199" t="s">
        <v>1</v>
      </c>
      <c r="C7" s="234"/>
    </row>
    <row r="8" spans="1:6" ht="12.75" customHeight="1" x14ac:dyDescent="0.3">
      <c r="C8" s="234"/>
    </row>
    <row r="9" spans="1:6" ht="12.75" customHeight="1" x14ac:dyDescent="0.3">
      <c r="C9" s="234"/>
    </row>
    <row r="10" spans="1:6" ht="12.75" customHeight="1" x14ac:dyDescent="0.3">
      <c r="A10" s="198" t="s">
        <v>1228</v>
      </c>
      <c r="C10" s="234"/>
    </row>
    <row r="11" spans="1:6" ht="12.75" customHeight="1" x14ac:dyDescent="0.3">
      <c r="A11" s="198" t="s">
        <v>1230</v>
      </c>
      <c r="C11" s="234"/>
    </row>
    <row r="12" spans="1:6" ht="12.75" customHeight="1" x14ac:dyDescent="0.3">
      <c r="C12" s="234"/>
    </row>
    <row r="13" spans="1:6" ht="12.75" customHeight="1" x14ac:dyDescent="0.3">
      <c r="C13" s="234"/>
    </row>
    <row r="14" spans="1:6" ht="12.75" customHeight="1" x14ac:dyDescent="0.3">
      <c r="A14" s="199" t="s">
        <v>2</v>
      </c>
      <c r="C14" s="234"/>
    </row>
    <row r="15" spans="1:6" ht="12.75" customHeight="1" x14ac:dyDescent="0.3">
      <c r="A15" s="292"/>
      <c r="C15" s="234"/>
    </row>
    <row r="16" spans="1:6" ht="12.75" customHeight="1" x14ac:dyDescent="0.3">
      <c r="A16" s="293" t="s">
        <v>1266</v>
      </c>
      <c r="C16" s="234"/>
      <c r="F16" s="286"/>
    </row>
    <row r="17" spans="1:6" ht="12.75" customHeight="1" x14ac:dyDescent="0.3">
      <c r="A17" s="293" t="s">
        <v>1264</v>
      </c>
      <c r="C17" s="286"/>
    </row>
    <row r="18" spans="1:6" ht="12.75" customHeight="1" x14ac:dyDescent="0.3">
      <c r="A18" s="227"/>
      <c r="C18" s="234"/>
    </row>
    <row r="19" spans="1:6" ht="12.75" customHeight="1" x14ac:dyDescent="0.3">
      <c r="C19" s="234"/>
    </row>
    <row r="20" spans="1:6" ht="12.75" customHeight="1" x14ac:dyDescent="0.3">
      <c r="A20" s="272" t="s">
        <v>1233</v>
      </c>
      <c r="B20" s="272"/>
      <c r="C20" s="287"/>
      <c r="D20" s="272"/>
      <c r="E20" s="272"/>
      <c r="F20" s="272"/>
    </row>
    <row r="21" spans="1:6" ht="22.5" customHeight="1" x14ac:dyDescent="0.3">
      <c r="A21" s="199"/>
      <c r="C21" s="234"/>
    </row>
    <row r="22" spans="1:6" ht="12.65" customHeight="1" x14ac:dyDescent="0.3">
      <c r="A22" s="236" t="s">
        <v>1253</v>
      </c>
      <c r="B22" s="237"/>
      <c r="C22" s="238"/>
      <c r="D22" s="236"/>
      <c r="E22" s="236"/>
    </row>
    <row r="23" spans="1:6" ht="12.65" customHeight="1" x14ac:dyDescent="0.3">
      <c r="B23" s="199"/>
      <c r="C23" s="234"/>
    </row>
    <row r="24" spans="1:6" ht="12.65" customHeight="1" x14ac:dyDescent="0.3">
      <c r="A24" s="239" t="s">
        <v>3</v>
      </c>
      <c r="C24" s="234"/>
    </row>
    <row r="25" spans="1:6" ht="12.65" customHeight="1" x14ac:dyDescent="0.3">
      <c r="A25" s="198" t="s">
        <v>1234</v>
      </c>
      <c r="C25" s="234"/>
    </row>
    <row r="26" spans="1:6" ht="12.65" customHeight="1" x14ac:dyDescent="0.3">
      <c r="A26" s="199" t="s">
        <v>4</v>
      </c>
      <c r="C26" s="234"/>
    </row>
    <row r="27" spans="1:6" ht="12.65" customHeight="1" x14ac:dyDescent="0.3">
      <c r="A27" s="198" t="s">
        <v>1235</v>
      </c>
      <c r="C27" s="234"/>
    </row>
    <row r="28" spans="1:6" ht="12.65" customHeight="1" x14ac:dyDescent="0.3">
      <c r="A28" s="199" t="s">
        <v>5</v>
      </c>
      <c r="C28" s="234"/>
    </row>
    <row r="29" spans="1:6" ht="12.65" customHeight="1" x14ac:dyDescent="0.3">
      <c r="A29" s="198"/>
      <c r="C29" s="234"/>
    </row>
    <row r="30" spans="1:6" ht="12.65" customHeight="1" x14ac:dyDescent="0.3">
      <c r="A30" s="180" t="s">
        <v>6</v>
      </c>
      <c r="C30" s="234"/>
    </row>
    <row r="31" spans="1:6" ht="12.65" customHeight="1" x14ac:dyDescent="0.3">
      <c r="A31" s="199" t="s">
        <v>7</v>
      </c>
      <c r="C31" s="234"/>
    </row>
    <row r="32" spans="1:6" ht="12.65" customHeight="1" x14ac:dyDescent="0.3">
      <c r="A32" s="199" t="s">
        <v>8</v>
      </c>
      <c r="C32" s="234"/>
    </row>
    <row r="33" spans="1:83" ht="12.65" customHeight="1" x14ac:dyDescent="0.3">
      <c r="A33" s="198" t="s">
        <v>1236</v>
      </c>
      <c r="C33" s="234"/>
    </row>
    <row r="34" spans="1:83" ht="12.65" customHeight="1" x14ac:dyDescent="0.3">
      <c r="A34" s="199" t="s">
        <v>9</v>
      </c>
      <c r="C34" s="234"/>
    </row>
    <row r="35" spans="1:83" ht="12.65" customHeight="1" x14ac:dyDescent="0.3">
      <c r="A35" s="199"/>
      <c r="C35" s="234"/>
    </row>
    <row r="36" spans="1:83" ht="12.65" customHeight="1" x14ac:dyDescent="0.3">
      <c r="A36" s="198" t="s">
        <v>1237</v>
      </c>
      <c r="C36" s="234"/>
    </row>
    <row r="37" spans="1:83" ht="12.65" customHeight="1" x14ac:dyDescent="0.3">
      <c r="A37" s="199" t="s">
        <v>1229</v>
      </c>
      <c r="C37" s="234"/>
    </row>
    <row r="38" spans="1:83" ht="12" customHeight="1" x14ac:dyDescent="0.3">
      <c r="A38" s="198"/>
      <c r="C38" s="234"/>
    </row>
    <row r="39" spans="1:83" ht="12.65" customHeight="1" x14ac:dyDescent="0.3">
      <c r="A39" s="199"/>
      <c r="C39" s="234"/>
    </row>
    <row r="40" spans="1:83" ht="12" customHeight="1" x14ac:dyDescent="0.3">
      <c r="A40" s="199"/>
      <c r="C40" s="234"/>
    </row>
    <row r="41" spans="1:83" ht="12" customHeight="1" x14ac:dyDescent="0.3">
      <c r="A41" s="199"/>
      <c r="C41" s="240"/>
      <c r="D41" s="241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</row>
    <row r="42" spans="1:83" ht="12" customHeight="1" x14ac:dyDescent="0.3">
      <c r="A42" s="199"/>
      <c r="C42" s="240"/>
      <c r="D42" s="241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2"/>
    </row>
    <row r="43" spans="1:83" ht="12" customHeight="1" x14ac:dyDescent="0.3">
      <c r="A43" s="199"/>
      <c r="C43" s="234"/>
      <c r="F43" s="181"/>
    </row>
    <row r="44" spans="1:83" ht="12" customHeight="1" x14ac:dyDescent="0.3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 x14ac:dyDescent="0.3">
      <c r="A45" s="175"/>
      <c r="B45" s="243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 x14ac:dyDescent="0.3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 x14ac:dyDescent="0.3">
      <c r="A47" s="175" t="s">
        <v>204</v>
      </c>
      <c r="B47" s="183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95"/>
      <c r="CE47" s="195">
        <f>SUM(C47:CC47)</f>
        <v>0</v>
      </c>
    </row>
    <row r="48" spans="1:83" ht="12.65" customHeight="1" x14ac:dyDescent="0.3">
      <c r="A48" s="175" t="s">
        <v>205</v>
      </c>
      <c r="B48" s="183">
        <v>1238524</v>
      </c>
      <c r="C48" s="244">
        <f>ROUND(((B48/CE61)*C61),0)</f>
        <v>0</v>
      </c>
      <c r="D48" s="244">
        <f>ROUND(((B48/CE61)*D61),0)</f>
        <v>0</v>
      </c>
      <c r="E48" s="195">
        <f>ROUND(((B48/CE61)*E61),0)</f>
        <v>8850</v>
      </c>
      <c r="F48" s="195">
        <f>ROUND(((B48/CE61)*F61),0)</f>
        <v>0</v>
      </c>
      <c r="G48" s="195">
        <f>ROUND(((B48/CE61)*G61),0)</f>
        <v>0</v>
      </c>
      <c r="H48" s="195">
        <f>ROUND(((B48/CE61)*H61),0)</f>
        <v>0</v>
      </c>
      <c r="I48" s="195">
        <f>ROUND(((B48/CE61)*I61),0)</f>
        <v>0</v>
      </c>
      <c r="J48" s="195">
        <f>ROUND(((B48/CE61)*J61),0)</f>
        <v>0</v>
      </c>
      <c r="K48" s="195">
        <f>ROUND(((B48/CE61)*K61),0)</f>
        <v>0</v>
      </c>
      <c r="L48" s="195">
        <f>ROUND(((B48/CE61)*L61),0)</f>
        <v>371140</v>
      </c>
      <c r="M48" s="195">
        <f>ROUND(((B48/CE61)*M61),0)</f>
        <v>0</v>
      </c>
      <c r="N48" s="195">
        <f>ROUND(((B48/CE61)*N61),0)</f>
        <v>0</v>
      </c>
      <c r="O48" s="195">
        <f>ROUND(((B48/CE61)*O61),0)</f>
        <v>0</v>
      </c>
      <c r="P48" s="195">
        <f>ROUND(((B48/CE61)*P61),0)</f>
        <v>0</v>
      </c>
      <c r="Q48" s="195">
        <f>ROUND(((B48/CE61)*Q61),0)</f>
        <v>0</v>
      </c>
      <c r="R48" s="195">
        <f>ROUND(((B48/CE61)*R61),0)</f>
        <v>0</v>
      </c>
      <c r="S48" s="195">
        <f>ROUND(((B48/CE61)*S61),0)</f>
        <v>11740</v>
      </c>
      <c r="T48" s="195">
        <f>ROUND(((B48/CE61)*T61),0)</f>
        <v>0</v>
      </c>
      <c r="U48" s="195">
        <f>ROUND(((B48/CE61)*U61),0)</f>
        <v>72892</v>
      </c>
      <c r="V48" s="195">
        <f>ROUND(((B48/CE61)*V61),0)</f>
        <v>609</v>
      </c>
      <c r="W48" s="195">
        <f>ROUND(((B48/CE61)*W61),0)</f>
        <v>0</v>
      </c>
      <c r="X48" s="195">
        <f>ROUND(((B48/CE61)*X61),0)</f>
        <v>0</v>
      </c>
      <c r="Y48" s="195">
        <f>ROUND(((B48/CE61)*Y61),0)</f>
        <v>70936</v>
      </c>
      <c r="Z48" s="195">
        <f>ROUND(((B48/CE61)*Z61),0)</f>
        <v>0</v>
      </c>
      <c r="AA48" s="195">
        <f>ROUND(((B48/CE61)*AA61),0)</f>
        <v>0</v>
      </c>
      <c r="AB48" s="195">
        <f>ROUND(((B48/CE61)*AB61),0)</f>
        <v>0</v>
      </c>
      <c r="AC48" s="195">
        <f>ROUND(((B48/CE61)*AC61),0)</f>
        <v>0</v>
      </c>
      <c r="AD48" s="195">
        <f>ROUND(((B48/CE61)*AD61),0)</f>
        <v>0</v>
      </c>
      <c r="AE48" s="195">
        <f>ROUND(((B48/CE61)*AE61),0)</f>
        <v>46312</v>
      </c>
      <c r="AF48" s="195">
        <f>ROUND(((B48/CE61)*AF61),0)</f>
        <v>0</v>
      </c>
      <c r="AG48" s="195">
        <f>ROUND(((B48/CE61)*AG61),0)</f>
        <v>158932</v>
      </c>
      <c r="AH48" s="195">
        <f>ROUND(((B48/CE61)*AH61),0)</f>
        <v>0</v>
      </c>
      <c r="AI48" s="195">
        <f>ROUND(((B48/CE61)*AI61),0)</f>
        <v>0</v>
      </c>
      <c r="AJ48" s="195">
        <f>ROUND(((B48/CE61)*AJ61),0)</f>
        <v>145832</v>
      </c>
      <c r="AK48" s="195">
        <f>ROUND(((B48/CE61)*AK61),0)</f>
        <v>0</v>
      </c>
      <c r="AL48" s="195">
        <f>ROUND(((B48/CE61)*AL61),0)</f>
        <v>0</v>
      </c>
      <c r="AM48" s="195">
        <f>ROUND(((B48/CE61)*AM61),0)</f>
        <v>0</v>
      </c>
      <c r="AN48" s="195">
        <f>ROUND(((B48/CE61)*AN61),0)</f>
        <v>0</v>
      </c>
      <c r="AO48" s="195">
        <f>ROUND(((B48/CE61)*AO61),0)</f>
        <v>2198</v>
      </c>
      <c r="AP48" s="195">
        <f>ROUND(((B48/CE61)*AP61),0)</f>
        <v>0</v>
      </c>
      <c r="AQ48" s="195">
        <f>ROUND(((B48/CE61)*AQ61),0)</f>
        <v>0</v>
      </c>
      <c r="AR48" s="195">
        <f>ROUND(((B48/CE61)*AR61),0)</f>
        <v>0</v>
      </c>
      <c r="AS48" s="195">
        <f>ROUND(((B48/CE61)*AS61),0)</f>
        <v>0</v>
      </c>
      <c r="AT48" s="195">
        <f>ROUND(((B48/CE61)*AT61),0)</f>
        <v>0</v>
      </c>
      <c r="AU48" s="195">
        <f>ROUND(((B48/CE61)*AU61),0)</f>
        <v>0</v>
      </c>
      <c r="AV48" s="195">
        <f>ROUND(((B48/CE61)*AV61),0)</f>
        <v>0</v>
      </c>
      <c r="AW48" s="195">
        <f>ROUND(((B48/CE61)*AW61),0)</f>
        <v>0</v>
      </c>
      <c r="AX48" s="195">
        <f>ROUND(((B48/CE61)*AX61),0)</f>
        <v>0</v>
      </c>
      <c r="AY48" s="195">
        <f>ROUND(((B48/CE61)*AY61),0)</f>
        <v>63173</v>
      </c>
      <c r="AZ48" s="195">
        <f>ROUND(((B48/CE61)*AZ61),0)</f>
        <v>0</v>
      </c>
      <c r="BA48" s="195">
        <f>ROUND(((B48/CE61)*BA61),0)</f>
        <v>5342</v>
      </c>
      <c r="BB48" s="195">
        <f>ROUND(((B48/CE61)*BB61),0)</f>
        <v>25859</v>
      </c>
      <c r="BC48" s="195">
        <f>ROUND(((B48/CE61)*BC61),0)</f>
        <v>0</v>
      </c>
      <c r="BD48" s="195">
        <f>ROUND(((B48/CE61)*BD61),0)</f>
        <v>0</v>
      </c>
      <c r="BE48" s="195">
        <f>ROUND(((B48/CE61)*BE61),0)</f>
        <v>31859</v>
      </c>
      <c r="BF48" s="195">
        <f>ROUND(((B48/CE61)*BF61),0)</f>
        <v>41572</v>
      </c>
      <c r="BG48" s="195">
        <f>ROUND(((B48/CE61)*BG61),0)</f>
        <v>0</v>
      </c>
      <c r="BH48" s="195">
        <f>ROUND(((B48/CE61)*BH61),0)</f>
        <v>11103</v>
      </c>
      <c r="BI48" s="195">
        <f>ROUND(((B48/CE61)*BI61),0)</f>
        <v>0</v>
      </c>
      <c r="BJ48" s="195">
        <f>ROUND(((B48/CE61)*BJ61),0)</f>
        <v>26805</v>
      </c>
      <c r="BK48" s="195">
        <f>ROUND(((B48/CE61)*BK61),0)</f>
        <v>0</v>
      </c>
      <c r="BL48" s="195">
        <f>ROUND(((B48/CE61)*BL61),0)</f>
        <v>0</v>
      </c>
      <c r="BM48" s="195">
        <f>ROUND(((B48/CE61)*BM61),0)</f>
        <v>0</v>
      </c>
      <c r="BN48" s="195">
        <f>ROUND(((B48/CE61)*BN61),0)</f>
        <v>24950</v>
      </c>
      <c r="BO48" s="195">
        <f>ROUND(((B48/CE61)*BO61),0)</f>
        <v>0</v>
      </c>
      <c r="BP48" s="195">
        <f>ROUND(((B48/CE61)*BP61),0)</f>
        <v>0</v>
      </c>
      <c r="BQ48" s="195">
        <f>ROUND(((B48/CE61)*BQ61),0)</f>
        <v>0</v>
      </c>
      <c r="BR48" s="195">
        <f>ROUND(((B48/CE61)*BR61),0)</f>
        <v>17937</v>
      </c>
      <c r="BS48" s="195">
        <f>ROUND(((B48/CE61)*BS61),0)</f>
        <v>0</v>
      </c>
      <c r="BT48" s="195">
        <f>ROUND(((B48/CE61)*BT61),0)</f>
        <v>0</v>
      </c>
      <c r="BU48" s="195">
        <f>ROUND(((B48/CE61)*BU61),0)</f>
        <v>0</v>
      </c>
      <c r="BV48" s="195">
        <f>ROUND(((B48/CE61)*BV61),0)</f>
        <v>62927</v>
      </c>
      <c r="BW48" s="195">
        <f>ROUND(((B48/CE61)*BW61),0)</f>
        <v>0</v>
      </c>
      <c r="BX48" s="195">
        <f>ROUND(((B48/CE61)*BX61),0)</f>
        <v>0</v>
      </c>
      <c r="BY48" s="195">
        <f>ROUND(((B48/CE61)*BY61),0)</f>
        <v>37558</v>
      </c>
      <c r="BZ48" s="195">
        <f>ROUND(((B48/CE61)*BZ61),0)</f>
        <v>0</v>
      </c>
      <c r="CA48" s="195">
        <f>ROUND(((B48/CE61)*CA61),0)</f>
        <v>0</v>
      </c>
      <c r="CB48" s="195">
        <f>ROUND(((B48/CE61)*CB61),0)</f>
        <v>0</v>
      </c>
      <c r="CC48" s="195">
        <f>ROUND(((B48/CE61)*CC61),0)</f>
        <v>0</v>
      </c>
      <c r="CD48" s="195"/>
      <c r="CE48" s="195">
        <f>SUM(C48:CD48)</f>
        <v>1238526</v>
      </c>
    </row>
    <row r="49" spans="1:84" ht="12.65" customHeight="1" x14ac:dyDescent="0.3">
      <c r="A49" s="175" t="s">
        <v>206</v>
      </c>
      <c r="B49" s="195">
        <f>B47+B48</f>
        <v>1238524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</row>
    <row r="50" spans="1:84" ht="12.65" customHeight="1" x14ac:dyDescent="0.3">
      <c r="A50" s="175" t="s">
        <v>6</v>
      </c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</row>
    <row r="51" spans="1:84" ht="12.65" customHeight="1" x14ac:dyDescent="0.3">
      <c r="A51" s="171" t="s">
        <v>207</v>
      </c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95"/>
      <c r="CE51" s="195">
        <f>SUM(C51:CD51)</f>
        <v>0</v>
      </c>
    </row>
    <row r="52" spans="1:84" ht="12.65" customHeight="1" x14ac:dyDescent="0.3">
      <c r="A52" s="171" t="s">
        <v>208</v>
      </c>
      <c r="B52" s="184">
        <v>189229</v>
      </c>
      <c r="C52" s="195">
        <f>ROUND((B52/(CE76+CF76)*C76),0)</f>
        <v>0</v>
      </c>
      <c r="D52" s="195">
        <f>ROUND((B52/(CE76+CF76)*D76),0)</f>
        <v>0</v>
      </c>
      <c r="E52" s="195">
        <f>ROUND((B52/(CE76+CF76)*E76),0)</f>
        <v>2062</v>
      </c>
      <c r="F52" s="195">
        <f>ROUND((B52/(CE76+CF76)*F76),0)</f>
        <v>0</v>
      </c>
      <c r="G52" s="195">
        <f>ROUND((B52/(CE76+CF76)*G76),0)</f>
        <v>0</v>
      </c>
      <c r="H52" s="195">
        <f>ROUND((B52/(CE76+CF76)*H76),0)</f>
        <v>0</v>
      </c>
      <c r="I52" s="195">
        <f>ROUND((B52/(CE76+CF76)*I76),0)</f>
        <v>0</v>
      </c>
      <c r="J52" s="195">
        <f>ROUND((B52/(CE76+CF76)*J76),0)</f>
        <v>0</v>
      </c>
      <c r="K52" s="195">
        <f>ROUND((B52/(CE76+CF76)*K76),0)</f>
        <v>0</v>
      </c>
      <c r="L52" s="195">
        <f>ROUND((B52/(CE76+CF76)*L76),0)</f>
        <v>86552</v>
      </c>
      <c r="M52" s="195">
        <f>ROUND((B52/(CE76+CF76)*M76),0)</f>
        <v>0</v>
      </c>
      <c r="N52" s="195">
        <f>ROUND((B52/(CE76+CF76)*N76),0)</f>
        <v>0</v>
      </c>
      <c r="O52" s="195">
        <f>ROUND((B52/(CE76+CF76)*O76),0)</f>
        <v>0</v>
      </c>
      <c r="P52" s="195">
        <f>ROUND((B52/(CE76+CF76)*P76),0)</f>
        <v>0</v>
      </c>
      <c r="Q52" s="195">
        <f>ROUND((B52/(CE76+CF76)*Q76),0)</f>
        <v>0</v>
      </c>
      <c r="R52" s="195">
        <f>ROUND((B52/(CE76+CF76)*R76),0)</f>
        <v>0</v>
      </c>
      <c r="S52" s="195">
        <f>ROUND((B52/(CE76+CF76)*S76),0)</f>
        <v>2596</v>
      </c>
      <c r="T52" s="195">
        <f>ROUND((B52/(CE76+CF76)*T76),0)</f>
        <v>0</v>
      </c>
      <c r="U52" s="195">
        <f>ROUND((B52/(CE76+CF76)*U76),0)</f>
        <v>5327</v>
      </c>
      <c r="V52" s="195">
        <f>ROUND((B52/(CE76+CF76)*V76),0)</f>
        <v>235</v>
      </c>
      <c r="W52" s="195">
        <f>ROUND((B52/(CE76+CF76)*W76),0)</f>
        <v>0</v>
      </c>
      <c r="X52" s="195">
        <f>ROUND((B52/(CE76+CF76)*X76),0)</f>
        <v>0</v>
      </c>
      <c r="Y52" s="195">
        <f>ROUND((B52/(CE76+CF76)*Y76),0)</f>
        <v>1194</v>
      </c>
      <c r="Z52" s="195">
        <f>ROUND((B52/(CE76+CF76)*Z76),0)</f>
        <v>0</v>
      </c>
      <c r="AA52" s="195">
        <f>ROUND((B52/(CE76+CF76)*AA76),0)</f>
        <v>0</v>
      </c>
      <c r="AB52" s="195">
        <f>ROUND((B52/(CE76+CF76)*AB76),0)</f>
        <v>516</v>
      </c>
      <c r="AC52" s="195">
        <f>ROUND((B52/(CE76+CF76)*AC76),0)</f>
        <v>0</v>
      </c>
      <c r="AD52" s="195">
        <f>ROUND((B52/(CE76+CF76)*AD76),0)</f>
        <v>0</v>
      </c>
      <c r="AE52" s="195">
        <f>ROUND((B52/(CE76+CF76)*AE76),0)</f>
        <v>4531</v>
      </c>
      <c r="AF52" s="195">
        <f>ROUND((B52/(CE76+CF76)*AF76),0)</f>
        <v>0</v>
      </c>
      <c r="AG52" s="195">
        <f>ROUND((B52/(CE76+CF76)*AG76),0)</f>
        <v>5707</v>
      </c>
      <c r="AH52" s="195">
        <f>ROUND((B52/(CE76+CF76)*AH76),0)</f>
        <v>0</v>
      </c>
      <c r="AI52" s="195">
        <f>ROUND((B52/(CE76+CF76)*AI76),0)</f>
        <v>0</v>
      </c>
      <c r="AJ52" s="195">
        <f>ROUND((B52/(CE76+CF76)*AJ76),0)</f>
        <v>9370</v>
      </c>
      <c r="AK52" s="195">
        <f>ROUND((B52/(CE76+CF76)*AK76),0)</f>
        <v>0</v>
      </c>
      <c r="AL52" s="195">
        <f>ROUND((B52/(CE76+CF76)*AL76),0)</f>
        <v>0</v>
      </c>
      <c r="AM52" s="195">
        <f>ROUND((B52/(CE76+CF76)*AM76),0)</f>
        <v>0</v>
      </c>
      <c r="AN52" s="195">
        <f>ROUND((B52/(CE76+CF76)*AN76),0)</f>
        <v>0</v>
      </c>
      <c r="AO52" s="195">
        <f>ROUND((B52/(CE76+CF76)*AO76),0)</f>
        <v>516</v>
      </c>
      <c r="AP52" s="195">
        <f>ROUND((B52/(CE76+CF76)*AP76),0)</f>
        <v>0</v>
      </c>
      <c r="AQ52" s="195">
        <f>ROUND((B52/(CE76+CF76)*AQ76),0)</f>
        <v>0</v>
      </c>
      <c r="AR52" s="195">
        <f>ROUND((B52/(CE76+CF76)*AR76),0)</f>
        <v>0</v>
      </c>
      <c r="AS52" s="195">
        <f>ROUND((B52/(CE76+CF76)*AS76),0)</f>
        <v>0</v>
      </c>
      <c r="AT52" s="195">
        <f>ROUND((B52/(CE76+CF76)*AT76),0)</f>
        <v>0</v>
      </c>
      <c r="AU52" s="195">
        <f>ROUND((B52/(CE76+CF76)*AU76),0)</f>
        <v>0</v>
      </c>
      <c r="AV52" s="195">
        <f>ROUND((B52/(CE76+CF76)*AV76),0)</f>
        <v>0</v>
      </c>
      <c r="AW52" s="195">
        <f>ROUND((B52/(CE76+CF76)*AW76),0)</f>
        <v>0</v>
      </c>
      <c r="AX52" s="195">
        <f>ROUND((B52/(CE76+CF76)*AX76),0)</f>
        <v>0</v>
      </c>
      <c r="AY52" s="195">
        <f>ROUND((B52/(CE76+CF76)*AY76),0)</f>
        <v>7742</v>
      </c>
      <c r="AZ52" s="195">
        <f>ROUND((B52/(CE76+CF76)*AZ76),0)</f>
        <v>0</v>
      </c>
      <c r="BA52" s="195">
        <f>ROUND((B52/(CE76+CF76)*BA76),0)</f>
        <v>6720</v>
      </c>
      <c r="BB52" s="195">
        <f>ROUND((B52/(CE76+CF76)*BB76),0)</f>
        <v>904</v>
      </c>
      <c r="BC52" s="195">
        <f>ROUND((B52/(CE76+CF76)*BC76),0)</f>
        <v>0</v>
      </c>
      <c r="BD52" s="195">
        <f>ROUND((B52/(CE76+CF76)*BD76),0)</f>
        <v>0</v>
      </c>
      <c r="BE52" s="195">
        <f>ROUND((B52/(CE76+CF76)*BE76),0)</f>
        <v>15854</v>
      </c>
      <c r="BF52" s="195">
        <f>ROUND((B52/(CE76+CF76)*BF76),0)</f>
        <v>1890</v>
      </c>
      <c r="BG52" s="195">
        <f>ROUND((B52/(CE76+CF76)*BG76),0)</f>
        <v>0</v>
      </c>
      <c r="BH52" s="195">
        <f>ROUND((B52/(CE76+CF76)*BH76),0)</f>
        <v>3799</v>
      </c>
      <c r="BI52" s="195">
        <f>ROUND((B52/(CE76+CF76)*BI76),0)</f>
        <v>0</v>
      </c>
      <c r="BJ52" s="195">
        <f>ROUND((B52/(CE76+CF76)*BJ76),0)</f>
        <v>6231</v>
      </c>
      <c r="BK52" s="195">
        <f>ROUND((B52/(CE76+CF76)*BK76),0)</f>
        <v>0</v>
      </c>
      <c r="BL52" s="195">
        <f>ROUND((B52/(CE76+CF76)*BL76),0)</f>
        <v>0</v>
      </c>
      <c r="BM52" s="195">
        <f>ROUND((B52/(CE76+CF76)*BM76),0)</f>
        <v>0</v>
      </c>
      <c r="BN52" s="195">
        <f>ROUND((B52/(CE76+CF76)*BN76),0)</f>
        <v>20575</v>
      </c>
      <c r="BO52" s="195">
        <f>ROUND((B52/(CE76+CF76)*BO76),0)</f>
        <v>0</v>
      </c>
      <c r="BP52" s="195">
        <f>ROUND((B52/(CE76+CF76)*BP76),0)</f>
        <v>0</v>
      </c>
      <c r="BQ52" s="195">
        <f>ROUND((B52/(CE76+CF76)*BQ76),0)</f>
        <v>0</v>
      </c>
      <c r="BR52" s="195">
        <f>ROUND((B52/(CE76+CF76)*BR76),0)</f>
        <v>1908</v>
      </c>
      <c r="BS52" s="195">
        <f>ROUND((B52/(CE76+CF76)*BS76),0)</f>
        <v>0</v>
      </c>
      <c r="BT52" s="195">
        <f>ROUND((B52/(CE76+CF76)*BT76),0)</f>
        <v>0</v>
      </c>
      <c r="BU52" s="195">
        <f>ROUND((B52/(CE76+CF76)*BU76),0)</f>
        <v>0</v>
      </c>
      <c r="BV52" s="195">
        <f>ROUND((B52/(CE76+CF76)*BV76),0)</f>
        <v>3220</v>
      </c>
      <c r="BW52" s="195">
        <f>ROUND((B52/(CE76+CF76)*BW76),0)</f>
        <v>0</v>
      </c>
      <c r="BX52" s="195">
        <f>ROUND((B52/(CE76+CF76)*BX76),0)</f>
        <v>0</v>
      </c>
      <c r="BY52" s="195">
        <f>ROUND((B52/(CE76+CF76)*BY76),0)</f>
        <v>1782</v>
      </c>
      <c r="BZ52" s="195">
        <f>ROUND((B52/(CE76+CF76)*BZ76),0)</f>
        <v>0</v>
      </c>
      <c r="CA52" s="195">
        <f>ROUND((B52/(CE76+CF76)*CA76),0)</f>
        <v>0</v>
      </c>
      <c r="CB52" s="195">
        <f>ROUND((B52/(CE76+CF76)*CB76),0)</f>
        <v>0</v>
      </c>
      <c r="CC52" s="195">
        <f>ROUND((B52/(CE76+CF76)*CC76),0)</f>
        <v>0</v>
      </c>
      <c r="CD52" s="195"/>
      <c r="CE52" s="195">
        <f>SUM(C52:CD52)</f>
        <v>189231</v>
      </c>
    </row>
    <row r="53" spans="1:84" ht="12.65" customHeight="1" x14ac:dyDescent="0.3">
      <c r="A53" s="175" t="s">
        <v>206</v>
      </c>
      <c r="B53" s="195">
        <f>B51+B52</f>
        <v>189229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</row>
    <row r="54" spans="1:84" ht="15.75" customHeight="1" x14ac:dyDescent="0.3">
      <c r="A54" s="175"/>
      <c r="B54" s="175"/>
      <c r="C54" s="191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 x14ac:dyDescent="0.3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45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 x14ac:dyDescent="0.3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 x14ac:dyDescent="0.3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 x14ac:dyDescent="0.3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43" t="s">
        <v>220</v>
      </c>
      <c r="S58" s="246" t="s">
        <v>221</v>
      </c>
      <c r="T58" s="246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6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6" t="s">
        <v>221</v>
      </c>
      <c r="AW58" s="246" t="s">
        <v>221</v>
      </c>
      <c r="AX58" s="246" t="s">
        <v>221</v>
      </c>
      <c r="AY58" s="170" t="s">
        <v>231</v>
      </c>
      <c r="AZ58" s="170" t="s">
        <v>231</v>
      </c>
      <c r="BA58" s="246" t="s">
        <v>221</v>
      </c>
      <c r="BB58" s="246" t="s">
        <v>221</v>
      </c>
      <c r="BC58" s="246" t="s">
        <v>221</v>
      </c>
      <c r="BD58" s="246" t="s">
        <v>221</v>
      </c>
      <c r="BE58" s="170" t="s">
        <v>232</v>
      </c>
      <c r="BF58" s="246" t="s">
        <v>221</v>
      </c>
      <c r="BG58" s="246" t="s">
        <v>221</v>
      </c>
      <c r="BH58" s="246" t="s">
        <v>221</v>
      </c>
      <c r="BI58" s="246" t="s">
        <v>221</v>
      </c>
      <c r="BJ58" s="246" t="s">
        <v>221</v>
      </c>
      <c r="BK58" s="246" t="s">
        <v>221</v>
      </c>
      <c r="BL58" s="246" t="s">
        <v>221</v>
      </c>
      <c r="BM58" s="246" t="s">
        <v>221</v>
      </c>
      <c r="BN58" s="246" t="s">
        <v>221</v>
      </c>
      <c r="BO58" s="246" t="s">
        <v>221</v>
      </c>
      <c r="BP58" s="246" t="s">
        <v>221</v>
      </c>
      <c r="BQ58" s="246" t="s">
        <v>221</v>
      </c>
      <c r="BR58" s="246" t="s">
        <v>221</v>
      </c>
      <c r="BS58" s="246" t="s">
        <v>221</v>
      </c>
      <c r="BT58" s="246" t="s">
        <v>221</v>
      </c>
      <c r="BU58" s="246" t="s">
        <v>221</v>
      </c>
      <c r="BV58" s="246" t="s">
        <v>221</v>
      </c>
      <c r="BW58" s="246" t="s">
        <v>221</v>
      </c>
      <c r="BX58" s="246" t="s">
        <v>221</v>
      </c>
      <c r="BY58" s="246" t="s">
        <v>221</v>
      </c>
      <c r="BZ58" s="246" t="s">
        <v>221</v>
      </c>
      <c r="CA58" s="246" t="s">
        <v>221</v>
      </c>
      <c r="CB58" s="246" t="s">
        <v>221</v>
      </c>
      <c r="CC58" s="246" t="s">
        <v>221</v>
      </c>
      <c r="CD58" s="246" t="s">
        <v>221</v>
      </c>
      <c r="CE58" s="246" t="s">
        <v>221</v>
      </c>
    </row>
    <row r="59" spans="1:84" ht="12.65" customHeight="1" x14ac:dyDescent="0.3">
      <c r="A59" s="171" t="s">
        <v>233</v>
      </c>
      <c r="B59" s="175"/>
      <c r="C59" s="184"/>
      <c r="D59" s="184"/>
      <c r="E59" s="184">
        <v>157</v>
      </c>
      <c r="F59" s="184"/>
      <c r="G59" s="184"/>
      <c r="H59" s="184"/>
      <c r="I59" s="184"/>
      <c r="J59" s="184"/>
      <c r="K59" s="184"/>
      <c r="L59" s="184">
        <v>6584</v>
      </c>
      <c r="M59" s="184"/>
      <c r="N59" s="184"/>
      <c r="O59" s="184"/>
      <c r="P59" s="185"/>
      <c r="Q59" s="185"/>
      <c r="R59" s="185"/>
      <c r="S59" s="247"/>
      <c r="T59" s="247"/>
      <c r="U59" s="224">
        <v>4531</v>
      </c>
      <c r="V59" s="185">
        <v>205</v>
      </c>
      <c r="W59" s="185"/>
      <c r="X59" s="185"/>
      <c r="Y59" s="185">
        <v>850</v>
      </c>
      <c r="Z59" s="185"/>
      <c r="AA59" s="185"/>
      <c r="AB59" s="247"/>
      <c r="AC59" s="185"/>
      <c r="AD59" s="185"/>
      <c r="AE59" s="185">
        <v>1773</v>
      </c>
      <c r="AF59" s="185"/>
      <c r="AG59" s="185">
        <v>846</v>
      </c>
      <c r="AH59" s="185"/>
      <c r="AI59" s="185"/>
      <c r="AJ59" s="185">
        <v>3324</v>
      </c>
      <c r="AK59" s="185"/>
      <c r="AL59" s="185"/>
      <c r="AM59" s="185"/>
      <c r="AN59" s="185"/>
      <c r="AO59" s="185">
        <v>936</v>
      </c>
      <c r="AP59" s="185"/>
      <c r="AQ59" s="185"/>
      <c r="AR59" s="185"/>
      <c r="AS59" s="185"/>
      <c r="AT59" s="185"/>
      <c r="AU59" s="185"/>
      <c r="AV59" s="247"/>
      <c r="AW59" s="247"/>
      <c r="AX59" s="247"/>
      <c r="AY59" s="185">
        <v>19238</v>
      </c>
      <c r="AZ59" s="185"/>
      <c r="BA59" s="247"/>
      <c r="BB59" s="247"/>
      <c r="BC59" s="247"/>
      <c r="BD59" s="247"/>
      <c r="BE59" s="185">
        <v>20923</v>
      </c>
      <c r="BF59" s="247"/>
      <c r="BG59" s="247"/>
      <c r="BH59" s="247"/>
      <c r="BI59" s="247"/>
      <c r="BJ59" s="247"/>
      <c r="BK59" s="247"/>
      <c r="BL59" s="247"/>
      <c r="BM59" s="247"/>
      <c r="BN59" s="247"/>
      <c r="BO59" s="247"/>
      <c r="BP59" s="247"/>
      <c r="BQ59" s="247"/>
      <c r="BR59" s="247"/>
      <c r="BS59" s="247"/>
      <c r="BT59" s="247"/>
      <c r="BU59" s="247"/>
      <c r="BV59" s="247"/>
      <c r="BW59" s="247"/>
      <c r="BX59" s="247"/>
      <c r="BY59" s="247"/>
      <c r="BZ59" s="247"/>
      <c r="CA59" s="247"/>
      <c r="CB59" s="247"/>
      <c r="CC59" s="247"/>
      <c r="CD59" s="248"/>
      <c r="CE59" s="195"/>
    </row>
    <row r="60" spans="1:84" ht="12.65" customHeight="1" x14ac:dyDescent="0.3">
      <c r="A60" s="249" t="s">
        <v>234</v>
      </c>
      <c r="B60" s="175"/>
      <c r="C60" s="186"/>
      <c r="D60" s="187"/>
      <c r="E60" s="187">
        <v>0.57999999999999996</v>
      </c>
      <c r="F60" s="223"/>
      <c r="G60" s="187"/>
      <c r="H60" s="187"/>
      <c r="I60" s="187"/>
      <c r="J60" s="223"/>
      <c r="K60" s="187"/>
      <c r="L60" s="187">
        <v>24.21</v>
      </c>
      <c r="M60" s="187"/>
      <c r="N60" s="187"/>
      <c r="O60" s="187"/>
      <c r="P60" s="221"/>
      <c r="Q60" s="221"/>
      <c r="R60" s="221"/>
      <c r="S60" s="221">
        <v>1.04</v>
      </c>
      <c r="T60" s="221"/>
      <c r="U60" s="221">
        <v>5.42</v>
      </c>
      <c r="V60" s="221">
        <v>0.04</v>
      </c>
      <c r="W60" s="221"/>
      <c r="X60" s="221"/>
      <c r="Y60" s="221">
        <v>4.54</v>
      </c>
      <c r="Z60" s="221"/>
      <c r="AA60" s="221"/>
      <c r="AB60" s="221"/>
      <c r="AC60" s="221"/>
      <c r="AD60" s="221"/>
      <c r="AE60" s="221">
        <v>1.98</v>
      </c>
      <c r="AF60" s="221"/>
      <c r="AG60" s="221">
        <v>2.74</v>
      </c>
      <c r="AH60" s="221"/>
      <c r="AI60" s="221"/>
      <c r="AJ60" s="221">
        <v>6.12</v>
      </c>
      <c r="AK60" s="221"/>
      <c r="AL60" s="221"/>
      <c r="AM60" s="221"/>
      <c r="AN60" s="221"/>
      <c r="AO60" s="221">
        <v>0.14000000000000001</v>
      </c>
      <c r="AP60" s="221"/>
      <c r="AQ60" s="221"/>
      <c r="AR60" s="221"/>
      <c r="AS60" s="221"/>
      <c r="AT60" s="221"/>
      <c r="AU60" s="221"/>
      <c r="AV60" s="221"/>
      <c r="AW60" s="221"/>
      <c r="AX60" s="221"/>
      <c r="AY60" s="221">
        <v>6.31</v>
      </c>
      <c r="AZ60" s="221"/>
      <c r="BA60" s="221">
        <v>0.61</v>
      </c>
      <c r="BB60" s="221">
        <v>1.8</v>
      </c>
      <c r="BC60" s="221"/>
      <c r="BD60" s="221"/>
      <c r="BE60" s="221">
        <v>2.13</v>
      </c>
      <c r="BF60" s="221">
        <v>4.88</v>
      </c>
      <c r="BG60" s="221"/>
      <c r="BH60" s="221">
        <v>0.89</v>
      </c>
      <c r="BI60" s="221"/>
      <c r="BJ60" s="221">
        <v>1.86</v>
      </c>
      <c r="BK60" s="221"/>
      <c r="BL60" s="221"/>
      <c r="BM60" s="221"/>
      <c r="BN60" s="221">
        <v>1.1299999999999999</v>
      </c>
      <c r="BO60" s="221"/>
      <c r="BP60" s="221"/>
      <c r="BQ60" s="221"/>
      <c r="BR60" s="221">
        <v>1.01</v>
      </c>
      <c r="BS60" s="221"/>
      <c r="BT60" s="221"/>
      <c r="BU60" s="221"/>
      <c r="BV60" s="221">
        <v>5.0599999999999996</v>
      </c>
      <c r="BW60" s="221"/>
      <c r="BX60" s="221"/>
      <c r="BY60" s="221">
        <v>1</v>
      </c>
      <c r="BZ60" s="221"/>
      <c r="CA60" s="221"/>
      <c r="CB60" s="221"/>
      <c r="CC60" s="221"/>
      <c r="CD60" s="248" t="s">
        <v>221</v>
      </c>
      <c r="CE60" s="250">
        <f t="shared" ref="CE60:CE70" si="0">SUM(C60:CD60)</f>
        <v>73.490000000000009</v>
      </c>
    </row>
    <row r="61" spans="1:84" ht="12.65" customHeight="1" x14ac:dyDescent="0.3">
      <c r="A61" s="171" t="s">
        <v>235</v>
      </c>
      <c r="B61" s="175"/>
      <c r="C61" s="184"/>
      <c r="D61" s="184"/>
      <c r="E61" s="184">
        <v>40273</v>
      </c>
      <c r="F61" s="185"/>
      <c r="G61" s="184"/>
      <c r="H61" s="184"/>
      <c r="I61" s="185"/>
      <c r="J61" s="185"/>
      <c r="K61" s="185"/>
      <c r="L61" s="185">
        <v>1688882</v>
      </c>
      <c r="M61" s="184"/>
      <c r="N61" s="184"/>
      <c r="O61" s="184"/>
      <c r="P61" s="185"/>
      <c r="Q61" s="185"/>
      <c r="R61" s="185"/>
      <c r="S61" s="185">
        <v>53424</v>
      </c>
      <c r="T61" s="185"/>
      <c r="U61" s="185">
        <v>331695</v>
      </c>
      <c r="V61" s="185">
        <v>2773</v>
      </c>
      <c r="W61" s="185"/>
      <c r="X61" s="185"/>
      <c r="Y61" s="185">
        <v>322798</v>
      </c>
      <c r="Z61" s="185"/>
      <c r="AA61" s="185"/>
      <c r="AB61" s="185"/>
      <c r="AC61" s="185"/>
      <c r="AD61" s="185"/>
      <c r="AE61" s="185">
        <v>210746</v>
      </c>
      <c r="AF61" s="185"/>
      <c r="AG61" s="185">
        <v>723223</v>
      </c>
      <c r="AH61" s="185"/>
      <c r="AI61" s="185"/>
      <c r="AJ61" s="185">
        <v>663611</v>
      </c>
      <c r="AK61" s="185"/>
      <c r="AL61" s="185"/>
      <c r="AM61" s="185"/>
      <c r="AN61" s="185"/>
      <c r="AO61" s="185">
        <v>10004</v>
      </c>
      <c r="AP61" s="185"/>
      <c r="AQ61" s="185"/>
      <c r="AR61" s="185"/>
      <c r="AS61" s="185"/>
      <c r="AT61" s="185"/>
      <c r="AU61" s="185"/>
      <c r="AV61" s="185"/>
      <c r="AW61" s="185"/>
      <c r="AX61" s="185"/>
      <c r="AY61" s="185">
        <v>287470</v>
      </c>
      <c r="AZ61" s="185"/>
      <c r="BA61" s="185">
        <v>24308</v>
      </c>
      <c r="BB61" s="185">
        <v>117670</v>
      </c>
      <c r="BC61" s="185"/>
      <c r="BD61" s="185"/>
      <c r="BE61" s="185">
        <v>144974</v>
      </c>
      <c r="BF61" s="185">
        <v>189173</v>
      </c>
      <c r="BG61" s="185"/>
      <c r="BH61" s="185">
        <v>50526</v>
      </c>
      <c r="BI61" s="185"/>
      <c r="BJ61" s="185">
        <v>121975</v>
      </c>
      <c r="BK61" s="185"/>
      <c r="BL61" s="185"/>
      <c r="BM61" s="185"/>
      <c r="BN61" s="185">
        <v>113534</v>
      </c>
      <c r="BO61" s="185"/>
      <c r="BP61" s="185"/>
      <c r="BQ61" s="185"/>
      <c r="BR61" s="185">
        <v>81621</v>
      </c>
      <c r="BS61" s="185"/>
      <c r="BT61" s="185"/>
      <c r="BU61" s="185"/>
      <c r="BV61" s="185">
        <v>286349</v>
      </c>
      <c r="BW61" s="185"/>
      <c r="BX61" s="185"/>
      <c r="BY61" s="185">
        <v>170907</v>
      </c>
      <c r="BZ61" s="185"/>
      <c r="CA61" s="185"/>
      <c r="CB61" s="185"/>
      <c r="CC61" s="185"/>
      <c r="CD61" s="248" t="s">
        <v>221</v>
      </c>
      <c r="CE61" s="195">
        <f t="shared" si="0"/>
        <v>5635936</v>
      </c>
      <c r="CF61" s="251"/>
    </row>
    <row r="62" spans="1:84" ht="12.65" customHeight="1" x14ac:dyDescent="0.3">
      <c r="A62" s="171" t="s">
        <v>3</v>
      </c>
      <c r="B62" s="175"/>
      <c r="C62" s="195">
        <f t="shared" ref="C62:BN62" si="1">ROUND(C47+C48,0)</f>
        <v>0</v>
      </c>
      <c r="D62" s="195">
        <f t="shared" si="1"/>
        <v>0</v>
      </c>
      <c r="E62" s="195">
        <f t="shared" si="1"/>
        <v>8850</v>
      </c>
      <c r="F62" s="195">
        <f t="shared" si="1"/>
        <v>0</v>
      </c>
      <c r="G62" s="195">
        <f t="shared" si="1"/>
        <v>0</v>
      </c>
      <c r="H62" s="195">
        <f t="shared" si="1"/>
        <v>0</v>
      </c>
      <c r="I62" s="195">
        <f t="shared" si="1"/>
        <v>0</v>
      </c>
      <c r="J62" s="195">
        <f>ROUND(J47+J48,0)</f>
        <v>0</v>
      </c>
      <c r="K62" s="195">
        <f t="shared" si="1"/>
        <v>0</v>
      </c>
      <c r="L62" s="195">
        <f t="shared" si="1"/>
        <v>371140</v>
      </c>
      <c r="M62" s="195">
        <f t="shared" si="1"/>
        <v>0</v>
      </c>
      <c r="N62" s="195">
        <f t="shared" si="1"/>
        <v>0</v>
      </c>
      <c r="O62" s="195">
        <f t="shared" si="1"/>
        <v>0</v>
      </c>
      <c r="P62" s="195">
        <f t="shared" si="1"/>
        <v>0</v>
      </c>
      <c r="Q62" s="195">
        <f t="shared" si="1"/>
        <v>0</v>
      </c>
      <c r="R62" s="195">
        <f t="shared" si="1"/>
        <v>0</v>
      </c>
      <c r="S62" s="195">
        <f t="shared" si="1"/>
        <v>11740</v>
      </c>
      <c r="T62" s="195">
        <f t="shared" si="1"/>
        <v>0</v>
      </c>
      <c r="U62" s="195">
        <f t="shared" si="1"/>
        <v>72892</v>
      </c>
      <c r="V62" s="195">
        <f t="shared" si="1"/>
        <v>609</v>
      </c>
      <c r="W62" s="195">
        <f t="shared" si="1"/>
        <v>0</v>
      </c>
      <c r="X62" s="195">
        <f t="shared" si="1"/>
        <v>0</v>
      </c>
      <c r="Y62" s="195">
        <f t="shared" si="1"/>
        <v>70936</v>
      </c>
      <c r="Z62" s="195">
        <f t="shared" si="1"/>
        <v>0</v>
      </c>
      <c r="AA62" s="195">
        <f t="shared" si="1"/>
        <v>0</v>
      </c>
      <c r="AB62" s="195">
        <f t="shared" si="1"/>
        <v>0</v>
      </c>
      <c r="AC62" s="195">
        <f t="shared" si="1"/>
        <v>0</v>
      </c>
      <c r="AD62" s="195">
        <f t="shared" si="1"/>
        <v>0</v>
      </c>
      <c r="AE62" s="195">
        <f t="shared" si="1"/>
        <v>46312</v>
      </c>
      <c r="AF62" s="195">
        <f t="shared" si="1"/>
        <v>0</v>
      </c>
      <c r="AG62" s="195">
        <f t="shared" si="1"/>
        <v>158932</v>
      </c>
      <c r="AH62" s="195">
        <f t="shared" si="1"/>
        <v>0</v>
      </c>
      <c r="AI62" s="195">
        <f t="shared" si="1"/>
        <v>0</v>
      </c>
      <c r="AJ62" s="195">
        <f t="shared" si="1"/>
        <v>145832</v>
      </c>
      <c r="AK62" s="195">
        <f t="shared" si="1"/>
        <v>0</v>
      </c>
      <c r="AL62" s="195">
        <f t="shared" si="1"/>
        <v>0</v>
      </c>
      <c r="AM62" s="195">
        <f t="shared" si="1"/>
        <v>0</v>
      </c>
      <c r="AN62" s="195">
        <f t="shared" si="1"/>
        <v>0</v>
      </c>
      <c r="AO62" s="195">
        <f t="shared" si="1"/>
        <v>2198</v>
      </c>
      <c r="AP62" s="195">
        <f t="shared" si="1"/>
        <v>0</v>
      </c>
      <c r="AQ62" s="195">
        <f t="shared" si="1"/>
        <v>0</v>
      </c>
      <c r="AR62" s="195">
        <f t="shared" si="1"/>
        <v>0</v>
      </c>
      <c r="AS62" s="195">
        <f t="shared" si="1"/>
        <v>0</v>
      </c>
      <c r="AT62" s="195">
        <f t="shared" si="1"/>
        <v>0</v>
      </c>
      <c r="AU62" s="195">
        <f t="shared" si="1"/>
        <v>0</v>
      </c>
      <c r="AV62" s="195">
        <f t="shared" si="1"/>
        <v>0</v>
      </c>
      <c r="AW62" s="195">
        <f t="shared" si="1"/>
        <v>0</v>
      </c>
      <c r="AX62" s="195">
        <f t="shared" si="1"/>
        <v>0</v>
      </c>
      <c r="AY62" s="195">
        <f>ROUND(AY47+AY48,0)</f>
        <v>63173</v>
      </c>
      <c r="AZ62" s="195">
        <f>ROUND(AZ47+AZ48,0)</f>
        <v>0</v>
      </c>
      <c r="BA62" s="195">
        <f>ROUND(BA47+BA48,0)</f>
        <v>5342</v>
      </c>
      <c r="BB62" s="195">
        <f t="shared" si="1"/>
        <v>25859</v>
      </c>
      <c r="BC62" s="195">
        <f t="shared" si="1"/>
        <v>0</v>
      </c>
      <c r="BD62" s="195">
        <f t="shared" si="1"/>
        <v>0</v>
      </c>
      <c r="BE62" s="195">
        <f t="shared" si="1"/>
        <v>31859</v>
      </c>
      <c r="BF62" s="195">
        <f t="shared" si="1"/>
        <v>41572</v>
      </c>
      <c r="BG62" s="195">
        <f t="shared" si="1"/>
        <v>0</v>
      </c>
      <c r="BH62" s="195">
        <f t="shared" si="1"/>
        <v>11103</v>
      </c>
      <c r="BI62" s="195">
        <f t="shared" si="1"/>
        <v>0</v>
      </c>
      <c r="BJ62" s="195">
        <f t="shared" si="1"/>
        <v>26805</v>
      </c>
      <c r="BK62" s="195">
        <f t="shared" si="1"/>
        <v>0</v>
      </c>
      <c r="BL62" s="195">
        <f t="shared" si="1"/>
        <v>0</v>
      </c>
      <c r="BM62" s="195">
        <f t="shared" si="1"/>
        <v>0</v>
      </c>
      <c r="BN62" s="195">
        <f t="shared" si="1"/>
        <v>24950</v>
      </c>
      <c r="BO62" s="195">
        <f t="shared" ref="BO62:CC62" si="2">ROUND(BO47+BO48,0)</f>
        <v>0</v>
      </c>
      <c r="BP62" s="195">
        <f t="shared" si="2"/>
        <v>0</v>
      </c>
      <c r="BQ62" s="195">
        <f t="shared" si="2"/>
        <v>0</v>
      </c>
      <c r="BR62" s="195">
        <f t="shared" si="2"/>
        <v>17937</v>
      </c>
      <c r="BS62" s="195">
        <f t="shared" si="2"/>
        <v>0</v>
      </c>
      <c r="BT62" s="195">
        <f t="shared" si="2"/>
        <v>0</v>
      </c>
      <c r="BU62" s="195">
        <f t="shared" si="2"/>
        <v>0</v>
      </c>
      <c r="BV62" s="195">
        <f t="shared" si="2"/>
        <v>62927</v>
      </c>
      <c r="BW62" s="195">
        <f t="shared" si="2"/>
        <v>0</v>
      </c>
      <c r="BX62" s="195">
        <f t="shared" si="2"/>
        <v>0</v>
      </c>
      <c r="BY62" s="195">
        <f t="shared" si="2"/>
        <v>37558</v>
      </c>
      <c r="BZ62" s="195">
        <f t="shared" si="2"/>
        <v>0</v>
      </c>
      <c r="CA62" s="195">
        <f t="shared" si="2"/>
        <v>0</v>
      </c>
      <c r="CB62" s="195">
        <f t="shared" si="2"/>
        <v>0</v>
      </c>
      <c r="CC62" s="195">
        <f t="shared" si="2"/>
        <v>0</v>
      </c>
      <c r="CD62" s="248" t="s">
        <v>221</v>
      </c>
      <c r="CE62" s="195">
        <f t="shared" si="0"/>
        <v>1238526</v>
      </c>
      <c r="CF62" s="251"/>
    </row>
    <row r="63" spans="1:84" ht="12.65" customHeight="1" x14ac:dyDescent="0.3">
      <c r="A63" s="171" t="s">
        <v>236</v>
      </c>
      <c r="B63" s="175"/>
      <c r="C63" s="184"/>
      <c r="D63" s="184"/>
      <c r="E63" s="184">
        <v>25281</v>
      </c>
      <c r="F63" s="185"/>
      <c r="G63" s="184"/>
      <c r="H63" s="184"/>
      <c r="I63" s="185"/>
      <c r="J63" s="185"/>
      <c r="K63" s="185"/>
      <c r="L63" s="185">
        <v>1060177</v>
      </c>
      <c r="M63" s="184"/>
      <c r="N63" s="184"/>
      <c r="O63" s="184"/>
      <c r="P63" s="185"/>
      <c r="Q63" s="185"/>
      <c r="R63" s="185"/>
      <c r="S63" s="185">
        <v>63</v>
      </c>
      <c r="T63" s="185"/>
      <c r="U63" s="185">
        <v>22283</v>
      </c>
      <c r="V63" s="185">
        <v>4050</v>
      </c>
      <c r="W63" s="185"/>
      <c r="X63" s="185"/>
      <c r="Y63" s="185">
        <v>20536</v>
      </c>
      <c r="Z63" s="185"/>
      <c r="AA63" s="185"/>
      <c r="AB63" s="185">
        <v>139157</v>
      </c>
      <c r="AC63" s="185"/>
      <c r="AD63" s="185"/>
      <c r="AE63" s="185">
        <v>126</v>
      </c>
      <c r="AF63" s="185"/>
      <c r="AG63" s="185">
        <v>14083</v>
      </c>
      <c r="AH63" s="185"/>
      <c r="AI63" s="185"/>
      <c r="AJ63" s="185">
        <v>2420</v>
      </c>
      <c r="AK63" s="185"/>
      <c r="AL63" s="185"/>
      <c r="AM63" s="185"/>
      <c r="AN63" s="185"/>
      <c r="AO63" s="185">
        <v>6280</v>
      </c>
      <c r="AP63" s="185"/>
      <c r="AQ63" s="185"/>
      <c r="AR63" s="185"/>
      <c r="AS63" s="185"/>
      <c r="AT63" s="185"/>
      <c r="AU63" s="185"/>
      <c r="AV63" s="185"/>
      <c r="AW63" s="185"/>
      <c r="AX63" s="185"/>
      <c r="AY63" s="185">
        <v>20232</v>
      </c>
      <c r="AZ63" s="185"/>
      <c r="BA63" s="185"/>
      <c r="BB63" s="185">
        <v>58</v>
      </c>
      <c r="BC63" s="185"/>
      <c r="BD63" s="185"/>
      <c r="BE63" s="185">
        <v>3426</v>
      </c>
      <c r="BF63" s="185">
        <v>158</v>
      </c>
      <c r="BG63" s="185"/>
      <c r="BH63" s="185">
        <v>898</v>
      </c>
      <c r="BI63" s="185"/>
      <c r="BJ63" s="185">
        <v>2538</v>
      </c>
      <c r="BK63" s="185"/>
      <c r="BL63" s="185"/>
      <c r="BM63" s="185"/>
      <c r="BN63" s="185">
        <v>222751</v>
      </c>
      <c r="BO63" s="185"/>
      <c r="BP63" s="185"/>
      <c r="BQ63" s="185"/>
      <c r="BR63" s="185">
        <v>16690</v>
      </c>
      <c r="BS63" s="185"/>
      <c r="BT63" s="185"/>
      <c r="BU63" s="185"/>
      <c r="BV63" s="185">
        <v>293626</v>
      </c>
      <c r="BW63" s="185"/>
      <c r="BX63" s="185"/>
      <c r="BY63" s="185">
        <v>93100</v>
      </c>
      <c r="BZ63" s="185"/>
      <c r="CA63" s="185"/>
      <c r="CB63" s="185"/>
      <c r="CC63" s="185"/>
      <c r="CD63" s="248" t="s">
        <v>221</v>
      </c>
      <c r="CE63" s="195">
        <f t="shared" si="0"/>
        <v>1947933</v>
      </c>
      <c r="CF63" s="251"/>
    </row>
    <row r="64" spans="1:84" ht="12.65" customHeight="1" x14ac:dyDescent="0.3">
      <c r="A64" s="171" t="s">
        <v>237</v>
      </c>
      <c r="B64" s="175"/>
      <c r="C64" s="184"/>
      <c r="D64" s="184"/>
      <c r="E64" s="185">
        <v>2819</v>
      </c>
      <c r="F64" s="185"/>
      <c r="G64" s="184"/>
      <c r="H64" s="184"/>
      <c r="I64" s="185"/>
      <c r="J64" s="185"/>
      <c r="K64" s="185"/>
      <c r="L64" s="185">
        <v>118203</v>
      </c>
      <c r="M64" s="184"/>
      <c r="N64" s="184"/>
      <c r="O64" s="184"/>
      <c r="P64" s="185"/>
      <c r="Q64" s="185"/>
      <c r="R64" s="185"/>
      <c r="S64" s="185">
        <v>27244</v>
      </c>
      <c r="T64" s="185"/>
      <c r="U64" s="185">
        <v>184994</v>
      </c>
      <c r="V64" s="185">
        <v>462</v>
      </c>
      <c r="W64" s="185"/>
      <c r="X64" s="185"/>
      <c r="Y64" s="185">
        <v>2341</v>
      </c>
      <c r="Z64" s="185"/>
      <c r="AA64" s="185"/>
      <c r="AB64" s="185">
        <v>76505</v>
      </c>
      <c r="AC64" s="185"/>
      <c r="AD64" s="185"/>
      <c r="AE64" s="185">
        <v>2055</v>
      </c>
      <c r="AF64" s="185"/>
      <c r="AG64" s="185">
        <v>29094</v>
      </c>
      <c r="AH64" s="185"/>
      <c r="AI64" s="185"/>
      <c r="AJ64" s="185">
        <v>36522</v>
      </c>
      <c r="AK64" s="185"/>
      <c r="AL64" s="185"/>
      <c r="AM64" s="185"/>
      <c r="AN64" s="185"/>
      <c r="AO64" s="185">
        <v>700</v>
      </c>
      <c r="AP64" s="185"/>
      <c r="AQ64" s="185"/>
      <c r="AR64" s="185"/>
      <c r="AS64" s="185"/>
      <c r="AT64" s="185"/>
      <c r="AU64" s="185"/>
      <c r="AV64" s="185"/>
      <c r="AW64" s="185"/>
      <c r="AX64" s="185"/>
      <c r="AY64" s="185">
        <v>76001</v>
      </c>
      <c r="AZ64" s="185"/>
      <c r="BA64" s="185">
        <v>19085</v>
      </c>
      <c r="BB64" s="185">
        <v>1934</v>
      </c>
      <c r="BC64" s="185"/>
      <c r="BD64" s="185"/>
      <c r="BE64" s="185">
        <v>38259</v>
      </c>
      <c r="BF64" s="185">
        <v>14268</v>
      </c>
      <c r="BG64" s="185"/>
      <c r="BH64" s="185">
        <v>26723</v>
      </c>
      <c r="BI64" s="185"/>
      <c r="BJ64" s="185">
        <v>5245</v>
      </c>
      <c r="BK64" s="185"/>
      <c r="BL64" s="185"/>
      <c r="BM64" s="185"/>
      <c r="BN64" s="185">
        <v>15528</v>
      </c>
      <c r="BO64" s="185"/>
      <c r="BP64" s="185"/>
      <c r="BQ64" s="185"/>
      <c r="BR64" s="185">
        <v>448</v>
      </c>
      <c r="BS64" s="185"/>
      <c r="BT64" s="185"/>
      <c r="BU64" s="185"/>
      <c r="BV64" s="185">
        <v>3294</v>
      </c>
      <c r="BW64" s="185"/>
      <c r="BX64" s="185"/>
      <c r="BY64" s="185">
        <v>127962</v>
      </c>
      <c r="BZ64" s="185"/>
      <c r="CA64" s="185"/>
      <c r="CB64" s="185"/>
      <c r="CC64" s="185"/>
      <c r="CD64" s="248" t="s">
        <v>221</v>
      </c>
      <c r="CE64" s="195">
        <f t="shared" si="0"/>
        <v>809686</v>
      </c>
      <c r="CF64" s="251"/>
    </row>
    <row r="65" spans="1:84" ht="12.65" customHeight="1" x14ac:dyDescent="0.3">
      <c r="A65" s="171" t="s">
        <v>238</v>
      </c>
      <c r="B65" s="175"/>
      <c r="C65" s="184"/>
      <c r="D65" s="184"/>
      <c r="E65" s="184">
        <v>24</v>
      </c>
      <c r="F65" s="184"/>
      <c r="G65" s="184"/>
      <c r="H65" s="184"/>
      <c r="I65" s="185"/>
      <c r="J65" s="184"/>
      <c r="K65" s="185"/>
      <c r="L65" s="185">
        <v>1019</v>
      </c>
      <c r="M65" s="184"/>
      <c r="N65" s="184"/>
      <c r="O65" s="184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>
        <v>1073</v>
      </c>
      <c r="AH65" s="185"/>
      <c r="AI65" s="185"/>
      <c r="AJ65" s="185"/>
      <c r="AK65" s="185"/>
      <c r="AL65" s="185"/>
      <c r="AM65" s="185"/>
      <c r="AN65" s="185"/>
      <c r="AO65" s="185">
        <v>6</v>
      </c>
      <c r="AP65" s="185"/>
      <c r="AQ65" s="185"/>
      <c r="AR65" s="185"/>
      <c r="AS65" s="185"/>
      <c r="AT65" s="185"/>
      <c r="AU65" s="185"/>
      <c r="AV65" s="185"/>
      <c r="AW65" s="185"/>
      <c r="AX65" s="185"/>
      <c r="AY65" s="185">
        <v>2384</v>
      </c>
      <c r="AZ65" s="185"/>
      <c r="BA65" s="185">
        <v>282</v>
      </c>
      <c r="BB65" s="185"/>
      <c r="BC65" s="185"/>
      <c r="BD65" s="185"/>
      <c r="BE65" s="185">
        <v>116197</v>
      </c>
      <c r="BF65" s="185"/>
      <c r="BG65" s="185"/>
      <c r="BH65" s="185">
        <v>43760</v>
      </c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>
        <v>1837</v>
      </c>
      <c r="BZ65" s="185"/>
      <c r="CA65" s="185"/>
      <c r="CB65" s="185"/>
      <c r="CC65" s="185"/>
      <c r="CD65" s="248" t="s">
        <v>221</v>
      </c>
      <c r="CE65" s="195">
        <f t="shared" si="0"/>
        <v>166582</v>
      </c>
      <c r="CF65" s="251"/>
    </row>
    <row r="66" spans="1:84" ht="12.65" customHeight="1" x14ac:dyDescent="0.3">
      <c r="A66" s="171" t="s">
        <v>239</v>
      </c>
      <c r="B66" s="175"/>
      <c r="C66" s="184"/>
      <c r="D66" s="184"/>
      <c r="E66" s="184">
        <v>490</v>
      </c>
      <c r="F66" s="184"/>
      <c r="G66" s="184"/>
      <c r="H66" s="184"/>
      <c r="I66" s="184"/>
      <c r="J66" s="184"/>
      <c r="K66" s="185"/>
      <c r="L66" s="185">
        <v>20549</v>
      </c>
      <c r="M66" s="184"/>
      <c r="N66" s="184"/>
      <c r="O66" s="185"/>
      <c r="P66" s="185"/>
      <c r="Q66" s="185"/>
      <c r="R66" s="185"/>
      <c r="S66" s="184"/>
      <c r="T66" s="184"/>
      <c r="U66" s="185">
        <v>258318</v>
      </c>
      <c r="V66" s="185">
        <v>2974</v>
      </c>
      <c r="W66" s="185"/>
      <c r="X66" s="185"/>
      <c r="Y66" s="185">
        <v>15077</v>
      </c>
      <c r="Z66" s="185"/>
      <c r="AA66" s="185"/>
      <c r="AB66" s="185">
        <v>9041</v>
      </c>
      <c r="AC66" s="185"/>
      <c r="AD66" s="185"/>
      <c r="AE66" s="185"/>
      <c r="AF66" s="185"/>
      <c r="AG66" s="185">
        <v>39</v>
      </c>
      <c r="AH66" s="185"/>
      <c r="AI66" s="185"/>
      <c r="AJ66" s="185"/>
      <c r="AK66" s="185"/>
      <c r="AL66" s="185"/>
      <c r="AM66" s="185"/>
      <c r="AN66" s="185"/>
      <c r="AO66" s="185">
        <v>122</v>
      </c>
      <c r="AP66" s="185"/>
      <c r="AQ66" s="185"/>
      <c r="AR66" s="185"/>
      <c r="AS66" s="185"/>
      <c r="AT66" s="185"/>
      <c r="AU66" s="185"/>
      <c r="AV66" s="185"/>
      <c r="AW66" s="185"/>
      <c r="AX66" s="185"/>
      <c r="AY66" s="185">
        <v>1306</v>
      </c>
      <c r="AZ66" s="185"/>
      <c r="BA66" s="185">
        <v>149</v>
      </c>
      <c r="BB66" s="185"/>
      <c r="BC66" s="185"/>
      <c r="BD66" s="185"/>
      <c r="BE66" s="185">
        <v>23401</v>
      </c>
      <c r="BF66" s="185">
        <v>220</v>
      </c>
      <c r="BG66" s="185"/>
      <c r="BH66" s="185">
        <v>107904</v>
      </c>
      <c r="BI66" s="185"/>
      <c r="BJ66" s="185">
        <v>53</v>
      </c>
      <c r="BK66" s="185"/>
      <c r="BL66" s="185"/>
      <c r="BM66" s="185"/>
      <c r="BN66" s="185">
        <v>26359</v>
      </c>
      <c r="BO66" s="185"/>
      <c r="BP66" s="185"/>
      <c r="BQ66" s="185"/>
      <c r="BR66" s="185">
        <v>149</v>
      </c>
      <c r="BS66" s="185"/>
      <c r="BT66" s="185"/>
      <c r="BU66" s="185"/>
      <c r="BV66" s="185">
        <v>70</v>
      </c>
      <c r="BW66" s="185"/>
      <c r="BX66" s="185"/>
      <c r="BY66" s="185">
        <v>77204</v>
      </c>
      <c r="BZ66" s="185"/>
      <c r="CA66" s="185"/>
      <c r="CB66" s="185"/>
      <c r="CC66" s="185"/>
      <c r="CD66" s="248" t="s">
        <v>221</v>
      </c>
      <c r="CE66" s="195">
        <f t="shared" si="0"/>
        <v>543425</v>
      </c>
      <c r="CF66" s="251"/>
    </row>
    <row r="67" spans="1:84" ht="12.65" customHeight="1" x14ac:dyDescent="0.3">
      <c r="A67" s="171" t="s">
        <v>6</v>
      </c>
      <c r="B67" s="175"/>
      <c r="C67" s="195">
        <f>ROUND(C51+C52,0)</f>
        <v>0</v>
      </c>
      <c r="D67" s="195">
        <f>ROUND(D51+D52,0)</f>
        <v>0</v>
      </c>
      <c r="E67" s="195">
        <f t="shared" ref="E67:BP67" si="3">ROUND(E51+E52,0)</f>
        <v>2062</v>
      </c>
      <c r="F67" s="195">
        <f t="shared" si="3"/>
        <v>0</v>
      </c>
      <c r="G67" s="195">
        <f t="shared" si="3"/>
        <v>0</v>
      </c>
      <c r="H67" s="195">
        <f t="shared" si="3"/>
        <v>0</v>
      </c>
      <c r="I67" s="195">
        <f t="shared" si="3"/>
        <v>0</v>
      </c>
      <c r="J67" s="195">
        <f>ROUND(J51+J52,0)</f>
        <v>0</v>
      </c>
      <c r="K67" s="195">
        <f t="shared" si="3"/>
        <v>0</v>
      </c>
      <c r="L67" s="195">
        <f t="shared" si="3"/>
        <v>86552</v>
      </c>
      <c r="M67" s="195">
        <f t="shared" si="3"/>
        <v>0</v>
      </c>
      <c r="N67" s="195">
        <f t="shared" si="3"/>
        <v>0</v>
      </c>
      <c r="O67" s="195">
        <f t="shared" si="3"/>
        <v>0</v>
      </c>
      <c r="P67" s="195">
        <f t="shared" si="3"/>
        <v>0</v>
      </c>
      <c r="Q67" s="195">
        <f t="shared" si="3"/>
        <v>0</v>
      </c>
      <c r="R67" s="195">
        <f t="shared" si="3"/>
        <v>0</v>
      </c>
      <c r="S67" s="195">
        <f t="shared" si="3"/>
        <v>2596</v>
      </c>
      <c r="T67" s="195">
        <f t="shared" si="3"/>
        <v>0</v>
      </c>
      <c r="U67" s="195">
        <f t="shared" si="3"/>
        <v>5327</v>
      </c>
      <c r="V67" s="195">
        <f t="shared" si="3"/>
        <v>235</v>
      </c>
      <c r="W67" s="195">
        <f t="shared" si="3"/>
        <v>0</v>
      </c>
      <c r="X67" s="195">
        <f t="shared" si="3"/>
        <v>0</v>
      </c>
      <c r="Y67" s="195">
        <f t="shared" si="3"/>
        <v>1194</v>
      </c>
      <c r="Z67" s="195">
        <f t="shared" si="3"/>
        <v>0</v>
      </c>
      <c r="AA67" s="195">
        <f t="shared" si="3"/>
        <v>0</v>
      </c>
      <c r="AB67" s="195">
        <f t="shared" si="3"/>
        <v>516</v>
      </c>
      <c r="AC67" s="195">
        <f t="shared" si="3"/>
        <v>0</v>
      </c>
      <c r="AD67" s="195">
        <f t="shared" si="3"/>
        <v>0</v>
      </c>
      <c r="AE67" s="195">
        <f t="shared" si="3"/>
        <v>4531</v>
      </c>
      <c r="AF67" s="195">
        <f t="shared" si="3"/>
        <v>0</v>
      </c>
      <c r="AG67" s="195">
        <f t="shared" si="3"/>
        <v>5707</v>
      </c>
      <c r="AH67" s="195">
        <f t="shared" si="3"/>
        <v>0</v>
      </c>
      <c r="AI67" s="195">
        <f t="shared" si="3"/>
        <v>0</v>
      </c>
      <c r="AJ67" s="195">
        <f t="shared" si="3"/>
        <v>9370</v>
      </c>
      <c r="AK67" s="195">
        <f t="shared" si="3"/>
        <v>0</v>
      </c>
      <c r="AL67" s="195">
        <f t="shared" si="3"/>
        <v>0</v>
      </c>
      <c r="AM67" s="195">
        <f t="shared" si="3"/>
        <v>0</v>
      </c>
      <c r="AN67" s="195">
        <f t="shared" si="3"/>
        <v>0</v>
      </c>
      <c r="AO67" s="195">
        <f t="shared" si="3"/>
        <v>516</v>
      </c>
      <c r="AP67" s="195">
        <f t="shared" si="3"/>
        <v>0</v>
      </c>
      <c r="AQ67" s="195">
        <f t="shared" si="3"/>
        <v>0</v>
      </c>
      <c r="AR67" s="195">
        <f t="shared" si="3"/>
        <v>0</v>
      </c>
      <c r="AS67" s="195">
        <f t="shared" si="3"/>
        <v>0</v>
      </c>
      <c r="AT67" s="195">
        <f t="shared" si="3"/>
        <v>0</v>
      </c>
      <c r="AU67" s="195">
        <f t="shared" si="3"/>
        <v>0</v>
      </c>
      <c r="AV67" s="195">
        <f t="shared" si="3"/>
        <v>0</v>
      </c>
      <c r="AW67" s="195">
        <f t="shared" si="3"/>
        <v>0</v>
      </c>
      <c r="AX67" s="195">
        <f t="shared" si="3"/>
        <v>0</v>
      </c>
      <c r="AY67" s="195">
        <f t="shared" si="3"/>
        <v>7742</v>
      </c>
      <c r="AZ67" s="195">
        <f>ROUND(AZ51+AZ52,0)</f>
        <v>0</v>
      </c>
      <c r="BA67" s="195">
        <f>ROUND(BA51+BA52,0)</f>
        <v>6720</v>
      </c>
      <c r="BB67" s="195">
        <f t="shared" si="3"/>
        <v>904</v>
      </c>
      <c r="BC67" s="195">
        <f t="shared" si="3"/>
        <v>0</v>
      </c>
      <c r="BD67" s="195">
        <f t="shared" si="3"/>
        <v>0</v>
      </c>
      <c r="BE67" s="195">
        <f t="shared" si="3"/>
        <v>15854</v>
      </c>
      <c r="BF67" s="195">
        <f t="shared" si="3"/>
        <v>1890</v>
      </c>
      <c r="BG67" s="195">
        <f t="shared" si="3"/>
        <v>0</v>
      </c>
      <c r="BH67" s="195">
        <f t="shared" si="3"/>
        <v>3799</v>
      </c>
      <c r="BI67" s="195">
        <f t="shared" si="3"/>
        <v>0</v>
      </c>
      <c r="BJ67" s="195">
        <f t="shared" si="3"/>
        <v>6231</v>
      </c>
      <c r="BK67" s="195">
        <f t="shared" si="3"/>
        <v>0</v>
      </c>
      <c r="BL67" s="195">
        <f t="shared" si="3"/>
        <v>0</v>
      </c>
      <c r="BM67" s="195">
        <f t="shared" si="3"/>
        <v>0</v>
      </c>
      <c r="BN67" s="195">
        <f t="shared" si="3"/>
        <v>20575</v>
      </c>
      <c r="BO67" s="195">
        <f t="shared" si="3"/>
        <v>0</v>
      </c>
      <c r="BP67" s="195">
        <f t="shared" si="3"/>
        <v>0</v>
      </c>
      <c r="BQ67" s="195">
        <f t="shared" ref="BQ67:CC67" si="4">ROUND(BQ51+BQ52,0)</f>
        <v>0</v>
      </c>
      <c r="BR67" s="195">
        <f t="shared" si="4"/>
        <v>1908</v>
      </c>
      <c r="BS67" s="195">
        <f t="shared" si="4"/>
        <v>0</v>
      </c>
      <c r="BT67" s="195">
        <f t="shared" si="4"/>
        <v>0</v>
      </c>
      <c r="BU67" s="195">
        <f t="shared" si="4"/>
        <v>0</v>
      </c>
      <c r="BV67" s="195">
        <f t="shared" si="4"/>
        <v>3220</v>
      </c>
      <c r="BW67" s="195">
        <f t="shared" si="4"/>
        <v>0</v>
      </c>
      <c r="BX67" s="195">
        <f t="shared" si="4"/>
        <v>0</v>
      </c>
      <c r="BY67" s="195">
        <f t="shared" si="4"/>
        <v>1782</v>
      </c>
      <c r="BZ67" s="195">
        <f t="shared" si="4"/>
        <v>0</v>
      </c>
      <c r="CA67" s="195">
        <f t="shared" si="4"/>
        <v>0</v>
      </c>
      <c r="CB67" s="195">
        <f t="shared" si="4"/>
        <v>0</v>
      </c>
      <c r="CC67" s="195">
        <f t="shared" si="4"/>
        <v>0</v>
      </c>
      <c r="CD67" s="248" t="s">
        <v>221</v>
      </c>
      <c r="CE67" s="195">
        <f t="shared" si="0"/>
        <v>189231</v>
      </c>
      <c r="CF67" s="251"/>
    </row>
    <row r="68" spans="1:84" ht="12.65" customHeight="1" x14ac:dyDescent="0.3">
      <c r="A68" s="171" t="s">
        <v>240</v>
      </c>
      <c r="B68" s="175"/>
      <c r="C68" s="184"/>
      <c r="D68" s="184"/>
      <c r="E68" s="184">
        <v>440</v>
      </c>
      <c r="F68" s="184"/>
      <c r="G68" s="184"/>
      <c r="H68" s="184"/>
      <c r="I68" s="184"/>
      <c r="J68" s="184"/>
      <c r="K68" s="185"/>
      <c r="L68" s="185">
        <v>18468</v>
      </c>
      <c r="M68" s="184"/>
      <c r="N68" s="184"/>
      <c r="O68" s="184"/>
      <c r="P68" s="185"/>
      <c r="Q68" s="185"/>
      <c r="R68" s="185"/>
      <c r="S68" s="185"/>
      <c r="T68" s="185"/>
      <c r="U68" s="185">
        <v>3399</v>
      </c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>
        <v>6553</v>
      </c>
      <c r="AH68" s="185"/>
      <c r="AI68" s="185"/>
      <c r="AJ68" s="185">
        <v>3572</v>
      </c>
      <c r="AK68" s="185"/>
      <c r="AL68" s="185"/>
      <c r="AM68" s="185"/>
      <c r="AN68" s="185"/>
      <c r="AO68" s="185">
        <v>109</v>
      </c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>
        <v>4875</v>
      </c>
      <c r="BF68" s="185"/>
      <c r="BG68" s="185"/>
      <c r="BH68" s="185"/>
      <c r="BI68" s="185"/>
      <c r="BJ68" s="185">
        <v>3829</v>
      </c>
      <c r="BK68" s="185"/>
      <c r="BL68" s="185"/>
      <c r="BM68" s="185"/>
      <c r="BN68" s="185">
        <v>6264</v>
      </c>
      <c r="BO68" s="185"/>
      <c r="BP68" s="185"/>
      <c r="BQ68" s="185"/>
      <c r="BR68" s="185"/>
      <c r="BS68" s="185"/>
      <c r="BT68" s="185"/>
      <c r="BU68" s="185"/>
      <c r="BV68" s="185">
        <v>1727</v>
      </c>
      <c r="BW68" s="185"/>
      <c r="BX68" s="185"/>
      <c r="BY68" s="185">
        <v>102147</v>
      </c>
      <c r="BZ68" s="185"/>
      <c r="CA68" s="185"/>
      <c r="CB68" s="185"/>
      <c r="CC68" s="185"/>
      <c r="CD68" s="248" t="s">
        <v>221</v>
      </c>
      <c r="CE68" s="195">
        <f t="shared" si="0"/>
        <v>151383</v>
      </c>
      <c r="CF68" s="251"/>
    </row>
    <row r="69" spans="1:84" ht="12.65" customHeight="1" x14ac:dyDescent="0.3">
      <c r="A69" s="171" t="s">
        <v>241</v>
      </c>
      <c r="B69" s="175"/>
      <c r="C69" s="184"/>
      <c r="D69" s="184"/>
      <c r="E69" s="185">
        <v>468</v>
      </c>
      <c r="F69" s="185"/>
      <c r="G69" s="184"/>
      <c r="H69" s="184"/>
      <c r="I69" s="185"/>
      <c r="J69" s="185"/>
      <c r="K69" s="185"/>
      <c r="L69" s="185">
        <v>19620</v>
      </c>
      <c r="M69" s="184"/>
      <c r="N69" s="184"/>
      <c r="O69" s="184"/>
      <c r="P69" s="185"/>
      <c r="Q69" s="185"/>
      <c r="R69" s="224"/>
      <c r="S69" s="185"/>
      <c r="T69" s="184"/>
      <c r="U69" s="185">
        <v>6554</v>
      </c>
      <c r="V69" s="185">
        <v>50</v>
      </c>
      <c r="W69" s="184"/>
      <c r="X69" s="185"/>
      <c r="Y69" s="185">
        <v>251</v>
      </c>
      <c r="Z69" s="185"/>
      <c r="AA69" s="185"/>
      <c r="AB69" s="185">
        <v>141</v>
      </c>
      <c r="AC69" s="185"/>
      <c r="AD69" s="185"/>
      <c r="AE69" s="185">
        <v>1182</v>
      </c>
      <c r="AF69" s="185"/>
      <c r="AG69" s="185">
        <v>7808</v>
      </c>
      <c r="AH69" s="185"/>
      <c r="AI69" s="185"/>
      <c r="AJ69" s="185">
        <v>6784</v>
      </c>
      <c r="AK69" s="185"/>
      <c r="AL69" s="185"/>
      <c r="AM69" s="185"/>
      <c r="AN69" s="185"/>
      <c r="AO69" s="184">
        <v>116</v>
      </c>
      <c r="AP69" s="185"/>
      <c r="AQ69" s="184"/>
      <c r="AR69" s="184"/>
      <c r="AS69" s="184"/>
      <c r="AT69" s="184"/>
      <c r="AU69" s="185"/>
      <c r="AV69" s="185"/>
      <c r="AW69" s="185"/>
      <c r="AX69" s="185"/>
      <c r="AY69" s="185">
        <v>415</v>
      </c>
      <c r="AZ69" s="185"/>
      <c r="BA69" s="185"/>
      <c r="BB69" s="185">
        <v>250</v>
      </c>
      <c r="BC69" s="185"/>
      <c r="BD69" s="185"/>
      <c r="BE69" s="185">
        <v>341</v>
      </c>
      <c r="BF69" s="185">
        <v>15</v>
      </c>
      <c r="BG69" s="185"/>
      <c r="BH69" s="224">
        <v>37140</v>
      </c>
      <c r="BI69" s="185"/>
      <c r="BJ69" s="185">
        <v>30991</v>
      </c>
      <c r="BK69" s="185"/>
      <c r="BL69" s="185"/>
      <c r="BM69" s="185"/>
      <c r="BN69" s="185">
        <v>71948</v>
      </c>
      <c r="BO69" s="185"/>
      <c r="BP69" s="185"/>
      <c r="BQ69" s="185"/>
      <c r="BR69" s="185">
        <v>9112</v>
      </c>
      <c r="BS69" s="185"/>
      <c r="BT69" s="185"/>
      <c r="BU69" s="185"/>
      <c r="BV69" s="185">
        <v>549</v>
      </c>
      <c r="BW69" s="185"/>
      <c r="BX69" s="185"/>
      <c r="BY69" s="185">
        <v>2013</v>
      </c>
      <c r="BZ69" s="185"/>
      <c r="CA69" s="185"/>
      <c r="CB69" s="185"/>
      <c r="CC69" s="185"/>
      <c r="CD69" s="188">
        <v>209770</v>
      </c>
      <c r="CE69" s="195">
        <f t="shared" si="0"/>
        <v>405518</v>
      </c>
      <c r="CF69" s="251"/>
    </row>
    <row r="70" spans="1:84" ht="12.65" customHeight="1" x14ac:dyDescent="0.3">
      <c r="A70" s="171" t="s">
        <v>242</v>
      </c>
      <c r="B70" s="175"/>
      <c r="C70" s="184"/>
      <c r="D70" s="184"/>
      <c r="E70" s="184"/>
      <c r="F70" s="185"/>
      <c r="G70" s="184"/>
      <c r="H70" s="184"/>
      <c r="I70" s="184"/>
      <c r="J70" s="185"/>
      <c r="K70" s="185"/>
      <c r="L70" s="185"/>
      <c r="M70" s="184"/>
      <c r="N70" s="184"/>
      <c r="O70" s="184"/>
      <c r="P70" s="184"/>
      <c r="Q70" s="184"/>
      <c r="R70" s="184"/>
      <c r="S70" s="184"/>
      <c r="T70" s="184"/>
      <c r="U70" s="185"/>
      <c r="V70" s="184"/>
      <c r="W70" s="184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8">
        <v>1974190</v>
      </c>
      <c r="CE70" s="195">
        <f t="shared" si="0"/>
        <v>1974190</v>
      </c>
      <c r="CF70" s="251"/>
    </row>
    <row r="71" spans="1:84" ht="12.65" customHeight="1" x14ac:dyDescent="0.3">
      <c r="A71" s="171" t="s">
        <v>243</v>
      </c>
      <c r="B71" s="175"/>
      <c r="C71" s="195">
        <f>SUM(C61:C68)+C69-C70</f>
        <v>0</v>
      </c>
      <c r="D71" s="195">
        <f t="shared" ref="D71:AI71" si="5">SUM(D61:D69)-D70</f>
        <v>0</v>
      </c>
      <c r="E71" s="195">
        <f t="shared" si="5"/>
        <v>80707</v>
      </c>
      <c r="F71" s="195">
        <f t="shared" si="5"/>
        <v>0</v>
      </c>
      <c r="G71" s="195">
        <f t="shared" si="5"/>
        <v>0</v>
      </c>
      <c r="H71" s="195">
        <f t="shared" si="5"/>
        <v>0</v>
      </c>
      <c r="I71" s="195">
        <f t="shared" si="5"/>
        <v>0</v>
      </c>
      <c r="J71" s="195">
        <f t="shared" si="5"/>
        <v>0</v>
      </c>
      <c r="K71" s="195">
        <f t="shared" si="5"/>
        <v>0</v>
      </c>
      <c r="L71" s="195">
        <f t="shared" si="5"/>
        <v>3384610</v>
      </c>
      <c r="M71" s="195">
        <f t="shared" si="5"/>
        <v>0</v>
      </c>
      <c r="N71" s="195">
        <f t="shared" si="5"/>
        <v>0</v>
      </c>
      <c r="O71" s="195">
        <f t="shared" si="5"/>
        <v>0</v>
      </c>
      <c r="P71" s="195">
        <f t="shared" si="5"/>
        <v>0</v>
      </c>
      <c r="Q71" s="195">
        <f t="shared" si="5"/>
        <v>0</v>
      </c>
      <c r="R71" s="195">
        <f t="shared" si="5"/>
        <v>0</v>
      </c>
      <c r="S71" s="195">
        <f t="shared" si="5"/>
        <v>95067</v>
      </c>
      <c r="T71" s="195">
        <f t="shared" si="5"/>
        <v>0</v>
      </c>
      <c r="U71" s="195">
        <f t="shared" si="5"/>
        <v>885462</v>
      </c>
      <c r="V71" s="195">
        <f t="shared" si="5"/>
        <v>11153</v>
      </c>
      <c r="W71" s="195">
        <f t="shared" si="5"/>
        <v>0</v>
      </c>
      <c r="X71" s="195">
        <f t="shared" si="5"/>
        <v>0</v>
      </c>
      <c r="Y71" s="195">
        <f t="shared" si="5"/>
        <v>433133</v>
      </c>
      <c r="Z71" s="195">
        <f t="shared" si="5"/>
        <v>0</v>
      </c>
      <c r="AA71" s="195">
        <f t="shared" si="5"/>
        <v>0</v>
      </c>
      <c r="AB71" s="195">
        <f t="shared" si="5"/>
        <v>225360</v>
      </c>
      <c r="AC71" s="195">
        <f t="shared" si="5"/>
        <v>0</v>
      </c>
      <c r="AD71" s="195">
        <f t="shared" si="5"/>
        <v>0</v>
      </c>
      <c r="AE71" s="195">
        <f t="shared" si="5"/>
        <v>264952</v>
      </c>
      <c r="AF71" s="195">
        <f t="shared" si="5"/>
        <v>0</v>
      </c>
      <c r="AG71" s="195">
        <f t="shared" si="5"/>
        <v>946512</v>
      </c>
      <c r="AH71" s="195">
        <f t="shared" si="5"/>
        <v>0</v>
      </c>
      <c r="AI71" s="195">
        <f t="shared" si="5"/>
        <v>0</v>
      </c>
      <c r="AJ71" s="195">
        <f t="shared" ref="AJ71:BO71" si="6">SUM(AJ61:AJ69)-AJ70</f>
        <v>868111</v>
      </c>
      <c r="AK71" s="195">
        <f t="shared" si="6"/>
        <v>0</v>
      </c>
      <c r="AL71" s="195">
        <f t="shared" si="6"/>
        <v>0</v>
      </c>
      <c r="AM71" s="195">
        <f t="shared" si="6"/>
        <v>0</v>
      </c>
      <c r="AN71" s="195">
        <f t="shared" si="6"/>
        <v>0</v>
      </c>
      <c r="AO71" s="195">
        <f t="shared" si="6"/>
        <v>20051</v>
      </c>
      <c r="AP71" s="195">
        <f t="shared" si="6"/>
        <v>0</v>
      </c>
      <c r="AQ71" s="195">
        <f t="shared" si="6"/>
        <v>0</v>
      </c>
      <c r="AR71" s="195">
        <f t="shared" si="6"/>
        <v>0</v>
      </c>
      <c r="AS71" s="195">
        <f t="shared" si="6"/>
        <v>0</v>
      </c>
      <c r="AT71" s="195">
        <f t="shared" si="6"/>
        <v>0</v>
      </c>
      <c r="AU71" s="195">
        <f t="shared" si="6"/>
        <v>0</v>
      </c>
      <c r="AV71" s="195">
        <f t="shared" si="6"/>
        <v>0</v>
      </c>
      <c r="AW71" s="195">
        <f t="shared" si="6"/>
        <v>0</v>
      </c>
      <c r="AX71" s="195">
        <f t="shared" si="6"/>
        <v>0</v>
      </c>
      <c r="AY71" s="195">
        <f t="shared" si="6"/>
        <v>458723</v>
      </c>
      <c r="AZ71" s="195">
        <f t="shared" si="6"/>
        <v>0</v>
      </c>
      <c r="BA71" s="195">
        <f t="shared" si="6"/>
        <v>55886</v>
      </c>
      <c r="BB71" s="195">
        <f t="shared" si="6"/>
        <v>146675</v>
      </c>
      <c r="BC71" s="195">
        <f t="shared" si="6"/>
        <v>0</v>
      </c>
      <c r="BD71" s="195">
        <f t="shared" si="6"/>
        <v>0</v>
      </c>
      <c r="BE71" s="195">
        <f t="shared" si="6"/>
        <v>379186</v>
      </c>
      <c r="BF71" s="195">
        <f t="shared" si="6"/>
        <v>247296</v>
      </c>
      <c r="BG71" s="195">
        <f t="shared" si="6"/>
        <v>0</v>
      </c>
      <c r="BH71" s="195">
        <f t="shared" si="6"/>
        <v>281853</v>
      </c>
      <c r="BI71" s="195">
        <f t="shared" si="6"/>
        <v>0</v>
      </c>
      <c r="BJ71" s="195">
        <f t="shared" si="6"/>
        <v>197667</v>
      </c>
      <c r="BK71" s="195">
        <f t="shared" si="6"/>
        <v>0</v>
      </c>
      <c r="BL71" s="195">
        <f t="shared" si="6"/>
        <v>0</v>
      </c>
      <c r="BM71" s="195">
        <f t="shared" si="6"/>
        <v>0</v>
      </c>
      <c r="BN71" s="195">
        <f t="shared" si="6"/>
        <v>501909</v>
      </c>
      <c r="BO71" s="195">
        <f t="shared" si="6"/>
        <v>0</v>
      </c>
      <c r="BP71" s="195">
        <f t="shared" ref="BP71:CC71" si="7">SUM(BP61:BP69)-BP70</f>
        <v>0</v>
      </c>
      <c r="BQ71" s="195">
        <f t="shared" si="7"/>
        <v>0</v>
      </c>
      <c r="BR71" s="195">
        <f t="shared" si="7"/>
        <v>127865</v>
      </c>
      <c r="BS71" s="195">
        <f t="shared" si="7"/>
        <v>0</v>
      </c>
      <c r="BT71" s="195">
        <f t="shared" si="7"/>
        <v>0</v>
      </c>
      <c r="BU71" s="195">
        <f t="shared" si="7"/>
        <v>0</v>
      </c>
      <c r="BV71" s="195">
        <f t="shared" si="7"/>
        <v>651762</v>
      </c>
      <c r="BW71" s="195">
        <f t="shared" si="7"/>
        <v>0</v>
      </c>
      <c r="BX71" s="195">
        <f t="shared" si="7"/>
        <v>0</v>
      </c>
      <c r="BY71" s="195">
        <f t="shared" si="7"/>
        <v>614510</v>
      </c>
      <c r="BZ71" s="195">
        <f t="shared" si="7"/>
        <v>0</v>
      </c>
      <c r="CA71" s="195">
        <f t="shared" si="7"/>
        <v>0</v>
      </c>
      <c r="CB71" s="195">
        <f t="shared" si="7"/>
        <v>0</v>
      </c>
      <c r="CC71" s="195">
        <f t="shared" si="7"/>
        <v>0</v>
      </c>
      <c r="CD71" s="244">
        <f>CD69-CD70</f>
        <v>-1764420</v>
      </c>
      <c r="CE71" s="195">
        <f>SUM(CE61:CE69)-CE70</f>
        <v>9114030</v>
      </c>
      <c r="CF71" s="251"/>
    </row>
    <row r="72" spans="1:84" ht="12.65" customHeight="1" x14ac:dyDescent="0.3">
      <c r="A72" s="171" t="s">
        <v>244</v>
      </c>
      <c r="B72" s="175"/>
      <c r="C72" s="248" t="s">
        <v>221</v>
      </c>
      <c r="D72" s="248" t="s">
        <v>221</v>
      </c>
      <c r="E72" s="248" t="s">
        <v>221</v>
      </c>
      <c r="F72" s="248" t="s">
        <v>221</v>
      </c>
      <c r="G72" s="248" t="s">
        <v>221</v>
      </c>
      <c r="H72" s="248" t="s">
        <v>221</v>
      </c>
      <c r="I72" s="248" t="s">
        <v>221</v>
      </c>
      <c r="J72" s="248" t="s">
        <v>221</v>
      </c>
      <c r="K72" s="252" t="s">
        <v>221</v>
      </c>
      <c r="L72" s="248" t="s">
        <v>221</v>
      </c>
      <c r="M72" s="248" t="s">
        <v>221</v>
      </c>
      <c r="N72" s="248" t="s">
        <v>221</v>
      </c>
      <c r="O72" s="248" t="s">
        <v>221</v>
      </c>
      <c r="P72" s="248" t="s">
        <v>221</v>
      </c>
      <c r="Q72" s="248" t="s">
        <v>221</v>
      </c>
      <c r="R72" s="248" t="s">
        <v>221</v>
      </c>
      <c r="S72" s="248" t="s">
        <v>221</v>
      </c>
      <c r="T72" s="248" t="s">
        <v>221</v>
      </c>
      <c r="U72" s="248" t="s">
        <v>221</v>
      </c>
      <c r="V72" s="248" t="s">
        <v>221</v>
      </c>
      <c r="W72" s="248" t="s">
        <v>221</v>
      </c>
      <c r="X72" s="248" t="s">
        <v>221</v>
      </c>
      <c r="Y72" s="248" t="s">
        <v>221</v>
      </c>
      <c r="Z72" s="248" t="s">
        <v>221</v>
      </c>
      <c r="AA72" s="248" t="s">
        <v>221</v>
      </c>
      <c r="AB72" s="248" t="s">
        <v>221</v>
      </c>
      <c r="AC72" s="248" t="s">
        <v>221</v>
      </c>
      <c r="AD72" s="248" t="s">
        <v>221</v>
      </c>
      <c r="AE72" s="248" t="s">
        <v>221</v>
      </c>
      <c r="AF72" s="248" t="s">
        <v>221</v>
      </c>
      <c r="AG72" s="248" t="s">
        <v>221</v>
      </c>
      <c r="AH72" s="248" t="s">
        <v>221</v>
      </c>
      <c r="AI72" s="248" t="s">
        <v>221</v>
      </c>
      <c r="AJ72" s="248" t="s">
        <v>221</v>
      </c>
      <c r="AK72" s="248" t="s">
        <v>221</v>
      </c>
      <c r="AL72" s="248" t="s">
        <v>221</v>
      </c>
      <c r="AM72" s="248" t="s">
        <v>221</v>
      </c>
      <c r="AN72" s="248" t="s">
        <v>221</v>
      </c>
      <c r="AO72" s="248" t="s">
        <v>221</v>
      </c>
      <c r="AP72" s="248" t="s">
        <v>221</v>
      </c>
      <c r="AQ72" s="248" t="s">
        <v>221</v>
      </c>
      <c r="AR72" s="248" t="s">
        <v>221</v>
      </c>
      <c r="AS72" s="248" t="s">
        <v>221</v>
      </c>
      <c r="AT72" s="248" t="s">
        <v>221</v>
      </c>
      <c r="AU72" s="248" t="s">
        <v>221</v>
      </c>
      <c r="AV72" s="248" t="s">
        <v>221</v>
      </c>
      <c r="AW72" s="248" t="s">
        <v>221</v>
      </c>
      <c r="AX72" s="248" t="s">
        <v>221</v>
      </c>
      <c r="AY72" s="248" t="s">
        <v>221</v>
      </c>
      <c r="AZ72" s="248" t="s">
        <v>221</v>
      </c>
      <c r="BA72" s="248" t="s">
        <v>221</v>
      </c>
      <c r="BB72" s="248" t="s">
        <v>221</v>
      </c>
      <c r="BC72" s="248" t="s">
        <v>221</v>
      </c>
      <c r="BD72" s="248" t="s">
        <v>221</v>
      </c>
      <c r="BE72" s="248" t="s">
        <v>221</v>
      </c>
      <c r="BF72" s="248" t="s">
        <v>221</v>
      </c>
      <c r="BG72" s="248" t="s">
        <v>221</v>
      </c>
      <c r="BH72" s="248" t="s">
        <v>221</v>
      </c>
      <c r="BI72" s="248" t="s">
        <v>221</v>
      </c>
      <c r="BJ72" s="248" t="s">
        <v>221</v>
      </c>
      <c r="BK72" s="248" t="s">
        <v>221</v>
      </c>
      <c r="BL72" s="248" t="s">
        <v>221</v>
      </c>
      <c r="BM72" s="248" t="s">
        <v>221</v>
      </c>
      <c r="BN72" s="248" t="s">
        <v>221</v>
      </c>
      <c r="BO72" s="248" t="s">
        <v>221</v>
      </c>
      <c r="BP72" s="248" t="s">
        <v>221</v>
      </c>
      <c r="BQ72" s="248" t="s">
        <v>221</v>
      </c>
      <c r="BR72" s="248" t="s">
        <v>221</v>
      </c>
      <c r="BS72" s="248" t="s">
        <v>221</v>
      </c>
      <c r="BT72" s="248" t="s">
        <v>221</v>
      </c>
      <c r="BU72" s="248" t="s">
        <v>221</v>
      </c>
      <c r="BV72" s="248" t="s">
        <v>221</v>
      </c>
      <c r="BW72" s="248" t="s">
        <v>221</v>
      </c>
      <c r="BX72" s="248" t="s">
        <v>221</v>
      </c>
      <c r="BY72" s="248" t="s">
        <v>221</v>
      </c>
      <c r="BZ72" s="248" t="s">
        <v>221</v>
      </c>
      <c r="CA72" s="248" t="s">
        <v>221</v>
      </c>
      <c r="CB72" s="248" t="s">
        <v>221</v>
      </c>
      <c r="CC72" s="248" t="s">
        <v>221</v>
      </c>
      <c r="CD72" s="248" t="s">
        <v>221</v>
      </c>
      <c r="CE72" s="189">
        <v>1083582</v>
      </c>
      <c r="CF72" s="251"/>
    </row>
    <row r="73" spans="1:84" ht="12.65" customHeight="1" x14ac:dyDescent="0.3">
      <c r="A73" s="171" t="s">
        <v>245</v>
      </c>
      <c r="B73" s="175"/>
      <c r="C73" s="184"/>
      <c r="D73" s="184"/>
      <c r="E73" s="185">
        <v>240532</v>
      </c>
      <c r="F73" s="185"/>
      <c r="G73" s="184"/>
      <c r="H73" s="184"/>
      <c r="I73" s="185"/>
      <c r="J73" s="185"/>
      <c r="K73" s="185"/>
      <c r="L73" s="185">
        <v>1579829</v>
      </c>
      <c r="M73" s="184"/>
      <c r="N73" s="184"/>
      <c r="O73" s="184"/>
      <c r="P73" s="185"/>
      <c r="Q73" s="185"/>
      <c r="R73" s="185"/>
      <c r="S73" s="185">
        <v>23420</v>
      </c>
      <c r="T73" s="185"/>
      <c r="U73" s="185">
        <v>94026</v>
      </c>
      <c r="V73" s="185">
        <v>882</v>
      </c>
      <c r="W73" s="185"/>
      <c r="X73" s="185"/>
      <c r="Y73" s="185">
        <v>26757</v>
      </c>
      <c r="Z73" s="185"/>
      <c r="AA73" s="185"/>
      <c r="AB73" s="185">
        <v>184258</v>
      </c>
      <c r="AC73" s="185"/>
      <c r="AD73" s="185"/>
      <c r="AE73" s="185">
        <v>35540</v>
      </c>
      <c r="AF73" s="185"/>
      <c r="AG73" s="185">
        <v>695</v>
      </c>
      <c r="AH73" s="185"/>
      <c r="AI73" s="185"/>
      <c r="AJ73" s="185"/>
      <c r="AK73" s="185"/>
      <c r="AL73" s="185"/>
      <c r="AM73" s="185"/>
      <c r="AN73" s="185"/>
      <c r="AO73" s="185">
        <v>38413</v>
      </c>
      <c r="AP73" s="185"/>
      <c r="AQ73" s="185"/>
      <c r="AR73" s="185"/>
      <c r="AS73" s="185"/>
      <c r="AT73" s="185"/>
      <c r="AU73" s="185"/>
      <c r="AV73" s="185"/>
      <c r="AW73" s="248" t="s">
        <v>221</v>
      </c>
      <c r="AX73" s="248" t="s">
        <v>221</v>
      </c>
      <c r="AY73" s="248" t="s">
        <v>221</v>
      </c>
      <c r="AZ73" s="248" t="s">
        <v>221</v>
      </c>
      <c r="BA73" s="248" t="s">
        <v>221</v>
      </c>
      <c r="BB73" s="248" t="s">
        <v>221</v>
      </c>
      <c r="BC73" s="248" t="s">
        <v>221</v>
      </c>
      <c r="BD73" s="248" t="s">
        <v>221</v>
      </c>
      <c r="BE73" s="248" t="s">
        <v>221</v>
      </c>
      <c r="BF73" s="248" t="s">
        <v>221</v>
      </c>
      <c r="BG73" s="248" t="s">
        <v>221</v>
      </c>
      <c r="BH73" s="248" t="s">
        <v>221</v>
      </c>
      <c r="BI73" s="248" t="s">
        <v>221</v>
      </c>
      <c r="BJ73" s="248" t="s">
        <v>221</v>
      </c>
      <c r="BK73" s="248" t="s">
        <v>221</v>
      </c>
      <c r="BL73" s="248" t="s">
        <v>221</v>
      </c>
      <c r="BM73" s="248" t="s">
        <v>221</v>
      </c>
      <c r="BN73" s="248" t="s">
        <v>221</v>
      </c>
      <c r="BO73" s="248" t="s">
        <v>221</v>
      </c>
      <c r="BP73" s="248" t="s">
        <v>221</v>
      </c>
      <c r="BQ73" s="248" t="s">
        <v>221</v>
      </c>
      <c r="BR73" s="248" t="s">
        <v>221</v>
      </c>
      <c r="BS73" s="248" t="s">
        <v>221</v>
      </c>
      <c r="BT73" s="248" t="s">
        <v>221</v>
      </c>
      <c r="BU73" s="248" t="s">
        <v>221</v>
      </c>
      <c r="BV73" s="248" t="s">
        <v>221</v>
      </c>
      <c r="BW73" s="248" t="s">
        <v>221</v>
      </c>
      <c r="BX73" s="248" t="s">
        <v>221</v>
      </c>
      <c r="BY73" s="248" t="s">
        <v>221</v>
      </c>
      <c r="BZ73" s="248" t="s">
        <v>221</v>
      </c>
      <c r="CA73" s="248" t="s">
        <v>221</v>
      </c>
      <c r="CB73" s="248" t="s">
        <v>221</v>
      </c>
      <c r="CC73" s="248" t="s">
        <v>221</v>
      </c>
      <c r="CD73" s="248" t="s">
        <v>221</v>
      </c>
      <c r="CE73" s="195">
        <f t="shared" ref="CE73:CE80" si="8">SUM(C73:CD73)</f>
        <v>2224352</v>
      </c>
      <c r="CF73" s="251"/>
    </row>
    <row r="74" spans="1:84" ht="12.65" customHeight="1" x14ac:dyDescent="0.3">
      <c r="A74" s="171" t="s">
        <v>246</v>
      </c>
      <c r="B74" s="175"/>
      <c r="C74" s="184"/>
      <c r="D74" s="184"/>
      <c r="E74" s="185">
        <v>17244</v>
      </c>
      <c r="F74" s="185"/>
      <c r="G74" s="184"/>
      <c r="H74" s="184"/>
      <c r="I74" s="184"/>
      <c r="J74" s="185"/>
      <c r="K74" s="185"/>
      <c r="L74" s="185"/>
      <c r="M74" s="184"/>
      <c r="N74" s="184"/>
      <c r="O74" s="184"/>
      <c r="P74" s="185"/>
      <c r="Q74" s="185"/>
      <c r="R74" s="185"/>
      <c r="S74" s="185">
        <v>7484</v>
      </c>
      <c r="T74" s="185"/>
      <c r="U74" s="185">
        <v>1830788</v>
      </c>
      <c r="V74" s="185">
        <v>85812</v>
      </c>
      <c r="W74" s="185"/>
      <c r="X74" s="185"/>
      <c r="Y74" s="185">
        <v>412821</v>
      </c>
      <c r="Z74" s="185"/>
      <c r="AA74" s="185"/>
      <c r="AB74" s="185">
        <v>271595</v>
      </c>
      <c r="AC74" s="185"/>
      <c r="AD74" s="185"/>
      <c r="AE74" s="185">
        <v>371945</v>
      </c>
      <c r="AF74" s="185"/>
      <c r="AG74" s="185">
        <v>1395998</v>
      </c>
      <c r="AH74" s="185"/>
      <c r="AI74" s="185"/>
      <c r="AJ74" s="185">
        <v>541651</v>
      </c>
      <c r="AK74" s="185"/>
      <c r="AL74" s="185"/>
      <c r="AM74" s="185"/>
      <c r="AN74" s="185"/>
      <c r="AO74" s="185">
        <v>365394</v>
      </c>
      <c r="AP74" s="185"/>
      <c r="AQ74" s="185"/>
      <c r="AR74" s="185"/>
      <c r="AS74" s="185"/>
      <c r="AT74" s="185"/>
      <c r="AU74" s="185"/>
      <c r="AV74" s="185"/>
      <c r="AW74" s="248" t="s">
        <v>221</v>
      </c>
      <c r="AX74" s="248" t="s">
        <v>221</v>
      </c>
      <c r="AY74" s="248" t="s">
        <v>221</v>
      </c>
      <c r="AZ74" s="248" t="s">
        <v>221</v>
      </c>
      <c r="BA74" s="248" t="s">
        <v>221</v>
      </c>
      <c r="BB74" s="248" t="s">
        <v>221</v>
      </c>
      <c r="BC74" s="248" t="s">
        <v>221</v>
      </c>
      <c r="BD74" s="248" t="s">
        <v>221</v>
      </c>
      <c r="BE74" s="248" t="s">
        <v>221</v>
      </c>
      <c r="BF74" s="248" t="s">
        <v>221</v>
      </c>
      <c r="BG74" s="248" t="s">
        <v>221</v>
      </c>
      <c r="BH74" s="248" t="s">
        <v>221</v>
      </c>
      <c r="BI74" s="248" t="s">
        <v>221</v>
      </c>
      <c r="BJ74" s="248" t="s">
        <v>221</v>
      </c>
      <c r="BK74" s="248" t="s">
        <v>221</v>
      </c>
      <c r="BL74" s="248" t="s">
        <v>221</v>
      </c>
      <c r="BM74" s="248" t="s">
        <v>221</v>
      </c>
      <c r="BN74" s="248" t="s">
        <v>221</v>
      </c>
      <c r="BO74" s="248" t="s">
        <v>221</v>
      </c>
      <c r="BP74" s="248" t="s">
        <v>221</v>
      </c>
      <c r="BQ74" s="248" t="s">
        <v>221</v>
      </c>
      <c r="BR74" s="248" t="s">
        <v>221</v>
      </c>
      <c r="BS74" s="248" t="s">
        <v>221</v>
      </c>
      <c r="BT74" s="248" t="s">
        <v>221</v>
      </c>
      <c r="BU74" s="248" t="s">
        <v>221</v>
      </c>
      <c r="BV74" s="248" t="s">
        <v>221</v>
      </c>
      <c r="BW74" s="248" t="s">
        <v>221</v>
      </c>
      <c r="BX74" s="248" t="s">
        <v>221</v>
      </c>
      <c r="BY74" s="248" t="s">
        <v>221</v>
      </c>
      <c r="BZ74" s="248" t="s">
        <v>221</v>
      </c>
      <c r="CA74" s="248" t="s">
        <v>221</v>
      </c>
      <c r="CB74" s="248" t="s">
        <v>221</v>
      </c>
      <c r="CC74" s="248" t="s">
        <v>221</v>
      </c>
      <c r="CD74" s="248" t="s">
        <v>221</v>
      </c>
      <c r="CE74" s="195">
        <f t="shared" si="8"/>
        <v>5300732</v>
      </c>
      <c r="CF74" s="251"/>
    </row>
    <row r="75" spans="1:84" ht="12.65" customHeight="1" x14ac:dyDescent="0.3">
      <c r="A75" s="171" t="s">
        <v>247</v>
      </c>
      <c r="B75" s="175"/>
      <c r="C75" s="195">
        <f t="shared" ref="C75:AV75" si="9">SUM(C73:C74)</f>
        <v>0</v>
      </c>
      <c r="D75" s="195">
        <f t="shared" si="9"/>
        <v>0</v>
      </c>
      <c r="E75" s="195">
        <f t="shared" si="9"/>
        <v>257776</v>
      </c>
      <c r="F75" s="195">
        <f t="shared" si="9"/>
        <v>0</v>
      </c>
      <c r="G75" s="195">
        <f t="shared" si="9"/>
        <v>0</v>
      </c>
      <c r="H75" s="195">
        <f t="shared" si="9"/>
        <v>0</v>
      </c>
      <c r="I75" s="195">
        <f t="shared" si="9"/>
        <v>0</v>
      </c>
      <c r="J75" s="195">
        <f t="shared" si="9"/>
        <v>0</v>
      </c>
      <c r="K75" s="195">
        <f t="shared" si="9"/>
        <v>0</v>
      </c>
      <c r="L75" s="195">
        <f t="shared" si="9"/>
        <v>1579829</v>
      </c>
      <c r="M75" s="195">
        <f t="shared" si="9"/>
        <v>0</v>
      </c>
      <c r="N75" s="195">
        <f t="shared" si="9"/>
        <v>0</v>
      </c>
      <c r="O75" s="195">
        <f t="shared" si="9"/>
        <v>0</v>
      </c>
      <c r="P75" s="195">
        <f t="shared" si="9"/>
        <v>0</v>
      </c>
      <c r="Q75" s="195">
        <f t="shared" si="9"/>
        <v>0</v>
      </c>
      <c r="R75" s="195">
        <f t="shared" si="9"/>
        <v>0</v>
      </c>
      <c r="S75" s="195">
        <f t="shared" si="9"/>
        <v>30904</v>
      </c>
      <c r="T75" s="195">
        <f t="shared" si="9"/>
        <v>0</v>
      </c>
      <c r="U75" s="195">
        <f t="shared" si="9"/>
        <v>1924814</v>
      </c>
      <c r="V75" s="195">
        <f t="shared" si="9"/>
        <v>86694</v>
      </c>
      <c r="W75" s="195">
        <f t="shared" si="9"/>
        <v>0</v>
      </c>
      <c r="X75" s="195">
        <f t="shared" si="9"/>
        <v>0</v>
      </c>
      <c r="Y75" s="195">
        <f t="shared" si="9"/>
        <v>439578</v>
      </c>
      <c r="Z75" s="195">
        <f t="shared" si="9"/>
        <v>0</v>
      </c>
      <c r="AA75" s="195">
        <f t="shared" si="9"/>
        <v>0</v>
      </c>
      <c r="AB75" s="195">
        <f t="shared" si="9"/>
        <v>455853</v>
      </c>
      <c r="AC75" s="195">
        <f t="shared" si="9"/>
        <v>0</v>
      </c>
      <c r="AD75" s="195">
        <f t="shared" si="9"/>
        <v>0</v>
      </c>
      <c r="AE75" s="195">
        <f t="shared" si="9"/>
        <v>407485</v>
      </c>
      <c r="AF75" s="195">
        <f t="shared" si="9"/>
        <v>0</v>
      </c>
      <c r="AG75" s="195">
        <f t="shared" si="9"/>
        <v>1396693</v>
      </c>
      <c r="AH75" s="195">
        <f t="shared" si="9"/>
        <v>0</v>
      </c>
      <c r="AI75" s="195">
        <f t="shared" si="9"/>
        <v>0</v>
      </c>
      <c r="AJ75" s="195">
        <f t="shared" si="9"/>
        <v>541651</v>
      </c>
      <c r="AK75" s="195">
        <f t="shared" si="9"/>
        <v>0</v>
      </c>
      <c r="AL75" s="195">
        <f t="shared" si="9"/>
        <v>0</v>
      </c>
      <c r="AM75" s="195">
        <f t="shared" si="9"/>
        <v>0</v>
      </c>
      <c r="AN75" s="195">
        <f t="shared" si="9"/>
        <v>0</v>
      </c>
      <c r="AO75" s="195">
        <f t="shared" si="9"/>
        <v>403807</v>
      </c>
      <c r="AP75" s="195">
        <f t="shared" si="9"/>
        <v>0</v>
      </c>
      <c r="AQ75" s="195">
        <f t="shared" si="9"/>
        <v>0</v>
      </c>
      <c r="AR75" s="195">
        <f t="shared" si="9"/>
        <v>0</v>
      </c>
      <c r="AS75" s="195">
        <f t="shared" si="9"/>
        <v>0</v>
      </c>
      <c r="AT75" s="195">
        <f t="shared" si="9"/>
        <v>0</v>
      </c>
      <c r="AU75" s="195">
        <f t="shared" si="9"/>
        <v>0</v>
      </c>
      <c r="AV75" s="195">
        <f t="shared" si="9"/>
        <v>0</v>
      </c>
      <c r="AW75" s="248" t="s">
        <v>221</v>
      </c>
      <c r="AX75" s="248" t="s">
        <v>221</v>
      </c>
      <c r="AY75" s="248" t="s">
        <v>221</v>
      </c>
      <c r="AZ75" s="248" t="s">
        <v>221</v>
      </c>
      <c r="BA75" s="248" t="s">
        <v>221</v>
      </c>
      <c r="BB75" s="248" t="s">
        <v>221</v>
      </c>
      <c r="BC75" s="248" t="s">
        <v>221</v>
      </c>
      <c r="BD75" s="248" t="s">
        <v>221</v>
      </c>
      <c r="BE75" s="248" t="s">
        <v>221</v>
      </c>
      <c r="BF75" s="248" t="s">
        <v>221</v>
      </c>
      <c r="BG75" s="248" t="s">
        <v>221</v>
      </c>
      <c r="BH75" s="248" t="s">
        <v>221</v>
      </c>
      <c r="BI75" s="248" t="s">
        <v>221</v>
      </c>
      <c r="BJ75" s="248" t="s">
        <v>221</v>
      </c>
      <c r="BK75" s="248" t="s">
        <v>221</v>
      </c>
      <c r="BL75" s="248" t="s">
        <v>221</v>
      </c>
      <c r="BM75" s="248" t="s">
        <v>221</v>
      </c>
      <c r="BN75" s="248" t="s">
        <v>221</v>
      </c>
      <c r="BO75" s="248" t="s">
        <v>221</v>
      </c>
      <c r="BP75" s="248" t="s">
        <v>221</v>
      </c>
      <c r="BQ75" s="248" t="s">
        <v>221</v>
      </c>
      <c r="BR75" s="248" t="s">
        <v>221</v>
      </c>
      <c r="BS75" s="248" t="s">
        <v>221</v>
      </c>
      <c r="BT75" s="248" t="s">
        <v>221</v>
      </c>
      <c r="BU75" s="248" t="s">
        <v>221</v>
      </c>
      <c r="BV75" s="248" t="s">
        <v>221</v>
      </c>
      <c r="BW75" s="248" t="s">
        <v>221</v>
      </c>
      <c r="BX75" s="248" t="s">
        <v>221</v>
      </c>
      <c r="BY75" s="248" t="s">
        <v>221</v>
      </c>
      <c r="BZ75" s="248" t="s">
        <v>221</v>
      </c>
      <c r="CA75" s="248" t="s">
        <v>221</v>
      </c>
      <c r="CB75" s="248" t="s">
        <v>221</v>
      </c>
      <c r="CC75" s="248" t="s">
        <v>221</v>
      </c>
      <c r="CD75" s="248" t="s">
        <v>221</v>
      </c>
      <c r="CE75" s="195">
        <f t="shared" si="8"/>
        <v>7525084</v>
      </c>
      <c r="CF75" s="251"/>
    </row>
    <row r="76" spans="1:84" ht="12.65" customHeight="1" x14ac:dyDescent="0.3">
      <c r="A76" s="171" t="s">
        <v>248</v>
      </c>
      <c r="B76" s="175"/>
      <c r="C76" s="184"/>
      <c r="D76" s="184"/>
      <c r="E76" s="185">
        <v>228</v>
      </c>
      <c r="F76" s="185"/>
      <c r="G76" s="184"/>
      <c r="H76" s="184"/>
      <c r="I76" s="185"/>
      <c r="J76" s="185"/>
      <c r="K76" s="185"/>
      <c r="L76" s="185">
        <v>9570</v>
      </c>
      <c r="M76" s="185"/>
      <c r="N76" s="185"/>
      <c r="O76" s="185"/>
      <c r="P76" s="185"/>
      <c r="Q76" s="185"/>
      <c r="R76" s="185"/>
      <c r="S76" s="185">
        <v>287</v>
      </c>
      <c r="T76" s="185"/>
      <c r="U76" s="185">
        <v>589</v>
      </c>
      <c r="V76" s="185">
        <v>26</v>
      </c>
      <c r="W76" s="185"/>
      <c r="X76" s="185"/>
      <c r="Y76" s="185">
        <v>132</v>
      </c>
      <c r="Z76" s="185"/>
      <c r="AA76" s="185"/>
      <c r="AB76" s="185">
        <v>57</v>
      </c>
      <c r="AC76" s="185"/>
      <c r="AD76" s="185"/>
      <c r="AE76" s="185">
        <v>501</v>
      </c>
      <c r="AF76" s="185"/>
      <c r="AG76" s="185">
        <v>631</v>
      </c>
      <c r="AH76" s="185"/>
      <c r="AI76" s="185"/>
      <c r="AJ76" s="185">
        <v>1036</v>
      </c>
      <c r="AK76" s="185"/>
      <c r="AL76" s="185"/>
      <c r="AM76" s="185"/>
      <c r="AN76" s="185"/>
      <c r="AO76" s="185">
        <v>57</v>
      </c>
      <c r="AP76" s="185"/>
      <c r="AQ76" s="185"/>
      <c r="AR76" s="185"/>
      <c r="AS76" s="185"/>
      <c r="AT76" s="185"/>
      <c r="AU76" s="185"/>
      <c r="AV76" s="185"/>
      <c r="AW76" s="185"/>
      <c r="AX76" s="185"/>
      <c r="AY76" s="185">
        <v>856</v>
      </c>
      <c r="AZ76" s="185"/>
      <c r="BA76" s="185">
        <v>743</v>
      </c>
      <c r="BB76" s="185">
        <v>100</v>
      </c>
      <c r="BC76" s="185"/>
      <c r="BD76" s="185"/>
      <c r="BE76" s="185">
        <v>1753</v>
      </c>
      <c r="BF76" s="185">
        <v>209</v>
      </c>
      <c r="BG76" s="185"/>
      <c r="BH76" s="185">
        <v>420</v>
      </c>
      <c r="BI76" s="185"/>
      <c r="BJ76" s="185">
        <v>689</v>
      </c>
      <c r="BK76" s="185"/>
      <c r="BL76" s="185"/>
      <c r="BM76" s="185"/>
      <c r="BN76" s="185">
        <v>2275</v>
      </c>
      <c r="BO76" s="185"/>
      <c r="BP76" s="185"/>
      <c r="BQ76" s="185"/>
      <c r="BR76" s="185">
        <v>211</v>
      </c>
      <c r="BS76" s="185"/>
      <c r="BT76" s="185"/>
      <c r="BU76" s="185"/>
      <c r="BV76" s="185">
        <v>356</v>
      </c>
      <c r="BW76" s="185"/>
      <c r="BX76" s="185"/>
      <c r="BY76" s="185">
        <v>197</v>
      </c>
      <c r="BZ76" s="185"/>
      <c r="CA76" s="185"/>
      <c r="CB76" s="185"/>
      <c r="CC76" s="185"/>
      <c r="CD76" s="248" t="s">
        <v>221</v>
      </c>
      <c r="CE76" s="195">
        <f t="shared" si="8"/>
        <v>20923</v>
      </c>
      <c r="CF76" s="195">
        <f>BE59-CE76</f>
        <v>0</v>
      </c>
    </row>
    <row r="77" spans="1:84" ht="12.65" customHeight="1" x14ac:dyDescent="0.3">
      <c r="A77" s="171" t="s">
        <v>249</v>
      </c>
      <c r="B77" s="175"/>
      <c r="C77" s="184"/>
      <c r="D77" s="184"/>
      <c r="E77" s="184">
        <v>445</v>
      </c>
      <c r="F77" s="184"/>
      <c r="G77" s="184"/>
      <c r="H77" s="184"/>
      <c r="I77" s="184"/>
      <c r="J77" s="184"/>
      <c r="K77" s="184"/>
      <c r="L77" s="184">
        <v>18682</v>
      </c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>
        <v>111</v>
      </c>
      <c r="AP77" s="184"/>
      <c r="AQ77" s="184"/>
      <c r="AR77" s="184"/>
      <c r="AS77" s="184"/>
      <c r="AT77" s="184"/>
      <c r="AU77" s="184"/>
      <c r="AV77" s="184"/>
      <c r="AW77" s="184"/>
      <c r="AX77" s="248" t="s">
        <v>221</v>
      </c>
      <c r="AY77" s="248" t="s">
        <v>221</v>
      </c>
      <c r="AZ77" s="184"/>
      <c r="BA77" s="184"/>
      <c r="BB77" s="184"/>
      <c r="BC77" s="184"/>
      <c r="BD77" s="248" t="s">
        <v>221</v>
      </c>
      <c r="BE77" s="248" t="s">
        <v>221</v>
      </c>
      <c r="BF77" s="184"/>
      <c r="BG77" s="248" t="s">
        <v>221</v>
      </c>
      <c r="BH77" s="184"/>
      <c r="BI77" s="184"/>
      <c r="BJ77" s="248" t="s">
        <v>221</v>
      </c>
      <c r="BK77" s="184"/>
      <c r="BL77" s="184"/>
      <c r="BM77" s="184"/>
      <c r="BN77" s="248" t="s">
        <v>221</v>
      </c>
      <c r="BO77" s="248" t="s">
        <v>221</v>
      </c>
      <c r="BP77" s="248" t="s">
        <v>221</v>
      </c>
      <c r="BQ77" s="248" t="s">
        <v>221</v>
      </c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248" t="s">
        <v>221</v>
      </c>
      <c r="CD77" s="248" t="s">
        <v>221</v>
      </c>
      <c r="CE77" s="195">
        <f>SUM(C77:CD77)</f>
        <v>19238</v>
      </c>
      <c r="CF77" s="195">
        <f>AY59-CE77</f>
        <v>0</v>
      </c>
    </row>
    <row r="78" spans="1:84" ht="12.65" customHeight="1" x14ac:dyDescent="0.3">
      <c r="A78" s="171" t="s">
        <v>250</v>
      </c>
      <c r="B78" s="175"/>
      <c r="C78" s="184"/>
      <c r="D78" s="184"/>
      <c r="E78" s="184">
        <v>228</v>
      </c>
      <c r="F78" s="184"/>
      <c r="G78" s="184"/>
      <c r="H78" s="184"/>
      <c r="I78" s="184"/>
      <c r="J78" s="184"/>
      <c r="K78" s="184"/>
      <c r="L78" s="184">
        <v>9570</v>
      </c>
      <c r="M78" s="184"/>
      <c r="N78" s="184"/>
      <c r="O78" s="184"/>
      <c r="P78" s="184"/>
      <c r="Q78" s="184"/>
      <c r="R78" s="184"/>
      <c r="S78" s="184">
        <v>287</v>
      </c>
      <c r="T78" s="184"/>
      <c r="U78" s="184">
        <v>589</v>
      </c>
      <c r="V78" s="184">
        <v>26</v>
      </c>
      <c r="W78" s="184"/>
      <c r="X78" s="184"/>
      <c r="Y78" s="184">
        <v>132</v>
      </c>
      <c r="Z78" s="184"/>
      <c r="AA78" s="184"/>
      <c r="AB78" s="184">
        <v>57</v>
      </c>
      <c r="AC78" s="184"/>
      <c r="AD78" s="184"/>
      <c r="AE78" s="184">
        <v>501</v>
      </c>
      <c r="AF78" s="184"/>
      <c r="AG78" s="184">
        <v>631</v>
      </c>
      <c r="AH78" s="184"/>
      <c r="AI78" s="184"/>
      <c r="AJ78" s="184">
        <v>1036</v>
      </c>
      <c r="AK78" s="184"/>
      <c r="AL78" s="184"/>
      <c r="AM78" s="184"/>
      <c r="AN78" s="184"/>
      <c r="AO78" s="184">
        <v>57</v>
      </c>
      <c r="AP78" s="184"/>
      <c r="AQ78" s="184"/>
      <c r="AR78" s="184"/>
      <c r="AS78" s="184"/>
      <c r="AT78" s="184"/>
      <c r="AU78" s="184"/>
      <c r="AV78" s="184"/>
      <c r="AW78" s="184"/>
      <c r="AX78" s="248" t="s">
        <v>221</v>
      </c>
      <c r="AY78" s="248" t="s">
        <v>221</v>
      </c>
      <c r="AZ78" s="248" t="s">
        <v>221</v>
      </c>
      <c r="BA78" s="184">
        <v>743</v>
      </c>
      <c r="BB78" s="184">
        <v>100</v>
      </c>
      <c r="BC78" s="184"/>
      <c r="BD78" s="248" t="s">
        <v>221</v>
      </c>
      <c r="BE78" s="248" t="s">
        <v>221</v>
      </c>
      <c r="BF78" s="248" t="s">
        <v>221</v>
      </c>
      <c r="BG78" s="248" t="s">
        <v>221</v>
      </c>
      <c r="BH78" s="184">
        <v>420</v>
      </c>
      <c r="BI78" s="184"/>
      <c r="BJ78" s="248" t="s">
        <v>221</v>
      </c>
      <c r="BK78" s="184"/>
      <c r="BL78" s="184"/>
      <c r="BM78" s="184"/>
      <c r="BN78" s="248" t="s">
        <v>221</v>
      </c>
      <c r="BO78" s="248" t="s">
        <v>221</v>
      </c>
      <c r="BP78" s="248" t="s">
        <v>221</v>
      </c>
      <c r="BQ78" s="248" t="s">
        <v>221</v>
      </c>
      <c r="BR78" s="248" t="s">
        <v>221</v>
      </c>
      <c r="BS78" s="184"/>
      <c r="BT78" s="184"/>
      <c r="BU78" s="184"/>
      <c r="BV78" s="184">
        <v>356</v>
      </c>
      <c r="BW78" s="184"/>
      <c r="BX78" s="184"/>
      <c r="BY78" s="184">
        <v>197</v>
      </c>
      <c r="BZ78" s="184"/>
      <c r="CA78" s="184"/>
      <c r="CB78" s="184"/>
      <c r="CC78" s="248" t="s">
        <v>221</v>
      </c>
      <c r="CD78" s="248" t="s">
        <v>221</v>
      </c>
      <c r="CE78" s="195">
        <f t="shared" si="8"/>
        <v>14930</v>
      </c>
      <c r="CF78" s="195"/>
    </row>
    <row r="79" spans="1:84" ht="12.65" customHeight="1" x14ac:dyDescent="0.3">
      <c r="A79" s="171" t="s">
        <v>251</v>
      </c>
      <c r="B79" s="175"/>
      <c r="C79" s="225"/>
      <c r="D79" s="225"/>
      <c r="E79" s="184">
        <v>157</v>
      </c>
      <c r="F79" s="184"/>
      <c r="G79" s="184"/>
      <c r="H79" s="184"/>
      <c r="I79" s="184"/>
      <c r="J79" s="184"/>
      <c r="K79" s="184"/>
      <c r="L79" s="184">
        <v>6584</v>
      </c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>
        <v>39</v>
      </c>
      <c r="AP79" s="184"/>
      <c r="AQ79" s="184"/>
      <c r="AR79" s="184"/>
      <c r="AS79" s="184"/>
      <c r="AT79" s="184"/>
      <c r="AU79" s="184"/>
      <c r="AV79" s="184"/>
      <c r="AW79" s="184"/>
      <c r="AX79" s="248" t="s">
        <v>221</v>
      </c>
      <c r="AY79" s="248" t="s">
        <v>221</v>
      </c>
      <c r="AZ79" s="248" t="s">
        <v>221</v>
      </c>
      <c r="BA79" s="248" t="s">
        <v>221</v>
      </c>
      <c r="BB79" s="184"/>
      <c r="BC79" s="184"/>
      <c r="BD79" s="248" t="s">
        <v>221</v>
      </c>
      <c r="BE79" s="248" t="s">
        <v>221</v>
      </c>
      <c r="BF79" s="248" t="s">
        <v>221</v>
      </c>
      <c r="BG79" s="248" t="s">
        <v>221</v>
      </c>
      <c r="BH79" s="184"/>
      <c r="BI79" s="184"/>
      <c r="BJ79" s="248" t="s">
        <v>221</v>
      </c>
      <c r="BK79" s="184"/>
      <c r="BL79" s="184"/>
      <c r="BM79" s="184"/>
      <c r="BN79" s="248" t="s">
        <v>221</v>
      </c>
      <c r="BO79" s="248" t="s">
        <v>221</v>
      </c>
      <c r="BP79" s="248" t="s">
        <v>221</v>
      </c>
      <c r="BQ79" s="248" t="s">
        <v>221</v>
      </c>
      <c r="BR79" s="248" t="s">
        <v>221</v>
      </c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248" t="s">
        <v>221</v>
      </c>
      <c r="CD79" s="248" t="s">
        <v>221</v>
      </c>
      <c r="CE79" s="195">
        <f t="shared" si="8"/>
        <v>6780</v>
      </c>
      <c r="CF79" s="195">
        <f>BA59</f>
        <v>0</v>
      </c>
    </row>
    <row r="80" spans="1:84" ht="21" customHeight="1" x14ac:dyDescent="0.3">
      <c r="A80" s="171" t="s">
        <v>252</v>
      </c>
      <c r="B80" s="175"/>
      <c r="C80" s="187"/>
      <c r="D80" s="187"/>
      <c r="E80" s="187">
        <v>0.54</v>
      </c>
      <c r="F80" s="187"/>
      <c r="G80" s="187"/>
      <c r="H80" s="187"/>
      <c r="I80" s="187"/>
      <c r="J80" s="187"/>
      <c r="K80" s="187"/>
      <c r="L80" s="187">
        <v>22.74</v>
      </c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>
        <v>0</v>
      </c>
      <c r="AH80" s="187"/>
      <c r="AI80" s="187"/>
      <c r="AJ80" s="187">
        <v>2.73</v>
      </c>
      <c r="AK80" s="187"/>
      <c r="AL80" s="187"/>
      <c r="AM80" s="187"/>
      <c r="AN80" s="187"/>
      <c r="AO80" s="187">
        <v>0.13</v>
      </c>
      <c r="AP80" s="187"/>
      <c r="AQ80" s="187"/>
      <c r="AR80" s="187"/>
      <c r="AS80" s="187"/>
      <c r="AT80" s="187"/>
      <c r="AU80" s="187"/>
      <c r="AV80" s="187"/>
      <c r="AW80" s="248" t="s">
        <v>221</v>
      </c>
      <c r="AX80" s="248" t="s">
        <v>221</v>
      </c>
      <c r="AY80" s="248" t="s">
        <v>221</v>
      </c>
      <c r="AZ80" s="248" t="s">
        <v>221</v>
      </c>
      <c r="BA80" s="248" t="s">
        <v>221</v>
      </c>
      <c r="BB80" s="248" t="s">
        <v>221</v>
      </c>
      <c r="BC80" s="248" t="s">
        <v>221</v>
      </c>
      <c r="BD80" s="248" t="s">
        <v>221</v>
      </c>
      <c r="BE80" s="248" t="s">
        <v>221</v>
      </c>
      <c r="BF80" s="248" t="s">
        <v>221</v>
      </c>
      <c r="BG80" s="248" t="s">
        <v>221</v>
      </c>
      <c r="BH80" s="248" t="s">
        <v>221</v>
      </c>
      <c r="BI80" s="248" t="s">
        <v>221</v>
      </c>
      <c r="BJ80" s="248" t="s">
        <v>221</v>
      </c>
      <c r="BK80" s="248" t="s">
        <v>221</v>
      </c>
      <c r="BL80" s="248" t="s">
        <v>221</v>
      </c>
      <c r="BM80" s="248" t="s">
        <v>221</v>
      </c>
      <c r="BN80" s="248" t="s">
        <v>221</v>
      </c>
      <c r="BO80" s="248" t="s">
        <v>221</v>
      </c>
      <c r="BP80" s="248" t="s">
        <v>221</v>
      </c>
      <c r="BQ80" s="248" t="s">
        <v>221</v>
      </c>
      <c r="BR80" s="248" t="s">
        <v>221</v>
      </c>
      <c r="BS80" s="248" t="s">
        <v>221</v>
      </c>
      <c r="BT80" s="248" t="s">
        <v>221</v>
      </c>
      <c r="BU80" s="253"/>
      <c r="BV80" s="253"/>
      <c r="BW80" s="253"/>
      <c r="BX80" s="253"/>
      <c r="BY80" s="253"/>
      <c r="BZ80" s="253"/>
      <c r="CA80" s="253"/>
      <c r="CB80" s="253"/>
      <c r="CC80" s="248" t="s">
        <v>221</v>
      </c>
      <c r="CD80" s="248" t="s">
        <v>221</v>
      </c>
      <c r="CE80" s="254">
        <f t="shared" si="8"/>
        <v>26.139999999999997</v>
      </c>
      <c r="CF80" s="254"/>
    </row>
    <row r="81" spans="1:5" ht="12.65" customHeight="1" x14ac:dyDescent="0.3">
      <c r="A81" s="208" t="s">
        <v>253</v>
      </c>
      <c r="B81" s="208"/>
      <c r="C81" s="208"/>
      <c r="D81" s="208"/>
      <c r="E81" s="208"/>
    </row>
    <row r="82" spans="1:5" ht="12.65" customHeight="1" x14ac:dyDescent="0.3">
      <c r="A82" s="171" t="s">
        <v>254</v>
      </c>
      <c r="B82" s="172"/>
      <c r="C82" s="312" t="s">
        <v>1277</v>
      </c>
      <c r="D82" s="255"/>
      <c r="E82" s="175"/>
    </row>
    <row r="83" spans="1:5" ht="12.65" customHeight="1" x14ac:dyDescent="0.3">
      <c r="A83" s="173" t="s">
        <v>255</v>
      </c>
      <c r="B83" s="172" t="s">
        <v>256</v>
      </c>
      <c r="C83" s="314" t="s">
        <v>1268</v>
      </c>
      <c r="D83" s="255"/>
      <c r="E83" s="175"/>
    </row>
    <row r="84" spans="1:5" ht="12.65" customHeight="1" x14ac:dyDescent="0.3">
      <c r="A84" s="173" t="s">
        <v>257</v>
      </c>
      <c r="B84" s="172" t="s">
        <v>256</v>
      </c>
      <c r="C84" s="340" t="s">
        <v>1269</v>
      </c>
      <c r="D84" s="205"/>
      <c r="E84" s="204"/>
    </row>
    <row r="85" spans="1:5" ht="12.65" customHeight="1" x14ac:dyDescent="0.3">
      <c r="A85" s="173" t="s">
        <v>1250</v>
      </c>
      <c r="B85" s="172"/>
      <c r="C85" s="341" t="s">
        <v>1270</v>
      </c>
      <c r="D85" s="205"/>
      <c r="E85" s="204"/>
    </row>
    <row r="86" spans="1:5" ht="12.65" customHeight="1" x14ac:dyDescent="0.3">
      <c r="A86" s="173" t="s">
        <v>1251</v>
      </c>
      <c r="B86" s="172" t="s">
        <v>256</v>
      </c>
      <c r="C86" s="341" t="s">
        <v>1270</v>
      </c>
      <c r="D86" s="205"/>
      <c r="E86" s="204"/>
    </row>
    <row r="87" spans="1:5" ht="12.65" customHeight="1" x14ac:dyDescent="0.3">
      <c r="A87" s="173" t="s">
        <v>258</v>
      </c>
      <c r="B87" s="172" t="s">
        <v>256</v>
      </c>
      <c r="C87" s="340" t="s">
        <v>1271</v>
      </c>
      <c r="D87" s="205"/>
      <c r="E87" s="204"/>
    </row>
    <row r="88" spans="1:5" ht="12.65" customHeight="1" x14ac:dyDescent="0.3">
      <c r="A88" s="173" t="s">
        <v>259</v>
      </c>
      <c r="B88" s="172" t="s">
        <v>256</v>
      </c>
      <c r="C88" s="340" t="s">
        <v>1272</v>
      </c>
      <c r="D88" s="205"/>
      <c r="E88" s="204"/>
    </row>
    <row r="89" spans="1:5" ht="12.65" customHeight="1" x14ac:dyDescent="0.3">
      <c r="A89" s="173" t="s">
        <v>260</v>
      </c>
      <c r="B89" s="172" t="s">
        <v>256</v>
      </c>
      <c r="C89" s="340" t="s">
        <v>1273</v>
      </c>
      <c r="D89" s="205"/>
      <c r="E89" s="204"/>
    </row>
    <row r="90" spans="1:5" ht="12.65" customHeight="1" x14ac:dyDescent="0.3">
      <c r="A90" s="173" t="s">
        <v>261</v>
      </c>
      <c r="B90" s="172" t="s">
        <v>256</v>
      </c>
      <c r="C90" s="340" t="s">
        <v>1274</v>
      </c>
      <c r="D90" s="205"/>
      <c r="E90" s="204"/>
    </row>
    <row r="91" spans="1:5" ht="12.65" customHeight="1" x14ac:dyDescent="0.3">
      <c r="A91" s="173" t="s">
        <v>262</v>
      </c>
      <c r="B91" s="172" t="s">
        <v>256</v>
      </c>
      <c r="C91" s="340" t="s">
        <v>1275</v>
      </c>
      <c r="D91" s="205"/>
      <c r="E91" s="204"/>
    </row>
    <row r="92" spans="1:5" ht="12.65" customHeight="1" x14ac:dyDescent="0.3">
      <c r="A92" s="173" t="s">
        <v>263</v>
      </c>
      <c r="B92" s="172" t="s">
        <v>256</v>
      </c>
      <c r="C92" s="339" t="s">
        <v>1276</v>
      </c>
      <c r="D92" s="255"/>
      <c r="E92" s="175"/>
    </row>
    <row r="93" spans="1:5" ht="12.65" customHeight="1" x14ac:dyDescent="0.3">
      <c r="A93" s="173" t="s">
        <v>264</v>
      </c>
      <c r="B93" s="172" t="s">
        <v>256</v>
      </c>
      <c r="C93" s="269"/>
      <c r="D93" s="255"/>
      <c r="E93" s="175"/>
    </row>
    <row r="94" spans="1:5" ht="12.65" customHeight="1" x14ac:dyDescent="0.3">
      <c r="A94" s="173"/>
      <c r="B94" s="173"/>
      <c r="C94" s="191"/>
      <c r="D94" s="175"/>
      <c r="E94" s="175"/>
    </row>
    <row r="95" spans="1:5" ht="12.65" customHeight="1" x14ac:dyDescent="0.3">
      <c r="A95" s="208" t="s">
        <v>265</v>
      </c>
      <c r="B95" s="208"/>
      <c r="C95" s="208"/>
      <c r="D95" s="208"/>
      <c r="E95" s="208"/>
    </row>
    <row r="96" spans="1:5" ht="12.65" customHeight="1" x14ac:dyDescent="0.3">
      <c r="A96" s="256" t="s">
        <v>266</v>
      </c>
      <c r="B96" s="256"/>
      <c r="C96" s="256"/>
      <c r="D96" s="256"/>
      <c r="E96" s="256"/>
    </row>
    <row r="97" spans="1:5" ht="12.65" customHeight="1" x14ac:dyDescent="0.3">
      <c r="A97" s="173" t="s">
        <v>267</v>
      </c>
      <c r="B97" s="172" t="s">
        <v>256</v>
      </c>
      <c r="C97" s="189"/>
      <c r="D97" s="175"/>
      <c r="E97" s="175"/>
    </row>
    <row r="98" spans="1:5" ht="12.65" customHeight="1" x14ac:dyDescent="0.3">
      <c r="A98" s="173" t="s">
        <v>259</v>
      </c>
      <c r="B98" s="172" t="s">
        <v>256</v>
      </c>
      <c r="C98" s="189"/>
      <c r="D98" s="175"/>
      <c r="E98" s="175"/>
    </row>
    <row r="99" spans="1:5" ht="12.65" customHeight="1" x14ac:dyDescent="0.3">
      <c r="A99" s="173" t="s">
        <v>268</v>
      </c>
      <c r="B99" s="172" t="s">
        <v>256</v>
      </c>
      <c r="C99" s="189">
        <v>1</v>
      </c>
      <c r="D99" s="175"/>
      <c r="E99" s="175"/>
    </row>
    <row r="100" spans="1:5" ht="12.65" customHeight="1" x14ac:dyDescent="0.3">
      <c r="A100" s="256" t="s">
        <v>269</v>
      </c>
      <c r="B100" s="256"/>
      <c r="C100" s="256"/>
      <c r="D100" s="256"/>
      <c r="E100" s="256"/>
    </row>
    <row r="101" spans="1:5" ht="12.65" customHeight="1" x14ac:dyDescent="0.3">
      <c r="A101" s="173" t="s">
        <v>270</v>
      </c>
      <c r="B101" s="172" t="s">
        <v>256</v>
      </c>
      <c r="C101" s="189"/>
      <c r="D101" s="175"/>
      <c r="E101" s="175"/>
    </row>
    <row r="102" spans="1:5" ht="12.65" customHeight="1" x14ac:dyDescent="0.3">
      <c r="A102" s="173" t="s">
        <v>132</v>
      </c>
      <c r="B102" s="172" t="s">
        <v>256</v>
      </c>
      <c r="C102" s="222"/>
      <c r="D102" s="175"/>
      <c r="E102" s="175"/>
    </row>
    <row r="103" spans="1:5" ht="12.65" customHeight="1" x14ac:dyDescent="0.3">
      <c r="A103" s="256" t="s">
        <v>271</v>
      </c>
      <c r="B103" s="256"/>
      <c r="C103" s="256"/>
      <c r="D103" s="256"/>
      <c r="E103" s="256"/>
    </row>
    <row r="104" spans="1:5" ht="12.65" customHeight="1" x14ac:dyDescent="0.3">
      <c r="A104" s="173" t="s">
        <v>272</v>
      </c>
      <c r="B104" s="172" t="s">
        <v>256</v>
      </c>
      <c r="C104" s="189"/>
      <c r="D104" s="175"/>
      <c r="E104" s="175"/>
    </row>
    <row r="105" spans="1:5" ht="12.65" customHeight="1" x14ac:dyDescent="0.3">
      <c r="A105" s="173" t="s">
        <v>273</v>
      </c>
      <c r="B105" s="172" t="s">
        <v>256</v>
      </c>
      <c r="C105" s="189"/>
      <c r="D105" s="175"/>
      <c r="E105" s="175"/>
    </row>
    <row r="106" spans="1:5" ht="12.65" customHeight="1" x14ac:dyDescent="0.3">
      <c r="A106" s="173" t="s">
        <v>274</v>
      </c>
      <c r="B106" s="172" t="s">
        <v>256</v>
      </c>
      <c r="C106" s="189"/>
      <c r="D106" s="175"/>
      <c r="E106" s="175"/>
    </row>
    <row r="107" spans="1:5" ht="21.75" customHeight="1" x14ac:dyDescent="0.3">
      <c r="A107" s="173"/>
      <c r="B107" s="172"/>
      <c r="C107" s="190"/>
      <c r="D107" s="175"/>
      <c r="E107" s="175"/>
    </row>
    <row r="108" spans="1:5" ht="13.5" customHeight="1" x14ac:dyDescent="0.3">
      <c r="A108" s="207" t="s">
        <v>275</v>
      </c>
      <c r="B108" s="208"/>
      <c r="C108" s="208"/>
      <c r="D108" s="208"/>
      <c r="E108" s="208"/>
    </row>
    <row r="109" spans="1:5" ht="13.5" customHeight="1" x14ac:dyDescent="0.3">
      <c r="A109" s="173"/>
      <c r="B109" s="172"/>
      <c r="C109" s="190"/>
      <c r="D109" s="175"/>
      <c r="E109" s="175"/>
    </row>
    <row r="110" spans="1:5" ht="12.65" customHeight="1" x14ac:dyDescent="0.3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 x14ac:dyDescent="0.3">
      <c r="A111" s="173" t="s">
        <v>278</v>
      </c>
      <c r="B111" s="172" t="s">
        <v>256</v>
      </c>
      <c r="C111" s="189">
        <v>42</v>
      </c>
      <c r="D111" s="174">
        <v>157</v>
      </c>
      <c r="E111" s="175"/>
    </row>
    <row r="112" spans="1:5" ht="12.65" customHeight="1" x14ac:dyDescent="0.3">
      <c r="A112" s="173" t="s">
        <v>279</v>
      </c>
      <c r="B112" s="172" t="s">
        <v>256</v>
      </c>
      <c r="C112" s="189">
        <v>330</v>
      </c>
      <c r="D112" s="174">
        <v>6584</v>
      </c>
      <c r="E112" s="175"/>
    </row>
    <row r="113" spans="1:5" ht="12.65" customHeight="1" x14ac:dyDescent="0.3">
      <c r="A113" s="173" t="s">
        <v>280</v>
      </c>
      <c r="B113" s="172" t="s">
        <v>256</v>
      </c>
      <c r="C113" s="189"/>
      <c r="D113" s="174"/>
      <c r="E113" s="175"/>
    </row>
    <row r="114" spans="1:5" ht="12.65" customHeight="1" x14ac:dyDescent="0.3">
      <c r="A114" s="173" t="s">
        <v>281</v>
      </c>
      <c r="B114" s="172" t="s">
        <v>256</v>
      </c>
      <c r="C114" s="189"/>
      <c r="D114" s="174"/>
      <c r="E114" s="175"/>
    </row>
    <row r="115" spans="1:5" ht="12.65" customHeight="1" x14ac:dyDescent="0.3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 x14ac:dyDescent="0.3">
      <c r="A116" s="173" t="s">
        <v>283</v>
      </c>
      <c r="B116" s="172" t="s">
        <v>256</v>
      </c>
      <c r="C116" s="189"/>
      <c r="D116" s="175"/>
      <c r="E116" s="175"/>
    </row>
    <row r="117" spans="1:5" ht="12.65" customHeight="1" x14ac:dyDescent="0.3">
      <c r="A117" s="173" t="s">
        <v>284</v>
      </c>
      <c r="B117" s="172" t="s">
        <v>256</v>
      </c>
      <c r="C117" s="189"/>
      <c r="D117" s="175"/>
      <c r="E117" s="175"/>
    </row>
    <row r="118" spans="1:5" ht="12.65" customHeight="1" x14ac:dyDescent="0.3">
      <c r="A118" s="173" t="s">
        <v>1238</v>
      </c>
      <c r="B118" s="172" t="s">
        <v>256</v>
      </c>
      <c r="C118" s="189">
        <v>25</v>
      </c>
      <c r="D118" s="175"/>
      <c r="E118" s="175"/>
    </row>
    <row r="119" spans="1:5" ht="12.65" customHeight="1" x14ac:dyDescent="0.3">
      <c r="A119" s="173" t="s">
        <v>285</v>
      </c>
      <c r="B119" s="172" t="s">
        <v>256</v>
      </c>
      <c r="C119" s="189"/>
      <c r="D119" s="175"/>
      <c r="E119" s="175"/>
    </row>
    <row r="120" spans="1:5" ht="12.65" customHeight="1" x14ac:dyDescent="0.3">
      <c r="A120" s="173" t="s">
        <v>286</v>
      </c>
      <c r="B120" s="172" t="s">
        <v>256</v>
      </c>
      <c r="C120" s="189"/>
      <c r="D120" s="175"/>
      <c r="E120" s="175"/>
    </row>
    <row r="121" spans="1:5" ht="12.65" customHeight="1" x14ac:dyDescent="0.3">
      <c r="A121" s="173" t="s">
        <v>287</v>
      </c>
      <c r="B121" s="172" t="s">
        <v>256</v>
      </c>
      <c r="C121" s="189"/>
      <c r="D121" s="175"/>
      <c r="E121" s="175"/>
    </row>
    <row r="122" spans="1:5" ht="12.65" customHeight="1" x14ac:dyDescent="0.3">
      <c r="A122" s="173" t="s">
        <v>97</v>
      </c>
      <c r="B122" s="172" t="s">
        <v>256</v>
      </c>
      <c r="C122" s="189"/>
      <c r="D122" s="175"/>
      <c r="E122" s="175"/>
    </row>
    <row r="123" spans="1:5" ht="12.65" customHeight="1" x14ac:dyDescent="0.3">
      <c r="A123" s="173" t="s">
        <v>288</v>
      </c>
      <c r="B123" s="172" t="s">
        <v>256</v>
      </c>
      <c r="C123" s="189"/>
      <c r="D123" s="175"/>
      <c r="E123" s="175"/>
    </row>
    <row r="124" spans="1:5" ht="12.65" customHeight="1" x14ac:dyDescent="0.3">
      <c r="A124" s="173" t="s">
        <v>289</v>
      </c>
      <c r="B124" s="172"/>
      <c r="C124" s="189"/>
      <c r="D124" s="175"/>
      <c r="E124" s="175"/>
    </row>
    <row r="125" spans="1:5" ht="12.65" customHeight="1" x14ac:dyDescent="0.3">
      <c r="A125" s="173" t="s">
        <v>280</v>
      </c>
      <c r="B125" s="172" t="s">
        <v>256</v>
      </c>
      <c r="C125" s="189"/>
      <c r="D125" s="175"/>
      <c r="E125" s="175"/>
    </row>
    <row r="126" spans="1:5" ht="12.65" customHeight="1" x14ac:dyDescent="0.3">
      <c r="A126" s="173" t="s">
        <v>290</v>
      </c>
      <c r="B126" s="172" t="s">
        <v>256</v>
      </c>
      <c r="C126" s="189"/>
      <c r="D126" s="175"/>
      <c r="E126" s="175"/>
    </row>
    <row r="127" spans="1:5" ht="12.65" customHeight="1" x14ac:dyDescent="0.3">
      <c r="A127" s="173" t="s">
        <v>291</v>
      </c>
      <c r="B127" s="175"/>
      <c r="C127" s="191"/>
      <c r="D127" s="175"/>
      <c r="E127" s="175">
        <f>SUM(C116:C126)</f>
        <v>25</v>
      </c>
    </row>
    <row r="128" spans="1:5" ht="12.65" customHeight="1" x14ac:dyDescent="0.3">
      <c r="A128" s="173" t="s">
        <v>292</v>
      </c>
      <c r="B128" s="172" t="s">
        <v>256</v>
      </c>
      <c r="C128" s="189"/>
      <c r="D128" s="175"/>
      <c r="E128" s="175"/>
    </row>
    <row r="129" spans="1:6" ht="12.65" customHeight="1" x14ac:dyDescent="0.3">
      <c r="A129" s="173" t="s">
        <v>293</v>
      </c>
      <c r="B129" s="172" t="s">
        <v>256</v>
      </c>
      <c r="C129" s="189"/>
      <c r="D129" s="175"/>
      <c r="E129" s="175"/>
    </row>
    <row r="130" spans="1:6" ht="12.65" customHeight="1" x14ac:dyDescent="0.3">
      <c r="A130" s="173"/>
      <c r="B130" s="175"/>
      <c r="C130" s="191"/>
      <c r="D130" s="175"/>
      <c r="E130" s="175"/>
    </row>
    <row r="131" spans="1:6" ht="12.65" customHeight="1" x14ac:dyDescent="0.3">
      <c r="A131" s="173" t="s">
        <v>294</v>
      </c>
      <c r="B131" s="172" t="s">
        <v>256</v>
      </c>
      <c r="C131" s="189"/>
      <c r="D131" s="175"/>
      <c r="E131" s="175"/>
    </row>
    <row r="132" spans="1:6" ht="12.65" customHeight="1" x14ac:dyDescent="0.3">
      <c r="A132" s="173"/>
      <c r="B132" s="173"/>
      <c r="C132" s="191"/>
      <c r="D132" s="175"/>
      <c r="E132" s="175"/>
    </row>
    <row r="133" spans="1:6" ht="12.65" customHeight="1" x14ac:dyDescent="0.3">
      <c r="A133" s="173"/>
      <c r="B133" s="173"/>
      <c r="C133" s="191"/>
      <c r="D133" s="175"/>
      <c r="E133" s="175"/>
    </row>
    <row r="134" spans="1:6" ht="12.65" customHeight="1" x14ac:dyDescent="0.3">
      <c r="A134" s="173"/>
      <c r="B134" s="173"/>
      <c r="C134" s="191"/>
      <c r="D134" s="175"/>
      <c r="E134" s="175"/>
    </row>
    <row r="135" spans="1:6" ht="18" customHeight="1" x14ac:dyDescent="0.3">
      <c r="A135" s="173"/>
      <c r="B135" s="173"/>
      <c r="C135" s="191"/>
      <c r="D135" s="175"/>
      <c r="E135" s="175"/>
    </row>
    <row r="136" spans="1:6" ht="12.65" customHeight="1" x14ac:dyDescent="0.3">
      <c r="A136" s="208" t="s">
        <v>1239</v>
      </c>
      <c r="B136" s="207"/>
      <c r="C136" s="207"/>
      <c r="D136" s="207"/>
      <c r="E136" s="207"/>
    </row>
    <row r="137" spans="1:6" ht="12.65" customHeight="1" x14ac:dyDescent="0.3">
      <c r="A137" s="257" t="s">
        <v>295</v>
      </c>
      <c r="B137" s="176" t="s">
        <v>296</v>
      </c>
      <c r="C137" s="192" t="s">
        <v>297</v>
      </c>
      <c r="D137" s="176" t="s">
        <v>132</v>
      </c>
      <c r="E137" s="176" t="s">
        <v>203</v>
      </c>
    </row>
    <row r="138" spans="1:6" ht="12.65" customHeight="1" x14ac:dyDescent="0.3">
      <c r="A138" s="173" t="s">
        <v>277</v>
      </c>
      <c r="B138" s="174">
        <v>29</v>
      </c>
      <c r="C138" s="189">
        <v>2</v>
      </c>
      <c r="D138" s="174">
        <v>11</v>
      </c>
      <c r="E138" s="175">
        <f>SUM(B138:D138)</f>
        <v>42</v>
      </c>
    </row>
    <row r="139" spans="1:6" ht="12.65" customHeight="1" x14ac:dyDescent="0.3">
      <c r="A139" s="173" t="s">
        <v>215</v>
      </c>
      <c r="B139" s="174">
        <v>81</v>
      </c>
      <c r="C139" s="189">
        <v>36</v>
      </c>
      <c r="D139" s="174">
        <v>40</v>
      </c>
      <c r="E139" s="175">
        <f>SUM(B139:D139)</f>
        <v>157</v>
      </c>
    </row>
    <row r="140" spans="1:6" ht="12.65" customHeight="1" x14ac:dyDescent="0.3">
      <c r="A140" s="173" t="s">
        <v>298</v>
      </c>
      <c r="B140" s="174"/>
      <c r="C140" s="174"/>
      <c r="D140" s="174"/>
      <c r="E140" s="175">
        <f>SUM(B140:D140)</f>
        <v>0</v>
      </c>
    </row>
    <row r="141" spans="1:6" ht="12.65" customHeight="1" x14ac:dyDescent="0.3">
      <c r="A141" s="173" t="s">
        <v>245</v>
      </c>
      <c r="B141" s="174">
        <v>206347</v>
      </c>
      <c r="C141" s="189">
        <v>7628</v>
      </c>
      <c r="D141" s="174">
        <v>148865</v>
      </c>
      <c r="E141" s="175">
        <f>SUM(B141:D141)</f>
        <v>362840</v>
      </c>
      <c r="F141" s="199"/>
    </row>
    <row r="142" spans="1:6" ht="12.65" customHeight="1" x14ac:dyDescent="0.3">
      <c r="A142" s="173" t="s">
        <v>246</v>
      </c>
      <c r="B142" s="174">
        <v>2498173</v>
      </c>
      <c r="C142" s="189">
        <v>36803</v>
      </c>
      <c r="D142" s="174">
        <v>2765756</v>
      </c>
      <c r="E142" s="175">
        <f>SUM(B142:D142)</f>
        <v>5300732</v>
      </c>
      <c r="F142" s="199"/>
    </row>
    <row r="143" spans="1:6" ht="12.65" customHeight="1" x14ac:dyDescent="0.3">
      <c r="A143" s="257" t="s">
        <v>299</v>
      </c>
      <c r="B143" s="176" t="s">
        <v>296</v>
      </c>
      <c r="C143" s="192" t="s">
        <v>297</v>
      </c>
      <c r="D143" s="176" t="s">
        <v>132</v>
      </c>
      <c r="E143" s="176" t="s">
        <v>203</v>
      </c>
    </row>
    <row r="144" spans="1:6" ht="12.65" customHeight="1" x14ac:dyDescent="0.3">
      <c r="A144" s="173" t="s">
        <v>277</v>
      </c>
      <c r="B144" s="174">
        <v>59</v>
      </c>
      <c r="C144" s="189">
        <v>125</v>
      </c>
      <c r="D144" s="174">
        <v>146</v>
      </c>
      <c r="E144" s="175">
        <f>SUM(B144:D144)</f>
        <v>330</v>
      </c>
    </row>
    <row r="145" spans="1:5" ht="12.65" customHeight="1" x14ac:dyDescent="0.3">
      <c r="A145" s="173" t="s">
        <v>215</v>
      </c>
      <c r="B145" s="174">
        <v>311</v>
      </c>
      <c r="C145" s="189">
        <v>3157</v>
      </c>
      <c r="D145" s="174">
        <v>3116</v>
      </c>
      <c r="E145" s="175">
        <f>SUM(B145:D145)</f>
        <v>6584</v>
      </c>
    </row>
    <row r="146" spans="1:5" ht="12.65" customHeight="1" x14ac:dyDescent="0.3">
      <c r="A146" s="173" t="s">
        <v>298</v>
      </c>
      <c r="B146" s="174"/>
      <c r="C146" s="189"/>
      <c r="D146" s="174"/>
      <c r="E146" s="175">
        <f>SUM(B146:D146)</f>
        <v>0</v>
      </c>
    </row>
    <row r="147" spans="1:5" ht="12.65" customHeight="1" x14ac:dyDescent="0.3">
      <c r="A147" s="173" t="s">
        <v>245</v>
      </c>
      <c r="B147" s="174">
        <v>394962</v>
      </c>
      <c r="C147" s="189">
        <v>727440</v>
      </c>
      <c r="D147" s="174">
        <v>739109</v>
      </c>
      <c r="E147" s="175">
        <f>SUM(B147:D147)</f>
        <v>1861511</v>
      </c>
    </row>
    <row r="148" spans="1:5" ht="12.65" customHeight="1" x14ac:dyDescent="0.3">
      <c r="A148" s="173" t="s">
        <v>246</v>
      </c>
      <c r="B148" s="174"/>
      <c r="C148" s="189"/>
      <c r="D148" s="174"/>
      <c r="E148" s="175">
        <f>SUM(B148:D148)</f>
        <v>0</v>
      </c>
    </row>
    <row r="149" spans="1:5" ht="12.65" customHeight="1" x14ac:dyDescent="0.3">
      <c r="A149" s="257" t="s">
        <v>300</v>
      </c>
      <c r="B149" s="176" t="s">
        <v>296</v>
      </c>
      <c r="C149" s="192" t="s">
        <v>297</v>
      </c>
      <c r="D149" s="176" t="s">
        <v>132</v>
      </c>
      <c r="E149" s="176" t="s">
        <v>203</v>
      </c>
    </row>
    <row r="150" spans="1:5" ht="12.65" customHeight="1" x14ac:dyDescent="0.3">
      <c r="A150" s="173" t="s">
        <v>277</v>
      </c>
      <c r="B150" s="174"/>
      <c r="C150" s="189"/>
      <c r="D150" s="174"/>
      <c r="E150" s="175">
        <f>SUM(B150:D150)</f>
        <v>0</v>
      </c>
    </row>
    <row r="151" spans="1:5" ht="12.65" customHeight="1" x14ac:dyDescent="0.3">
      <c r="A151" s="173" t="s">
        <v>215</v>
      </c>
      <c r="B151" s="174"/>
      <c r="C151" s="189"/>
      <c r="D151" s="174"/>
      <c r="E151" s="175">
        <f>SUM(B151:D151)</f>
        <v>0</v>
      </c>
    </row>
    <row r="152" spans="1:5" ht="12.65" customHeight="1" x14ac:dyDescent="0.3">
      <c r="A152" s="173" t="s">
        <v>298</v>
      </c>
      <c r="B152" s="174"/>
      <c r="C152" s="189"/>
      <c r="D152" s="174"/>
      <c r="E152" s="175">
        <f>SUM(B152:D152)</f>
        <v>0</v>
      </c>
    </row>
    <row r="153" spans="1:5" ht="12.65" customHeight="1" x14ac:dyDescent="0.3">
      <c r="A153" s="173" t="s">
        <v>245</v>
      </c>
      <c r="B153" s="174"/>
      <c r="C153" s="189"/>
      <c r="D153" s="174"/>
      <c r="E153" s="175">
        <f>SUM(B153:D153)</f>
        <v>0</v>
      </c>
    </row>
    <row r="154" spans="1:5" ht="12.65" customHeight="1" x14ac:dyDescent="0.3">
      <c r="A154" s="173" t="s">
        <v>246</v>
      </c>
      <c r="B154" s="174"/>
      <c r="C154" s="189"/>
      <c r="D154" s="174"/>
      <c r="E154" s="175">
        <f>SUM(B154:D154)</f>
        <v>0</v>
      </c>
    </row>
    <row r="155" spans="1:5" ht="12.65" customHeight="1" x14ac:dyDescent="0.3">
      <c r="A155" s="177"/>
      <c r="B155" s="177"/>
      <c r="C155" s="193"/>
      <c r="D155" s="178"/>
      <c r="E155" s="175"/>
    </row>
    <row r="156" spans="1:5" ht="12.65" customHeight="1" x14ac:dyDescent="0.3">
      <c r="A156" s="257" t="s">
        <v>301</v>
      </c>
      <c r="B156" s="176" t="s">
        <v>302</v>
      </c>
      <c r="C156" s="192" t="s">
        <v>303</v>
      </c>
      <c r="D156" s="175"/>
      <c r="E156" s="175"/>
    </row>
    <row r="157" spans="1:5" ht="12.65" customHeight="1" x14ac:dyDescent="0.3">
      <c r="A157" s="177" t="s">
        <v>304</v>
      </c>
      <c r="B157" s="174">
        <v>974814</v>
      </c>
      <c r="C157" s="174">
        <v>303953</v>
      </c>
      <c r="D157" s="175"/>
      <c r="E157" s="175"/>
    </row>
    <row r="158" spans="1:5" ht="12.65" customHeight="1" x14ac:dyDescent="0.3">
      <c r="A158" s="177"/>
      <c r="B158" s="178"/>
      <c r="C158" s="193"/>
      <c r="D158" s="175"/>
      <c r="E158" s="175"/>
    </row>
    <row r="159" spans="1:5" ht="12.65" customHeight="1" x14ac:dyDescent="0.3">
      <c r="A159" s="177"/>
      <c r="B159" s="177"/>
      <c r="C159" s="193"/>
      <c r="D159" s="178"/>
      <c r="E159" s="175"/>
    </row>
    <row r="160" spans="1:5" ht="12.65" customHeight="1" x14ac:dyDescent="0.3">
      <c r="A160" s="177"/>
      <c r="B160" s="177"/>
      <c r="C160" s="193"/>
      <c r="D160" s="178"/>
      <c r="E160" s="175"/>
    </row>
    <row r="161" spans="1:5" ht="12.65" customHeight="1" x14ac:dyDescent="0.3">
      <c r="A161" s="177"/>
      <c r="B161" s="177"/>
      <c r="C161" s="193"/>
      <c r="D161" s="178"/>
      <c r="E161" s="175"/>
    </row>
    <row r="162" spans="1:5" ht="21.75" customHeight="1" x14ac:dyDescent="0.3">
      <c r="A162" s="177"/>
      <c r="B162" s="177"/>
      <c r="C162" s="193"/>
      <c r="D162" s="178"/>
      <c r="E162" s="175"/>
    </row>
    <row r="163" spans="1:5" ht="11.5" customHeight="1" x14ac:dyDescent="0.3">
      <c r="A163" s="207" t="s">
        <v>305</v>
      </c>
      <c r="B163" s="208"/>
      <c r="C163" s="208"/>
      <c r="D163" s="208"/>
      <c r="E163" s="208"/>
    </row>
    <row r="164" spans="1:5" ht="11.5" customHeight="1" x14ac:dyDescent="0.3">
      <c r="A164" s="256" t="s">
        <v>306</v>
      </c>
      <c r="B164" s="256"/>
      <c r="C164" s="256"/>
      <c r="D164" s="256"/>
      <c r="E164" s="256"/>
    </row>
    <row r="165" spans="1:5" ht="11.5" customHeight="1" x14ac:dyDescent="0.3">
      <c r="A165" s="173" t="s">
        <v>307</v>
      </c>
      <c r="B165" s="172" t="s">
        <v>256</v>
      </c>
      <c r="C165" s="189">
        <v>379668</v>
      </c>
      <c r="D165" s="175"/>
      <c r="E165" s="175"/>
    </row>
    <row r="166" spans="1:5" ht="11.5" customHeight="1" x14ac:dyDescent="0.3">
      <c r="A166" s="173" t="s">
        <v>308</v>
      </c>
      <c r="B166" s="172" t="s">
        <v>256</v>
      </c>
      <c r="C166" s="189">
        <v>20501</v>
      </c>
      <c r="D166" s="175"/>
      <c r="E166" s="175"/>
    </row>
    <row r="167" spans="1:5" ht="11.5" customHeight="1" x14ac:dyDescent="0.3">
      <c r="A167" s="177" t="s">
        <v>309</v>
      </c>
      <c r="B167" s="172" t="s">
        <v>256</v>
      </c>
      <c r="C167" s="189">
        <v>111967</v>
      </c>
      <c r="D167" s="175"/>
      <c r="E167" s="175"/>
    </row>
    <row r="168" spans="1:5" ht="11.5" customHeight="1" x14ac:dyDescent="0.3">
      <c r="A168" s="173" t="s">
        <v>310</v>
      </c>
      <c r="B168" s="172" t="s">
        <v>256</v>
      </c>
      <c r="C168" s="189">
        <v>641438</v>
      </c>
      <c r="D168" s="175"/>
      <c r="E168" s="175"/>
    </row>
    <row r="169" spans="1:5" ht="11.5" customHeight="1" x14ac:dyDescent="0.3">
      <c r="A169" s="173" t="s">
        <v>311</v>
      </c>
      <c r="B169" s="172" t="s">
        <v>256</v>
      </c>
      <c r="C169" s="189">
        <v>5633</v>
      </c>
      <c r="D169" s="175"/>
      <c r="E169" s="175"/>
    </row>
    <row r="170" spans="1:5" ht="11.5" customHeight="1" x14ac:dyDescent="0.3">
      <c r="A170" s="173" t="s">
        <v>312</v>
      </c>
      <c r="B170" s="172" t="s">
        <v>256</v>
      </c>
      <c r="C170" s="189">
        <v>39020</v>
      </c>
      <c r="D170" s="175"/>
      <c r="E170" s="175"/>
    </row>
    <row r="171" spans="1:5" ht="11.5" customHeight="1" x14ac:dyDescent="0.3">
      <c r="A171" s="173" t="s">
        <v>313</v>
      </c>
      <c r="B171" s="172" t="s">
        <v>256</v>
      </c>
      <c r="C171" s="189">
        <v>40297</v>
      </c>
      <c r="D171" s="175"/>
      <c r="E171" s="175"/>
    </row>
    <row r="172" spans="1:5" ht="11.5" customHeight="1" x14ac:dyDescent="0.3">
      <c r="A172" s="173" t="s">
        <v>313</v>
      </c>
      <c r="B172" s="172" t="s">
        <v>256</v>
      </c>
      <c r="C172" s="189"/>
      <c r="D172" s="175"/>
      <c r="E172" s="175"/>
    </row>
    <row r="173" spans="1:5" ht="11.5" customHeight="1" x14ac:dyDescent="0.3">
      <c r="A173" s="173" t="s">
        <v>203</v>
      </c>
      <c r="B173" s="175"/>
      <c r="C173" s="191"/>
      <c r="D173" s="175">
        <f>SUM(C165:C172)</f>
        <v>1238524</v>
      </c>
      <c r="E173" s="175"/>
    </row>
    <row r="174" spans="1:5" ht="11.5" customHeight="1" x14ac:dyDescent="0.3">
      <c r="A174" s="256" t="s">
        <v>314</v>
      </c>
      <c r="B174" s="256"/>
      <c r="C174" s="256"/>
      <c r="D174" s="256"/>
      <c r="E174" s="256"/>
    </row>
    <row r="175" spans="1:5" ht="11.5" customHeight="1" x14ac:dyDescent="0.3">
      <c r="A175" s="173" t="s">
        <v>315</v>
      </c>
      <c r="B175" s="172" t="s">
        <v>256</v>
      </c>
      <c r="C175" s="189"/>
      <c r="D175" s="175"/>
      <c r="E175" s="175"/>
    </row>
    <row r="176" spans="1:5" ht="11.5" customHeight="1" x14ac:dyDescent="0.3">
      <c r="A176" s="173" t="s">
        <v>316</v>
      </c>
      <c r="B176" s="172" t="s">
        <v>256</v>
      </c>
      <c r="C176" s="189">
        <v>151383</v>
      </c>
      <c r="D176" s="175"/>
      <c r="E176" s="175"/>
    </row>
    <row r="177" spans="1:5" ht="11.5" customHeight="1" x14ac:dyDescent="0.3">
      <c r="A177" s="173" t="s">
        <v>203</v>
      </c>
      <c r="B177" s="175"/>
      <c r="C177" s="191"/>
      <c r="D177" s="175">
        <f>SUM(C175:C176)</f>
        <v>151383</v>
      </c>
      <c r="E177" s="175"/>
    </row>
    <row r="178" spans="1:5" ht="11.5" customHeight="1" x14ac:dyDescent="0.3">
      <c r="A178" s="256" t="s">
        <v>317</v>
      </c>
      <c r="B178" s="256"/>
      <c r="C178" s="256"/>
      <c r="D178" s="256"/>
      <c r="E178" s="256"/>
    </row>
    <row r="179" spans="1:5" ht="11.5" customHeight="1" x14ac:dyDescent="0.3">
      <c r="A179" s="173" t="s">
        <v>318</v>
      </c>
      <c r="B179" s="172" t="s">
        <v>256</v>
      </c>
      <c r="C179" s="189">
        <v>13616</v>
      </c>
      <c r="D179" s="175"/>
      <c r="E179" s="175"/>
    </row>
    <row r="180" spans="1:5" ht="11.5" customHeight="1" x14ac:dyDescent="0.3">
      <c r="A180" s="173" t="s">
        <v>319</v>
      </c>
      <c r="B180" s="172" t="s">
        <v>256</v>
      </c>
      <c r="C180" s="189">
        <v>119210</v>
      </c>
      <c r="D180" s="175"/>
      <c r="E180" s="175"/>
    </row>
    <row r="181" spans="1:5" ht="11.5" customHeight="1" x14ac:dyDescent="0.3">
      <c r="A181" s="173" t="s">
        <v>203</v>
      </c>
      <c r="B181" s="175"/>
      <c r="C181" s="191"/>
      <c r="D181" s="175">
        <f>SUM(C179:C180)</f>
        <v>132826</v>
      </c>
      <c r="E181" s="175"/>
    </row>
    <row r="182" spans="1:5" ht="11.5" customHeight="1" x14ac:dyDescent="0.3">
      <c r="A182" s="256" t="s">
        <v>320</v>
      </c>
      <c r="B182" s="256"/>
      <c r="C182" s="256"/>
      <c r="D182" s="256"/>
      <c r="E182" s="256"/>
    </row>
    <row r="183" spans="1:5" ht="11.5" customHeight="1" x14ac:dyDescent="0.3">
      <c r="A183" s="173" t="s">
        <v>321</v>
      </c>
      <c r="B183" s="172" t="s">
        <v>256</v>
      </c>
      <c r="C183" s="189">
        <v>22481</v>
      </c>
      <c r="D183" s="175"/>
      <c r="E183" s="175"/>
    </row>
    <row r="184" spans="1:5" ht="11.5" customHeight="1" x14ac:dyDescent="0.3">
      <c r="A184" s="173" t="s">
        <v>322</v>
      </c>
      <c r="B184" s="172" t="s">
        <v>256</v>
      </c>
      <c r="C184" s="189">
        <v>42517</v>
      </c>
      <c r="D184" s="175"/>
      <c r="E184" s="175"/>
    </row>
    <row r="185" spans="1:5" ht="11.5" customHeight="1" x14ac:dyDescent="0.3">
      <c r="A185" s="173" t="s">
        <v>132</v>
      </c>
      <c r="B185" s="172" t="s">
        <v>256</v>
      </c>
      <c r="C185" s="189"/>
      <c r="D185" s="175"/>
      <c r="E185" s="175"/>
    </row>
    <row r="186" spans="1:5" ht="11.5" customHeight="1" x14ac:dyDescent="0.3">
      <c r="A186" s="173" t="s">
        <v>203</v>
      </c>
      <c r="B186" s="175"/>
      <c r="C186" s="191"/>
      <c r="D186" s="175">
        <f>SUM(C183:C185)</f>
        <v>64998</v>
      </c>
      <c r="E186" s="175"/>
    </row>
    <row r="187" spans="1:5" ht="11.5" customHeight="1" x14ac:dyDescent="0.3">
      <c r="A187" s="256" t="s">
        <v>323</v>
      </c>
      <c r="B187" s="256"/>
      <c r="C187" s="256"/>
      <c r="D187" s="256"/>
      <c r="E187" s="256"/>
    </row>
    <row r="188" spans="1:5" ht="11.5" customHeight="1" x14ac:dyDescent="0.3">
      <c r="A188" s="173" t="s">
        <v>324</v>
      </c>
      <c r="B188" s="172" t="s">
        <v>256</v>
      </c>
      <c r="C188" s="189"/>
      <c r="D188" s="175"/>
      <c r="E188" s="175"/>
    </row>
    <row r="189" spans="1:5" ht="11.5" customHeight="1" x14ac:dyDescent="0.3">
      <c r="A189" s="173" t="s">
        <v>325</v>
      </c>
      <c r="B189" s="172" t="s">
        <v>256</v>
      </c>
      <c r="C189" s="189">
        <v>11946</v>
      </c>
      <c r="D189" s="175"/>
      <c r="E189" s="175"/>
    </row>
    <row r="190" spans="1:5" ht="11.5" customHeight="1" x14ac:dyDescent="0.3">
      <c r="A190" s="173" t="s">
        <v>203</v>
      </c>
      <c r="B190" s="175"/>
      <c r="C190" s="191"/>
      <c r="D190" s="175">
        <f>SUM(C188:C189)</f>
        <v>11946</v>
      </c>
      <c r="E190" s="175"/>
    </row>
    <row r="191" spans="1:5" ht="18" customHeight="1" x14ac:dyDescent="0.3">
      <c r="A191" s="173"/>
      <c r="B191" s="175"/>
      <c r="C191" s="191"/>
      <c r="D191" s="175"/>
      <c r="E191" s="175"/>
    </row>
    <row r="192" spans="1:5" ht="12.65" customHeight="1" x14ac:dyDescent="0.3">
      <c r="A192" s="208" t="s">
        <v>326</v>
      </c>
      <c r="B192" s="208"/>
      <c r="C192" s="208"/>
      <c r="D192" s="208"/>
      <c r="E192" s="208"/>
    </row>
    <row r="193" spans="1:8" ht="12.65" customHeight="1" x14ac:dyDescent="0.3">
      <c r="A193" s="207" t="s">
        <v>327</v>
      </c>
      <c r="B193" s="208"/>
      <c r="C193" s="208"/>
      <c r="D193" s="208"/>
      <c r="E193" s="208"/>
    </row>
    <row r="194" spans="1:8" ht="12.65" customHeight="1" x14ac:dyDescent="0.3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 x14ac:dyDescent="0.3">
      <c r="A195" s="173" t="s">
        <v>332</v>
      </c>
      <c r="B195" s="174">
        <v>83983</v>
      </c>
      <c r="C195" s="189"/>
      <c r="D195" s="174"/>
      <c r="E195" s="175">
        <f t="shared" ref="E195:E203" si="10">SUM(B195:C195)-D195</f>
        <v>83983</v>
      </c>
    </row>
    <row r="196" spans="1:8" ht="12.65" customHeight="1" x14ac:dyDescent="0.3">
      <c r="A196" s="173" t="s">
        <v>333</v>
      </c>
      <c r="B196" s="174">
        <v>234472</v>
      </c>
      <c r="C196" s="189"/>
      <c r="D196" s="174"/>
      <c r="E196" s="175">
        <f t="shared" si="10"/>
        <v>234472</v>
      </c>
    </row>
    <row r="197" spans="1:8" ht="12.65" customHeight="1" x14ac:dyDescent="0.3">
      <c r="A197" s="173" t="s">
        <v>334</v>
      </c>
      <c r="B197" s="174">
        <v>1462273</v>
      </c>
      <c r="C197" s="189">
        <v>49261</v>
      </c>
      <c r="D197" s="174"/>
      <c r="E197" s="175">
        <f t="shared" si="10"/>
        <v>1511534</v>
      </c>
    </row>
    <row r="198" spans="1:8" ht="12.65" customHeight="1" x14ac:dyDescent="0.3">
      <c r="A198" s="173" t="s">
        <v>335</v>
      </c>
      <c r="B198" s="174"/>
      <c r="C198" s="189"/>
      <c r="D198" s="174"/>
      <c r="E198" s="175">
        <f t="shared" si="10"/>
        <v>0</v>
      </c>
    </row>
    <row r="199" spans="1:8" ht="12.65" customHeight="1" x14ac:dyDescent="0.3">
      <c r="A199" s="173" t="s">
        <v>336</v>
      </c>
      <c r="B199" s="174">
        <v>964729</v>
      </c>
      <c r="C199" s="189">
        <v>137248</v>
      </c>
      <c r="D199" s="174"/>
      <c r="E199" s="175">
        <f t="shared" si="10"/>
        <v>1101977</v>
      </c>
    </row>
    <row r="200" spans="1:8" ht="12.65" customHeight="1" x14ac:dyDescent="0.3">
      <c r="A200" s="173" t="s">
        <v>337</v>
      </c>
      <c r="B200" s="174">
        <v>2564352</v>
      </c>
      <c r="C200" s="189">
        <v>668045</v>
      </c>
      <c r="D200" s="174"/>
      <c r="E200" s="175">
        <f t="shared" si="10"/>
        <v>3232397</v>
      </c>
    </row>
    <row r="201" spans="1:8" ht="12.65" customHeight="1" x14ac:dyDescent="0.3">
      <c r="A201" s="173" t="s">
        <v>338</v>
      </c>
      <c r="B201" s="174"/>
      <c r="C201" s="189"/>
      <c r="D201" s="174"/>
      <c r="E201" s="175">
        <f t="shared" si="10"/>
        <v>0</v>
      </c>
    </row>
    <row r="202" spans="1:8" ht="12.65" customHeight="1" x14ac:dyDescent="0.3">
      <c r="A202" s="173" t="s">
        <v>339</v>
      </c>
      <c r="B202" s="174"/>
      <c r="C202" s="189"/>
      <c r="D202" s="174"/>
      <c r="E202" s="175">
        <f t="shared" si="10"/>
        <v>0</v>
      </c>
    </row>
    <row r="203" spans="1:8" ht="12.65" customHeight="1" x14ac:dyDescent="0.3">
      <c r="A203" s="173" t="s">
        <v>340</v>
      </c>
      <c r="B203" s="174">
        <v>179174</v>
      </c>
      <c r="C203" s="189">
        <v>9608</v>
      </c>
      <c r="D203" s="174"/>
      <c r="E203" s="175">
        <f t="shared" si="10"/>
        <v>188782</v>
      </c>
    </row>
    <row r="204" spans="1:8" ht="12.65" customHeight="1" x14ac:dyDescent="0.3">
      <c r="A204" s="173" t="s">
        <v>203</v>
      </c>
      <c r="B204" s="175">
        <f>SUM(B195:B203)</f>
        <v>5488983</v>
      </c>
      <c r="C204" s="191">
        <f>SUM(C195:C203)</f>
        <v>864162</v>
      </c>
      <c r="D204" s="175">
        <f>SUM(D195:D203)</f>
        <v>0</v>
      </c>
      <c r="E204" s="175">
        <f>SUM(E195:E203)</f>
        <v>6353145</v>
      </c>
    </row>
    <row r="205" spans="1:8" ht="12.65" customHeight="1" x14ac:dyDescent="0.3">
      <c r="A205" s="173"/>
      <c r="B205" s="173"/>
      <c r="C205" s="191"/>
      <c r="D205" s="175"/>
      <c r="E205" s="175"/>
    </row>
    <row r="206" spans="1:8" ht="12.65" customHeight="1" x14ac:dyDescent="0.3">
      <c r="A206" s="207" t="s">
        <v>341</v>
      </c>
      <c r="B206" s="207"/>
      <c r="C206" s="207"/>
      <c r="D206" s="207"/>
      <c r="E206" s="207"/>
    </row>
    <row r="207" spans="1:8" ht="12.65" customHeight="1" x14ac:dyDescent="0.3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8"/>
    </row>
    <row r="208" spans="1:8" ht="12.65" customHeight="1" x14ac:dyDescent="0.3">
      <c r="A208" s="173" t="s">
        <v>332</v>
      </c>
      <c r="B208" s="178"/>
      <c r="C208" s="193"/>
      <c r="D208" s="178"/>
      <c r="E208" s="175"/>
      <c r="H208" s="258"/>
    </row>
    <row r="209" spans="1:8" ht="12.65" customHeight="1" x14ac:dyDescent="0.3">
      <c r="A209" s="173" t="s">
        <v>333</v>
      </c>
      <c r="B209" s="174">
        <v>234472</v>
      </c>
      <c r="C209" s="189"/>
      <c r="D209" s="174"/>
      <c r="E209" s="175">
        <f t="shared" ref="E209:E216" si="11">SUM(B209:C209)-D209</f>
        <v>234472</v>
      </c>
      <c r="H209" s="258"/>
    </row>
    <row r="210" spans="1:8" ht="12.65" customHeight="1" x14ac:dyDescent="0.3">
      <c r="A210" s="173" t="s">
        <v>334</v>
      </c>
      <c r="B210" s="174">
        <v>1276430</v>
      </c>
      <c r="C210" s="189">
        <v>27742</v>
      </c>
      <c r="D210" s="174"/>
      <c r="E210" s="175">
        <f t="shared" si="11"/>
        <v>1304172</v>
      </c>
      <c r="H210" s="258"/>
    </row>
    <row r="211" spans="1:8" ht="12.65" customHeight="1" x14ac:dyDescent="0.3">
      <c r="A211" s="173" t="s">
        <v>335</v>
      </c>
      <c r="B211" s="174"/>
      <c r="C211" s="189"/>
      <c r="D211" s="174"/>
      <c r="E211" s="175">
        <f t="shared" si="11"/>
        <v>0</v>
      </c>
      <c r="H211" s="258"/>
    </row>
    <row r="212" spans="1:8" ht="12.65" customHeight="1" x14ac:dyDescent="0.3">
      <c r="A212" s="173" t="s">
        <v>336</v>
      </c>
      <c r="B212" s="174">
        <v>913325</v>
      </c>
      <c r="C212" s="189">
        <v>25205</v>
      </c>
      <c r="D212" s="174"/>
      <c r="E212" s="175">
        <f t="shared" si="11"/>
        <v>938530</v>
      </c>
      <c r="H212" s="258"/>
    </row>
    <row r="213" spans="1:8" ht="12.65" customHeight="1" x14ac:dyDescent="0.3">
      <c r="A213" s="173" t="s">
        <v>337</v>
      </c>
      <c r="B213" s="174">
        <v>2190374</v>
      </c>
      <c r="C213" s="189">
        <v>136282</v>
      </c>
      <c r="D213" s="174"/>
      <c r="E213" s="175">
        <f t="shared" si="11"/>
        <v>2326656</v>
      </c>
      <c r="H213" s="258"/>
    </row>
    <row r="214" spans="1:8" ht="12.65" customHeight="1" x14ac:dyDescent="0.3">
      <c r="A214" s="173" t="s">
        <v>338</v>
      </c>
      <c r="B214" s="174"/>
      <c r="C214" s="189"/>
      <c r="D214" s="174"/>
      <c r="E214" s="175">
        <f t="shared" si="11"/>
        <v>0</v>
      </c>
      <c r="H214" s="258"/>
    </row>
    <row r="215" spans="1:8" ht="12.65" customHeight="1" x14ac:dyDescent="0.3">
      <c r="A215" s="173" t="s">
        <v>339</v>
      </c>
      <c r="B215" s="174"/>
      <c r="C215" s="189"/>
      <c r="D215" s="174"/>
      <c r="E215" s="175">
        <f t="shared" si="11"/>
        <v>0</v>
      </c>
      <c r="H215" s="258"/>
    </row>
    <row r="216" spans="1:8" ht="12.65" customHeight="1" x14ac:dyDescent="0.3">
      <c r="A216" s="173" t="s">
        <v>340</v>
      </c>
      <c r="B216" s="174"/>
      <c r="C216" s="189"/>
      <c r="D216" s="174"/>
      <c r="E216" s="175">
        <f t="shared" si="11"/>
        <v>0</v>
      </c>
      <c r="H216" s="258"/>
    </row>
    <row r="217" spans="1:8" ht="12.65" customHeight="1" x14ac:dyDescent="0.3">
      <c r="A217" s="173" t="s">
        <v>203</v>
      </c>
      <c r="B217" s="175">
        <f>SUM(B208:B216)</f>
        <v>4614601</v>
      </c>
      <c r="C217" s="191">
        <f>SUM(C208:C216)</f>
        <v>189229</v>
      </c>
      <c r="D217" s="175">
        <f>SUM(D208:D216)</f>
        <v>0</v>
      </c>
      <c r="E217" s="175">
        <f>SUM(E208:E216)</f>
        <v>4803830</v>
      </c>
    </row>
    <row r="218" spans="1:8" ht="21.75" customHeight="1" x14ac:dyDescent="0.3">
      <c r="A218" s="173"/>
      <c r="B218" s="175"/>
      <c r="C218" s="191"/>
      <c r="D218" s="175"/>
      <c r="E218" s="175"/>
    </row>
    <row r="219" spans="1:8" ht="12.65" customHeight="1" x14ac:dyDescent="0.3">
      <c r="A219" s="208" t="s">
        <v>342</v>
      </c>
      <c r="B219" s="208"/>
      <c r="C219" s="208"/>
      <c r="D219" s="208"/>
      <c r="E219" s="208"/>
    </row>
    <row r="220" spans="1:8" ht="12.65" customHeight="1" x14ac:dyDescent="0.3">
      <c r="A220" s="208"/>
      <c r="B220" s="342" t="s">
        <v>1254</v>
      </c>
      <c r="C220" s="342"/>
      <c r="D220" s="208"/>
      <c r="E220" s="208"/>
    </row>
    <row r="221" spans="1:8" ht="12.65" customHeight="1" x14ac:dyDescent="0.3">
      <c r="A221" s="271" t="s">
        <v>1254</v>
      </c>
      <c r="B221" s="208"/>
      <c r="C221" s="189">
        <v>240472</v>
      </c>
      <c r="D221" s="172">
        <f>C221</f>
        <v>240472</v>
      </c>
      <c r="E221" s="208"/>
    </row>
    <row r="222" spans="1:8" ht="12.65" customHeight="1" x14ac:dyDescent="0.3">
      <c r="A222" s="256" t="s">
        <v>343</v>
      </c>
      <c r="B222" s="256"/>
      <c r="C222" s="256"/>
      <c r="D222" s="256"/>
      <c r="E222" s="256"/>
    </row>
    <row r="223" spans="1:8" ht="12.65" customHeight="1" x14ac:dyDescent="0.3">
      <c r="A223" s="173" t="s">
        <v>344</v>
      </c>
      <c r="B223" s="172" t="s">
        <v>256</v>
      </c>
      <c r="C223" s="189">
        <v>-4150236</v>
      </c>
      <c r="D223" s="175"/>
      <c r="E223" s="175"/>
    </row>
    <row r="224" spans="1:8" ht="12.65" customHeight="1" x14ac:dyDescent="0.3">
      <c r="A224" s="173" t="s">
        <v>345</v>
      </c>
      <c r="B224" s="172" t="s">
        <v>256</v>
      </c>
      <c r="C224" s="189">
        <v>35064</v>
      </c>
      <c r="D224" s="175"/>
      <c r="E224" s="175"/>
    </row>
    <row r="225" spans="1:5" ht="12.65" customHeight="1" x14ac:dyDescent="0.3">
      <c r="A225" s="173" t="s">
        <v>346</v>
      </c>
      <c r="B225" s="172" t="s">
        <v>256</v>
      </c>
      <c r="C225" s="189"/>
      <c r="D225" s="175"/>
      <c r="E225" s="175"/>
    </row>
    <row r="226" spans="1:5" ht="12.65" customHeight="1" x14ac:dyDescent="0.3">
      <c r="A226" s="173" t="s">
        <v>347</v>
      </c>
      <c r="B226" s="172" t="s">
        <v>256</v>
      </c>
      <c r="C226" s="189"/>
      <c r="D226" s="175"/>
      <c r="E226" s="175"/>
    </row>
    <row r="227" spans="1:5" ht="12.65" customHeight="1" x14ac:dyDescent="0.3">
      <c r="A227" s="173" t="s">
        <v>348</v>
      </c>
      <c r="B227" s="172" t="s">
        <v>256</v>
      </c>
      <c r="C227" s="189"/>
      <c r="D227" s="175"/>
      <c r="E227" s="175"/>
    </row>
    <row r="228" spans="1:5" ht="12.65" customHeight="1" x14ac:dyDescent="0.3">
      <c r="A228" s="173" t="s">
        <v>349</v>
      </c>
      <c r="B228" s="172" t="s">
        <v>256</v>
      </c>
      <c r="C228" s="189">
        <v>399710</v>
      </c>
      <c r="D228" s="175"/>
      <c r="E228" s="175"/>
    </row>
    <row r="229" spans="1:5" ht="12.65" customHeight="1" x14ac:dyDescent="0.3">
      <c r="A229" s="173" t="s">
        <v>350</v>
      </c>
      <c r="B229" s="175"/>
      <c r="C229" s="191"/>
      <c r="D229" s="175">
        <f>SUM(C223:C228)</f>
        <v>-3715462</v>
      </c>
      <c r="E229" s="175"/>
    </row>
    <row r="230" spans="1:5" ht="12.65" customHeight="1" x14ac:dyDescent="0.3">
      <c r="A230" s="256" t="s">
        <v>351</v>
      </c>
      <c r="B230" s="256"/>
      <c r="C230" s="256"/>
      <c r="D230" s="256"/>
      <c r="E230" s="256"/>
    </row>
    <row r="231" spans="1:5" ht="12.65" customHeight="1" x14ac:dyDescent="0.3">
      <c r="A231" s="171" t="s">
        <v>352</v>
      </c>
      <c r="B231" s="172" t="s">
        <v>256</v>
      </c>
      <c r="C231" s="189">
        <v>199</v>
      </c>
      <c r="D231" s="175"/>
      <c r="E231" s="175"/>
    </row>
    <row r="232" spans="1:5" ht="12.65" customHeight="1" x14ac:dyDescent="0.3">
      <c r="A232" s="171"/>
      <c r="B232" s="172"/>
      <c r="C232" s="191"/>
      <c r="D232" s="175"/>
      <c r="E232" s="175"/>
    </row>
    <row r="233" spans="1:5" ht="12.65" customHeight="1" x14ac:dyDescent="0.3">
      <c r="A233" s="171" t="s">
        <v>353</v>
      </c>
      <c r="B233" s="172" t="s">
        <v>256</v>
      </c>
      <c r="C233" s="189">
        <v>25537</v>
      </c>
      <c r="D233" s="175"/>
      <c r="E233" s="175"/>
    </row>
    <row r="234" spans="1:5" ht="12.65" customHeight="1" x14ac:dyDescent="0.3">
      <c r="A234" s="171" t="s">
        <v>354</v>
      </c>
      <c r="B234" s="172" t="s">
        <v>256</v>
      </c>
      <c r="C234" s="189">
        <v>60426</v>
      </c>
      <c r="D234" s="175"/>
      <c r="E234" s="175"/>
    </row>
    <row r="235" spans="1:5" ht="12.65" customHeight="1" x14ac:dyDescent="0.3">
      <c r="A235" s="173"/>
      <c r="B235" s="175"/>
      <c r="C235" s="191"/>
      <c r="D235" s="175"/>
      <c r="E235" s="175"/>
    </row>
    <row r="236" spans="1:5" ht="12.65" customHeight="1" x14ac:dyDescent="0.3">
      <c r="A236" s="171" t="s">
        <v>355</v>
      </c>
      <c r="B236" s="175"/>
      <c r="C236" s="191"/>
      <c r="D236" s="175">
        <f>SUM(C233:C235)</f>
        <v>85963</v>
      </c>
      <c r="E236" s="175"/>
    </row>
    <row r="237" spans="1:5" ht="12.65" customHeight="1" x14ac:dyDescent="0.3">
      <c r="A237" s="256" t="s">
        <v>356</v>
      </c>
      <c r="B237" s="256"/>
      <c r="C237" s="256"/>
      <c r="D237" s="256"/>
      <c r="E237" s="256"/>
    </row>
    <row r="238" spans="1:5" ht="12.65" customHeight="1" x14ac:dyDescent="0.3">
      <c r="A238" s="173" t="s">
        <v>357</v>
      </c>
      <c r="B238" s="172" t="s">
        <v>256</v>
      </c>
      <c r="C238" s="189"/>
      <c r="D238" s="175"/>
      <c r="E238" s="175"/>
    </row>
    <row r="239" spans="1:5" ht="12.65" customHeight="1" x14ac:dyDescent="0.3">
      <c r="A239" s="173" t="s">
        <v>356</v>
      </c>
      <c r="B239" s="172" t="s">
        <v>256</v>
      </c>
      <c r="C239" s="189"/>
      <c r="D239" s="175"/>
      <c r="E239" s="175"/>
    </row>
    <row r="240" spans="1:5" ht="12.65" customHeight="1" x14ac:dyDescent="0.3">
      <c r="A240" s="173" t="s">
        <v>358</v>
      </c>
      <c r="B240" s="175"/>
      <c r="C240" s="191"/>
      <c r="D240" s="175">
        <f>SUM(C238:C239)</f>
        <v>0</v>
      </c>
      <c r="E240" s="175"/>
    </row>
    <row r="241" spans="1:5" ht="12.65" customHeight="1" x14ac:dyDescent="0.3">
      <c r="A241" s="173"/>
      <c r="B241" s="175"/>
      <c r="C241" s="191"/>
      <c r="D241" s="175"/>
      <c r="E241" s="175"/>
    </row>
    <row r="242" spans="1:5" ht="12.65" customHeight="1" x14ac:dyDescent="0.3">
      <c r="A242" s="173" t="s">
        <v>359</v>
      </c>
      <c r="B242" s="175"/>
      <c r="C242" s="191"/>
      <c r="D242" s="175">
        <f>D221+D229+D236+D240</f>
        <v>-3389027</v>
      </c>
      <c r="E242" s="175"/>
    </row>
    <row r="243" spans="1:5" ht="12.65" customHeight="1" x14ac:dyDescent="0.3">
      <c r="A243" s="173"/>
      <c r="B243" s="173"/>
      <c r="C243" s="191"/>
      <c r="D243" s="175"/>
      <c r="E243" s="175"/>
    </row>
    <row r="244" spans="1:5" ht="12.65" customHeight="1" x14ac:dyDescent="0.3">
      <c r="A244" s="173"/>
      <c r="B244" s="173"/>
      <c r="C244" s="191"/>
      <c r="D244" s="175"/>
      <c r="E244" s="175"/>
    </row>
    <row r="245" spans="1:5" ht="12.65" customHeight="1" x14ac:dyDescent="0.3">
      <c r="A245" s="173"/>
      <c r="B245" s="173"/>
      <c r="C245" s="191"/>
      <c r="D245" s="175"/>
      <c r="E245" s="175"/>
    </row>
    <row r="246" spans="1:5" ht="12.65" customHeight="1" x14ac:dyDescent="0.3">
      <c r="A246" s="173"/>
      <c r="B246" s="173"/>
      <c r="C246" s="191"/>
      <c r="D246" s="175"/>
      <c r="E246" s="175"/>
    </row>
    <row r="247" spans="1:5" ht="21.75" customHeight="1" x14ac:dyDescent="0.3">
      <c r="A247" s="173"/>
      <c r="B247" s="173"/>
      <c r="C247" s="191"/>
      <c r="D247" s="175"/>
      <c r="E247" s="175"/>
    </row>
    <row r="248" spans="1:5" ht="12.65" customHeight="1" x14ac:dyDescent="0.3">
      <c r="A248" s="208" t="s">
        <v>360</v>
      </c>
      <c r="B248" s="208"/>
      <c r="C248" s="208"/>
      <c r="D248" s="208"/>
      <c r="E248" s="208"/>
    </row>
    <row r="249" spans="1:5" ht="11.25" customHeight="1" x14ac:dyDescent="0.3">
      <c r="A249" s="256" t="s">
        <v>361</v>
      </c>
      <c r="B249" s="256"/>
      <c r="C249" s="256"/>
      <c r="D249" s="256"/>
      <c r="E249" s="256"/>
    </row>
    <row r="250" spans="1:5" ht="12.65" customHeight="1" x14ac:dyDescent="0.3">
      <c r="A250" s="173" t="s">
        <v>362</v>
      </c>
      <c r="B250" s="172" t="s">
        <v>256</v>
      </c>
      <c r="C250" s="189">
        <v>5878801</v>
      </c>
      <c r="D250" s="175"/>
      <c r="E250" s="175"/>
    </row>
    <row r="251" spans="1:5" ht="12.65" customHeight="1" x14ac:dyDescent="0.3">
      <c r="A251" s="173" t="s">
        <v>363</v>
      </c>
      <c r="B251" s="172" t="s">
        <v>256</v>
      </c>
      <c r="C251" s="189"/>
      <c r="D251" s="175"/>
      <c r="E251" s="175"/>
    </row>
    <row r="252" spans="1:5" ht="12.65" customHeight="1" x14ac:dyDescent="0.3">
      <c r="A252" s="173" t="s">
        <v>364</v>
      </c>
      <c r="B252" s="172" t="s">
        <v>256</v>
      </c>
      <c r="C252" s="189">
        <v>1502760</v>
      </c>
      <c r="D252" s="175"/>
      <c r="E252" s="175"/>
    </row>
    <row r="253" spans="1:5" ht="12.65" customHeight="1" x14ac:dyDescent="0.3">
      <c r="A253" s="173" t="s">
        <v>365</v>
      </c>
      <c r="B253" s="172" t="s">
        <v>256</v>
      </c>
      <c r="C253" s="189">
        <v>-881211</v>
      </c>
      <c r="D253" s="175"/>
      <c r="E253" s="175"/>
    </row>
    <row r="254" spans="1:5" ht="12.65" customHeight="1" x14ac:dyDescent="0.3">
      <c r="A254" s="173" t="s">
        <v>1240</v>
      </c>
      <c r="B254" s="172" t="s">
        <v>256</v>
      </c>
      <c r="C254" s="189">
        <v>225000</v>
      </c>
      <c r="D254" s="175"/>
      <c r="E254" s="175"/>
    </row>
    <row r="255" spans="1:5" ht="12.65" customHeight="1" x14ac:dyDescent="0.3">
      <c r="A255" s="173" t="s">
        <v>366</v>
      </c>
      <c r="B255" s="172" t="s">
        <v>256</v>
      </c>
      <c r="C255" s="189">
        <v>309016</v>
      </c>
      <c r="D255" s="175"/>
      <c r="E255" s="175"/>
    </row>
    <row r="256" spans="1:5" ht="12.65" customHeight="1" x14ac:dyDescent="0.3">
      <c r="A256" s="173" t="s">
        <v>367</v>
      </c>
      <c r="B256" s="172" t="s">
        <v>256</v>
      </c>
      <c r="C256" s="189"/>
      <c r="D256" s="175"/>
      <c r="E256" s="175"/>
    </row>
    <row r="257" spans="1:5" ht="12.65" customHeight="1" x14ac:dyDescent="0.3">
      <c r="A257" s="173" t="s">
        <v>368</v>
      </c>
      <c r="B257" s="172" t="s">
        <v>256</v>
      </c>
      <c r="C257" s="189">
        <v>116674</v>
      </c>
      <c r="D257" s="175"/>
      <c r="E257" s="175"/>
    </row>
    <row r="258" spans="1:5" ht="12.65" customHeight="1" x14ac:dyDescent="0.3">
      <c r="A258" s="173" t="s">
        <v>369</v>
      </c>
      <c r="B258" s="172" t="s">
        <v>256</v>
      </c>
      <c r="C258" s="189">
        <v>34060</v>
      </c>
      <c r="D258" s="175"/>
      <c r="E258" s="175"/>
    </row>
    <row r="259" spans="1:5" ht="12.65" customHeight="1" x14ac:dyDescent="0.3">
      <c r="A259" s="173" t="s">
        <v>370</v>
      </c>
      <c r="B259" s="172" t="s">
        <v>256</v>
      </c>
      <c r="C259" s="189"/>
      <c r="D259" s="175"/>
      <c r="E259" s="175"/>
    </row>
    <row r="260" spans="1:5" ht="12.65" customHeight="1" x14ac:dyDescent="0.3">
      <c r="A260" s="173" t="s">
        <v>371</v>
      </c>
      <c r="B260" s="175"/>
      <c r="C260" s="191"/>
      <c r="D260" s="175">
        <f>SUM(C250:C252)-C253+SUM(C254:C259)</f>
        <v>8947522</v>
      </c>
      <c r="E260" s="175"/>
    </row>
    <row r="261" spans="1:5" ht="11.25" customHeight="1" x14ac:dyDescent="0.3">
      <c r="A261" s="256" t="s">
        <v>372</v>
      </c>
      <c r="B261" s="256"/>
      <c r="C261" s="256"/>
      <c r="D261" s="256"/>
      <c r="E261" s="256"/>
    </row>
    <row r="262" spans="1:5" ht="12.65" customHeight="1" x14ac:dyDescent="0.3">
      <c r="A262" s="173" t="s">
        <v>362</v>
      </c>
      <c r="B262" s="172" t="s">
        <v>256</v>
      </c>
      <c r="C262" s="189">
        <v>71157</v>
      </c>
      <c r="D262" s="175"/>
      <c r="E262" s="175"/>
    </row>
    <row r="263" spans="1:5" ht="12.65" customHeight="1" x14ac:dyDescent="0.3">
      <c r="A263" s="173" t="s">
        <v>363</v>
      </c>
      <c r="B263" s="172" t="s">
        <v>256</v>
      </c>
      <c r="C263" s="189"/>
      <c r="D263" s="175"/>
      <c r="E263" s="175"/>
    </row>
    <row r="264" spans="1:5" ht="12.65" customHeight="1" x14ac:dyDescent="0.3">
      <c r="A264" s="173" t="s">
        <v>373</v>
      </c>
      <c r="B264" s="172" t="s">
        <v>256</v>
      </c>
      <c r="C264" s="189"/>
      <c r="D264" s="175"/>
      <c r="E264" s="175"/>
    </row>
    <row r="265" spans="1:5" ht="12.65" customHeight="1" x14ac:dyDescent="0.3">
      <c r="A265" s="173" t="s">
        <v>374</v>
      </c>
      <c r="B265" s="175"/>
      <c r="C265" s="191"/>
      <c r="D265" s="175">
        <f>SUM(C262:C264)</f>
        <v>71157</v>
      </c>
      <c r="E265" s="175"/>
    </row>
    <row r="266" spans="1:5" ht="11.25" customHeight="1" x14ac:dyDescent="0.3">
      <c r="A266" s="256" t="s">
        <v>375</v>
      </c>
      <c r="B266" s="256"/>
      <c r="C266" s="256"/>
      <c r="D266" s="256"/>
      <c r="E266" s="256"/>
    </row>
    <row r="267" spans="1:5" ht="12.65" customHeight="1" x14ac:dyDescent="0.3">
      <c r="A267" s="173" t="s">
        <v>332</v>
      </c>
      <c r="B267" s="172" t="s">
        <v>256</v>
      </c>
      <c r="C267" s="189">
        <v>83983</v>
      </c>
      <c r="D267" s="175"/>
      <c r="E267" s="175"/>
    </row>
    <row r="268" spans="1:5" ht="12.65" customHeight="1" x14ac:dyDescent="0.3">
      <c r="A268" s="173" t="s">
        <v>333</v>
      </c>
      <c r="B268" s="172" t="s">
        <v>256</v>
      </c>
      <c r="C268" s="189">
        <v>234472</v>
      </c>
      <c r="D268" s="175"/>
      <c r="E268" s="175"/>
    </row>
    <row r="269" spans="1:5" ht="12.65" customHeight="1" x14ac:dyDescent="0.3">
      <c r="A269" s="173" t="s">
        <v>334</v>
      </c>
      <c r="B269" s="172" t="s">
        <v>256</v>
      </c>
      <c r="C269" s="189">
        <v>1511534</v>
      </c>
      <c r="D269" s="175"/>
      <c r="E269" s="175"/>
    </row>
    <row r="270" spans="1:5" ht="12.65" customHeight="1" x14ac:dyDescent="0.3">
      <c r="A270" s="173" t="s">
        <v>376</v>
      </c>
      <c r="B270" s="172" t="s">
        <v>256</v>
      </c>
      <c r="C270" s="189"/>
      <c r="D270" s="175"/>
      <c r="E270" s="175"/>
    </row>
    <row r="271" spans="1:5" ht="12.65" customHeight="1" x14ac:dyDescent="0.3">
      <c r="A271" s="173" t="s">
        <v>377</v>
      </c>
      <c r="B271" s="172" t="s">
        <v>256</v>
      </c>
      <c r="C271" s="189">
        <v>1101977</v>
      </c>
      <c r="D271" s="175"/>
      <c r="E271" s="175"/>
    </row>
    <row r="272" spans="1:5" ht="12.65" customHeight="1" x14ac:dyDescent="0.3">
      <c r="A272" s="173" t="s">
        <v>378</v>
      </c>
      <c r="B272" s="172" t="s">
        <v>256</v>
      </c>
      <c r="C272" s="189">
        <v>3232397</v>
      </c>
      <c r="D272" s="175"/>
      <c r="E272" s="175"/>
    </row>
    <row r="273" spans="1:5" ht="12.65" customHeight="1" x14ac:dyDescent="0.3">
      <c r="A273" s="173" t="s">
        <v>339</v>
      </c>
      <c r="B273" s="172" t="s">
        <v>256</v>
      </c>
      <c r="C273" s="189"/>
      <c r="D273" s="175"/>
      <c r="E273" s="175"/>
    </row>
    <row r="274" spans="1:5" ht="12.65" customHeight="1" x14ac:dyDescent="0.3">
      <c r="A274" s="173" t="s">
        <v>340</v>
      </c>
      <c r="B274" s="172" t="s">
        <v>256</v>
      </c>
      <c r="C274" s="189">
        <v>188782</v>
      </c>
      <c r="D274" s="175"/>
      <c r="E274" s="175"/>
    </row>
    <row r="275" spans="1:5" ht="12.65" customHeight="1" x14ac:dyDescent="0.3">
      <c r="A275" s="173" t="s">
        <v>379</v>
      </c>
      <c r="B275" s="175"/>
      <c r="C275" s="191"/>
      <c r="D275" s="175">
        <f>SUM(C267:C274)</f>
        <v>6353145</v>
      </c>
      <c r="E275" s="175"/>
    </row>
    <row r="276" spans="1:5" ht="12.65" customHeight="1" x14ac:dyDescent="0.3">
      <c r="A276" s="173" t="s">
        <v>380</v>
      </c>
      <c r="B276" s="172" t="s">
        <v>256</v>
      </c>
      <c r="C276" s="189">
        <v>4803830</v>
      </c>
      <c r="D276" s="175"/>
      <c r="E276" s="175"/>
    </row>
    <row r="277" spans="1:5" ht="12.65" customHeight="1" x14ac:dyDescent="0.3">
      <c r="A277" s="173" t="s">
        <v>381</v>
      </c>
      <c r="B277" s="175"/>
      <c r="C277" s="191"/>
      <c r="D277" s="175">
        <f>D275-C276</f>
        <v>1549315</v>
      </c>
      <c r="E277" s="175"/>
    </row>
    <row r="278" spans="1:5" ht="12.65" customHeight="1" x14ac:dyDescent="0.3">
      <c r="A278" s="256" t="s">
        <v>382</v>
      </c>
      <c r="B278" s="256"/>
      <c r="C278" s="256"/>
      <c r="D278" s="256"/>
      <c r="E278" s="256"/>
    </row>
    <row r="279" spans="1:5" ht="12.65" customHeight="1" x14ac:dyDescent="0.3">
      <c r="A279" s="173" t="s">
        <v>383</v>
      </c>
      <c r="B279" s="172" t="s">
        <v>256</v>
      </c>
      <c r="C279" s="189"/>
      <c r="D279" s="175"/>
      <c r="E279" s="175"/>
    </row>
    <row r="280" spans="1:5" ht="12.65" customHeight="1" x14ac:dyDescent="0.3">
      <c r="A280" s="173" t="s">
        <v>384</v>
      </c>
      <c r="B280" s="172" t="s">
        <v>256</v>
      </c>
      <c r="C280" s="189"/>
      <c r="D280" s="175"/>
      <c r="E280" s="175"/>
    </row>
    <row r="281" spans="1:5" ht="12.65" customHeight="1" x14ac:dyDescent="0.3">
      <c r="A281" s="173" t="s">
        <v>385</v>
      </c>
      <c r="B281" s="172" t="s">
        <v>256</v>
      </c>
      <c r="C281" s="189"/>
      <c r="D281" s="175"/>
      <c r="E281" s="175"/>
    </row>
    <row r="282" spans="1:5" ht="12.65" customHeight="1" x14ac:dyDescent="0.3">
      <c r="A282" s="173" t="s">
        <v>373</v>
      </c>
      <c r="B282" s="172" t="s">
        <v>256</v>
      </c>
      <c r="C282" s="189"/>
      <c r="D282" s="175"/>
      <c r="E282" s="175"/>
    </row>
    <row r="283" spans="1:5" ht="12.65" customHeight="1" x14ac:dyDescent="0.3">
      <c r="A283" s="173" t="s">
        <v>386</v>
      </c>
      <c r="B283" s="175"/>
      <c r="C283" s="191"/>
      <c r="D283" s="175">
        <f>C279-C280+C281+C282</f>
        <v>0</v>
      </c>
      <c r="E283" s="175"/>
    </row>
    <row r="284" spans="1:5" ht="12.65" customHeight="1" x14ac:dyDescent="0.3">
      <c r="A284" s="173"/>
      <c r="B284" s="175"/>
      <c r="C284" s="191"/>
      <c r="D284" s="175"/>
      <c r="E284" s="175"/>
    </row>
    <row r="285" spans="1:5" ht="12.65" customHeight="1" x14ac:dyDescent="0.3">
      <c r="A285" s="256" t="s">
        <v>387</v>
      </c>
      <c r="B285" s="256"/>
      <c r="C285" s="256"/>
      <c r="D285" s="256"/>
      <c r="E285" s="256"/>
    </row>
    <row r="286" spans="1:5" ht="12.65" customHeight="1" x14ac:dyDescent="0.3">
      <c r="A286" s="173" t="s">
        <v>388</v>
      </c>
      <c r="B286" s="172" t="s">
        <v>256</v>
      </c>
      <c r="C286" s="189"/>
      <c r="D286" s="175"/>
      <c r="E286" s="175"/>
    </row>
    <row r="287" spans="1:5" ht="12.65" customHeight="1" x14ac:dyDescent="0.3">
      <c r="A287" s="173" t="s">
        <v>389</v>
      </c>
      <c r="B287" s="172" t="s">
        <v>256</v>
      </c>
      <c r="C287" s="189"/>
      <c r="D287" s="175"/>
      <c r="E287" s="175"/>
    </row>
    <row r="288" spans="1:5" ht="12.65" customHeight="1" x14ac:dyDescent="0.3">
      <c r="A288" s="173" t="s">
        <v>390</v>
      </c>
      <c r="B288" s="172" t="s">
        <v>256</v>
      </c>
      <c r="C288" s="189"/>
      <c r="D288" s="175"/>
      <c r="E288" s="175"/>
    </row>
    <row r="289" spans="1:5" ht="12.65" customHeight="1" x14ac:dyDescent="0.3">
      <c r="A289" s="173" t="s">
        <v>391</v>
      </c>
      <c r="B289" s="172" t="s">
        <v>256</v>
      </c>
      <c r="C289" s="189"/>
      <c r="D289" s="175"/>
      <c r="E289" s="175"/>
    </row>
    <row r="290" spans="1:5" ht="12.65" customHeight="1" x14ac:dyDescent="0.3">
      <c r="A290" s="173" t="s">
        <v>392</v>
      </c>
      <c r="B290" s="175"/>
      <c r="C290" s="191"/>
      <c r="D290" s="175">
        <f>SUM(C286:C289)</f>
        <v>0</v>
      </c>
      <c r="E290" s="175"/>
    </row>
    <row r="291" spans="1:5" ht="12.65" customHeight="1" x14ac:dyDescent="0.3">
      <c r="A291" s="173"/>
      <c r="B291" s="175"/>
      <c r="C291" s="191"/>
      <c r="D291" s="175"/>
      <c r="E291" s="175"/>
    </row>
    <row r="292" spans="1:5" ht="12.65" customHeight="1" x14ac:dyDescent="0.3">
      <c r="A292" s="173" t="s">
        <v>393</v>
      </c>
      <c r="B292" s="175"/>
      <c r="C292" s="191"/>
      <c r="D292" s="175">
        <f>D260+D265+D277+D283+D290</f>
        <v>10567994</v>
      </c>
      <c r="E292" s="175"/>
    </row>
    <row r="293" spans="1:5" ht="12.65" customHeight="1" x14ac:dyDescent="0.3">
      <c r="A293" s="173"/>
      <c r="B293" s="173"/>
      <c r="C293" s="191"/>
      <c r="D293" s="175"/>
      <c r="E293" s="175"/>
    </row>
    <row r="294" spans="1:5" ht="12.65" customHeight="1" x14ac:dyDescent="0.3">
      <c r="A294" s="173"/>
      <c r="B294" s="173"/>
      <c r="C294" s="191"/>
      <c r="D294" s="175"/>
      <c r="E294" s="175"/>
    </row>
    <row r="295" spans="1:5" ht="12.65" customHeight="1" x14ac:dyDescent="0.3">
      <c r="A295" s="173"/>
      <c r="B295" s="173"/>
      <c r="C295" s="191"/>
      <c r="D295" s="175"/>
      <c r="E295" s="175"/>
    </row>
    <row r="296" spans="1:5" ht="12.65" customHeight="1" x14ac:dyDescent="0.3">
      <c r="A296" s="173"/>
      <c r="B296" s="173"/>
      <c r="C296" s="191"/>
      <c r="D296" s="175"/>
      <c r="E296" s="175"/>
    </row>
    <row r="297" spans="1:5" ht="12.65" customHeight="1" x14ac:dyDescent="0.3">
      <c r="A297" s="173"/>
      <c r="B297" s="173"/>
      <c r="C297" s="191"/>
      <c r="D297" s="175"/>
      <c r="E297" s="175"/>
    </row>
    <row r="298" spans="1:5" ht="12.65" customHeight="1" x14ac:dyDescent="0.3">
      <c r="A298" s="173"/>
      <c r="B298" s="173"/>
      <c r="C298" s="191"/>
      <c r="D298" s="175"/>
      <c r="E298" s="175"/>
    </row>
    <row r="299" spans="1:5" ht="12.65" customHeight="1" x14ac:dyDescent="0.3">
      <c r="A299" s="173"/>
      <c r="B299" s="173"/>
      <c r="C299" s="191"/>
      <c r="D299" s="175"/>
      <c r="E299" s="175"/>
    </row>
    <row r="300" spans="1:5" ht="12.65" customHeight="1" x14ac:dyDescent="0.3">
      <c r="A300" s="173"/>
      <c r="B300" s="173"/>
      <c r="C300" s="191"/>
      <c r="D300" s="175"/>
      <c r="E300" s="175"/>
    </row>
    <row r="301" spans="1:5" ht="20.25" customHeight="1" x14ac:dyDescent="0.3">
      <c r="A301" s="173"/>
      <c r="B301" s="173"/>
      <c r="C301" s="191"/>
      <c r="D301" s="175"/>
      <c r="E301" s="175"/>
    </row>
    <row r="302" spans="1:5" ht="12.65" customHeight="1" x14ac:dyDescent="0.3">
      <c r="A302" s="208" t="s">
        <v>394</v>
      </c>
      <c r="B302" s="208"/>
      <c r="C302" s="208"/>
      <c r="D302" s="208"/>
      <c r="E302" s="208"/>
    </row>
    <row r="303" spans="1:5" ht="14.25" customHeight="1" x14ac:dyDescent="0.3">
      <c r="A303" s="256" t="s">
        <v>395</v>
      </c>
      <c r="B303" s="256"/>
      <c r="C303" s="256"/>
      <c r="D303" s="256"/>
      <c r="E303" s="256"/>
    </row>
    <row r="304" spans="1:5" ht="12.65" customHeight="1" x14ac:dyDescent="0.3">
      <c r="A304" s="173" t="s">
        <v>396</v>
      </c>
      <c r="B304" s="172" t="s">
        <v>256</v>
      </c>
      <c r="C304" s="189"/>
      <c r="D304" s="175"/>
      <c r="E304" s="175"/>
    </row>
    <row r="305" spans="1:5" ht="12.65" customHeight="1" x14ac:dyDescent="0.3">
      <c r="A305" s="173" t="s">
        <v>397</v>
      </c>
      <c r="B305" s="172" t="s">
        <v>256</v>
      </c>
      <c r="C305" s="189">
        <v>301731</v>
      </c>
      <c r="D305" s="175"/>
      <c r="E305" s="175"/>
    </row>
    <row r="306" spans="1:5" ht="12.65" customHeight="1" x14ac:dyDescent="0.3">
      <c r="A306" s="173" t="s">
        <v>398</v>
      </c>
      <c r="B306" s="172" t="s">
        <v>256</v>
      </c>
      <c r="C306" s="189">
        <v>285324</v>
      </c>
      <c r="D306" s="175"/>
      <c r="E306" s="175"/>
    </row>
    <row r="307" spans="1:5" ht="12.65" customHeight="1" x14ac:dyDescent="0.3">
      <c r="A307" s="173" t="s">
        <v>399</v>
      </c>
      <c r="B307" s="172" t="s">
        <v>256</v>
      </c>
      <c r="C307" s="189"/>
      <c r="D307" s="175"/>
      <c r="E307" s="175"/>
    </row>
    <row r="308" spans="1:5" ht="12.65" customHeight="1" x14ac:dyDescent="0.3">
      <c r="A308" s="173" t="s">
        <v>400</v>
      </c>
      <c r="B308" s="172" t="s">
        <v>256</v>
      </c>
      <c r="C308" s="189"/>
      <c r="D308" s="175"/>
      <c r="E308" s="175"/>
    </row>
    <row r="309" spans="1:5" ht="12.65" customHeight="1" x14ac:dyDescent="0.3">
      <c r="A309" s="173" t="s">
        <v>1241</v>
      </c>
      <c r="B309" s="172" t="s">
        <v>256</v>
      </c>
      <c r="C309" s="189"/>
      <c r="D309" s="175"/>
      <c r="E309" s="175"/>
    </row>
    <row r="310" spans="1:5" ht="12.65" customHeight="1" x14ac:dyDescent="0.3">
      <c r="A310" s="173" t="s">
        <v>401</v>
      </c>
      <c r="B310" s="172" t="s">
        <v>256</v>
      </c>
      <c r="C310" s="189"/>
      <c r="D310" s="175"/>
      <c r="E310" s="175"/>
    </row>
    <row r="311" spans="1:5" ht="12.65" customHeight="1" x14ac:dyDescent="0.3">
      <c r="A311" s="173" t="s">
        <v>402</v>
      </c>
      <c r="B311" s="172" t="s">
        <v>256</v>
      </c>
      <c r="C311" s="189"/>
      <c r="D311" s="175"/>
      <c r="E311" s="175"/>
    </row>
    <row r="312" spans="1:5" ht="12.65" customHeight="1" x14ac:dyDescent="0.3">
      <c r="A312" s="173" t="s">
        <v>403</v>
      </c>
      <c r="B312" s="172" t="s">
        <v>256</v>
      </c>
      <c r="C312" s="189">
        <v>620157</v>
      </c>
      <c r="D312" s="175"/>
      <c r="E312" s="175"/>
    </row>
    <row r="313" spans="1:5" ht="12.65" customHeight="1" x14ac:dyDescent="0.3">
      <c r="A313" s="173" t="s">
        <v>404</v>
      </c>
      <c r="B313" s="172" t="s">
        <v>256</v>
      </c>
      <c r="C313" s="189">
        <v>31599</v>
      </c>
      <c r="D313" s="175"/>
      <c r="E313" s="175"/>
    </row>
    <row r="314" spans="1:5" ht="12.65" customHeight="1" x14ac:dyDescent="0.3">
      <c r="A314" s="173" t="s">
        <v>405</v>
      </c>
      <c r="B314" s="175"/>
      <c r="C314" s="191"/>
      <c r="D314" s="175">
        <f>SUM(C304:C313)</f>
        <v>1238811</v>
      </c>
      <c r="E314" s="175"/>
    </row>
    <row r="315" spans="1:5" ht="12.65" customHeight="1" x14ac:dyDescent="0.3">
      <c r="A315" s="256" t="s">
        <v>406</v>
      </c>
      <c r="B315" s="256"/>
      <c r="C315" s="256"/>
      <c r="D315" s="256"/>
      <c r="E315" s="256"/>
    </row>
    <row r="316" spans="1:5" ht="12.65" customHeight="1" x14ac:dyDescent="0.3">
      <c r="A316" s="173" t="s">
        <v>407</v>
      </c>
      <c r="B316" s="172" t="s">
        <v>256</v>
      </c>
      <c r="C316" s="189"/>
      <c r="D316" s="175"/>
      <c r="E316" s="175"/>
    </row>
    <row r="317" spans="1:5" ht="12.65" customHeight="1" x14ac:dyDescent="0.3">
      <c r="A317" s="173" t="s">
        <v>408</v>
      </c>
      <c r="B317" s="172" t="s">
        <v>256</v>
      </c>
      <c r="C317" s="189"/>
      <c r="D317" s="175"/>
      <c r="E317" s="175"/>
    </row>
    <row r="318" spans="1:5" ht="12.65" customHeight="1" x14ac:dyDescent="0.3">
      <c r="A318" s="173" t="s">
        <v>409</v>
      </c>
      <c r="B318" s="172" t="s">
        <v>256</v>
      </c>
      <c r="C318" s="189"/>
      <c r="D318" s="175"/>
      <c r="E318" s="175"/>
    </row>
    <row r="319" spans="1:5" ht="12.65" customHeight="1" x14ac:dyDescent="0.3">
      <c r="A319" s="173" t="s">
        <v>410</v>
      </c>
      <c r="B319" s="175"/>
      <c r="C319" s="191"/>
      <c r="D319" s="175">
        <f>SUM(C316:C318)</f>
        <v>0</v>
      </c>
      <c r="E319" s="175"/>
    </row>
    <row r="320" spans="1:5" ht="12.65" customHeight="1" x14ac:dyDescent="0.3">
      <c r="A320" s="256" t="s">
        <v>411</v>
      </c>
      <c r="B320" s="256"/>
      <c r="C320" s="256"/>
      <c r="D320" s="256"/>
      <c r="E320" s="256"/>
    </row>
    <row r="321" spans="1:5" ht="12.65" customHeight="1" x14ac:dyDescent="0.3">
      <c r="A321" s="173" t="s">
        <v>412</v>
      </c>
      <c r="B321" s="172" t="s">
        <v>256</v>
      </c>
      <c r="C321" s="189"/>
      <c r="D321" s="175"/>
      <c r="E321" s="175"/>
    </row>
    <row r="322" spans="1:5" ht="12.65" customHeight="1" x14ac:dyDescent="0.3">
      <c r="A322" s="173" t="s">
        <v>413</v>
      </c>
      <c r="B322" s="172" t="s">
        <v>256</v>
      </c>
      <c r="C322" s="189"/>
      <c r="D322" s="175"/>
      <c r="E322" s="175"/>
    </row>
    <row r="323" spans="1:5" ht="12.65" customHeight="1" x14ac:dyDescent="0.3">
      <c r="A323" s="173" t="s">
        <v>414</v>
      </c>
      <c r="B323" s="172" t="s">
        <v>256</v>
      </c>
      <c r="C323" s="189"/>
      <c r="D323" s="175"/>
      <c r="E323" s="175"/>
    </row>
    <row r="324" spans="1:5" ht="12.65" customHeight="1" x14ac:dyDescent="0.3">
      <c r="A324" s="171" t="s">
        <v>415</v>
      </c>
      <c r="B324" s="172" t="s">
        <v>256</v>
      </c>
      <c r="C324" s="189">
        <v>95694</v>
      </c>
      <c r="D324" s="175"/>
      <c r="E324" s="175"/>
    </row>
    <row r="325" spans="1:5" ht="12.65" customHeight="1" x14ac:dyDescent="0.3">
      <c r="A325" s="173" t="s">
        <v>416</v>
      </c>
      <c r="B325" s="172" t="s">
        <v>256</v>
      </c>
      <c r="C325" s="189"/>
      <c r="D325" s="175"/>
      <c r="E325" s="175"/>
    </row>
    <row r="326" spans="1:5" ht="12.65" customHeight="1" x14ac:dyDescent="0.3">
      <c r="A326" s="171" t="s">
        <v>417</v>
      </c>
      <c r="B326" s="172" t="s">
        <v>256</v>
      </c>
      <c r="C326" s="189"/>
      <c r="D326" s="175"/>
      <c r="E326" s="175"/>
    </row>
    <row r="327" spans="1:5" ht="12.65" customHeight="1" x14ac:dyDescent="0.3">
      <c r="A327" s="173" t="s">
        <v>418</v>
      </c>
      <c r="B327" s="172" t="s">
        <v>256</v>
      </c>
      <c r="C327" s="189"/>
      <c r="D327" s="175"/>
      <c r="E327" s="175"/>
    </row>
    <row r="328" spans="1:5" ht="19.5" customHeight="1" x14ac:dyDescent="0.3">
      <c r="A328" s="173" t="s">
        <v>203</v>
      </c>
      <c r="B328" s="175"/>
      <c r="C328" s="191"/>
      <c r="D328" s="175">
        <f>SUM(C321:C327)</f>
        <v>95694</v>
      </c>
      <c r="E328" s="175"/>
    </row>
    <row r="329" spans="1:5" ht="12.65" customHeight="1" x14ac:dyDescent="0.3">
      <c r="A329" s="173" t="s">
        <v>419</v>
      </c>
      <c r="B329" s="175"/>
      <c r="C329" s="191"/>
      <c r="D329" s="175">
        <f>C313</f>
        <v>31599</v>
      </c>
      <c r="E329" s="175"/>
    </row>
    <row r="330" spans="1:5" ht="12.65" customHeight="1" x14ac:dyDescent="0.3">
      <c r="A330" s="173" t="s">
        <v>420</v>
      </c>
      <c r="B330" s="175"/>
      <c r="C330" s="191"/>
      <c r="D330" s="175">
        <f>D328-D329</f>
        <v>64095</v>
      </c>
      <c r="E330" s="175"/>
    </row>
    <row r="331" spans="1:5" ht="12.65" customHeight="1" x14ac:dyDescent="0.3">
      <c r="A331" s="173"/>
      <c r="B331" s="175"/>
      <c r="C331" s="191"/>
      <c r="D331" s="175"/>
      <c r="E331" s="175"/>
    </row>
    <row r="332" spans="1:5" ht="12.65" customHeight="1" x14ac:dyDescent="0.3">
      <c r="A332" s="173" t="s">
        <v>421</v>
      </c>
      <c r="B332" s="172" t="s">
        <v>256</v>
      </c>
      <c r="C332" s="222">
        <v>9265088</v>
      </c>
      <c r="D332" s="175"/>
      <c r="E332" s="175"/>
    </row>
    <row r="333" spans="1:5" ht="12.65" customHeight="1" x14ac:dyDescent="0.3">
      <c r="A333" s="173"/>
      <c r="B333" s="172"/>
      <c r="C333" s="230"/>
      <c r="D333" s="175"/>
      <c r="E333" s="175"/>
    </row>
    <row r="334" spans="1:5" ht="12.65" customHeight="1" x14ac:dyDescent="0.3">
      <c r="A334" s="173" t="s">
        <v>1142</v>
      </c>
      <c r="B334" s="172" t="s">
        <v>256</v>
      </c>
      <c r="C334" s="222"/>
      <c r="D334" s="175"/>
      <c r="E334" s="175"/>
    </row>
    <row r="335" spans="1:5" ht="12.65" customHeight="1" x14ac:dyDescent="0.3">
      <c r="A335" s="173" t="s">
        <v>1143</v>
      </c>
      <c r="B335" s="172" t="s">
        <v>256</v>
      </c>
      <c r="C335" s="222"/>
      <c r="D335" s="175"/>
      <c r="E335" s="175"/>
    </row>
    <row r="336" spans="1:5" ht="12.65" customHeight="1" x14ac:dyDescent="0.3">
      <c r="A336" s="173" t="s">
        <v>423</v>
      </c>
      <c r="B336" s="172" t="s">
        <v>256</v>
      </c>
      <c r="C336" s="222"/>
      <c r="D336" s="175"/>
      <c r="E336" s="175"/>
    </row>
    <row r="337" spans="1:5" ht="12.65" customHeight="1" x14ac:dyDescent="0.3">
      <c r="A337" s="173" t="s">
        <v>422</v>
      </c>
      <c r="B337" s="172" t="s">
        <v>256</v>
      </c>
      <c r="C337" s="189"/>
      <c r="D337" s="175"/>
      <c r="E337" s="175"/>
    </row>
    <row r="338" spans="1:5" ht="12.65" customHeight="1" x14ac:dyDescent="0.3">
      <c r="A338" s="173" t="s">
        <v>1252</v>
      </c>
      <c r="B338" s="172" t="s">
        <v>256</v>
      </c>
      <c r="C338" s="189"/>
      <c r="D338" s="175"/>
      <c r="E338" s="175"/>
    </row>
    <row r="339" spans="1:5" ht="12.65" customHeight="1" x14ac:dyDescent="0.3">
      <c r="A339" s="173" t="s">
        <v>424</v>
      </c>
      <c r="B339" s="175"/>
      <c r="C339" s="191"/>
      <c r="D339" s="175">
        <f>D314+D319+D330+C332+C336+C337</f>
        <v>10567994</v>
      </c>
      <c r="E339" s="175"/>
    </row>
    <row r="340" spans="1:5" ht="12.65" customHeight="1" x14ac:dyDescent="0.3">
      <c r="A340" s="173"/>
      <c r="B340" s="175"/>
      <c r="C340" s="191"/>
      <c r="D340" s="175"/>
      <c r="E340" s="175"/>
    </row>
    <row r="341" spans="1:5" ht="12.65" customHeight="1" x14ac:dyDescent="0.3">
      <c r="A341" s="173" t="s">
        <v>425</v>
      </c>
      <c r="B341" s="175"/>
      <c r="C341" s="191"/>
      <c r="D341" s="175">
        <f>D292</f>
        <v>10567994</v>
      </c>
      <c r="E341" s="175"/>
    </row>
    <row r="342" spans="1:5" ht="12.65" customHeight="1" x14ac:dyDescent="0.3">
      <c r="A342" s="173"/>
      <c r="B342" s="173"/>
      <c r="C342" s="191"/>
      <c r="D342" s="175"/>
      <c r="E342" s="175"/>
    </row>
    <row r="343" spans="1:5" ht="12.65" customHeight="1" x14ac:dyDescent="0.3">
      <c r="A343" s="173"/>
      <c r="B343" s="173"/>
      <c r="C343" s="191"/>
      <c r="D343" s="175"/>
      <c r="E343" s="175"/>
    </row>
    <row r="344" spans="1:5" ht="12.65" customHeight="1" x14ac:dyDescent="0.3">
      <c r="A344" s="173"/>
      <c r="B344" s="173"/>
      <c r="C344" s="191"/>
      <c r="D344" s="175"/>
      <c r="E344" s="175"/>
    </row>
    <row r="345" spans="1:5" ht="12.65" customHeight="1" x14ac:dyDescent="0.3">
      <c r="A345" s="173"/>
      <c r="B345" s="173"/>
      <c r="C345" s="191"/>
      <c r="D345" s="175"/>
      <c r="E345" s="175"/>
    </row>
    <row r="346" spans="1:5" ht="12.65" customHeight="1" x14ac:dyDescent="0.3">
      <c r="A346" s="173"/>
      <c r="B346" s="173"/>
      <c r="C346" s="191"/>
      <c r="D346" s="175"/>
      <c r="E346" s="175"/>
    </row>
    <row r="347" spans="1:5" ht="12.65" customHeight="1" x14ac:dyDescent="0.3">
      <c r="A347" s="173"/>
      <c r="B347" s="173"/>
      <c r="C347" s="191"/>
      <c r="D347" s="175"/>
      <c r="E347" s="175"/>
    </row>
    <row r="348" spans="1:5" ht="12.65" customHeight="1" x14ac:dyDescent="0.3">
      <c r="A348" s="173"/>
      <c r="B348" s="173"/>
      <c r="C348" s="191"/>
      <c r="D348" s="175"/>
      <c r="E348" s="175"/>
    </row>
    <row r="349" spans="1:5" ht="12.65" customHeight="1" x14ac:dyDescent="0.3">
      <c r="A349" s="173"/>
      <c r="B349" s="173"/>
      <c r="C349" s="191"/>
      <c r="D349" s="175"/>
      <c r="E349" s="175"/>
    </row>
    <row r="350" spans="1:5" ht="12.65" customHeight="1" x14ac:dyDescent="0.3">
      <c r="A350" s="173"/>
      <c r="B350" s="173"/>
      <c r="C350" s="191"/>
      <c r="D350" s="175"/>
      <c r="E350" s="175"/>
    </row>
    <row r="351" spans="1:5" ht="12.65" customHeight="1" x14ac:dyDescent="0.3">
      <c r="A351" s="173"/>
      <c r="B351" s="173"/>
      <c r="C351" s="191"/>
      <c r="D351" s="175"/>
      <c r="E351" s="175"/>
    </row>
    <row r="352" spans="1:5" ht="12.65" customHeight="1" x14ac:dyDescent="0.3">
      <c r="A352" s="173"/>
      <c r="B352" s="173"/>
      <c r="C352" s="191"/>
      <c r="D352" s="175"/>
      <c r="E352" s="175"/>
    </row>
    <row r="353" spans="1:5" ht="12.65" customHeight="1" x14ac:dyDescent="0.3">
      <c r="A353" s="173"/>
      <c r="B353" s="173"/>
      <c r="C353" s="191"/>
      <c r="D353" s="175"/>
      <c r="E353" s="175"/>
    </row>
    <row r="354" spans="1:5" ht="12.65" customHeight="1" x14ac:dyDescent="0.3">
      <c r="A354" s="173"/>
      <c r="B354" s="173"/>
      <c r="C354" s="191"/>
      <c r="D354" s="175"/>
      <c r="E354" s="175"/>
    </row>
    <row r="355" spans="1:5" ht="12.65" customHeight="1" x14ac:dyDescent="0.3">
      <c r="A355" s="173"/>
      <c r="B355" s="173"/>
      <c r="C355" s="191"/>
      <c r="D355" s="175"/>
      <c r="E355" s="175"/>
    </row>
    <row r="356" spans="1:5" ht="20.25" customHeight="1" x14ac:dyDescent="0.3">
      <c r="A356" s="173"/>
      <c r="B356" s="173"/>
      <c r="C356" s="191"/>
      <c r="D356" s="175"/>
      <c r="E356" s="175"/>
    </row>
    <row r="357" spans="1:5" ht="12.65" customHeight="1" x14ac:dyDescent="0.3">
      <c r="A357" s="208" t="s">
        <v>426</v>
      </c>
      <c r="B357" s="208"/>
      <c r="C357" s="208"/>
      <c r="D357" s="208"/>
      <c r="E357" s="208"/>
    </row>
    <row r="358" spans="1:5" ht="12.65" customHeight="1" x14ac:dyDescent="0.3">
      <c r="A358" s="256" t="s">
        <v>427</v>
      </c>
      <c r="B358" s="256"/>
      <c r="C358" s="256"/>
      <c r="D358" s="256"/>
      <c r="E358" s="256"/>
    </row>
    <row r="359" spans="1:5" ht="12.65" customHeight="1" x14ac:dyDescent="0.3">
      <c r="A359" s="173" t="s">
        <v>428</v>
      </c>
      <c r="B359" s="172" t="s">
        <v>256</v>
      </c>
      <c r="C359" s="189">
        <v>2224352</v>
      </c>
      <c r="D359" s="175"/>
      <c r="E359" s="175"/>
    </row>
    <row r="360" spans="1:5" ht="12.65" customHeight="1" x14ac:dyDescent="0.3">
      <c r="A360" s="173" t="s">
        <v>429</v>
      </c>
      <c r="B360" s="172" t="s">
        <v>256</v>
      </c>
      <c r="C360" s="189">
        <v>5300732</v>
      </c>
      <c r="D360" s="175"/>
      <c r="E360" s="175"/>
    </row>
    <row r="361" spans="1:5" ht="12.65" customHeight="1" x14ac:dyDescent="0.3">
      <c r="A361" s="173" t="s">
        <v>430</v>
      </c>
      <c r="B361" s="175"/>
      <c r="C361" s="191"/>
      <c r="D361" s="175">
        <f>SUM(C359:C360)</f>
        <v>7525084</v>
      </c>
      <c r="E361" s="175"/>
    </row>
    <row r="362" spans="1:5" ht="12.65" customHeight="1" x14ac:dyDescent="0.3">
      <c r="A362" s="256" t="s">
        <v>431</v>
      </c>
      <c r="B362" s="256"/>
      <c r="C362" s="256"/>
      <c r="D362" s="256"/>
      <c r="E362" s="256"/>
    </row>
    <row r="363" spans="1:5" ht="12.65" customHeight="1" x14ac:dyDescent="0.3">
      <c r="A363" s="173" t="s">
        <v>1254</v>
      </c>
      <c r="B363" s="256"/>
      <c r="C363" s="189">
        <v>240472</v>
      </c>
      <c r="D363" s="175"/>
      <c r="E363" s="256"/>
    </row>
    <row r="364" spans="1:5" ht="12.65" customHeight="1" x14ac:dyDescent="0.3">
      <c r="A364" s="173" t="s">
        <v>432</v>
      </c>
      <c r="B364" s="172" t="s">
        <v>256</v>
      </c>
      <c r="C364" s="189">
        <v>-3715462</v>
      </c>
      <c r="D364" s="175"/>
      <c r="E364" s="175"/>
    </row>
    <row r="365" spans="1:5" ht="12.65" customHeight="1" x14ac:dyDescent="0.3">
      <c r="A365" s="173" t="s">
        <v>433</v>
      </c>
      <c r="B365" s="172" t="s">
        <v>256</v>
      </c>
      <c r="C365" s="189">
        <v>85963</v>
      </c>
      <c r="D365" s="175"/>
      <c r="E365" s="175"/>
    </row>
    <row r="366" spans="1:5" ht="12.65" customHeight="1" x14ac:dyDescent="0.3">
      <c r="A366" s="173" t="s">
        <v>434</v>
      </c>
      <c r="B366" s="172" t="s">
        <v>256</v>
      </c>
      <c r="C366" s="189"/>
      <c r="D366" s="175"/>
      <c r="E366" s="175"/>
    </row>
    <row r="367" spans="1:5" ht="12.65" customHeight="1" x14ac:dyDescent="0.3">
      <c r="A367" s="173" t="s">
        <v>359</v>
      </c>
      <c r="B367" s="175"/>
      <c r="C367" s="191"/>
      <c r="D367" s="175">
        <f>SUM(C363:C366)</f>
        <v>-3389027</v>
      </c>
      <c r="E367" s="175"/>
    </row>
    <row r="368" spans="1:5" ht="12.65" customHeight="1" x14ac:dyDescent="0.3">
      <c r="A368" s="173" t="s">
        <v>435</v>
      </c>
      <c r="B368" s="175"/>
      <c r="C368" s="191"/>
      <c r="D368" s="175">
        <f>D361-D367</f>
        <v>10914111</v>
      </c>
      <c r="E368" s="175"/>
    </row>
    <row r="369" spans="1:5" ht="12.65" customHeight="1" x14ac:dyDescent="0.3">
      <c r="A369" s="256" t="s">
        <v>436</v>
      </c>
      <c r="B369" s="256"/>
      <c r="C369" s="256"/>
      <c r="D369" s="256"/>
      <c r="E369" s="256"/>
    </row>
    <row r="370" spans="1:5" ht="12.65" customHeight="1" x14ac:dyDescent="0.3">
      <c r="A370" s="173" t="s">
        <v>437</v>
      </c>
      <c r="B370" s="172" t="s">
        <v>256</v>
      </c>
      <c r="C370" s="189">
        <v>1974190</v>
      </c>
      <c r="D370" s="175"/>
      <c r="E370" s="175"/>
    </row>
    <row r="371" spans="1:5" ht="12.65" customHeight="1" x14ac:dyDescent="0.3">
      <c r="A371" s="173" t="s">
        <v>438</v>
      </c>
      <c r="B371" s="172" t="s">
        <v>256</v>
      </c>
      <c r="C371" s="189">
        <v>1083582</v>
      </c>
      <c r="D371" s="175"/>
      <c r="E371" s="175"/>
    </row>
    <row r="372" spans="1:5" ht="12.65" customHeight="1" x14ac:dyDescent="0.3">
      <c r="A372" s="173" t="s">
        <v>439</v>
      </c>
      <c r="B372" s="175"/>
      <c r="C372" s="191"/>
      <c r="D372" s="175">
        <f>SUM(C370:C371)</f>
        <v>3057772</v>
      </c>
      <c r="E372" s="175"/>
    </row>
    <row r="373" spans="1:5" ht="12.65" customHeight="1" x14ac:dyDescent="0.3">
      <c r="A373" s="173" t="s">
        <v>440</v>
      </c>
      <c r="B373" s="175"/>
      <c r="C373" s="191"/>
      <c r="D373" s="175">
        <f>D368+D372</f>
        <v>13971883</v>
      </c>
      <c r="E373" s="175"/>
    </row>
    <row r="374" spans="1:5" ht="12.65" customHeight="1" x14ac:dyDescent="0.3">
      <c r="A374" s="173"/>
      <c r="B374" s="175"/>
      <c r="C374" s="191"/>
      <c r="D374" s="175"/>
      <c r="E374" s="175"/>
    </row>
    <row r="375" spans="1:5" ht="12.65" customHeight="1" x14ac:dyDescent="0.3">
      <c r="A375" s="173"/>
      <c r="B375" s="175"/>
      <c r="C375" s="191"/>
      <c r="D375" s="175"/>
      <c r="E375" s="175"/>
    </row>
    <row r="376" spans="1:5" ht="12.65" customHeight="1" x14ac:dyDescent="0.3">
      <c r="A376" s="173"/>
      <c r="B376" s="175"/>
      <c r="C376" s="191"/>
      <c r="D376" s="175"/>
      <c r="E376" s="175"/>
    </row>
    <row r="377" spans="1:5" ht="12.65" customHeight="1" x14ac:dyDescent="0.3">
      <c r="A377" s="256" t="s">
        <v>441</v>
      </c>
      <c r="B377" s="256"/>
      <c r="C377" s="256"/>
      <c r="D377" s="256"/>
      <c r="E377" s="256"/>
    </row>
    <row r="378" spans="1:5" ht="12.65" customHeight="1" x14ac:dyDescent="0.3">
      <c r="A378" s="173" t="s">
        <v>442</v>
      </c>
      <c r="B378" s="172" t="s">
        <v>256</v>
      </c>
      <c r="C378" s="189">
        <v>5635936</v>
      </c>
      <c r="D378" s="175"/>
      <c r="E378" s="175"/>
    </row>
    <row r="379" spans="1:5" ht="12.65" customHeight="1" x14ac:dyDescent="0.3">
      <c r="A379" s="173" t="s">
        <v>3</v>
      </c>
      <c r="B379" s="172" t="s">
        <v>256</v>
      </c>
      <c r="C379" s="189">
        <v>1238524</v>
      </c>
      <c r="D379" s="175"/>
      <c r="E379" s="175"/>
    </row>
    <row r="380" spans="1:5" ht="12.65" customHeight="1" x14ac:dyDescent="0.3">
      <c r="A380" s="173" t="s">
        <v>236</v>
      </c>
      <c r="B380" s="172" t="s">
        <v>256</v>
      </c>
      <c r="C380" s="189">
        <v>1947933</v>
      </c>
      <c r="D380" s="175"/>
      <c r="E380" s="175"/>
    </row>
    <row r="381" spans="1:5" ht="12.65" customHeight="1" x14ac:dyDescent="0.3">
      <c r="A381" s="173" t="s">
        <v>443</v>
      </c>
      <c r="B381" s="172" t="s">
        <v>256</v>
      </c>
      <c r="C381" s="189">
        <v>809686</v>
      </c>
      <c r="D381" s="175"/>
      <c r="E381" s="175"/>
    </row>
    <row r="382" spans="1:5" ht="12.65" customHeight="1" x14ac:dyDescent="0.3">
      <c r="A382" s="173" t="s">
        <v>444</v>
      </c>
      <c r="B382" s="172" t="s">
        <v>256</v>
      </c>
      <c r="C382" s="189">
        <v>166582</v>
      </c>
      <c r="D382" s="175"/>
      <c r="E382" s="175"/>
    </row>
    <row r="383" spans="1:5" ht="12.65" customHeight="1" x14ac:dyDescent="0.3">
      <c r="A383" s="173" t="s">
        <v>445</v>
      </c>
      <c r="B383" s="172" t="s">
        <v>256</v>
      </c>
      <c r="C383" s="189">
        <v>543425</v>
      </c>
      <c r="D383" s="175"/>
      <c r="E383" s="175"/>
    </row>
    <row r="384" spans="1:5" ht="12.65" customHeight="1" x14ac:dyDescent="0.3">
      <c r="A384" s="173" t="s">
        <v>6</v>
      </c>
      <c r="B384" s="172" t="s">
        <v>256</v>
      </c>
      <c r="C384" s="189">
        <v>189229</v>
      </c>
      <c r="D384" s="175"/>
      <c r="E384" s="175"/>
    </row>
    <row r="385" spans="1:6" ht="12.65" customHeight="1" x14ac:dyDescent="0.3">
      <c r="A385" s="173" t="s">
        <v>446</v>
      </c>
      <c r="B385" s="172" t="s">
        <v>256</v>
      </c>
      <c r="C385" s="189">
        <v>151383</v>
      </c>
      <c r="D385" s="175"/>
      <c r="E385" s="175"/>
    </row>
    <row r="386" spans="1:6" ht="12.65" customHeight="1" x14ac:dyDescent="0.3">
      <c r="A386" s="173" t="s">
        <v>447</v>
      </c>
      <c r="B386" s="172" t="s">
        <v>256</v>
      </c>
      <c r="C386" s="189">
        <v>132826</v>
      </c>
      <c r="D386" s="175"/>
      <c r="E386" s="175"/>
    </row>
    <row r="387" spans="1:6" ht="12.65" customHeight="1" x14ac:dyDescent="0.3">
      <c r="A387" s="173" t="s">
        <v>448</v>
      </c>
      <c r="B387" s="172" t="s">
        <v>256</v>
      </c>
      <c r="C387" s="189">
        <v>64998</v>
      </c>
      <c r="D387" s="175"/>
      <c r="E387" s="175"/>
    </row>
    <row r="388" spans="1:6" ht="12.65" customHeight="1" x14ac:dyDescent="0.3">
      <c r="A388" s="173" t="s">
        <v>449</v>
      </c>
      <c r="B388" s="172" t="s">
        <v>256</v>
      </c>
      <c r="C388" s="189">
        <v>11946</v>
      </c>
      <c r="D388" s="175"/>
      <c r="E388" s="175"/>
    </row>
    <row r="389" spans="1:6" ht="12.65" customHeight="1" x14ac:dyDescent="0.3">
      <c r="A389" s="173" t="s">
        <v>451</v>
      </c>
      <c r="B389" s="172" t="s">
        <v>256</v>
      </c>
      <c r="C389" s="189">
        <v>195748</v>
      </c>
      <c r="D389" s="175"/>
      <c r="E389" s="175"/>
    </row>
    <row r="390" spans="1:6" ht="12.65" customHeight="1" x14ac:dyDescent="0.3">
      <c r="A390" s="173" t="s">
        <v>452</v>
      </c>
      <c r="B390" s="175"/>
      <c r="C390" s="191"/>
      <c r="D390" s="175">
        <f>SUM(C378:C389)</f>
        <v>11088216</v>
      </c>
      <c r="E390" s="175"/>
    </row>
    <row r="391" spans="1:6" ht="12.65" customHeight="1" x14ac:dyDescent="0.3">
      <c r="A391" s="173" t="s">
        <v>453</v>
      </c>
      <c r="B391" s="175"/>
      <c r="C391" s="191"/>
      <c r="D391" s="175">
        <f>D373-D390</f>
        <v>2883667</v>
      </c>
      <c r="E391" s="175"/>
    </row>
    <row r="392" spans="1:6" ht="12.65" customHeight="1" x14ac:dyDescent="0.3">
      <c r="A392" s="173" t="s">
        <v>454</v>
      </c>
      <c r="B392" s="172" t="s">
        <v>256</v>
      </c>
      <c r="C392" s="189">
        <v>565340</v>
      </c>
      <c r="D392" s="175"/>
      <c r="E392" s="175"/>
    </row>
    <row r="393" spans="1:6" ht="12.65" customHeight="1" x14ac:dyDescent="0.3">
      <c r="A393" s="173" t="s">
        <v>455</v>
      </c>
      <c r="B393" s="175"/>
      <c r="C393" s="191"/>
      <c r="D393" s="195">
        <f>D391+C392</f>
        <v>3449007</v>
      </c>
      <c r="E393" s="175"/>
      <c r="F393" s="197"/>
    </row>
    <row r="394" spans="1:6" ht="12.65" customHeight="1" x14ac:dyDescent="0.3">
      <c r="A394" s="173" t="s">
        <v>456</v>
      </c>
      <c r="B394" s="172" t="s">
        <v>256</v>
      </c>
      <c r="C394" s="189"/>
      <c r="D394" s="175"/>
      <c r="E394" s="175"/>
    </row>
    <row r="395" spans="1:6" ht="12.65" customHeight="1" x14ac:dyDescent="0.3">
      <c r="A395" s="173" t="s">
        <v>457</v>
      </c>
      <c r="B395" s="172" t="s">
        <v>256</v>
      </c>
      <c r="C395" s="189"/>
      <c r="D395" s="175"/>
      <c r="E395" s="175"/>
    </row>
    <row r="396" spans="1:6" ht="12.65" customHeight="1" x14ac:dyDescent="0.3">
      <c r="A396" s="173" t="s">
        <v>458</v>
      </c>
      <c r="B396" s="175"/>
      <c r="C396" s="191"/>
      <c r="D396" s="175">
        <f>D393+C394-C395</f>
        <v>3449007</v>
      </c>
      <c r="E396" s="175"/>
    </row>
    <row r="397" spans="1:6" ht="13.5" customHeight="1" x14ac:dyDescent="0.3">
      <c r="A397" s="179"/>
      <c r="B397" s="179"/>
    </row>
    <row r="398" spans="1:6" ht="12.65" customHeight="1" x14ac:dyDescent="0.3">
      <c r="A398" s="179"/>
      <c r="B398" s="179"/>
    </row>
    <row r="399" spans="1:6" ht="12.65" customHeight="1" x14ac:dyDescent="0.3">
      <c r="A399" s="179"/>
      <c r="B399" s="179"/>
    </row>
    <row r="400" spans="1:6" ht="12" customHeight="1" x14ac:dyDescent="0.3">
      <c r="A400" s="179"/>
      <c r="B400" s="179"/>
    </row>
    <row r="401" spans="1:5" ht="12" customHeight="1" x14ac:dyDescent="0.3">
      <c r="A401" s="179"/>
      <c r="B401" s="179"/>
    </row>
    <row r="402" spans="1:5" ht="12" customHeight="1" x14ac:dyDescent="0.3">
      <c r="A402" s="179"/>
      <c r="B402" s="179"/>
    </row>
    <row r="403" spans="1:5" ht="12" customHeight="1" x14ac:dyDescent="0.3">
      <c r="A403" s="179"/>
      <c r="B403" s="179"/>
    </row>
    <row r="404" spans="1:5" ht="12" customHeight="1" x14ac:dyDescent="0.3">
      <c r="A404" s="179"/>
      <c r="B404" s="179"/>
    </row>
    <row r="405" spans="1:5" ht="12.65" customHeight="1" x14ac:dyDescent="0.3">
      <c r="A405" s="179"/>
      <c r="B405" s="179"/>
    </row>
    <row r="406" spans="1:5" ht="12.65" customHeight="1" x14ac:dyDescent="0.3">
      <c r="A406" s="179"/>
      <c r="B406" s="179"/>
    </row>
    <row r="407" spans="1:5" ht="12.65" customHeight="1" x14ac:dyDescent="0.3">
      <c r="A407" s="179"/>
      <c r="B407" s="179"/>
    </row>
    <row r="408" spans="1:5" ht="12.65" customHeight="1" x14ac:dyDescent="0.3">
      <c r="A408" s="179"/>
      <c r="B408" s="179"/>
    </row>
    <row r="409" spans="1:5" ht="12.65" customHeight="1" x14ac:dyDescent="0.3">
      <c r="A409" s="179"/>
      <c r="B409" s="179"/>
    </row>
    <row r="410" spans="1:5" ht="12.65" customHeight="1" x14ac:dyDescent="0.3">
      <c r="A410" s="179"/>
      <c r="B410" s="179"/>
    </row>
    <row r="411" spans="1:5" ht="12.65" customHeight="1" x14ac:dyDescent="0.3">
      <c r="A411" s="179"/>
      <c r="B411" s="179"/>
      <c r="C411" s="181" t="s">
        <v>459</v>
      </c>
      <c r="D411" s="179"/>
      <c r="E411" s="259"/>
    </row>
    <row r="412" spans="1:5" ht="12.65" customHeight="1" x14ac:dyDescent="0.3">
      <c r="A412" s="179" t="str">
        <f>C84&amp;"   "&amp;"H-"&amp;FIXED(C83,0,TRUE)&amp;"     FYE "&amp;C82</f>
        <v>Garfield County Public Hospital District   H-0     FYE 12/31/2021</v>
      </c>
      <c r="B412" s="179"/>
      <c r="C412" s="179"/>
      <c r="D412" s="179"/>
      <c r="E412" s="259"/>
    </row>
    <row r="413" spans="1:5" ht="12.65" customHeight="1" x14ac:dyDescent="0.3">
      <c r="A413" s="179" t="s">
        <v>460</v>
      </c>
      <c r="B413" s="181" t="s">
        <v>461</v>
      </c>
      <c r="C413" s="181" t="s">
        <v>1242</v>
      </c>
      <c r="D413" s="181" t="s">
        <v>462</v>
      </c>
    </row>
    <row r="414" spans="1:5" ht="12.65" customHeight="1" x14ac:dyDescent="0.3">
      <c r="A414" s="179" t="s">
        <v>463</v>
      </c>
      <c r="B414" s="179">
        <f>C111</f>
        <v>42</v>
      </c>
      <c r="C414" s="194">
        <f>E138</f>
        <v>42</v>
      </c>
      <c r="D414" s="179"/>
    </row>
    <row r="415" spans="1:5" ht="12.65" customHeight="1" x14ac:dyDescent="0.3">
      <c r="A415" s="179" t="s">
        <v>464</v>
      </c>
      <c r="B415" s="179">
        <f>D111</f>
        <v>157</v>
      </c>
      <c r="C415" s="179">
        <f>E139</f>
        <v>157</v>
      </c>
      <c r="D415" s="194">
        <f>SUM(C59:H59)+N59</f>
        <v>157</v>
      </c>
    </row>
    <row r="416" spans="1:5" ht="12.65" customHeight="1" x14ac:dyDescent="0.3">
      <c r="A416" s="179"/>
      <c r="B416" s="179"/>
      <c r="C416" s="194"/>
      <c r="D416" s="179"/>
    </row>
    <row r="417" spans="1:7" ht="12.65" customHeight="1" x14ac:dyDescent="0.3">
      <c r="A417" s="179" t="s">
        <v>465</v>
      </c>
      <c r="B417" s="179">
        <f>C112</f>
        <v>330</v>
      </c>
      <c r="C417" s="194">
        <f>E144</f>
        <v>330</v>
      </c>
      <c r="D417" s="179"/>
    </row>
    <row r="418" spans="1:7" ht="12.65" customHeight="1" x14ac:dyDescent="0.3">
      <c r="A418" s="179" t="s">
        <v>466</v>
      </c>
      <c r="B418" s="179">
        <f>D112</f>
        <v>6584</v>
      </c>
      <c r="C418" s="179">
        <f>E145</f>
        <v>6584</v>
      </c>
      <c r="D418" s="179">
        <f>K59+L59</f>
        <v>6584</v>
      </c>
    </row>
    <row r="419" spans="1:7" ht="12.65" customHeight="1" x14ac:dyDescent="0.3">
      <c r="A419" s="179"/>
      <c r="B419" s="179"/>
      <c r="C419" s="194"/>
      <c r="D419" s="179"/>
    </row>
    <row r="420" spans="1:7" ht="12.65" customHeight="1" x14ac:dyDescent="0.3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 x14ac:dyDescent="0.3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 x14ac:dyDescent="0.3">
      <c r="A422" s="206"/>
      <c r="B422" s="206"/>
      <c r="C422" s="181"/>
      <c r="D422" s="179"/>
    </row>
    <row r="423" spans="1:7" ht="12.65" customHeight="1" x14ac:dyDescent="0.3">
      <c r="A423" s="180" t="s">
        <v>469</v>
      </c>
      <c r="B423" s="180">
        <f>C114</f>
        <v>0</v>
      </c>
    </row>
    <row r="424" spans="1:7" ht="12.65" customHeight="1" x14ac:dyDescent="0.3">
      <c r="A424" s="179" t="s">
        <v>1243</v>
      </c>
      <c r="B424" s="179">
        <f>D114</f>
        <v>0</v>
      </c>
      <c r="D424" s="179">
        <f>J59</f>
        <v>0</v>
      </c>
    </row>
    <row r="425" spans="1:7" ht="12.65" customHeight="1" x14ac:dyDescent="0.3">
      <c r="A425" s="206"/>
      <c r="B425" s="206"/>
      <c r="C425" s="206"/>
      <c r="D425" s="206"/>
      <c r="F425" s="206"/>
      <c r="G425" s="206"/>
    </row>
    <row r="426" spans="1:7" ht="12.65" customHeight="1" x14ac:dyDescent="0.3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 x14ac:dyDescent="0.3">
      <c r="A427" s="179" t="s">
        <v>473</v>
      </c>
      <c r="B427" s="179">
        <f t="shared" ref="B427:B437" si="12">C378</f>
        <v>5635936</v>
      </c>
      <c r="C427" s="179">
        <f t="shared" ref="C427:C434" si="13">CE61</f>
        <v>5635936</v>
      </c>
      <c r="D427" s="179"/>
    </row>
    <row r="428" spans="1:7" ht="12.65" customHeight="1" x14ac:dyDescent="0.3">
      <c r="A428" s="179" t="s">
        <v>3</v>
      </c>
      <c r="B428" s="179">
        <f t="shared" si="12"/>
        <v>1238524</v>
      </c>
      <c r="C428" s="179">
        <f t="shared" si="13"/>
        <v>1238526</v>
      </c>
      <c r="D428" s="179">
        <f>D173</f>
        <v>1238524</v>
      </c>
    </row>
    <row r="429" spans="1:7" ht="12.65" customHeight="1" x14ac:dyDescent="0.3">
      <c r="A429" s="179" t="s">
        <v>236</v>
      </c>
      <c r="B429" s="179">
        <f t="shared" si="12"/>
        <v>1947933</v>
      </c>
      <c r="C429" s="179">
        <f t="shared" si="13"/>
        <v>1947933</v>
      </c>
      <c r="D429" s="179"/>
    </row>
    <row r="430" spans="1:7" ht="12.65" customHeight="1" x14ac:dyDescent="0.3">
      <c r="A430" s="179" t="s">
        <v>237</v>
      </c>
      <c r="B430" s="179">
        <f t="shared" si="12"/>
        <v>809686</v>
      </c>
      <c r="C430" s="179">
        <f t="shared" si="13"/>
        <v>809686</v>
      </c>
      <c r="D430" s="179"/>
    </row>
    <row r="431" spans="1:7" ht="12.65" customHeight="1" x14ac:dyDescent="0.3">
      <c r="A431" s="179" t="s">
        <v>444</v>
      </c>
      <c r="B431" s="179">
        <f t="shared" si="12"/>
        <v>166582</v>
      </c>
      <c r="C431" s="179">
        <f t="shared" si="13"/>
        <v>166582</v>
      </c>
      <c r="D431" s="179"/>
    </row>
    <row r="432" spans="1:7" ht="12.65" customHeight="1" x14ac:dyDescent="0.3">
      <c r="A432" s="179" t="s">
        <v>445</v>
      </c>
      <c r="B432" s="179">
        <f t="shared" si="12"/>
        <v>543425</v>
      </c>
      <c r="C432" s="179">
        <f t="shared" si="13"/>
        <v>543425</v>
      </c>
      <c r="D432" s="179"/>
    </row>
    <row r="433" spans="1:7" ht="12.65" customHeight="1" x14ac:dyDescent="0.3">
      <c r="A433" s="179" t="s">
        <v>6</v>
      </c>
      <c r="B433" s="179">
        <f t="shared" si="12"/>
        <v>189229</v>
      </c>
      <c r="C433" s="179">
        <f t="shared" si="13"/>
        <v>189231</v>
      </c>
      <c r="D433" s="179">
        <f>C217</f>
        <v>189229</v>
      </c>
    </row>
    <row r="434" spans="1:7" ht="12.65" customHeight="1" x14ac:dyDescent="0.3">
      <c r="A434" s="179" t="s">
        <v>474</v>
      </c>
      <c r="B434" s="179">
        <f t="shared" si="12"/>
        <v>151383</v>
      </c>
      <c r="C434" s="179">
        <f t="shared" si="13"/>
        <v>151383</v>
      </c>
      <c r="D434" s="179">
        <f>D177</f>
        <v>151383</v>
      </c>
    </row>
    <row r="435" spans="1:7" ht="12.65" customHeight="1" x14ac:dyDescent="0.3">
      <c r="A435" s="179" t="s">
        <v>447</v>
      </c>
      <c r="B435" s="179">
        <f t="shared" si="12"/>
        <v>132826</v>
      </c>
      <c r="C435" s="179"/>
      <c r="D435" s="179">
        <f>D181</f>
        <v>132826</v>
      </c>
    </row>
    <row r="436" spans="1:7" ht="12.65" customHeight="1" x14ac:dyDescent="0.3">
      <c r="A436" s="179" t="s">
        <v>475</v>
      </c>
      <c r="B436" s="179">
        <f t="shared" si="12"/>
        <v>64998</v>
      </c>
      <c r="C436" s="179"/>
      <c r="D436" s="179">
        <f>D186</f>
        <v>64998</v>
      </c>
    </row>
    <row r="437" spans="1:7" ht="12.65" customHeight="1" x14ac:dyDescent="0.3">
      <c r="A437" s="194" t="s">
        <v>449</v>
      </c>
      <c r="B437" s="194">
        <f t="shared" si="12"/>
        <v>11946</v>
      </c>
      <c r="C437" s="194"/>
      <c r="D437" s="194">
        <f>D190</f>
        <v>11946</v>
      </c>
    </row>
    <row r="438" spans="1:7" ht="12.65" customHeight="1" x14ac:dyDescent="0.3">
      <c r="A438" s="194" t="s">
        <v>476</v>
      </c>
      <c r="B438" s="194">
        <f>C386+C387+C388</f>
        <v>209770</v>
      </c>
      <c r="C438" s="194">
        <f>CD69</f>
        <v>209770</v>
      </c>
      <c r="D438" s="194">
        <f>D181+D186+D190</f>
        <v>209770</v>
      </c>
    </row>
    <row r="439" spans="1:7" ht="12.65" customHeight="1" x14ac:dyDescent="0.3">
      <c r="A439" s="179" t="s">
        <v>451</v>
      </c>
      <c r="B439" s="194">
        <f>C389</f>
        <v>195748</v>
      </c>
      <c r="C439" s="194">
        <f>SUM(C69:CC69)</f>
        <v>195748</v>
      </c>
      <c r="D439" s="179"/>
    </row>
    <row r="440" spans="1:7" ht="12.65" customHeight="1" x14ac:dyDescent="0.3">
      <c r="A440" s="179" t="s">
        <v>477</v>
      </c>
      <c r="B440" s="194">
        <f>B438+B439</f>
        <v>405518</v>
      </c>
      <c r="C440" s="194">
        <f>CE69</f>
        <v>405518</v>
      </c>
      <c r="D440" s="179"/>
    </row>
    <row r="441" spans="1:7" ht="12.65" customHeight="1" x14ac:dyDescent="0.3">
      <c r="A441" s="179" t="s">
        <v>478</v>
      </c>
      <c r="B441" s="179">
        <f>D390</f>
        <v>11088216</v>
      </c>
      <c r="C441" s="179">
        <f>SUM(C427:C437)+C440</f>
        <v>11088220</v>
      </c>
      <c r="D441" s="179"/>
    </row>
    <row r="442" spans="1:7" ht="12.65" customHeight="1" x14ac:dyDescent="0.3">
      <c r="A442" s="206"/>
      <c r="B442" s="206"/>
      <c r="C442" s="206"/>
      <c r="D442" s="206"/>
      <c r="F442" s="206"/>
      <c r="G442" s="206"/>
    </row>
    <row r="443" spans="1:7" ht="12.65" customHeight="1" x14ac:dyDescent="0.3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 x14ac:dyDescent="0.3">
      <c r="A444" s="179" t="s">
        <v>1256</v>
      </c>
      <c r="B444" s="179">
        <f>D221</f>
        <v>240472</v>
      </c>
      <c r="C444" s="179">
        <f>C363</f>
        <v>240472</v>
      </c>
      <c r="D444" s="179"/>
    </row>
    <row r="445" spans="1:7" ht="12.65" customHeight="1" x14ac:dyDescent="0.3">
      <c r="A445" s="179" t="s">
        <v>343</v>
      </c>
      <c r="B445" s="179">
        <f>D229</f>
        <v>-3715462</v>
      </c>
      <c r="C445" s="179">
        <f>C364</f>
        <v>-3715462</v>
      </c>
      <c r="D445" s="179"/>
    </row>
    <row r="446" spans="1:7" ht="12.65" customHeight="1" x14ac:dyDescent="0.3">
      <c r="A446" s="179" t="s">
        <v>351</v>
      </c>
      <c r="B446" s="179">
        <f>D236</f>
        <v>85963</v>
      </c>
      <c r="C446" s="179">
        <f>C365</f>
        <v>85963</v>
      </c>
      <c r="D446" s="179"/>
    </row>
    <row r="447" spans="1:7" ht="12.65" customHeight="1" x14ac:dyDescent="0.3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 x14ac:dyDescent="0.3">
      <c r="A448" s="179" t="s">
        <v>358</v>
      </c>
      <c r="B448" s="179">
        <f>D242</f>
        <v>-3389027</v>
      </c>
      <c r="C448" s="179">
        <f>D367</f>
        <v>-3389027</v>
      </c>
      <c r="D448" s="179"/>
    </row>
    <row r="449" spans="1:7" ht="12.65" customHeight="1" x14ac:dyDescent="0.3">
      <c r="A449" s="206"/>
      <c r="B449" s="206"/>
      <c r="C449" s="206"/>
      <c r="D449" s="206"/>
      <c r="F449" s="206"/>
      <c r="G449" s="206"/>
    </row>
    <row r="450" spans="1:7" ht="12.65" customHeight="1" x14ac:dyDescent="0.3">
      <c r="A450" s="180" t="s">
        <v>481</v>
      </c>
      <c r="B450" s="181" t="s">
        <v>482</v>
      </c>
      <c r="C450" s="206"/>
      <c r="D450" s="206"/>
      <c r="F450" s="206"/>
      <c r="G450" s="206"/>
    </row>
    <row r="451" spans="1:7" ht="12.65" customHeight="1" x14ac:dyDescent="0.3">
      <c r="B451" s="181" t="s">
        <v>483</v>
      </c>
    </row>
    <row r="452" spans="1:7" ht="12.65" customHeight="1" x14ac:dyDescent="0.3">
      <c r="B452" s="181" t="s">
        <v>472</v>
      </c>
    </row>
    <row r="453" spans="1:7" ht="12.65" customHeight="1" x14ac:dyDescent="0.3">
      <c r="A453" s="199" t="s">
        <v>484</v>
      </c>
      <c r="B453" s="180">
        <f>C231</f>
        <v>199</v>
      </c>
    </row>
    <row r="454" spans="1:7" ht="12.65" customHeight="1" x14ac:dyDescent="0.3">
      <c r="A454" s="179" t="s">
        <v>168</v>
      </c>
      <c r="B454" s="179">
        <f>C233</f>
        <v>25537</v>
      </c>
      <c r="C454" s="179"/>
      <c r="D454" s="179"/>
    </row>
    <row r="455" spans="1:7" ht="12.65" customHeight="1" x14ac:dyDescent="0.3">
      <c r="A455" s="179" t="s">
        <v>131</v>
      </c>
      <c r="B455" s="179">
        <f>C234</f>
        <v>60426</v>
      </c>
      <c r="C455" s="179"/>
      <c r="D455" s="179"/>
    </row>
    <row r="456" spans="1:7" ht="12.65" customHeight="1" x14ac:dyDescent="0.3">
      <c r="A456" s="206"/>
      <c r="B456" s="206"/>
      <c r="C456" s="206"/>
      <c r="D456" s="206"/>
      <c r="F456" s="206"/>
      <c r="G456" s="206"/>
    </row>
    <row r="457" spans="1:7" ht="12.65" customHeight="1" x14ac:dyDescent="0.3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 x14ac:dyDescent="0.3">
      <c r="A458" s="179" t="s">
        <v>487</v>
      </c>
      <c r="B458" s="194">
        <f>C370</f>
        <v>1974190</v>
      </c>
      <c r="C458" s="194">
        <f>CE70</f>
        <v>1974190</v>
      </c>
      <c r="D458" s="194"/>
    </row>
    <row r="459" spans="1:7" ht="12.65" customHeight="1" x14ac:dyDescent="0.3">
      <c r="A459" s="179" t="s">
        <v>244</v>
      </c>
      <c r="B459" s="194">
        <f>C371</f>
        <v>1083582</v>
      </c>
      <c r="C459" s="194">
        <f>CE72</f>
        <v>1083582</v>
      </c>
      <c r="D459" s="194"/>
    </row>
    <row r="460" spans="1:7" ht="12.65" customHeight="1" x14ac:dyDescent="0.3">
      <c r="A460" s="206"/>
      <c r="B460" s="206"/>
      <c r="C460" s="206"/>
      <c r="D460" s="206"/>
      <c r="F460" s="206"/>
      <c r="G460" s="206"/>
    </row>
    <row r="461" spans="1:7" ht="12.65" customHeight="1" x14ac:dyDescent="0.3">
      <c r="A461" s="179" t="s">
        <v>488</v>
      </c>
      <c r="B461" s="181"/>
      <c r="C461" s="181"/>
      <c r="D461" s="181" t="s">
        <v>1244</v>
      </c>
    </row>
    <row r="462" spans="1:7" ht="12.65" customHeight="1" x14ac:dyDescent="0.3">
      <c r="B462" s="181" t="s">
        <v>471</v>
      </c>
      <c r="C462" s="181" t="s">
        <v>486</v>
      </c>
      <c r="D462" s="181" t="s">
        <v>490</v>
      </c>
    </row>
    <row r="463" spans="1:7" ht="12.65" customHeight="1" x14ac:dyDescent="0.3">
      <c r="A463" s="179" t="s">
        <v>245</v>
      </c>
      <c r="B463" s="194">
        <f>C359</f>
        <v>2224352</v>
      </c>
      <c r="C463" s="194">
        <f>CE73</f>
        <v>2224352</v>
      </c>
      <c r="D463" s="194">
        <f>E141+E147+E153</f>
        <v>2224351</v>
      </c>
    </row>
    <row r="464" spans="1:7" ht="12.65" customHeight="1" x14ac:dyDescent="0.3">
      <c r="A464" s="179" t="s">
        <v>246</v>
      </c>
      <c r="B464" s="194">
        <f>C360</f>
        <v>5300732</v>
      </c>
      <c r="C464" s="194">
        <f>CE74</f>
        <v>5300732</v>
      </c>
      <c r="D464" s="194">
        <f>E142+E148+E154</f>
        <v>5300732</v>
      </c>
    </row>
    <row r="465" spans="1:7" ht="12.65" customHeight="1" x14ac:dyDescent="0.3">
      <c r="A465" s="179" t="s">
        <v>247</v>
      </c>
      <c r="B465" s="194">
        <f>D361</f>
        <v>7525084</v>
      </c>
      <c r="C465" s="194">
        <f>CE75</f>
        <v>7525084</v>
      </c>
      <c r="D465" s="194">
        <f>D463+D464</f>
        <v>7525083</v>
      </c>
    </row>
    <row r="466" spans="1:7" ht="12.65" customHeight="1" x14ac:dyDescent="0.3">
      <c r="A466" s="206"/>
      <c r="B466" s="206"/>
      <c r="C466" s="206"/>
      <c r="D466" s="206"/>
      <c r="F466" s="206"/>
      <c r="G466" s="206"/>
    </row>
    <row r="467" spans="1:7" ht="12.65" customHeight="1" x14ac:dyDescent="0.3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 x14ac:dyDescent="0.3">
      <c r="A468" s="179" t="s">
        <v>332</v>
      </c>
      <c r="B468" s="179">
        <f t="shared" ref="B468:B475" si="14">C267</f>
        <v>83983</v>
      </c>
      <c r="C468" s="179">
        <f>E195</f>
        <v>83983</v>
      </c>
      <c r="D468" s="179"/>
    </row>
    <row r="469" spans="1:7" ht="12.65" customHeight="1" x14ac:dyDescent="0.3">
      <c r="A469" s="179" t="s">
        <v>333</v>
      </c>
      <c r="B469" s="179">
        <f t="shared" si="14"/>
        <v>234472</v>
      </c>
      <c r="C469" s="179">
        <f>E196</f>
        <v>234472</v>
      </c>
      <c r="D469" s="179"/>
    </row>
    <row r="470" spans="1:7" ht="12.65" customHeight="1" x14ac:dyDescent="0.3">
      <c r="A470" s="179" t="s">
        <v>334</v>
      </c>
      <c r="B470" s="179">
        <f t="shared" si="14"/>
        <v>1511534</v>
      </c>
      <c r="C470" s="179">
        <f>E197</f>
        <v>1511534</v>
      </c>
      <c r="D470" s="179"/>
    </row>
    <row r="471" spans="1:7" ht="12.65" customHeight="1" x14ac:dyDescent="0.3">
      <c r="A471" s="179" t="s">
        <v>494</v>
      </c>
      <c r="B471" s="179">
        <f t="shared" si="14"/>
        <v>0</v>
      </c>
      <c r="C471" s="179">
        <f>E198</f>
        <v>0</v>
      </c>
      <c r="D471" s="179"/>
    </row>
    <row r="472" spans="1:7" ht="12.65" customHeight="1" x14ac:dyDescent="0.3">
      <c r="A472" s="179" t="s">
        <v>377</v>
      </c>
      <c r="B472" s="179">
        <f t="shared" si="14"/>
        <v>1101977</v>
      </c>
      <c r="C472" s="179">
        <f>E199</f>
        <v>1101977</v>
      </c>
      <c r="D472" s="179"/>
    </row>
    <row r="473" spans="1:7" ht="12.65" customHeight="1" x14ac:dyDescent="0.3">
      <c r="A473" s="179" t="s">
        <v>495</v>
      </c>
      <c r="B473" s="179">
        <f t="shared" si="14"/>
        <v>3232397</v>
      </c>
      <c r="C473" s="179">
        <f>SUM(E200:E201)</f>
        <v>3232397</v>
      </c>
      <c r="D473" s="179"/>
    </row>
    <row r="474" spans="1:7" ht="12.65" customHeight="1" x14ac:dyDescent="0.3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 x14ac:dyDescent="0.3">
      <c r="A475" s="179" t="s">
        <v>340</v>
      </c>
      <c r="B475" s="179">
        <f t="shared" si="14"/>
        <v>188782</v>
      </c>
      <c r="C475" s="179">
        <f>E203</f>
        <v>188782</v>
      </c>
      <c r="D475" s="179"/>
    </row>
    <row r="476" spans="1:7" ht="12.65" customHeight="1" x14ac:dyDescent="0.3">
      <c r="A476" s="179" t="s">
        <v>203</v>
      </c>
      <c r="B476" s="179">
        <f>D275</f>
        <v>6353145</v>
      </c>
      <c r="C476" s="179">
        <f>E204</f>
        <v>6353145</v>
      </c>
      <c r="D476" s="179"/>
    </row>
    <row r="477" spans="1:7" ht="12.65" customHeight="1" x14ac:dyDescent="0.3">
      <c r="A477" s="179"/>
      <c r="B477" s="179"/>
      <c r="C477" s="179"/>
      <c r="D477" s="179"/>
    </row>
    <row r="478" spans="1:7" ht="12.65" customHeight="1" x14ac:dyDescent="0.3">
      <c r="A478" s="179" t="s">
        <v>496</v>
      </c>
      <c r="B478" s="179">
        <f>C276</f>
        <v>4803830</v>
      </c>
      <c r="C478" s="179">
        <f>E217</f>
        <v>4803830</v>
      </c>
      <c r="D478" s="179"/>
    </row>
    <row r="480" spans="1:7" ht="12.65" customHeight="1" x14ac:dyDescent="0.3">
      <c r="A480" s="180" t="s">
        <v>497</v>
      </c>
    </row>
    <row r="481" spans="1:12" ht="12.65" customHeight="1" x14ac:dyDescent="0.3">
      <c r="A481" s="180" t="s">
        <v>498</v>
      </c>
      <c r="C481" s="180">
        <f>D341</f>
        <v>10567994</v>
      </c>
    </row>
    <row r="482" spans="1:12" ht="12.65" customHeight="1" x14ac:dyDescent="0.3">
      <c r="A482" s="180" t="s">
        <v>499</v>
      </c>
      <c r="C482" s="180">
        <f>D339</f>
        <v>10567994</v>
      </c>
    </row>
    <row r="485" spans="1:12" ht="12.65" customHeight="1" x14ac:dyDescent="0.3">
      <c r="A485" s="199" t="s">
        <v>500</v>
      </c>
    </row>
    <row r="486" spans="1:12" ht="12.65" customHeight="1" x14ac:dyDescent="0.3">
      <c r="A486" s="199" t="s">
        <v>501</v>
      </c>
    </row>
    <row r="487" spans="1:12" ht="12.65" customHeight="1" x14ac:dyDescent="0.3">
      <c r="A487" s="199" t="s">
        <v>502</v>
      </c>
    </row>
    <row r="488" spans="1:12" ht="12.65" customHeight="1" x14ac:dyDescent="0.3">
      <c r="A488" s="199"/>
    </row>
    <row r="489" spans="1:12" ht="12.65" customHeight="1" x14ac:dyDescent="0.3">
      <c r="A489" s="198" t="s">
        <v>503</v>
      </c>
    </row>
    <row r="490" spans="1:12" ht="12.65" customHeight="1" x14ac:dyDescent="0.3">
      <c r="A490" s="199" t="s">
        <v>504</v>
      </c>
    </row>
    <row r="491" spans="1:12" ht="12.65" customHeight="1" x14ac:dyDescent="0.3">
      <c r="A491" s="199"/>
    </row>
    <row r="493" spans="1:12" ht="12.65" customHeight="1" x14ac:dyDescent="0.3">
      <c r="A493" s="180" t="str">
        <f>C83</f>
        <v>082</v>
      </c>
      <c r="B493" s="260" t="str">
        <f>RIGHT('Prior Year'!C82,4)</f>
        <v>2020</v>
      </c>
      <c r="C493" s="260" t="str">
        <f>RIGHT(C82,4)</f>
        <v>2021</v>
      </c>
      <c r="D493" s="260" t="str">
        <f>RIGHT('Prior Year'!C82,4)</f>
        <v>2020</v>
      </c>
      <c r="E493" s="260" t="str">
        <f>RIGHT(C82,4)</f>
        <v>2021</v>
      </c>
      <c r="F493" s="260" t="str">
        <f>RIGHT('Prior Year'!C82,4)</f>
        <v>2020</v>
      </c>
      <c r="G493" s="260" t="str">
        <f>RIGHT(C82,4)</f>
        <v>2021</v>
      </c>
      <c r="H493" s="260"/>
      <c r="K493" s="260"/>
      <c r="L493" s="260"/>
    </row>
    <row r="494" spans="1:12" ht="12.65" customHeight="1" x14ac:dyDescent="0.3">
      <c r="A494" s="198"/>
      <c r="B494" s="181" t="s">
        <v>505</v>
      </c>
      <c r="C494" s="181" t="s">
        <v>505</v>
      </c>
      <c r="D494" s="261" t="s">
        <v>506</v>
      </c>
      <c r="E494" s="261" t="s">
        <v>506</v>
      </c>
      <c r="F494" s="260" t="s">
        <v>507</v>
      </c>
      <c r="G494" s="260" t="s">
        <v>507</v>
      </c>
      <c r="H494" s="260" t="s">
        <v>508</v>
      </c>
      <c r="K494" s="260"/>
      <c r="L494" s="260"/>
    </row>
    <row r="495" spans="1:12" ht="12.65" customHeight="1" x14ac:dyDescent="0.3">
      <c r="B495" s="181" t="s">
        <v>303</v>
      </c>
      <c r="C495" s="181" t="s">
        <v>303</v>
      </c>
      <c r="D495" s="181" t="s">
        <v>509</v>
      </c>
      <c r="E495" s="181" t="s">
        <v>509</v>
      </c>
      <c r="F495" s="260" t="s">
        <v>510</v>
      </c>
      <c r="G495" s="260" t="s">
        <v>510</v>
      </c>
      <c r="H495" s="260" t="s">
        <v>511</v>
      </c>
      <c r="K495" s="260"/>
      <c r="L495" s="260"/>
    </row>
    <row r="496" spans="1:12" ht="12.65" customHeight="1" x14ac:dyDescent="0.3">
      <c r="A496" s="180" t="s">
        <v>512</v>
      </c>
      <c r="B496" s="239">
        <f>'Prior Year'!C71</f>
        <v>0</v>
      </c>
      <c r="C496" s="239">
        <f>C71</f>
        <v>0</v>
      </c>
      <c r="D496" s="239">
        <f>'Prior Year'!C59</f>
        <v>0</v>
      </c>
      <c r="E496" s="180">
        <f>C59</f>
        <v>0</v>
      </c>
      <c r="F496" s="262" t="str">
        <f t="shared" ref="F496:G511" si="15">IF(B496=0,"",IF(D496=0,"",B496/D496))</f>
        <v/>
      </c>
      <c r="G496" s="263" t="str">
        <f t="shared" si="15"/>
        <v/>
      </c>
      <c r="H496" s="264" t="str">
        <f>IF(B496=0,"",IF(C496=0,"",IF(D496=0,"",IF(E496=0,"",IF(G496/F496-1&lt;-0.25,G496/F496-1,IF(G496/F496-1&gt;0.25,G496/F496-1,""))))))</f>
        <v/>
      </c>
      <c r="I496" s="266"/>
      <c r="K496" s="260"/>
      <c r="L496" s="260"/>
    </row>
    <row r="497" spans="1:12" ht="12.65" customHeight="1" x14ac:dyDescent="0.3">
      <c r="A497" s="180" t="s">
        <v>513</v>
      </c>
      <c r="B497" s="239">
        <f>'Prior Year'!D71</f>
        <v>0</v>
      </c>
      <c r="C497" s="239">
        <f>D71</f>
        <v>0</v>
      </c>
      <c r="D497" s="239">
        <f>'Prior Year'!D59</f>
        <v>0</v>
      </c>
      <c r="E497" s="180">
        <f>D59</f>
        <v>0</v>
      </c>
      <c r="F497" s="262" t="str">
        <f t="shared" si="15"/>
        <v/>
      </c>
      <c r="G497" s="262" t="str">
        <f t="shared" si="15"/>
        <v/>
      </c>
      <c r="H497" s="264" t="str">
        <f t="shared" ref="H497:H550" si="16">IF(B497=0,"",IF(C497=0,"",IF(D497=0,"",IF(E497=0,"",IF(G497/F497-1&lt;-0.25,G497/F497-1,IF(G497/F497-1&gt;0.25,G497/F497-1,""))))))</f>
        <v/>
      </c>
      <c r="I497" s="266"/>
      <c r="K497" s="260"/>
      <c r="L497" s="260"/>
    </row>
    <row r="498" spans="1:12" ht="12.65" customHeight="1" x14ac:dyDescent="0.3">
      <c r="A498" s="180" t="s">
        <v>514</v>
      </c>
      <c r="B498" s="239">
        <f>'Prior Year'!E71</f>
        <v>28713</v>
      </c>
      <c r="C498" s="239">
        <f>E71</f>
        <v>80707</v>
      </c>
      <c r="D498" s="239">
        <f>'Prior Year'!E59</f>
        <v>70</v>
      </c>
      <c r="E498" s="180">
        <f>E59</f>
        <v>157</v>
      </c>
      <c r="F498" s="262">
        <f t="shared" si="15"/>
        <v>410.18571428571431</v>
      </c>
      <c r="G498" s="262">
        <f t="shared" si="15"/>
        <v>514.0573248407643</v>
      </c>
      <c r="H498" s="264">
        <f t="shared" si="16"/>
        <v>0.25323068780181446</v>
      </c>
      <c r="I498" s="266"/>
      <c r="K498" s="260"/>
      <c r="L498" s="260"/>
    </row>
    <row r="499" spans="1:12" ht="12.65" customHeight="1" x14ac:dyDescent="0.3">
      <c r="A499" s="180" t="s">
        <v>515</v>
      </c>
      <c r="B499" s="239">
        <f>'Prior Year'!F71</f>
        <v>0</v>
      </c>
      <c r="C499" s="239">
        <f>F71</f>
        <v>0</v>
      </c>
      <c r="D499" s="239">
        <f>'Prior Year'!F59</f>
        <v>0</v>
      </c>
      <c r="E499" s="180">
        <f>F59</f>
        <v>0</v>
      </c>
      <c r="F499" s="262" t="str">
        <f t="shared" si="15"/>
        <v/>
      </c>
      <c r="G499" s="262" t="str">
        <f t="shared" si="15"/>
        <v/>
      </c>
      <c r="H499" s="264" t="str">
        <f t="shared" si="16"/>
        <v/>
      </c>
      <c r="I499" s="266"/>
      <c r="K499" s="260"/>
      <c r="L499" s="260"/>
    </row>
    <row r="500" spans="1:12" ht="12.65" customHeight="1" x14ac:dyDescent="0.3">
      <c r="A500" s="180" t="s">
        <v>516</v>
      </c>
      <c r="B500" s="239">
        <f>'Prior Year'!G71</f>
        <v>0</v>
      </c>
      <c r="C500" s="239">
        <f>G71</f>
        <v>0</v>
      </c>
      <c r="D500" s="239">
        <f>'Prior Year'!G59</f>
        <v>0</v>
      </c>
      <c r="E500" s="180">
        <f>G59</f>
        <v>0</v>
      </c>
      <c r="F500" s="262" t="str">
        <f t="shared" si="15"/>
        <v/>
      </c>
      <c r="G500" s="262" t="str">
        <f t="shared" si="15"/>
        <v/>
      </c>
      <c r="H500" s="264" t="str">
        <f t="shared" si="16"/>
        <v/>
      </c>
      <c r="I500" s="266"/>
      <c r="K500" s="260"/>
      <c r="L500" s="260"/>
    </row>
    <row r="501" spans="1:12" ht="12.65" customHeight="1" x14ac:dyDescent="0.3">
      <c r="A501" s="180" t="s">
        <v>517</v>
      </c>
      <c r="B501" s="239">
        <f>'Prior Year'!H71</f>
        <v>0</v>
      </c>
      <c r="C501" s="239">
        <f>H71</f>
        <v>0</v>
      </c>
      <c r="D501" s="239">
        <f>'Prior Year'!H59</f>
        <v>0</v>
      </c>
      <c r="E501" s="180">
        <f>H59</f>
        <v>0</v>
      </c>
      <c r="F501" s="262" t="str">
        <f t="shared" si="15"/>
        <v/>
      </c>
      <c r="G501" s="262" t="str">
        <f t="shared" si="15"/>
        <v/>
      </c>
      <c r="H501" s="264" t="str">
        <f t="shared" si="16"/>
        <v/>
      </c>
      <c r="I501" s="266"/>
      <c r="K501" s="260"/>
      <c r="L501" s="260"/>
    </row>
    <row r="502" spans="1:12" ht="12.65" customHeight="1" x14ac:dyDescent="0.3">
      <c r="A502" s="180" t="s">
        <v>518</v>
      </c>
      <c r="B502" s="239">
        <f>'Prior Year'!I71</f>
        <v>0</v>
      </c>
      <c r="C502" s="239">
        <f>I71</f>
        <v>0</v>
      </c>
      <c r="D502" s="239">
        <f>'Prior Year'!I59</f>
        <v>0</v>
      </c>
      <c r="E502" s="180">
        <f>I59</f>
        <v>0</v>
      </c>
      <c r="F502" s="262" t="str">
        <f t="shared" si="15"/>
        <v/>
      </c>
      <c r="G502" s="262" t="str">
        <f t="shared" si="15"/>
        <v/>
      </c>
      <c r="H502" s="264" t="str">
        <f t="shared" si="16"/>
        <v/>
      </c>
      <c r="I502" s="266"/>
      <c r="K502" s="260"/>
      <c r="L502" s="260"/>
    </row>
    <row r="503" spans="1:12" ht="12.65" customHeight="1" x14ac:dyDescent="0.3">
      <c r="A503" s="180" t="s">
        <v>519</v>
      </c>
      <c r="B503" s="239">
        <f>'Prior Year'!J71</f>
        <v>0</v>
      </c>
      <c r="C503" s="239">
        <f>J71</f>
        <v>0</v>
      </c>
      <c r="D503" s="239">
        <f>'Prior Year'!J59</f>
        <v>0</v>
      </c>
      <c r="E503" s="180">
        <f>J59</f>
        <v>0</v>
      </c>
      <c r="F503" s="262" t="str">
        <f t="shared" si="15"/>
        <v/>
      </c>
      <c r="G503" s="262" t="str">
        <f t="shared" si="15"/>
        <v/>
      </c>
      <c r="H503" s="264" t="str">
        <f t="shared" si="16"/>
        <v/>
      </c>
      <c r="I503" s="266"/>
      <c r="K503" s="260"/>
      <c r="L503" s="260"/>
    </row>
    <row r="504" spans="1:12" ht="12.65" customHeight="1" x14ac:dyDescent="0.3">
      <c r="A504" s="180" t="s">
        <v>520</v>
      </c>
      <c r="B504" s="239">
        <f>'Prior Year'!K71</f>
        <v>1061</v>
      </c>
      <c r="C504" s="239">
        <f>K71</f>
        <v>0</v>
      </c>
      <c r="D504" s="239">
        <f>'Prior Year'!K59</f>
        <v>0</v>
      </c>
      <c r="E504" s="180">
        <f>K59</f>
        <v>0</v>
      </c>
      <c r="F504" s="262" t="str">
        <f t="shared" si="15"/>
        <v/>
      </c>
      <c r="G504" s="262" t="str">
        <f t="shared" si="15"/>
        <v/>
      </c>
      <c r="H504" s="264" t="str">
        <f t="shared" si="16"/>
        <v/>
      </c>
      <c r="I504" s="266"/>
      <c r="K504" s="260"/>
      <c r="L504" s="260"/>
    </row>
    <row r="505" spans="1:12" ht="12.65" customHeight="1" x14ac:dyDescent="0.3">
      <c r="A505" s="180" t="s">
        <v>521</v>
      </c>
      <c r="B505" s="239">
        <f>'Prior Year'!L71</f>
        <v>2917934</v>
      </c>
      <c r="C505" s="239">
        <f>L71</f>
        <v>3384610</v>
      </c>
      <c r="D505" s="239">
        <f>'Prior Year'!L59</f>
        <v>7113</v>
      </c>
      <c r="E505" s="180">
        <f>L59</f>
        <v>6584</v>
      </c>
      <c r="F505" s="262">
        <f t="shared" si="15"/>
        <v>410.22550260087166</v>
      </c>
      <c r="G505" s="262">
        <f t="shared" si="15"/>
        <v>514.06591737545568</v>
      </c>
      <c r="H505" s="264">
        <f t="shared" si="16"/>
        <v>0.25313008117785252</v>
      </c>
      <c r="I505" s="266"/>
      <c r="K505" s="260"/>
      <c r="L505" s="260"/>
    </row>
    <row r="506" spans="1:12" ht="12.65" customHeight="1" x14ac:dyDescent="0.3">
      <c r="A506" s="180" t="s">
        <v>522</v>
      </c>
      <c r="B506" s="239">
        <f>'Prior Year'!M71</f>
        <v>0</v>
      </c>
      <c r="C506" s="239">
        <f>M71</f>
        <v>0</v>
      </c>
      <c r="D506" s="239">
        <f>'Prior Year'!M59</f>
        <v>0</v>
      </c>
      <c r="E506" s="180">
        <f>M59</f>
        <v>0</v>
      </c>
      <c r="F506" s="262" t="str">
        <f t="shared" si="15"/>
        <v/>
      </c>
      <c r="G506" s="262" t="str">
        <f t="shared" si="15"/>
        <v/>
      </c>
      <c r="H506" s="264" t="str">
        <f t="shared" si="16"/>
        <v/>
      </c>
      <c r="I506" s="266"/>
      <c r="K506" s="260"/>
      <c r="L506" s="260"/>
    </row>
    <row r="507" spans="1:12" ht="12.65" customHeight="1" x14ac:dyDescent="0.3">
      <c r="A507" s="180" t="s">
        <v>523</v>
      </c>
      <c r="B507" s="239">
        <f>'Prior Year'!N71</f>
        <v>0</v>
      </c>
      <c r="C507" s="239">
        <f>N71</f>
        <v>0</v>
      </c>
      <c r="D507" s="239">
        <f>'Prior Year'!N59</f>
        <v>0</v>
      </c>
      <c r="E507" s="180">
        <f>N59</f>
        <v>0</v>
      </c>
      <c r="F507" s="262" t="str">
        <f t="shared" si="15"/>
        <v/>
      </c>
      <c r="G507" s="262" t="str">
        <f t="shared" si="15"/>
        <v/>
      </c>
      <c r="H507" s="264" t="str">
        <f t="shared" si="16"/>
        <v/>
      </c>
      <c r="I507" s="266"/>
      <c r="K507" s="260"/>
      <c r="L507" s="260"/>
    </row>
    <row r="508" spans="1:12" ht="12.65" customHeight="1" x14ac:dyDescent="0.3">
      <c r="A508" s="180" t="s">
        <v>524</v>
      </c>
      <c r="B508" s="239">
        <f>'Prior Year'!O71</f>
        <v>0</v>
      </c>
      <c r="C508" s="239">
        <f>O71</f>
        <v>0</v>
      </c>
      <c r="D508" s="239">
        <f>'Prior Year'!O59</f>
        <v>0</v>
      </c>
      <c r="E508" s="180">
        <f>O59</f>
        <v>0</v>
      </c>
      <c r="F508" s="262" t="str">
        <f t="shared" si="15"/>
        <v/>
      </c>
      <c r="G508" s="262" t="str">
        <f t="shared" si="15"/>
        <v/>
      </c>
      <c r="H508" s="264" t="str">
        <f t="shared" si="16"/>
        <v/>
      </c>
      <c r="I508" s="266"/>
      <c r="K508" s="260"/>
      <c r="L508" s="260"/>
    </row>
    <row r="509" spans="1:12" ht="12.65" customHeight="1" x14ac:dyDescent="0.3">
      <c r="A509" s="180" t="s">
        <v>525</v>
      </c>
      <c r="B509" s="239">
        <f>'Prior Year'!P71</f>
        <v>0</v>
      </c>
      <c r="C509" s="239">
        <f>P71</f>
        <v>0</v>
      </c>
      <c r="D509" s="239">
        <f>'Prior Year'!P59</f>
        <v>0</v>
      </c>
      <c r="E509" s="180">
        <f>P59</f>
        <v>0</v>
      </c>
      <c r="F509" s="262" t="str">
        <f t="shared" si="15"/>
        <v/>
      </c>
      <c r="G509" s="262" t="str">
        <f t="shared" si="15"/>
        <v/>
      </c>
      <c r="H509" s="264" t="str">
        <f t="shared" si="16"/>
        <v/>
      </c>
      <c r="I509" s="266"/>
      <c r="K509" s="260"/>
      <c r="L509" s="260"/>
    </row>
    <row r="510" spans="1:12" ht="12.65" customHeight="1" x14ac:dyDescent="0.3">
      <c r="A510" s="180" t="s">
        <v>526</v>
      </c>
      <c r="B510" s="239">
        <f>'Prior Year'!Q71</f>
        <v>0</v>
      </c>
      <c r="C510" s="239">
        <f>Q71</f>
        <v>0</v>
      </c>
      <c r="D510" s="239">
        <f>'Prior Year'!Q59</f>
        <v>0</v>
      </c>
      <c r="E510" s="180">
        <f>Q59</f>
        <v>0</v>
      </c>
      <c r="F510" s="262" t="str">
        <f t="shared" si="15"/>
        <v/>
      </c>
      <c r="G510" s="262" t="str">
        <f t="shared" si="15"/>
        <v/>
      </c>
      <c r="H510" s="264" t="str">
        <f t="shared" si="16"/>
        <v/>
      </c>
      <c r="I510" s="266"/>
      <c r="K510" s="260"/>
      <c r="L510" s="260"/>
    </row>
    <row r="511" spans="1:12" ht="12.65" customHeight="1" x14ac:dyDescent="0.3">
      <c r="A511" s="180" t="s">
        <v>527</v>
      </c>
      <c r="B511" s="239">
        <f>'Prior Year'!R71</f>
        <v>0</v>
      </c>
      <c r="C511" s="239">
        <f>R71</f>
        <v>0</v>
      </c>
      <c r="D511" s="239">
        <f>'Prior Year'!R59</f>
        <v>0</v>
      </c>
      <c r="E511" s="180">
        <f>R59</f>
        <v>0</v>
      </c>
      <c r="F511" s="262" t="str">
        <f t="shared" si="15"/>
        <v/>
      </c>
      <c r="G511" s="262" t="str">
        <f t="shared" si="15"/>
        <v/>
      </c>
      <c r="H511" s="264" t="str">
        <f t="shared" si="16"/>
        <v/>
      </c>
      <c r="I511" s="266"/>
      <c r="K511" s="260"/>
      <c r="L511" s="260"/>
    </row>
    <row r="512" spans="1:12" ht="12.65" customHeight="1" x14ac:dyDescent="0.3">
      <c r="A512" s="180" t="s">
        <v>528</v>
      </c>
      <c r="B512" s="239">
        <f>'Prior Year'!S71</f>
        <v>56553</v>
      </c>
      <c r="C512" s="239">
        <f>S71</f>
        <v>95067</v>
      </c>
      <c r="D512" s="181" t="s">
        <v>529</v>
      </c>
      <c r="E512" s="181" t="s">
        <v>529</v>
      </c>
      <c r="F512" s="262" t="str">
        <f t="shared" ref="F512:G527" si="17">IF(B512=0,"",IF(D512=0,"",B512/D512))</f>
        <v/>
      </c>
      <c r="G512" s="262" t="str">
        <f t="shared" si="17"/>
        <v/>
      </c>
      <c r="H512" s="264" t="str">
        <f t="shared" si="16"/>
        <v/>
      </c>
      <c r="I512" s="266"/>
      <c r="K512" s="260"/>
      <c r="L512" s="260"/>
    </row>
    <row r="513" spans="1:12" ht="12.65" customHeight="1" x14ac:dyDescent="0.3">
      <c r="A513" s="180" t="s">
        <v>1245</v>
      </c>
      <c r="B513" s="239">
        <f>'Prior Year'!T71</f>
        <v>0</v>
      </c>
      <c r="C513" s="239">
        <f>T71</f>
        <v>0</v>
      </c>
      <c r="D513" s="181" t="s">
        <v>529</v>
      </c>
      <c r="E513" s="181" t="s">
        <v>529</v>
      </c>
      <c r="F513" s="262" t="str">
        <f t="shared" si="17"/>
        <v/>
      </c>
      <c r="G513" s="262" t="str">
        <f t="shared" si="17"/>
        <v/>
      </c>
      <c r="H513" s="264" t="str">
        <f t="shared" si="16"/>
        <v/>
      </c>
      <c r="I513" s="266"/>
      <c r="K513" s="260"/>
      <c r="L513" s="260"/>
    </row>
    <row r="514" spans="1:12" ht="12.65" customHeight="1" x14ac:dyDescent="0.3">
      <c r="A514" s="180" t="s">
        <v>530</v>
      </c>
      <c r="B514" s="239">
        <f>'Prior Year'!U71</f>
        <v>596798</v>
      </c>
      <c r="C514" s="239">
        <f>U71</f>
        <v>885462</v>
      </c>
      <c r="D514" s="239">
        <f>'Prior Year'!U59</f>
        <v>3173</v>
      </c>
      <c r="E514" s="180">
        <f>U59</f>
        <v>4531</v>
      </c>
      <c r="F514" s="262">
        <f t="shared" si="17"/>
        <v>188.08635360857232</v>
      </c>
      <c r="G514" s="262">
        <f t="shared" si="17"/>
        <v>195.42308541160892</v>
      </c>
      <c r="H514" s="264" t="str">
        <f t="shared" si="16"/>
        <v/>
      </c>
      <c r="I514" s="266"/>
      <c r="K514" s="260"/>
      <c r="L514" s="260"/>
    </row>
    <row r="515" spans="1:12" ht="12.65" customHeight="1" x14ac:dyDescent="0.3">
      <c r="A515" s="180" t="s">
        <v>531</v>
      </c>
      <c r="B515" s="239">
        <f>'Prior Year'!V71</f>
        <v>8974.61</v>
      </c>
      <c r="C515" s="239">
        <f>V71</f>
        <v>11153</v>
      </c>
      <c r="D515" s="239">
        <f>'Prior Year'!V59</f>
        <v>212</v>
      </c>
      <c r="E515" s="180">
        <f>V59</f>
        <v>205</v>
      </c>
      <c r="F515" s="262">
        <f t="shared" si="17"/>
        <v>42.333066037735854</v>
      </c>
      <c r="G515" s="262">
        <f t="shared" si="17"/>
        <v>54.404878048780489</v>
      </c>
      <c r="H515" s="264">
        <f t="shared" si="16"/>
        <v>0.28516271418384331</v>
      </c>
      <c r="I515" s="266"/>
      <c r="K515" s="260"/>
      <c r="L515" s="260"/>
    </row>
    <row r="516" spans="1:12" ht="12.65" customHeight="1" x14ac:dyDescent="0.3">
      <c r="A516" s="180" t="s">
        <v>532</v>
      </c>
      <c r="B516" s="239">
        <f>'Prior Year'!W71</f>
        <v>0</v>
      </c>
      <c r="C516" s="239">
        <f>W71</f>
        <v>0</v>
      </c>
      <c r="D516" s="239">
        <f>'Prior Year'!W59</f>
        <v>0</v>
      </c>
      <c r="E516" s="180">
        <f>W59</f>
        <v>0</v>
      </c>
      <c r="F516" s="262" t="str">
        <f t="shared" si="17"/>
        <v/>
      </c>
      <c r="G516" s="262" t="str">
        <f t="shared" si="17"/>
        <v/>
      </c>
      <c r="H516" s="264" t="str">
        <f t="shared" si="16"/>
        <v/>
      </c>
      <c r="I516" s="266"/>
      <c r="K516" s="260"/>
      <c r="L516" s="260"/>
    </row>
    <row r="517" spans="1:12" ht="12.65" customHeight="1" x14ac:dyDescent="0.3">
      <c r="A517" s="180" t="s">
        <v>533</v>
      </c>
      <c r="B517" s="239">
        <f>'Prior Year'!X71</f>
        <v>0</v>
      </c>
      <c r="C517" s="239">
        <f>X71</f>
        <v>0</v>
      </c>
      <c r="D517" s="239">
        <f>'Prior Year'!X59</f>
        <v>0</v>
      </c>
      <c r="E517" s="180">
        <f>X59</f>
        <v>0</v>
      </c>
      <c r="F517" s="262" t="str">
        <f t="shared" si="17"/>
        <v/>
      </c>
      <c r="G517" s="262" t="str">
        <f t="shared" si="17"/>
        <v/>
      </c>
      <c r="H517" s="264" t="str">
        <f t="shared" si="16"/>
        <v/>
      </c>
      <c r="I517" s="266"/>
      <c r="K517" s="260"/>
      <c r="L517" s="260"/>
    </row>
    <row r="518" spans="1:12" ht="12.65" customHeight="1" x14ac:dyDescent="0.3">
      <c r="A518" s="180" t="s">
        <v>534</v>
      </c>
      <c r="B518" s="239">
        <f>'Prior Year'!Y71</f>
        <v>347166.37</v>
      </c>
      <c r="C518" s="239">
        <f>Y71</f>
        <v>433133</v>
      </c>
      <c r="D518" s="239">
        <f>'Prior Year'!Y59</f>
        <v>673</v>
      </c>
      <c r="E518" s="180">
        <f>Y59</f>
        <v>850</v>
      </c>
      <c r="F518" s="262">
        <f t="shared" si="17"/>
        <v>515.84898959881127</v>
      </c>
      <c r="G518" s="262">
        <f t="shared" si="17"/>
        <v>509.56823529411764</v>
      </c>
      <c r="H518" s="264" t="str">
        <f t="shared" si="16"/>
        <v/>
      </c>
      <c r="I518" s="266"/>
      <c r="K518" s="260"/>
      <c r="L518" s="260"/>
    </row>
    <row r="519" spans="1:12" ht="12.65" customHeight="1" x14ac:dyDescent="0.3">
      <c r="A519" s="180" t="s">
        <v>535</v>
      </c>
      <c r="B519" s="239">
        <f>'Prior Year'!Z71</f>
        <v>0</v>
      </c>
      <c r="C519" s="239">
        <f>Z71</f>
        <v>0</v>
      </c>
      <c r="D519" s="239">
        <f>'Prior Year'!Z59</f>
        <v>0</v>
      </c>
      <c r="E519" s="180">
        <f>Z59</f>
        <v>0</v>
      </c>
      <c r="F519" s="262" t="str">
        <f t="shared" si="17"/>
        <v/>
      </c>
      <c r="G519" s="262" t="str">
        <f t="shared" si="17"/>
        <v/>
      </c>
      <c r="H519" s="264" t="str">
        <f t="shared" si="16"/>
        <v/>
      </c>
      <c r="I519" s="266"/>
      <c r="K519" s="260"/>
      <c r="L519" s="260"/>
    </row>
    <row r="520" spans="1:12" ht="12.65" customHeight="1" x14ac:dyDescent="0.3">
      <c r="A520" s="180" t="s">
        <v>536</v>
      </c>
      <c r="B520" s="239">
        <f>'Prior Year'!AA71</f>
        <v>0</v>
      </c>
      <c r="C520" s="239">
        <f>AA71</f>
        <v>0</v>
      </c>
      <c r="D520" s="239">
        <f>'Prior Year'!AA59</f>
        <v>0</v>
      </c>
      <c r="E520" s="180">
        <f>AA59</f>
        <v>0</v>
      </c>
      <c r="F520" s="262" t="str">
        <f t="shared" si="17"/>
        <v/>
      </c>
      <c r="G520" s="262" t="str">
        <f t="shared" si="17"/>
        <v/>
      </c>
      <c r="H520" s="264" t="str">
        <f t="shared" si="16"/>
        <v/>
      </c>
      <c r="I520" s="266"/>
      <c r="K520" s="260"/>
      <c r="L520" s="260"/>
    </row>
    <row r="521" spans="1:12" ht="12.65" customHeight="1" x14ac:dyDescent="0.3">
      <c r="A521" s="180" t="s">
        <v>537</v>
      </c>
      <c r="B521" s="239">
        <f>'Prior Year'!AB71</f>
        <v>215788</v>
      </c>
      <c r="C521" s="239">
        <f>AB71</f>
        <v>225360</v>
      </c>
      <c r="D521" s="181" t="s">
        <v>529</v>
      </c>
      <c r="E521" s="181" t="s">
        <v>529</v>
      </c>
      <c r="F521" s="262" t="str">
        <f t="shared" si="17"/>
        <v/>
      </c>
      <c r="G521" s="262" t="str">
        <f t="shared" si="17"/>
        <v/>
      </c>
      <c r="H521" s="264" t="str">
        <f t="shared" si="16"/>
        <v/>
      </c>
      <c r="I521" s="266"/>
      <c r="K521" s="260"/>
      <c r="L521" s="260"/>
    </row>
    <row r="522" spans="1:12" ht="12.65" customHeight="1" x14ac:dyDescent="0.3">
      <c r="A522" s="180" t="s">
        <v>538</v>
      </c>
      <c r="B522" s="239">
        <f>'Prior Year'!AC71</f>
        <v>0</v>
      </c>
      <c r="C522" s="239">
        <f>AC71</f>
        <v>0</v>
      </c>
      <c r="D522" s="239">
        <f>'Prior Year'!AC59</f>
        <v>0</v>
      </c>
      <c r="E522" s="180">
        <f>AC59</f>
        <v>0</v>
      </c>
      <c r="F522" s="262" t="str">
        <f t="shared" si="17"/>
        <v/>
      </c>
      <c r="G522" s="262" t="str">
        <f t="shared" si="17"/>
        <v/>
      </c>
      <c r="H522" s="264" t="str">
        <f t="shared" si="16"/>
        <v/>
      </c>
      <c r="I522" s="266"/>
      <c r="K522" s="260"/>
      <c r="L522" s="260"/>
    </row>
    <row r="523" spans="1:12" ht="12.65" customHeight="1" x14ac:dyDescent="0.3">
      <c r="A523" s="180" t="s">
        <v>539</v>
      </c>
      <c r="B523" s="239">
        <f>'Prior Year'!AD71</f>
        <v>0</v>
      </c>
      <c r="C523" s="239">
        <f>AD71</f>
        <v>0</v>
      </c>
      <c r="D523" s="239">
        <f>'Prior Year'!AD59</f>
        <v>0</v>
      </c>
      <c r="E523" s="180">
        <f>AD59</f>
        <v>0</v>
      </c>
      <c r="F523" s="262" t="str">
        <f t="shared" si="17"/>
        <v/>
      </c>
      <c r="G523" s="262" t="str">
        <f t="shared" si="17"/>
        <v/>
      </c>
      <c r="H523" s="264" t="str">
        <f t="shared" si="16"/>
        <v/>
      </c>
      <c r="I523" s="266"/>
      <c r="K523" s="260"/>
      <c r="L523" s="260"/>
    </row>
    <row r="524" spans="1:12" ht="12.65" customHeight="1" x14ac:dyDescent="0.3">
      <c r="A524" s="180" t="s">
        <v>540</v>
      </c>
      <c r="B524" s="239">
        <f>'Prior Year'!AE71</f>
        <v>235283</v>
      </c>
      <c r="C524" s="239">
        <f>AE71</f>
        <v>264952</v>
      </c>
      <c r="D524" s="239">
        <f>'Prior Year'!AE59</f>
        <v>1744</v>
      </c>
      <c r="E524" s="180">
        <f>AE59</f>
        <v>1773</v>
      </c>
      <c r="F524" s="262">
        <f t="shared" si="17"/>
        <v>134.90997706422019</v>
      </c>
      <c r="G524" s="262">
        <f t="shared" si="17"/>
        <v>149.43711223914269</v>
      </c>
      <c r="H524" s="264" t="str">
        <f t="shared" si="16"/>
        <v/>
      </c>
      <c r="I524" s="266"/>
      <c r="K524" s="260"/>
      <c r="L524" s="260"/>
    </row>
    <row r="525" spans="1:12" ht="12.65" customHeight="1" x14ac:dyDescent="0.3">
      <c r="A525" s="180" t="s">
        <v>541</v>
      </c>
      <c r="B525" s="239">
        <f>'Prior Year'!AF71</f>
        <v>0</v>
      </c>
      <c r="C525" s="239">
        <f>AF71</f>
        <v>0</v>
      </c>
      <c r="D525" s="239">
        <f>'Prior Year'!AF59</f>
        <v>0</v>
      </c>
      <c r="E525" s="180">
        <f>AF59</f>
        <v>0</v>
      </c>
      <c r="F525" s="262" t="str">
        <f t="shared" si="17"/>
        <v/>
      </c>
      <c r="G525" s="262" t="str">
        <f t="shared" si="17"/>
        <v/>
      </c>
      <c r="H525" s="264" t="str">
        <f t="shared" si="16"/>
        <v/>
      </c>
      <c r="I525" s="266"/>
      <c r="K525" s="260"/>
      <c r="L525" s="260"/>
    </row>
    <row r="526" spans="1:12" ht="12.65" customHeight="1" x14ac:dyDescent="0.3">
      <c r="A526" s="180" t="s">
        <v>542</v>
      </c>
      <c r="B526" s="239">
        <f>'Prior Year'!AG71</f>
        <v>952364</v>
      </c>
      <c r="C526" s="239">
        <f>AG71</f>
        <v>946512</v>
      </c>
      <c r="D526" s="239">
        <f>'Prior Year'!AG59</f>
        <v>697</v>
      </c>
      <c r="E526" s="180">
        <f>AG59</f>
        <v>846</v>
      </c>
      <c r="F526" s="262">
        <f t="shared" si="17"/>
        <v>1366.3758967001436</v>
      </c>
      <c r="G526" s="262">
        <f t="shared" si="17"/>
        <v>1118.8085106382978</v>
      </c>
      <c r="H526" s="264" t="str">
        <f t="shared" si="16"/>
        <v/>
      </c>
      <c r="I526" s="266"/>
      <c r="K526" s="260"/>
      <c r="L526" s="260"/>
    </row>
    <row r="527" spans="1:12" ht="12.65" customHeight="1" x14ac:dyDescent="0.3">
      <c r="A527" s="180" t="s">
        <v>543</v>
      </c>
      <c r="B527" s="239">
        <f>'Prior Year'!AH71</f>
        <v>0</v>
      </c>
      <c r="C527" s="239">
        <f>AH71</f>
        <v>0</v>
      </c>
      <c r="D527" s="239">
        <f>'Prior Year'!AH59</f>
        <v>0</v>
      </c>
      <c r="E527" s="180">
        <f>AH59</f>
        <v>0</v>
      </c>
      <c r="F527" s="262" t="str">
        <f t="shared" si="17"/>
        <v/>
      </c>
      <c r="G527" s="262" t="str">
        <f t="shared" si="17"/>
        <v/>
      </c>
      <c r="H527" s="264" t="str">
        <f t="shared" si="16"/>
        <v/>
      </c>
      <c r="I527" s="266"/>
      <c r="K527" s="260"/>
      <c r="L527" s="260"/>
    </row>
    <row r="528" spans="1:12" ht="12.65" customHeight="1" x14ac:dyDescent="0.3">
      <c r="A528" s="180" t="s">
        <v>544</v>
      </c>
      <c r="B528" s="239">
        <f>'Prior Year'!AI71</f>
        <v>0</v>
      </c>
      <c r="C528" s="239">
        <f>AI71</f>
        <v>0</v>
      </c>
      <c r="D528" s="239">
        <f>'Prior Year'!AI59</f>
        <v>0</v>
      </c>
      <c r="E528" s="180">
        <f>AI59</f>
        <v>0</v>
      </c>
      <c r="F528" s="262" t="str">
        <f t="shared" ref="F528:G540" si="18">IF(B528=0,"",IF(D528=0,"",B528/D528))</f>
        <v/>
      </c>
      <c r="G528" s="262" t="str">
        <f t="shared" si="18"/>
        <v/>
      </c>
      <c r="H528" s="264" t="str">
        <f t="shared" si="16"/>
        <v/>
      </c>
      <c r="I528" s="266"/>
      <c r="K528" s="260"/>
      <c r="L528" s="260"/>
    </row>
    <row r="529" spans="1:12" ht="12.65" customHeight="1" x14ac:dyDescent="0.3">
      <c r="A529" s="180" t="s">
        <v>545</v>
      </c>
      <c r="B529" s="239">
        <f>'Prior Year'!AJ71</f>
        <v>659904</v>
      </c>
      <c r="C529" s="239">
        <f>AJ71</f>
        <v>868111</v>
      </c>
      <c r="D529" s="239">
        <f>'Prior Year'!AJ59</f>
        <v>3022</v>
      </c>
      <c r="E529" s="180">
        <f>AJ59</f>
        <v>3324</v>
      </c>
      <c r="F529" s="262">
        <f t="shared" si="18"/>
        <v>218.36664460622106</v>
      </c>
      <c r="G529" s="262">
        <f t="shared" si="18"/>
        <v>261.16456077015641</v>
      </c>
      <c r="H529" s="264" t="str">
        <f t="shared" si="16"/>
        <v/>
      </c>
      <c r="I529" s="266"/>
      <c r="K529" s="260"/>
      <c r="L529" s="260"/>
    </row>
    <row r="530" spans="1:12" ht="12.65" customHeight="1" x14ac:dyDescent="0.3">
      <c r="A530" s="180" t="s">
        <v>546</v>
      </c>
      <c r="B530" s="239">
        <f>'Prior Year'!AK71</f>
        <v>0</v>
      </c>
      <c r="C530" s="239">
        <f>AK71</f>
        <v>0</v>
      </c>
      <c r="D530" s="239">
        <f>'Prior Year'!AK59</f>
        <v>0</v>
      </c>
      <c r="E530" s="180">
        <f>AK59</f>
        <v>0</v>
      </c>
      <c r="F530" s="262" t="str">
        <f t="shared" si="18"/>
        <v/>
      </c>
      <c r="G530" s="262" t="str">
        <f t="shared" si="18"/>
        <v/>
      </c>
      <c r="H530" s="264" t="str">
        <f t="shared" si="16"/>
        <v/>
      </c>
      <c r="I530" s="266"/>
      <c r="K530" s="260"/>
      <c r="L530" s="260"/>
    </row>
    <row r="531" spans="1:12" ht="12.65" customHeight="1" x14ac:dyDescent="0.3">
      <c r="A531" s="180" t="s">
        <v>547</v>
      </c>
      <c r="B531" s="239">
        <f>'Prior Year'!AL71</f>
        <v>0</v>
      </c>
      <c r="C531" s="239">
        <f>AL71</f>
        <v>0</v>
      </c>
      <c r="D531" s="239">
        <f>'Prior Year'!AL59</f>
        <v>0</v>
      </c>
      <c r="E531" s="180">
        <f>AL59</f>
        <v>0</v>
      </c>
      <c r="F531" s="262" t="str">
        <f t="shared" si="18"/>
        <v/>
      </c>
      <c r="G531" s="262" t="str">
        <f t="shared" si="18"/>
        <v/>
      </c>
      <c r="H531" s="264" t="str">
        <f t="shared" si="16"/>
        <v/>
      </c>
      <c r="I531" s="266"/>
      <c r="K531" s="260"/>
      <c r="L531" s="260"/>
    </row>
    <row r="532" spans="1:12" ht="12.65" customHeight="1" x14ac:dyDescent="0.3">
      <c r="A532" s="180" t="s">
        <v>548</v>
      </c>
      <c r="B532" s="239">
        <f>'Prior Year'!AM71</f>
        <v>0</v>
      </c>
      <c r="C532" s="239">
        <f>AM71</f>
        <v>0</v>
      </c>
      <c r="D532" s="239">
        <f>'Prior Year'!AM59</f>
        <v>0</v>
      </c>
      <c r="E532" s="180">
        <f>AM59</f>
        <v>0</v>
      </c>
      <c r="F532" s="262" t="str">
        <f t="shared" si="18"/>
        <v/>
      </c>
      <c r="G532" s="262" t="str">
        <f t="shared" si="18"/>
        <v/>
      </c>
      <c r="H532" s="264" t="str">
        <f t="shared" si="16"/>
        <v/>
      </c>
      <c r="I532" s="266"/>
      <c r="K532" s="260"/>
      <c r="L532" s="260"/>
    </row>
    <row r="533" spans="1:12" ht="12.65" customHeight="1" x14ac:dyDescent="0.3">
      <c r="A533" s="180" t="s">
        <v>1246</v>
      </c>
      <c r="B533" s="239">
        <f>'Prior Year'!AN71</f>
        <v>0</v>
      </c>
      <c r="C533" s="239">
        <f>AN71</f>
        <v>0</v>
      </c>
      <c r="D533" s="239">
        <f>'Prior Year'!AN59</f>
        <v>0</v>
      </c>
      <c r="E533" s="180">
        <f>AN59</f>
        <v>0</v>
      </c>
      <c r="F533" s="262" t="str">
        <f t="shared" si="18"/>
        <v/>
      </c>
      <c r="G533" s="262" t="str">
        <f t="shared" si="18"/>
        <v/>
      </c>
      <c r="H533" s="264" t="str">
        <f t="shared" si="16"/>
        <v/>
      </c>
      <c r="I533" s="266"/>
      <c r="K533" s="260"/>
      <c r="L533" s="260"/>
    </row>
    <row r="534" spans="1:12" ht="12.65" customHeight="1" x14ac:dyDescent="0.3">
      <c r="A534" s="180" t="s">
        <v>549</v>
      </c>
      <c r="B534" s="239">
        <f>'Prior Year'!AO71</f>
        <v>17638</v>
      </c>
      <c r="C534" s="239">
        <f>AO71</f>
        <v>20051</v>
      </c>
      <c r="D534" s="239">
        <f>'Prior Year'!AO59</f>
        <v>1032</v>
      </c>
      <c r="E534" s="180">
        <f>AO59</f>
        <v>936</v>
      </c>
      <c r="F534" s="262">
        <f t="shared" si="18"/>
        <v>17.09108527131783</v>
      </c>
      <c r="G534" s="262">
        <f t="shared" si="18"/>
        <v>21.422008547008549</v>
      </c>
      <c r="H534" s="264">
        <f t="shared" si="16"/>
        <v>0.25340247309858377</v>
      </c>
      <c r="I534" s="266"/>
      <c r="K534" s="260"/>
      <c r="L534" s="260"/>
    </row>
    <row r="535" spans="1:12" ht="12.65" customHeight="1" x14ac:dyDescent="0.3">
      <c r="A535" s="180" t="s">
        <v>550</v>
      </c>
      <c r="B535" s="239">
        <f>'Prior Year'!AP71</f>
        <v>0</v>
      </c>
      <c r="C535" s="239">
        <f>AP71</f>
        <v>0</v>
      </c>
      <c r="D535" s="239">
        <f>'Prior Year'!AP59</f>
        <v>0</v>
      </c>
      <c r="E535" s="180">
        <f>AP59</f>
        <v>0</v>
      </c>
      <c r="F535" s="262" t="str">
        <f t="shared" si="18"/>
        <v/>
      </c>
      <c r="G535" s="262" t="str">
        <f t="shared" si="18"/>
        <v/>
      </c>
      <c r="H535" s="264" t="str">
        <f t="shared" si="16"/>
        <v/>
      </c>
      <c r="I535" s="266"/>
      <c r="K535" s="260"/>
      <c r="L535" s="260"/>
    </row>
    <row r="536" spans="1:12" ht="12.65" customHeight="1" x14ac:dyDescent="0.3">
      <c r="A536" s="180" t="s">
        <v>551</v>
      </c>
      <c r="B536" s="239">
        <f>'Prior Year'!AQ71</f>
        <v>0</v>
      </c>
      <c r="C536" s="239">
        <f>AQ71</f>
        <v>0</v>
      </c>
      <c r="D536" s="239">
        <f>'Prior Year'!AQ59</f>
        <v>0</v>
      </c>
      <c r="E536" s="180">
        <f>AQ59</f>
        <v>0</v>
      </c>
      <c r="F536" s="262" t="str">
        <f t="shared" si="18"/>
        <v/>
      </c>
      <c r="G536" s="262" t="str">
        <f t="shared" si="18"/>
        <v/>
      </c>
      <c r="H536" s="264" t="str">
        <f t="shared" si="16"/>
        <v/>
      </c>
      <c r="I536" s="266"/>
      <c r="K536" s="260"/>
      <c r="L536" s="260"/>
    </row>
    <row r="537" spans="1:12" ht="12.65" customHeight="1" x14ac:dyDescent="0.3">
      <c r="A537" s="180" t="s">
        <v>552</v>
      </c>
      <c r="B537" s="239">
        <f>'Prior Year'!AR71</f>
        <v>0</v>
      </c>
      <c r="C537" s="239">
        <f>AR71</f>
        <v>0</v>
      </c>
      <c r="D537" s="239">
        <f>'Prior Year'!AR59</f>
        <v>0</v>
      </c>
      <c r="E537" s="180">
        <f>AR59</f>
        <v>0</v>
      </c>
      <c r="F537" s="262" t="str">
        <f t="shared" si="18"/>
        <v/>
      </c>
      <c r="G537" s="262" t="str">
        <f t="shared" si="18"/>
        <v/>
      </c>
      <c r="H537" s="264" t="str">
        <f t="shared" si="16"/>
        <v/>
      </c>
      <c r="I537" s="266"/>
      <c r="K537" s="260"/>
      <c r="L537" s="260"/>
    </row>
    <row r="538" spans="1:12" ht="12.65" customHeight="1" x14ac:dyDescent="0.3">
      <c r="A538" s="180" t="s">
        <v>553</v>
      </c>
      <c r="B538" s="239">
        <f>'Prior Year'!AS71</f>
        <v>0</v>
      </c>
      <c r="C538" s="239">
        <f>AS71</f>
        <v>0</v>
      </c>
      <c r="D538" s="239">
        <f>'Prior Year'!AS59</f>
        <v>0</v>
      </c>
      <c r="E538" s="180">
        <f>AS59</f>
        <v>0</v>
      </c>
      <c r="F538" s="262" t="str">
        <f t="shared" si="18"/>
        <v/>
      </c>
      <c r="G538" s="262" t="str">
        <f t="shared" si="18"/>
        <v/>
      </c>
      <c r="H538" s="264" t="str">
        <f t="shared" si="16"/>
        <v/>
      </c>
      <c r="I538" s="266"/>
      <c r="K538" s="260"/>
      <c r="L538" s="260"/>
    </row>
    <row r="539" spans="1:12" ht="12.65" customHeight="1" x14ac:dyDescent="0.3">
      <c r="A539" s="180" t="s">
        <v>554</v>
      </c>
      <c r="B539" s="239">
        <f>'Prior Year'!AT71</f>
        <v>0</v>
      </c>
      <c r="C539" s="239">
        <f>AT71</f>
        <v>0</v>
      </c>
      <c r="D539" s="239">
        <f>'Prior Year'!AT59</f>
        <v>0</v>
      </c>
      <c r="E539" s="180">
        <f>AT59</f>
        <v>0</v>
      </c>
      <c r="F539" s="262" t="str">
        <f t="shared" si="18"/>
        <v/>
      </c>
      <c r="G539" s="262" t="str">
        <f t="shared" si="18"/>
        <v/>
      </c>
      <c r="H539" s="264" t="str">
        <f t="shared" si="16"/>
        <v/>
      </c>
      <c r="I539" s="266"/>
      <c r="K539" s="260"/>
      <c r="L539" s="260"/>
    </row>
    <row r="540" spans="1:12" ht="12.65" customHeight="1" x14ac:dyDescent="0.3">
      <c r="A540" s="180" t="s">
        <v>555</v>
      </c>
      <c r="B540" s="239">
        <f>'Prior Year'!AU71</f>
        <v>0</v>
      </c>
      <c r="C540" s="239">
        <f>AU71</f>
        <v>0</v>
      </c>
      <c r="D540" s="239">
        <f>'Prior Year'!AU59</f>
        <v>0</v>
      </c>
      <c r="E540" s="180">
        <f>AU59</f>
        <v>0</v>
      </c>
      <c r="F540" s="262" t="str">
        <f t="shared" si="18"/>
        <v/>
      </c>
      <c r="G540" s="262" t="str">
        <f t="shared" si="18"/>
        <v/>
      </c>
      <c r="H540" s="264" t="str">
        <f t="shared" si="16"/>
        <v/>
      </c>
      <c r="I540" s="266"/>
      <c r="K540" s="260"/>
      <c r="L540" s="260"/>
    </row>
    <row r="541" spans="1:12" ht="12.65" customHeight="1" x14ac:dyDescent="0.3">
      <c r="A541" s="180" t="s">
        <v>556</v>
      </c>
      <c r="B541" s="239">
        <f>'Prior Year'!AV71</f>
        <v>0</v>
      </c>
      <c r="C541" s="239">
        <f>AV71</f>
        <v>0</v>
      </c>
      <c r="D541" s="181" t="s">
        <v>529</v>
      </c>
      <c r="E541" s="181" t="s">
        <v>529</v>
      </c>
      <c r="F541" s="262"/>
      <c r="G541" s="262"/>
      <c r="H541" s="264"/>
      <c r="I541" s="266"/>
      <c r="K541" s="260"/>
      <c r="L541" s="260"/>
    </row>
    <row r="542" spans="1:12" ht="12.65" customHeight="1" x14ac:dyDescent="0.3">
      <c r="A542" s="180" t="s">
        <v>1247</v>
      </c>
      <c r="B542" s="239">
        <f>'Prior Year'!AW71</f>
        <v>0</v>
      </c>
      <c r="C542" s="239">
        <f>AW71</f>
        <v>0</v>
      </c>
      <c r="D542" s="181" t="s">
        <v>529</v>
      </c>
      <c r="E542" s="181" t="s">
        <v>529</v>
      </c>
      <c r="F542" s="262"/>
      <c r="G542" s="262"/>
      <c r="H542" s="264"/>
      <c r="I542" s="266"/>
      <c r="K542" s="260"/>
      <c r="L542" s="260"/>
    </row>
    <row r="543" spans="1:12" ht="12.65" customHeight="1" x14ac:dyDescent="0.3">
      <c r="A543" s="180" t="s">
        <v>557</v>
      </c>
      <c r="B543" s="239">
        <f>'Prior Year'!AX71</f>
        <v>0</v>
      </c>
      <c r="C543" s="239">
        <f>AX71</f>
        <v>0</v>
      </c>
      <c r="D543" s="181" t="s">
        <v>529</v>
      </c>
      <c r="E543" s="181" t="s">
        <v>529</v>
      </c>
      <c r="F543" s="262"/>
      <c r="G543" s="262"/>
      <c r="H543" s="264"/>
      <c r="I543" s="266"/>
      <c r="K543" s="260"/>
      <c r="L543" s="260"/>
    </row>
    <row r="544" spans="1:12" ht="12.65" customHeight="1" x14ac:dyDescent="0.3">
      <c r="A544" s="180" t="s">
        <v>558</v>
      </c>
      <c r="B544" s="239">
        <f>'Prior Year'!AY71</f>
        <v>388630</v>
      </c>
      <c r="C544" s="239">
        <f>AY71</f>
        <v>458723</v>
      </c>
      <c r="D544" s="239">
        <f>'Prior Year'!AY59</f>
        <v>19735</v>
      </c>
      <c r="E544" s="180">
        <f>AY59</f>
        <v>19238</v>
      </c>
      <c r="F544" s="262">
        <f t="shared" ref="F544:G550" si="19">IF(B544=0,"",IF(D544=0,"",B544/D544))</f>
        <v>19.692424626298454</v>
      </c>
      <c r="G544" s="262">
        <f t="shared" si="19"/>
        <v>23.84463041896247</v>
      </c>
      <c r="H544" s="264" t="str">
        <f t="shared" si="16"/>
        <v/>
      </c>
      <c r="I544" s="266"/>
      <c r="K544" s="260"/>
      <c r="L544" s="260"/>
    </row>
    <row r="545" spans="1:13" ht="12.65" customHeight="1" x14ac:dyDescent="0.3">
      <c r="A545" s="180" t="s">
        <v>559</v>
      </c>
      <c r="B545" s="239">
        <f>'Prior Year'!AZ71</f>
        <v>0</v>
      </c>
      <c r="C545" s="239">
        <f>AZ71</f>
        <v>0</v>
      </c>
      <c r="D545" s="239">
        <f>'Prior Year'!AZ59</f>
        <v>0</v>
      </c>
      <c r="E545" s="180">
        <f>AZ59</f>
        <v>0</v>
      </c>
      <c r="F545" s="262" t="str">
        <f t="shared" si="19"/>
        <v/>
      </c>
      <c r="G545" s="262" t="str">
        <f t="shared" si="19"/>
        <v/>
      </c>
      <c r="H545" s="264" t="str">
        <f t="shared" si="16"/>
        <v/>
      </c>
      <c r="I545" s="266"/>
      <c r="K545" s="260"/>
      <c r="L545" s="260"/>
    </row>
    <row r="546" spans="1:13" ht="12.65" customHeight="1" x14ac:dyDescent="0.3">
      <c r="A546" s="180" t="s">
        <v>560</v>
      </c>
      <c r="B546" s="239">
        <f>'Prior Year'!BA71</f>
        <v>54495</v>
      </c>
      <c r="C546" s="239">
        <f>BA71</f>
        <v>55886</v>
      </c>
      <c r="D546" s="239">
        <f>'Prior Year'!BA59</f>
        <v>0</v>
      </c>
      <c r="E546" s="180">
        <f>BA59</f>
        <v>0</v>
      </c>
      <c r="F546" s="262" t="str">
        <f t="shared" si="19"/>
        <v/>
      </c>
      <c r="G546" s="262" t="str">
        <f t="shared" si="19"/>
        <v/>
      </c>
      <c r="H546" s="264" t="str">
        <f t="shared" si="16"/>
        <v/>
      </c>
      <c r="I546" s="266"/>
      <c r="K546" s="260"/>
      <c r="L546" s="260"/>
    </row>
    <row r="547" spans="1:13" ht="12.65" customHeight="1" x14ac:dyDescent="0.3">
      <c r="A547" s="180" t="s">
        <v>561</v>
      </c>
      <c r="B547" s="239">
        <f>'Prior Year'!BB71</f>
        <v>117162</v>
      </c>
      <c r="C547" s="239">
        <f>BB71</f>
        <v>146675</v>
      </c>
      <c r="D547" s="181" t="s">
        <v>529</v>
      </c>
      <c r="E547" s="181" t="s">
        <v>529</v>
      </c>
      <c r="F547" s="262"/>
      <c r="G547" s="262"/>
      <c r="H547" s="264"/>
      <c r="I547" s="266"/>
      <c r="K547" s="260"/>
      <c r="L547" s="260"/>
    </row>
    <row r="548" spans="1:13" ht="12.65" customHeight="1" x14ac:dyDescent="0.3">
      <c r="A548" s="180" t="s">
        <v>562</v>
      </c>
      <c r="B548" s="239">
        <f>'Prior Year'!BC71</f>
        <v>0</v>
      </c>
      <c r="C548" s="239">
        <f>BC71</f>
        <v>0</v>
      </c>
      <c r="D548" s="181" t="s">
        <v>529</v>
      </c>
      <c r="E548" s="181" t="s">
        <v>529</v>
      </c>
      <c r="F548" s="262"/>
      <c r="G548" s="262"/>
      <c r="H548" s="264"/>
      <c r="I548" s="266"/>
      <c r="K548" s="260"/>
      <c r="L548" s="260"/>
    </row>
    <row r="549" spans="1:13" ht="12.65" customHeight="1" x14ac:dyDescent="0.3">
      <c r="A549" s="180" t="s">
        <v>563</v>
      </c>
      <c r="B549" s="239">
        <f>'Prior Year'!BD71</f>
        <v>0</v>
      </c>
      <c r="C549" s="239">
        <f>BD71</f>
        <v>0</v>
      </c>
      <c r="D549" s="181" t="s">
        <v>529</v>
      </c>
      <c r="E549" s="181" t="s">
        <v>529</v>
      </c>
      <c r="F549" s="262"/>
      <c r="G549" s="262"/>
      <c r="H549" s="264"/>
      <c r="I549" s="266"/>
      <c r="K549" s="260"/>
      <c r="L549" s="260"/>
    </row>
    <row r="550" spans="1:13" ht="12.65" customHeight="1" x14ac:dyDescent="0.3">
      <c r="A550" s="180" t="s">
        <v>564</v>
      </c>
      <c r="B550" s="239">
        <f>'Prior Year'!BE71</f>
        <v>357994</v>
      </c>
      <c r="C550" s="239">
        <f>BE71</f>
        <v>379186</v>
      </c>
      <c r="D550" s="239">
        <f>'Prior Year'!BE59</f>
        <v>20923</v>
      </c>
      <c r="E550" s="180">
        <f>BE59</f>
        <v>20923</v>
      </c>
      <c r="F550" s="262">
        <f t="shared" si="19"/>
        <v>17.110070257611241</v>
      </c>
      <c r="G550" s="262">
        <f t="shared" si="19"/>
        <v>18.122926922525451</v>
      </c>
      <c r="H550" s="264" t="str">
        <f t="shared" si="16"/>
        <v/>
      </c>
      <c r="I550" s="266"/>
      <c r="K550" s="260"/>
      <c r="L550" s="260"/>
    </row>
    <row r="551" spans="1:13" ht="12.65" customHeight="1" x14ac:dyDescent="0.3">
      <c r="A551" s="180" t="s">
        <v>565</v>
      </c>
      <c r="B551" s="239">
        <f>'Prior Year'!BF71</f>
        <v>146583</v>
      </c>
      <c r="C551" s="239">
        <f>BF71</f>
        <v>247296</v>
      </c>
      <c r="D551" s="181" t="s">
        <v>529</v>
      </c>
      <c r="E551" s="181" t="s">
        <v>529</v>
      </c>
      <c r="F551" s="262"/>
      <c r="G551" s="262"/>
      <c r="H551" s="264"/>
      <c r="I551" s="266"/>
      <c r="J551" s="199"/>
      <c r="M551" s="264"/>
    </row>
    <row r="552" spans="1:13" ht="12.65" customHeight="1" x14ac:dyDescent="0.3">
      <c r="A552" s="180" t="s">
        <v>566</v>
      </c>
      <c r="B552" s="239">
        <f>'Prior Year'!BG71</f>
        <v>0</v>
      </c>
      <c r="C552" s="239">
        <f>BG71</f>
        <v>0</v>
      </c>
      <c r="D552" s="181" t="s">
        <v>529</v>
      </c>
      <c r="E552" s="181" t="s">
        <v>529</v>
      </c>
      <c r="F552" s="262"/>
      <c r="G552" s="262"/>
      <c r="H552" s="264"/>
      <c r="J552" s="199"/>
      <c r="M552" s="264"/>
    </row>
    <row r="553" spans="1:13" ht="12.65" customHeight="1" x14ac:dyDescent="0.3">
      <c r="A553" s="180" t="s">
        <v>567</v>
      </c>
      <c r="B553" s="239">
        <f>'Prior Year'!BH71</f>
        <v>284074</v>
      </c>
      <c r="C553" s="239">
        <f>BH71</f>
        <v>281853</v>
      </c>
      <c r="D553" s="181" t="s">
        <v>529</v>
      </c>
      <c r="E553" s="181" t="s">
        <v>529</v>
      </c>
      <c r="F553" s="262"/>
      <c r="G553" s="262"/>
      <c r="H553" s="264"/>
      <c r="J553" s="199"/>
      <c r="M553" s="264"/>
    </row>
    <row r="554" spans="1:13" ht="12.65" customHeight="1" x14ac:dyDescent="0.3">
      <c r="A554" s="180" t="s">
        <v>568</v>
      </c>
      <c r="B554" s="239">
        <f>'Prior Year'!BI71</f>
        <v>0</v>
      </c>
      <c r="C554" s="239">
        <f>BI71</f>
        <v>0</v>
      </c>
      <c r="D554" s="181" t="s">
        <v>529</v>
      </c>
      <c r="E554" s="181" t="s">
        <v>529</v>
      </c>
      <c r="F554" s="262"/>
      <c r="G554" s="262"/>
      <c r="H554" s="264"/>
      <c r="J554" s="199"/>
      <c r="M554" s="264"/>
    </row>
    <row r="555" spans="1:13" ht="12.65" customHeight="1" x14ac:dyDescent="0.3">
      <c r="A555" s="180" t="s">
        <v>569</v>
      </c>
      <c r="B555" s="239">
        <f>'Prior Year'!BJ71</f>
        <v>164801</v>
      </c>
      <c r="C555" s="239">
        <f>BJ71</f>
        <v>197667</v>
      </c>
      <c r="D555" s="181" t="s">
        <v>529</v>
      </c>
      <c r="E555" s="181" t="s">
        <v>529</v>
      </c>
      <c r="F555" s="262"/>
      <c r="G555" s="262"/>
      <c r="H555" s="264"/>
      <c r="J555" s="199"/>
      <c r="M555" s="264"/>
    </row>
    <row r="556" spans="1:13" ht="12.65" customHeight="1" x14ac:dyDescent="0.3">
      <c r="A556" s="180" t="s">
        <v>570</v>
      </c>
      <c r="B556" s="239">
        <f>'Prior Year'!BK71</f>
        <v>0</v>
      </c>
      <c r="C556" s="239">
        <f>BK71</f>
        <v>0</v>
      </c>
      <c r="D556" s="181" t="s">
        <v>529</v>
      </c>
      <c r="E556" s="181" t="s">
        <v>529</v>
      </c>
      <c r="F556" s="262"/>
      <c r="G556" s="262"/>
      <c r="H556" s="264"/>
      <c r="J556" s="199"/>
      <c r="M556" s="264"/>
    </row>
    <row r="557" spans="1:13" ht="12.65" customHeight="1" x14ac:dyDescent="0.3">
      <c r="A557" s="180" t="s">
        <v>571</v>
      </c>
      <c r="B557" s="239">
        <f>'Prior Year'!BL71</f>
        <v>0</v>
      </c>
      <c r="C557" s="239">
        <f>BL71</f>
        <v>0</v>
      </c>
      <c r="D557" s="181" t="s">
        <v>529</v>
      </c>
      <c r="E557" s="181" t="s">
        <v>529</v>
      </c>
      <c r="F557" s="262"/>
      <c r="G557" s="262"/>
      <c r="H557" s="264"/>
      <c r="J557" s="199"/>
      <c r="M557" s="264"/>
    </row>
    <row r="558" spans="1:13" ht="12.65" customHeight="1" x14ac:dyDescent="0.3">
      <c r="A558" s="180" t="s">
        <v>572</v>
      </c>
      <c r="B558" s="239">
        <f>'Prior Year'!BM71</f>
        <v>0</v>
      </c>
      <c r="C558" s="239">
        <f>BM71</f>
        <v>0</v>
      </c>
      <c r="D558" s="181" t="s">
        <v>529</v>
      </c>
      <c r="E558" s="181" t="s">
        <v>529</v>
      </c>
      <c r="F558" s="262"/>
      <c r="G558" s="262"/>
      <c r="H558" s="264"/>
      <c r="J558" s="199"/>
      <c r="M558" s="264"/>
    </row>
    <row r="559" spans="1:13" ht="12.65" customHeight="1" x14ac:dyDescent="0.3">
      <c r="A559" s="180" t="s">
        <v>573</v>
      </c>
      <c r="B559" s="239">
        <f>'Prior Year'!BN71</f>
        <v>387337</v>
      </c>
      <c r="C559" s="239">
        <f>BN71</f>
        <v>501909</v>
      </c>
      <c r="D559" s="181" t="s">
        <v>529</v>
      </c>
      <c r="E559" s="181" t="s">
        <v>529</v>
      </c>
      <c r="F559" s="262"/>
      <c r="G559" s="262"/>
      <c r="H559" s="264"/>
      <c r="J559" s="199"/>
      <c r="M559" s="264"/>
    </row>
    <row r="560" spans="1:13" ht="12.65" customHeight="1" x14ac:dyDescent="0.3">
      <c r="A560" s="180" t="s">
        <v>574</v>
      </c>
      <c r="B560" s="239">
        <f>'Prior Year'!BO71</f>
        <v>0</v>
      </c>
      <c r="C560" s="239">
        <f>BO71</f>
        <v>0</v>
      </c>
      <c r="D560" s="181" t="s">
        <v>529</v>
      </c>
      <c r="E560" s="181" t="s">
        <v>529</v>
      </c>
      <c r="F560" s="262"/>
      <c r="G560" s="262"/>
      <c r="H560" s="264"/>
      <c r="J560" s="199"/>
      <c r="M560" s="264"/>
    </row>
    <row r="561" spans="1:13" ht="12.65" customHeight="1" x14ac:dyDescent="0.3">
      <c r="A561" s="180" t="s">
        <v>575</v>
      </c>
      <c r="B561" s="239">
        <f>'Prior Year'!BP71</f>
        <v>0</v>
      </c>
      <c r="C561" s="239">
        <f>BP71</f>
        <v>0</v>
      </c>
      <c r="D561" s="181" t="s">
        <v>529</v>
      </c>
      <c r="E561" s="181" t="s">
        <v>529</v>
      </c>
      <c r="F561" s="262"/>
      <c r="G561" s="262"/>
      <c r="H561" s="264"/>
      <c r="J561" s="199"/>
      <c r="M561" s="264"/>
    </row>
    <row r="562" spans="1:13" ht="12.65" customHeight="1" x14ac:dyDescent="0.3">
      <c r="A562" s="180" t="s">
        <v>576</v>
      </c>
      <c r="B562" s="239">
        <f>'Prior Year'!BQ71</f>
        <v>0</v>
      </c>
      <c r="C562" s="239">
        <f>BQ71</f>
        <v>0</v>
      </c>
      <c r="D562" s="181" t="s">
        <v>529</v>
      </c>
      <c r="E562" s="181" t="s">
        <v>529</v>
      </c>
      <c r="F562" s="262"/>
      <c r="G562" s="262"/>
      <c r="H562" s="264"/>
      <c r="J562" s="199"/>
      <c r="M562" s="264"/>
    </row>
    <row r="563" spans="1:13" ht="12.65" customHeight="1" x14ac:dyDescent="0.3">
      <c r="A563" s="180" t="s">
        <v>577</v>
      </c>
      <c r="B563" s="239">
        <f>'Prior Year'!BR71</f>
        <v>120706</v>
      </c>
      <c r="C563" s="239">
        <f>BR71</f>
        <v>127865</v>
      </c>
      <c r="D563" s="181" t="s">
        <v>529</v>
      </c>
      <c r="E563" s="181" t="s">
        <v>529</v>
      </c>
      <c r="F563" s="262"/>
      <c r="G563" s="262"/>
      <c r="H563" s="264"/>
      <c r="J563" s="199"/>
      <c r="M563" s="264"/>
    </row>
    <row r="564" spans="1:13" ht="12.65" customHeight="1" x14ac:dyDescent="0.3">
      <c r="A564" s="180" t="s">
        <v>1248</v>
      </c>
      <c r="B564" s="239">
        <f>'Prior Year'!BS71</f>
        <v>0</v>
      </c>
      <c r="C564" s="239">
        <f>BS71</f>
        <v>0</v>
      </c>
      <c r="D564" s="181" t="s">
        <v>529</v>
      </c>
      <c r="E564" s="181" t="s">
        <v>529</v>
      </c>
      <c r="F564" s="262"/>
      <c r="G564" s="262"/>
      <c r="H564" s="264"/>
      <c r="J564" s="199"/>
      <c r="M564" s="264"/>
    </row>
    <row r="565" spans="1:13" ht="12.65" customHeight="1" x14ac:dyDescent="0.3">
      <c r="A565" s="180" t="s">
        <v>578</v>
      </c>
      <c r="B565" s="239">
        <f>'Prior Year'!BT71</f>
        <v>0</v>
      </c>
      <c r="C565" s="239">
        <f>BT71</f>
        <v>0</v>
      </c>
      <c r="D565" s="181" t="s">
        <v>529</v>
      </c>
      <c r="E565" s="181" t="s">
        <v>529</v>
      </c>
      <c r="F565" s="262"/>
      <c r="G565" s="262"/>
      <c r="H565" s="264"/>
      <c r="J565" s="199"/>
      <c r="M565" s="264"/>
    </row>
    <row r="566" spans="1:13" ht="12.65" customHeight="1" x14ac:dyDescent="0.3">
      <c r="A566" s="180" t="s">
        <v>579</v>
      </c>
      <c r="B566" s="239">
        <f>'Prior Year'!BU71</f>
        <v>0</v>
      </c>
      <c r="C566" s="239">
        <f>BU71</f>
        <v>0</v>
      </c>
      <c r="D566" s="181" t="s">
        <v>529</v>
      </c>
      <c r="E566" s="181" t="s">
        <v>529</v>
      </c>
      <c r="F566" s="262"/>
      <c r="G566" s="262"/>
      <c r="H566" s="264"/>
      <c r="J566" s="199"/>
      <c r="M566" s="264"/>
    </row>
    <row r="567" spans="1:13" ht="12.65" customHeight="1" x14ac:dyDescent="0.3">
      <c r="A567" s="180" t="s">
        <v>580</v>
      </c>
      <c r="B567" s="239">
        <f>'Prior Year'!BV71</f>
        <v>546460</v>
      </c>
      <c r="C567" s="239">
        <f>BV71</f>
        <v>651762</v>
      </c>
      <c r="D567" s="181" t="s">
        <v>529</v>
      </c>
      <c r="E567" s="181" t="s">
        <v>529</v>
      </c>
      <c r="F567" s="262"/>
      <c r="G567" s="262"/>
      <c r="H567" s="264"/>
      <c r="J567" s="199"/>
      <c r="M567" s="264"/>
    </row>
    <row r="568" spans="1:13" ht="12.65" customHeight="1" x14ac:dyDescent="0.3">
      <c r="A568" s="180" t="s">
        <v>581</v>
      </c>
      <c r="B568" s="239">
        <f>'Prior Year'!BW71</f>
        <v>0</v>
      </c>
      <c r="C568" s="239">
        <f>BW71</f>
        <v>0</v>
      </c>
      <c r="D568" s="181" t="s">
        <v>529</v>
      </c>
      <c r="E568" s="181" t="s">
        <v>529</v>
      </c>
      <c r="F568" s="262"/>
      <c r="G568" s="262"/>
      <c r="H568" s="264"/>
      <c r="J568" s="199"/>
      <c r="M568" s="264"/>
    </row>
    <row r="569" spans="1:13" ht="12.65" customHeight="1" x14ac:dyDescent="0.3">
      <c r="A569" s="180" t="s">
        <v>582</v>
      </c>
      <c r="B569" s="239">
        <f>'Prior Year'!BX71</f>
        <v>0</v>
      </c>
      <c r="C569" s="239">
        <f>BX71</f>
        <v>0</v>
      </c>
      <c r="D569" s="181" t="s">
        <v>529</v>
      </c>
      <c r="E569" s="181" t="s">
        <v>529</v>
      </c>
      <c r="F569" s="262"/>
      <c r="G569" s="262"/>
      <c r="H569" s="264"/>
      <c r="J569" s="199"/>
      <c r="M569" s="264"/>
    </row>
    <row r="570" spans="1:13" ht="12.65" customHeight="1" x14ac:dyDescent="0.3">
      <c r="A570" s="180" t="s">
        <v>583</v>
      </c>
      <c r="B570" s="239">
        <f>'Prior Year'!BY71</f>
        <v>301266</v>
      </c>
      <c r="C570" s="239">
        <f>BY71</f>
        <v>614510</v>
      </c>
      <c r="D570" s="181" t="s">
        <v>529</v>
      </c>
      <c r="E570" s="181" t="s">
        <v>529</v>
      </c>
      <c r="F570" s="262"/>
      <c r="G570" s="262"/>
      <c r="H570" s="264"/>
      <c r="J570" s="199"/>
      <c r="M570" s="264"/>
    </row>
    <row r="571" spans="1:13" ht="12.65" customHeight="1" x14ac:dyDescent="0.3">
      <c r="A571" s="180" t="s">
        <v>584</v>
      </c>
      <c r="B571" s="239">
        <f>'Prior Year'!BZ71</f>
        <v>0</v>
      </c>
      <c r="C571" s="239">
        <f>BZ71</f>
        <v>0</v>
      </c>
      <c r="D571" s="181" t="s">
        <v>529</v>
      </c>
      <c r="E571" s="181" t="s">
        <v>529</v>
      </c>
      <c r="F571" s="262"/>
      <c r="G571" s="262"/>
      <c r="H571" s="264"/>
      <c r="J571" s="199"/>
      <c r="M571" s="264"/>
    </row>
    <row r="572" spans="1:13" ht="12.65" customHeight="1" x14ac:dyDescent="0.3">
      <c r="A572" s="180" t="s">
        <v>585</v>
      </c>
      <c r="B572" s="239">
        <f>'Prior Year'!CA71</f>
        <v>0</v>
      </c>
      <c r="C572" s="239">
        <f>CA71</f>
        <v>0</v>
      </c>
      <c r="D572" s="181" t="s">
        <v>529</v>
      </c>
      <c r="E572" s="181" t="s">
        <v>529</v>
      </c>
      <c r="F572" s="262"/>
      <c r="G572" s="262"/>
      <c r="H572" s="264"/>
      <c r="J572" s="199"/>
      <c r="M572" s="264"/>
    </row>
    <row r="573" spans="1:13" ht="12.65" customHeight="1" x14ac:dyDescent="0.3">
      <c r="A573" s="180" t="s">
        <v>586</v>
      </c>
      <c r="B573" s="239">
        <f>'Prior Year'!CB71</f>
        <v>0</v>
      </c>
      <c r="C573" s="239">
        <f>CB71</f>
        <v>0</v>
      </c>
      <c r="D573" s="181" t="s">
        <v>529</v>
      </c>
      <c r="E573" s="181" t="s">
        <v>529</v>
      </c>
      <c r="F573" s="262"/>
      <c r="G573" s="262"/>
      <c r="H573" s="264"/>
      <c r="J573" s="199"/>
      <c r="M573" s="264"/>
    </row>
    <row r="574" spans="1:13" ht="12.65" customHeight="1" x14ac:dyDescent="0.3">
      <c r="A574" s="180" t="s">
        <v>587</v>
      </c>
      <c r="B574" s="239">
        <f>'Prior Year'!CC71</f>
        <v>0</v>
      </c>
      <c r="C574" s="239">
        <f>CC71</f>
        <v>0</v>
      </c>
      <c r="D574" s="181" t="s">
        <v>529</v>
      </c>
      <c r="E574" s="181" t="s">
        <v>529</v>
      </c>
      <c r="F574" s="262"/>
      <c r="G574" s="262"/>
      <c r="H574" s="264"/>
      <c r="J574" s="199"/>
      <c r="M574" s="264"/>
    </row>
    <row r="575" spans="1:13" ht="12.65" customHeight="1" x14ac:dyDescent="0.3">
      <c r="A575" s="180" t="s">
        <v>588</v>
      </c>
      <c r="B575" s="239">
        <f>'Prior Year'!CD71</f>
        <v>-2340640</v>
      </c>
      <c r="C575" s="239">
        <f>CD71</f>
        <v>-1764420</v>
      </c>
      <c r="D575" s="181" t="s">
        <v>529</v>
      </c>
      <c r="E575" s="181" t="s">
        <v>529</v>
      </c>
      <c r="F575" s="262"/>
      <c r="G575" s="262"/>
      <c r="H575" s="264"/>
    </row>
    <row r="576" spans="1:13" ht="12.65" customHeight="1" x14ac:dyDescent="0.3">
      <c r="M576" s="264"/>
    </row>
    <row r="577" spans="13:13" ht="12.65" customHeight="1" x14ac:dyDescent="0.3">
      <c r="M577" s="264"/>
    </row>
    <row r="578" spans="13:13" ht="12.65" customHeight="1" x14ac:dyDescent="0.3">
      <c r="M578" s="264"/>
    </row>
    <row r="612" spans="1:14" ht="12.65" customHeight="1" x14ac:dyDescent="0.3">
      <c r="A612" s="196"/>
      <c r="C612" s="181" t="s">
        <v>589</v>
      </c>
      <c r="D612" s="180">
        <f>CE76-(BE76+CD76)</f>
        <v>19170</v>
      </c>
      <c r="E612" s="180">
        <f>SUM(C624:D647)+SUM(C668:D713)</f>
        <v>8628634.155242566</v>
      </c>
      <c r="F612" s="180">
        <f>CE64-(AX64+BD64+BE64+BG64+BJ64+BN64+BP64+BQ64+CB64+CC64+CD64)</f>
        <v>750654</v>
      </c>
      <c r="G612" s="180">
        <f>CE77-(AX77+AY77+BD77+BE77+BG77+BJ77+BN77+BP77+BQ77+CB77+CC77+CD77)</f>
        <v>19238</v>
      </c>
      <c r="H612" s="197">
        <f>CE60-(AX60+AY60+AZ60+BD60+BE60+BG60+BJ60+BN60+BO60+BP60+BQ60+BR60+CB60+CC60+CD60)</f>
        <v>61.050000000000011</v>
      </c>
      <c r="I612" s="180">
        <f>CE78-(AX78+AY78+AZ78+BD78+BE78+BF78+BG78+BJ78+BN78+BO78+BP78+BQ78+BR78+CB78+CC78+CD78)</f>
        <v>14930</v>
      </c>
      <c r="J612" s="180">
        <f>CE79-(AX79+AY79+AZ79+BA79+BD79+BE79+BF79+BG79+BJ79+BN79+BO79+BP79+BQ79+BR79+CB79+CC79+CD79)</f>
        <v>6780</v>
      </c>
      <c r="K612" s="180">
        <f>CE75-(AW75+AX75+AY75+AZ75+BA75+BB75+BC75+BD75+BE75+BF75+BG75+BH75+BI75+BJ75+BK75+BL75+BM75+BN75+BO75+BP75+BQ75+BR75+BS75+BT75+BU75+BV75+BW75+BX75+CB75+CC75+CD75)</f>
        <v>7525084</v>
      </c>
      <c r="L612" s="197">
        <f>CE80-(AW80+AX80+AY80+AZ80+BA80+BB80+BC80+BD80+BE80+BF80+BG80+BH80+BI80+BJ80+BK80+BL80+BM80+BN80+BO80+BP80+BQ80+BR80+BS80+BT80+BU80+BV80+BW80+BX80+BY80+BZ80+CA80+CB80+CC80+CD80)</f>
        <v>26.139999999999997</v>
      </c>
    </row>
    <row r="613" spans="1:14" ht="12.65" customHeight="1" x14ac:dyDescent="0.3">
      <c r="A613" s="196"/>
      <c r="C613" s="181" t="s">
        <v>590</v>
      </c>
      <c r="D613" s="181" t="s">
        <v>591</v>
      </c>
      <c r="E613" s="198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8" t="s">
        <v>599</v>
      </c>
    </row>
    <row r="614" spans="1:14" ht="12.65" customHeight="1" x14ac:dyDescent="0.3">
      <c r="A614" s="196">
        <v>8430</v>
      </c>
      <c r="B614" s="198" t="s">
        <v>140</v>
      </c>
      <c r="C614" s="180">
        <f>BE71</f>
        <v>379186</v>
      </c>
      <c r="N614" s="199" t="s">
        <v>600</v>
      </c>
    </row>
    <row r="615" spans="1:14" ht="12.65" customHeight="1" x14ac:dyDescent="0.3">
      <c r="A615" s="196"/>
      <c r="B615" s="198" t="s">
        <v>601</v>
      </c>
      <c r="C615" s="272">
        <f>CD69-CD70</f>
        <v>-1764420</v>
      </c>
      <c r="D615" s="265">
        <f>SUM(C614:C615)</f>
        <v>-1385234</v>
      </c>
      <c r="N615" s="199" t="s">
        <v>602</v>
      </c>
    </row>
    <row r="616" spans="1:14" ht="12.65" customHeight="1" x14ac:dyDescent="0.3">
      <c r="A616" s="196">
        <v>8310</v>
      </c>
      <c r="B616" s="200" t="s">
        <v>603</v>
      </c>
      <c r="C616" s="180">
        <f>AX71</f>
        <v>0</v>
      </c>
      <c r="D616" s="180">
        <f>(D615/D612)*AX76</f>
        <v>0</v>
      </c>
      <c r="N616" s="199" t="s">
        <v>604</v>
      </c>
    </row>
    <row r="617" spans="1:14" ht="12.65" customHeight="1" x14ac:dyDescent="0.3">
      <c r="A617" s="196">
        <v>8510</v>
      </c>
      <c r="B617" s="200" t="s">
        <v>145</v>
      </c>
      <c r="C617" s="180">
        <f>BJ71</f>
        <v>197667</v>
      </c>
      <c r="D617" s="180">
        <f>(D615/D612)*BJ76</f>
        <v>-49787.492227438699</v>
      </c>
      <c r="N617" s="199" t="s">
        <v>605</v>
      </c>
    </row>
    <row r="618" spans="1:14" ht="12.65" customHeight="1" x14ac:dyDescent="0.3">
      <c r="A618" s="196">
        <v>8470</v>
      </c>
      <c r="B618" s="200" t="s">
        <v>606</v>
      </c>
      <c r="C618" s="180">
        <f>BG71</f>
        <v>0</v>
      </c>
      <c r="D618" s="180">
        <f>(D615/D612)*BG76</f>
        <v>0</v>
      </c>
      <c r="N618" s="199" t="s">
        <v>607</v>
      </c>
    </row>
    <row r="619" spans="1:14" ht="12.65" customHeight="1" x14ac:dyDescent="0.3">
      <c r="A619" s="196">
        <v>8610</v>
      </c>
      <c r="B619" s="200" t="s">
        <v>608</v>
      </c>
      <c r="C619" s="180">
        <f>BN71</f>
        <v>501909</v>
      </c>
      <c r="D619" s="180">
        <f>(D615/D612)*BN76</f>
        <v>-164392.66301512779</v>
      </c>
      <c r="N619" s="199" t="s">
        <v>609</v>
      </c>
    </row>
    <row r="620" spans="1:14" ht="12.65" customHeight="1" x14ac:dyDescent="0.3">
      <c r="A620" s="196">
        <v>8790</v>
      </c>
      <c r="B620" s="200" t="s">
        <v>610</v>
      </c>
      <c r="C620" s="180">
        <f>CC71</f>
        <v>0</v>
      </c>
      <c r="D620" s="180">
        <f>(D615/D612)*CC76</f>
        <v>0</v>
      </c>
      <c r="N620" s="199" t="s">
        <v>611</v>
      </c>
    </row>
    <row r="621" spans="1:14" ht="12.65" customHeight="1" x14ac:dyDescent="0.3">
      <c r="A621" s="196">
        <v>8630</v>
      </c>
      <c r="B621" s="200" t="s">
        <v>612</v>
      </c>
      <c r="C621" s="180">
        <f>BP71</f>
        <v>0</v>
      </c>
      <c r="D621" s="180">
        <f>(D615/D612)*BP76</f>
        <v>0</v>
      </c>
      <c r="N621" s="199" t="s">
        <v>613</v>
      </c>
    </row>
    <row r="622" spans="1:14" ht="12.65" customHeight="1" x14ac:dyDescent="0.3">
      <c r="A622" s="196">
        <v>8770</v>
      </c>
      <c r="B622" s="198" t="s">
        <v>614</v>
      </c>
      <c r="C622" s="180">
        <f>CB71</f>
        <v>0</v>
      </c>
      <c r="D622" s="180">
        <f>(D615/D612)*CB76</f>
        <v>0</v>
      </c>
      <c r="N622" s="199" t="s">
        <v>615</v>
      </c>
    </row>
    <row r="623" spans="1:14" ht="12.65" customHeight="1" x14ac:dyDescent="0.3">
      <c r="A623" s="196">
        <v>8640</v>
      </c>
      <c r="B623" s="200" t="s">
        <v>616</v>
      </c>
      <c r="C623" s="180">
        <f>BQ71</f>
        <v>0</v>
      </c>
      <c r="D623" s="180">
        <f>(D615/D612)*BQ76</f>
        <v>0</v>
      </c>
      <c r="E623" s="180">
        <f>SUM(C616:D623)</f>
        <v>485395.84475743352</v>
      </c>
      <c r="N623" s="199" t="s">
        <v>617</v>
      </c>
    </row>
    <row r="624" spans="1:14" ht="12.65" customHeight="1" x14ac:dyDescent="0.3">
      <c r="A624" s="196">
        <v>8420</v>
      </c>
      <c r="B624" s="200" t="s">
        <v>139</v>
      </c>
      <c r="C624" s="180">
        <f>BD71</f>
        <v>0</v>
      </c>
      <c r="D624" s="180">
        <f>(D615/D612)*BD76</f>
        <v>0</v>
      </c>
      <c r="E624" s="180">
        <f>(E623/E612)*SUM(C624:D624)</f>
        <v>0</v>
      </c>
      <c r="F624" s="180">
        <f>SUM(C624:E624)</f>
        <v>0</v>
      </c>
      <c r="N624" s="199" t="s">
        <v>618</v>
      </c>
    </row>
    <row r="625" spans="1:14" ht="12.65" customHeight="1" x14ac:dyDescent="0.3">
      <c r="A625" s="196">
        <v>8320</v>
      </c>
      <c r="B625" s="200" t="s">
        <v>135</v>
      </c>
      <c r="C625" s="180">
        <f>AY71</f>
        <v>458723</v>
      </c>
      <c r="D625" s="180">
        <f>(D615/D612)*AY76</f>
        <v>-61854.997600417315</v>
      </c>
      <c r="E625" s="180">
        <f>(E623/E612)*SUM(C625:D625)</f>
        <v>22325.442916698234</v>
      </c>
      <c r="F625" s="180">
        <f>(F624/F612)*AY64</f>
        <v>0</v>
      </c>
      <c r="G625" s="180">
        <f>SUM(C625:F625)</f>
        <v>419193.44531628094</v>
      </c>
      <c r="N625" s="199" t="s">
        <v>619</v>
      </c>
    </row>
    <row r="626" spans="1:14" ht="12.65" customHeight="1" x14ac:dyDescent="0.3">
      <c r="A626" s="196">
        <v>8650</v>
      </c>
      <c r="B626" s="200" t="s">
        <v>152</v>
      </c>
      <c r="C626" s="180">
        <f>BR71</f>
        <v>127865</v>
      </c>
      <c r="D626" s="180">
        <f>(D615/D612)*BR76</f>
        <v>-15246.967866458006</v>
      </c>
      <c r="E626" s="180">
        <f>(E623/E612)*SUM(C626:D626)</f>
        <v>6335.2233805355609</v>
      </c>
      <c r="F626" s="180">
        <f>(F624/F612)*BR64</f>
        <v>0</v>
      </c>
      <c r="G626" s="180">
        <f>(G625/G612)*BR77</f>
        <v>0</v>
      </c>
      <c r="N626" s="199" t="s">
        <v>620</v>
      </c>
    </row>
    <row r="627" spans="1:14" ht="12.65" customHeight="1" x14ac:dyDescent="0.3">
      <c r="A627" s="196">
        <v>8620</v>
      </c>
      <c r="B627" s="198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9" t="s">
        <v>622</v>
      </c>
    </row>
    <row r="628" spans="1:14" ht="12.65" customHeight="1" x14ac:dyDescent="0.3">
      <c r="A628" s="196">
        <v>8330</v>
      </c>
      <c r="B628" s="200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0</v>
      </c>
      <c r="H628" s="180">
        <f>SUM(C626:G628)</f>
        <v>118953.25551407757</v>
      </c>
      <c r="N628" s="199" t="s">
        <v>623</v>
      </c>
    </row>
    <row r="629" spans="1:14" ht="12.65" customHeight="1" x14ac:dyDescent="0.3">
      <c r="A629" s="196">
        <v>8460</v>
      </c>
      <c r="B629" s="200" t="s">
        <v>141</v>
      </c>
      <c r="C629" s="180">
        <f>BF71</f>
        <v>247296</v>
      </c>
      <c r="D629" s="180">
        <f>(D615/D612)*BF76</f>
        <v>-15102.446844027125</v>
      </c>
      <c r="E629" s="180">
        <f>(E623/E612)*SUM(C629:D629)</f>
        <v>13061.833872385929</v>
      </c>
      <c r="F629" s="180">
        <f>(F624/F612)*BF64</f>
        <v>0</v>
      </c>
      <c r="G629" s="180">
        <f>(G625/G612)*BF77</f>
        <v>0</v>
      </c>
      <c r="H629" s="180">
        <f>(H628/H612)*BF60</f>
        <v>9508.4666160310953</v>
      </c>
      <c r="I629" s="180">
        <f>SUM(C629:H629)</f>
        <v>254763.85364438992</v>
      </c>
      <c r="N629" s="199" t="s">
        <v>624</v>
      </c>
    </row>
    <row r="630" spans="1:14" ht="12.65" customHeight="1" x14ac:dyDescent="0.3">
      <c r="A630" s="196">
        <v>8350</v>
      </c>
      <c r="B630" s="200" t="s">
        <v>625</v>
      </c>
      <c r="C630" s="180">
        <f>BA71</f>
        <v>55886</v>
      </c>
      <c r="D630" s="180">
        <f>(D615/D612)*BA76</f>
        <v>-53689.559833072504</v>
      </c>
      <c r="E630" s="180">
        <f>(E623/E612)*SUM(C630:D630)</f>
        <v>123.5587128974712</v>
      </c>
      <c r="F630" s="180">
        <f>(F624/F612)*BA64</f>
        <v>0</v>
      </c>
      <c r="G630" s="180">
        <f>(G625/G612)*BA77</f>
        <v>0</v>
      </c>
      <c r="H630" s="180">
        <f>(H628/H612)*BA60</f>
        <v>1188.5583270038869</v>
      </c>
      <c r="I630" s="180">
        <f>(I629/I612)*BA78</f>
        <v>12678.469072858788</v>
      </c>
      <c r="J630" s="180">
        <f>SUM(C630:I630)</f>
        <v>16187.026279687641</v>
      </c>
      <c r="N630" s="199" t="s">
        <v>626</v>
      </c>
    </row>
    <row r="631" spans="1:14" ht="12.65" customHeight="1" x14ac:dyDescent="0.3">
      <c r="A631" s="196">
        <v>8200</v>
      </c>
      <c r="B631" s="200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(I629/I612)*AW78</f>
        <v>0</v>
      </c>
      <c r="J631" s="180">
        <f>(J630/J612)*AW79</f>
        <v>0</v>
      </c>
      <c r="N631" s="199" t="s">
        <v>628</v>
      </c>
    </row>
    <row r="632" spans="1:14" ht="12.65" customHeight="1" x14ac:dyDescent="0.3">
      <c r="A632" s="196">
        <v>8360</v>
      </c>
      <c r="B632" s="200" t="s">
        <v>629</v>
      </c>
      <c r="C632" s="180">
        <f>BB71</f>
        <v>146675</v>
      </c>
      <c r="D632" s="180">
        <f>(D615/D612)*BB76</f>
        <v>-7226.0511215440783</v>
      </c>
      <c r="E632" s="180">
        <f>(E623/E612)*SUM(C632:D632)</f>
        <v>7844.5718202420921</v>
      </c>
      <c r="F632" s="180">
        <f>(F624/F612)*BB64</f>
        <v>0</v>
      </c>
      <c r="G632" s="180">
        <f>(G625/G612)*BB77</f>
        <v>0</v>
      </c>
      <c r="H632" s="180">
        <f>(H628/H612)*BB60</f>
        <v>3507.2212927983551</v>
      </c>
      <c r="I632" s="180">
        <f>(I629/I612)*BB78</f>
        <v>1706.3888388773605</v>
      </c>
      <c r="J632" s="180">
        <f>(J630/J612)*BB79</f>
        <v>0</v>
      </c>
      <c r="N632" s="199" t="s">
        <v>630</v>
      </c>
    </row>
    <row r="633" spans="1:14" ht="12.65" customHeight="1" x14ac:dyDescent="0.3">
      <c r="A633" s="196">
        <v>8370</v>
      </c>
      <c r="B633" s="200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9" t="s">
        <v>632</v>
      </c>
    </row>
    <row r="634" spans="1:14" ht="12.65" customHeight="1" x14ac:dyDescent="0.3">
      <c r="A634" s="196">
        <v>8490</v>
      </c>
      <c r="B634" s="200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0</v>
      </c>
      <c r="J634" s="180">
        <f>(J630/J612)*BI79</f>
        <v>0</v>
      </c>
      <c r="N634" s="199" t="s">
        <v>634</v>
      </c>
    </row>
    <row r="635" spans="1:14" ht="12.65" customHeight="1" x14ac:dyDescent="0.3">
      <c r="A635" s="196">
        <v>8530</v>
      </c>
      <c r="B635" s="200" t="s">
        <v>635</v>
      </c>
      <c r="C635" s="180">
        <f>BK71</f>
        <v>0</v>
      </c>
      <c r="D635" s="180">
        <f>(D615/D612)*BK76</f>
        <v>0</v>
      </c>
      <c r="E635" s="180">
        <f>(E623/E612)*SUM(C635:D635)</f>
        <v>0</v>
      </c>
      <c r="F635" s="180">
        <f>(F624/F612)*BK64</f>
        <v>0</v>
      </c>
      <c r="G635" s="180">
        <f>(G625/G612)*BK77</f>
        <v>0</v>
      </c>
      <c r="H635" s="180">
        <f>(H628/H612)*BK60</f>
        <v>0</v>
      </c>
      <c r="I635" s="180">
        <f>(I629/I612)*BK78</f>
        <v>0</v>
      </c>
      <c r="J635" s="180">
        <f>(J630/J612)*BK79</f>
        <v>0</v>
      </c>
      <c r="N635" s="199" t="s">
        <v>636</v>
      </c>
    </row>
    <row r="636" spans="1:14" ht="12.65" customHeight="1" x14ac:dyDescent="0.3">
      <c r="A636" s="196">
        <v>8480</v>
      </c>
      <c r="B636" s="200" t="s">
        <v>637</v>
      </c>
      <c r="C636" s="180">
        <f>BH71</f>
        <v>281853</v>
      </c>
      <c r="D636" s="180">
        <f>(D615/D612)*BH76</f>
        <v>-30349.414710485129</v>
      </c>
      <c r="E636" s="180">
        <f>(E623/E612)*SUM(C636:D636)</f>
        <v>14148.101894777279</v>
      </c>
      <c r="F636" s="180">
        <f>(F624/F612)*BH64</f>
        <v>0</v>
      </c>
      <c r="G636" s="180">
        <f>(G625/G612)*BH77</f>
        <v>0</v>
      </c>
      <c r="H636" s="180">
        <f>(H628/H612)*BH60</f>
        <v>1734.126083661409</v>
      </c>
      <c r="I636" s="180">
        <f>(I629/I612)*BH78</f>
        <v>7166.8331232849141</v>
      </c>
      <c r="J636" s="180">
        <f>(J630/J612)*BH79</f>
        <v>0</v>
      </c>
      <c r="N636" s="199" t="s">
        <v>638</v>
      </c>
    </row>
    <row r="637" spans="1:14" ht="12.65" customHeight="1" x14ac:dyDescent="0.3">
      <c r="A637" s="196">
        <v>8560</v>
      </c>
      <c r="B637" s="200" t="s">
        <v>147</v>
      </c>
      <c r="C637" s="180">
        <f>BL71</f>
        <v>0</v>
      </c>
      <c r="D637" s="180">
        <f>(D615/D612)*BL76</f>
        <v>0</v>
      </c>
      <c r="E637" s="180">
        <f>(E623/E612)*SUM(C637:D637)</f>
        <v>0</v>
      </c>
      <c r="F637" s="180">
        <f>(F624/F612)*BL64</f>
        <v>0</v>
      </c>
      <c r="G637" s="180">
        <f>(G625/G612)*BL77</f>
        <v>0</v>
      </c>
      <c r="H637" s="180">
        <f>(H628/H612)*BL60</f>
        <v>0</v>
      </c>
      <c r="I637" s="180">
        <f>(I629/I612)*BL78</f>
        <v>0</v>
      </c>
      <c r="J637" s="180">
        <f>(J630/J612)*BL79</f>
        <v>0</v>
      </c>
      <c r="N637" s="199" t="s">
        <v>639</v>
      </c>
    </row>
    <row r="638" spans="1:14" ht="12.65" customHeight="1" x14ac:dyDescent="0.3">
      <c r="A638" s="196">
        <v>8590</v>
      </c>
      <c r="B638" s="200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9" t="s">
        <v>641</v>
      </c>
    </row>
    <row r="639" spans="1:14" ht="12.65" customHeight="1" x14ac:dyDescent="0.3">
      <c r="A639" s="196">
        <v>8660</v>
      </c>
      <c r="B639" s="200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f>(I629/I612)*BS78</f>
        <v>0</v>
      </c>
      <c r="J639" s="180">
        <f>(J630/J612)*BS79</f>
        <v>0</v>
      </c>
      <c r="N639" s="199" t="s">
        <v>643</v>
      </c>
    </row>
    <row r="640" spans="1:14" ht="12.65" customHeight="1" x14ac:dyDescent="0.3">
      <c r="A640" s="196">
        <v>8670</v>
      </c>
      <c r="B640" s="200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f>(I629/I612)*BT78</f>
        <v>0</v>
      </c>
      <c r="J640" s="180">
        <f>(J630/J612)*BT79</f>
        <v>0</v>
      </c>
      <c r="N640" s="199" t="s">
        <v>645</v>
      </c>
    </row>
    <row r="641" spans="1:14" ht="12.65" customHeight="1" x14ac:dyDescent="0.3">
      <c r="A641" s="196">
        <v>8680</v>
      </c>
      <c r="B641" s="200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9" t="s">
        <v>647</v>
      </c>
    </row>
    <row r="642" spans="1:14" ht="12.65" customHeight="1" x14ac:dyDescent="0.3">
      <c r="A642" s="196">
        <v>8690</v>
      </c>
      <c r="B642" s="200" t="s">
        <v>648</v>
      </c>
      <c r="C642" s="180">
        <f>BV71</f>
        <v>651762</v>
      </c>
      <c r="D642" s="180">
        <f>(D615/D612)*BV76</f>
        <v>-25724.74199269692</v>
      </c>
      <c r="E642" s="180">
        <f>(E623/E612)*SUM(C642:D642)</f>
        <v>35217.147723832284</v>
      </c>
      <c r="F642" s="180">
        <f>(F624/F612)*BV64</f>
        <v>0</v>
      </c>
      <c r="G642" s="180">
        <f>(G625/G612)*BV77</f>
        <v>0</v>
      </c>
      <c r="H642" s="180">
        <f>(H628/H612)*BV60</f>
        <v>9859.1887453109302</v>
      </c>
      <c r="I642" s="180">
        <f>(I629/I612)*BV78</f>
        <v>6074.7442664034033</v>
      </c>
      <c r="J642" s="180">
        <f>(J630/J612)*BV79</f>
        <v>0</v>
      </c>
      <c r="N642" s="199" t="s">
        <v>649</v>
      </c>
    </row>
    <row r="643" spans="1:14" ht="12.65" customHeight="1" x14ac:dyDescent="0.3">
      <c r="A643" s="196">
        <v>8700</v>
      </c>
      <c r="B643" s="200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f>(I629/I612)*BW78</f>
        <v>0</v>
      </c>
      <c r="J643" s="180">
        <f>(J630/J612)*BW79</f>
        <v>0</v>
      </c>
      <c r="N643" s="199" t="s">
        <v>651</v>
      </c>
    </row>
    <row r="644" spans="1:14" ht="12.65" customHeight="1" x14ac:dyDescent="0.3">
      <c r="A644" s="196">
        <v>8710</v>
      </c>
      <c r="B644" s="200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1104248.115964462</v>
      </c>
      <c r="N644" s="199" t="s">
        <v>653</v>
      </c>
    </row>
    <row r="645" spans="1:14" ht="12.65" customHeight="1" x14ac:dyDescent="0.3">
      <c r="A645" s="196">
        <v>8720</v>
      </c>
      <c r="B645" s="200" t="s">
        <v>654</v>
      </c>
      <c r="C645" s="180">
        <f>BY71</f>
        <v>614510</v>
      </c>
      <c r="D645" s="180">
        <f>(D615/D612)*BY76</f>
        <v>-14235.320709441836</v>
      </c>
      <c r="E645" s="180">
        <f>(E623/E612)*SUM(C645:D645)</f>
        <v>33767.897653153777</v>
      </c>
      <c r="F645" s="180">
        <f>(F624/F612)*BY64</f>
        <v>0</v>
      </c>
      <c r="G645" s="180">
        <f>(G625/G612)*BY77</f>
        <v>0</v>
      </c>
      <c r="H645" s="180">
        <f>(H628/H612)*BY60</f>
        <v>1948.456273776864</v>
      </c>
      <c r="I645" s="180">
        <f>(I629/I612)*BY78</f>
        <v>3361.5860125884005</v>
      </c>
      <c r="J645" s="180">
        <f>(J630/J612)*BY79</f>
        <v>0</v>
      </c>
      <c r="K645" s="180">
        <v>0</v>
      </c>
      <c r="N645" s="199" t="s">
        <v>655</v>
      </c>
    </row>
    <row r="646" spans="1:14" ht="12.65" customHeight="1" x14ac:dyDescent="0.3">
      <c r="A646" s="196">
        <v>8730</v>
      </c>
      <c r="B646" s="200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9" t="s">
        <v>657</v>
      </c>
    </row>
    <row r="647" spans="1:14" ht="12.65" customHeight="1" x14ac:dyDescent="0.3">
      <c r="A647" s="196">
        <v>8740</v>
      </c>
      <c r="B647" s="200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639352.61923007714</v>
      </c>
      <c r="N647" s="199" t="s">
        <v>659</v>
      </c>
    </row>
    <row r="648" spans="1:14" ht="12.65" customHeight="1" x14ac:dyDescent="0.3">
      <c r="A648" s="196"/>
      <c r="B648" s="196"/>
      <c r="C648" s="180">
        <f>SUM(C614:C647)</f>
        <v>1898912</v>
      </c>
      <c r="L648" s="265"/>
    </row>
    <row r="666" spans="1:14" ht="12.65" customHeight="1" x14ac:dyDescent="0.3">
      <c r="C666" s="181" t="s">
        <v>660</v>
      </c>
      <c r="M666" s="181" t="s">
        <v>661</v>
      </c>
    </row>
    <row r="667" spans="1:14" ht="12.65" customHeight="1" x14ac:dyDescent="0.3">
      <c r="C667" s="181" t="s">
        <v>590</v>
      </c>
      <c r="D667" s="181" t="s">
        <v>591</v>
      </c>
      <c r="E667" s="198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8" t="s">
        <v>599</v>
      </c>
      <c r="M667" s="181" t="s">
        <v>662</v>
      </c>
    </row>
    <row r="668" spans="1:14" ht="12.65" customHeight="1" x14ac:dyDescent="0.3">
      <c r="A668" s="196">
        <v>6010</v>
      </c>
      <c r="B668" s="198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(I629/I612)*C78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8" t="s">
        <v>663</v>
      </c>
    </row>
    <row r="669" spans="1:14" ht="12.65" customHeight="1" x14ac:dyDescent="0.3">
      <c r="A669" s="196">
        <v>6030</v>
      </c>
      <c r="B669" s="198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8" t="s">
        <v>664</v>
      </c>
    </row>
    <row r="670" spans="1:14" ht="12.65" customHeight="1" x14ac:dyDescent="0.3">
      <c r="A670" s="196">
        <v>6070</v>
      </c>
      <c r="B670" s="198" t="s">
        <v>665</v>
      </c>
      <c r="C670" s="180">
        <f>E71</f>
        <v>80707</v>
      </c>
      <c r="D670" s="180">
        <f>(D615/D612)*E76</f>
        <v>-16475.396557120501</v>
      </c>
      <c r="E670" s="180">
        <f>(E623/E612)*SUM(C670:D670)</f>
        <v>3613.2895255894073</v>
      </c>
      <c r="F670" s="180">
        <f>(F624/F612)*E64</f>
        <v>0</v>
      </c>
      <c r="G670" s="180">
        <f>(G625/G612)*E77</f>
        <v>9696.4904442117167</v>
      </c>
      <c r="H670" s="180">
        <f>(H628/H612)*E60</f>
        <v>1130.104638790581</v>
      </c>
      <c r="I670" s="180">
        <f>(I629/I612)*E78</f>
        <v>3890.5665526403823</v>
      </c>
      <c r="J670" s="180">
        <f>(J630/J612)*E79</f>
        <v>374.83231945589381</v>
      </c>
      <c r="K670" s="180">
        <f>(K644/K612)*E75</f>
        <v>37826.642512011189</v>
      </c>
      <c r="L670" s="180">
        <f>(L647/L612)*E80</f>
        <v>13207.743473000832</v>
      </c>
      <c r="M670" s="180">
        <f t="shared" si="20"/>
        <v>53264</v>
      </c>
      <c r="N670" s="198" t="s">
        <v>666</v>
      </c>
    </row>
    <row r="671" spans="1:14" ht="12.65" customHeight="1" x14ac:dyDescent="0.3">
      <c r="A671" s="196">
        <v>6100</v>
      </c>
      <c r="B671" s="198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8" t="s">
        <v>668</v>
      </c>
    </row>
    <row r="672" spans="1:14" ht="12.65" customHeight="1" x14ac:dyDescent="0.3">
      <c r="A672" s="196">
        <v>6120</v>
      </c>
      <c r="B672" s="198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8" t="s">
        <v>670</v>
      </c>
    </row>
    <row r="673" spans="1:14" ht="12.65" customHeight="1" x14ac:dyDescent="0.3">
      <c r="A673" s="196">
        <v>6140</v>
      </c>
      <c r="B673" s="198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8" t="s">
        <v>672</v>
      </c>
    </row>
    <row r="674" spans="1:14" ht="12.65" customHeight="1" x14ac:dyDescent="0.3">
      <c r="A674" s="196">
        <v>6150</v>
      </c>
      <c r="B674" s="198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8" t="s">
        <v>674</v>
      </c>
    </row>
    <row r="675" spans="1:14" ht="12.65" customHeight="1" x14ac:dyDescent="0.3">
      <c r="A675" s="196">
        <v>6170</v>
      </c>
      <c r="B675" s="198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f>(I629/I612)*J78</f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8" t="s">
        <v>675</v>
      </c>
    </row>
    <row r="676" spans="1:14" ht="12.65" customHeight="1" x14ac:dyDescent="0.3">
      <c r="A676" s="196">
        <v>6200</v>
      </c>
      <c r="B676" s="198" t="s">
        <v>288</v>
      </c>
      <c r="C676" s="180">
        <f>K71</f>
        <v>0</v>
      </c>
      <c r="D676" s="180">
        <f>(D615/D612)*K76</f>
        <v>0</v>
      </c>
      <c r="E676" s="180">
        <f>(E623/E612)*SUM(C676:D676)</f>
        <v>0</v>
      </c>
      <c r="F676" s="180">
        <f>(F624/F612)*K64</f>
        <v>0</v>
      </c>
      <c r="G676" s="180">
        <f>(G625/G612)*K77</f>
        <v>0</v>
      </c>
      <c r="H676" s="180">
        <f>(H628/H612)*K60</f>
        <v>0</v>
      </c>
      <c r="I676" s="180">
        <f>(I629/I612)*K78</f>
        <v>0</v>
      </c>
      <c r="J676" s="180">
        <f>(J630/J612)*K79</f>
        <v>0</v>
      </c>
      <c r="K676" s="180">
        <f>(K644/K612)*K75</f>
        <v>0</v>
      </c>
      <c r="L676" s="180">
        <f>(L647/L612)*K80</f>
        <v>0</v>
      </c>
      <c r="M676" s="180">
        <f t="shared" si="20"/>
        <v>0</v>
      </c>
      <c r="N676" s="198" t="s">
        <v>676</v>
      </c>
    </row>
    <row r="677" spans="1:14" ht="12.65" customHeight="1" x14ac:dyDescent="0.3">
      <c r="A677" s="196">
        <v>6210</v>
      </c>
      <c r="B677" s="198" t="s">
        <v>289</v>
      </c>
      <c r="C677" s="180">
        <f>L71</f>
        <v>3384610</v>
      </c>
      <c r="D677" s="180">
        <f>(D615/D612)*L76</f>
        <v>-691533.09233176836</v>
      </c>
      <c r="E677" s="180">
        <f>(E623/E612)*SUM(C677:D677)</f>
        <v>151496.55404037813</v>
      </c>
      <c r="F677" s="180">
        <f>(F624/F612)*L64</f>
        <v>0</v>
      </c>
      <c r="G677" s="180">
        <f>(G625/G612)*L77</f>
        <v>407078.27972755797</v>
      </c>
      <c r="H677" s="180">
        <f>(H628/H612)*L60</f>
        <v>47172.126388137876</v>
      </c>
      <c r="I677" s="180">
        <f>(I629/I612)*L78</f>
        <v>163301.41188056342</v>
      </c>
      <c r="J677" s="180">
        <f>(J630/J612)*L79</f>
        <v>15719.082747118502</v>
      </c>
      <c r="K677" s="180">
        <f>(K644/K612)*L75</f>
        <v>231827.73731110778</v>
      </c>
      <c r="L677" s="180">
        <f>(L647/L612)*L80</f>
        <v>556192.75291859044</v>
      </c>
      <c r="M677" s="180">
        <f t="shared" si="20"/>
        <v>881255</v>
      </c>
      <c r="N677" s="198" t="s">
        <v>677</v>
      </c>
    </row>
    <row r="678" spans="1:14" ht="12.65" customHeight="1" x14ac:dyDescent="0.3">
      <c r="A678" s="196">
        <v>6330</v>
      </c>
      <c r="B678" s="198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8" t="s">
        <v>679</v>
      </c>
    </row>
    <row r="679" spans="1:14" ht="12.65" customHeight="1" x14ac:dyDescent="0.3">
      <c r="A679" s="196">
        <v>6400</v>
      </c>
      <c r="B679" s="198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f>(I629/I612)*N78</f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8" t="s">
        <v>681</v>
      </c>
    </row>
    <row r="680" spans="1:14" ht="12.65" customHeight="1" x14ac:dyDescent="0.3">
      <c r="A680" s="196">
        <v>7010</v>
      </c>
      <c r="B680" s="198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f>(I629/I612)*O78</f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8" t="s">
        <v>683</v>
      </c>
    </row>
    <row r="681" spans="1:14" ht="12.65" customHeight="1" x14ac:dyDescent="0.3">
      <c r="A681" s="196">
        <v>7020</v>
      </c>
      <c r="B681" s="198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f>(I629/I612)*P78</f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8" t="s">
        <v>685</v>
      </c>
    </row>
    <row r="682" spans="1:14" ht="12.65" customHeight="1" x14ac:dyDescent="0.3">
      <c r="A682" s="196">
        <v>7030</v>
      </c>
      <c r="B682" s="198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f>(I629/I612)*Q78</f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8" t="s">
        <v>687</v>
      </c>
    </row>
    <row r="683" spans="1:14" ht="12.65" customHeight="1" x14ac:dyDescent="0.3">
      <c r="A683" s="196">
        <v>7040</v>
      </c>
      <c r="B683" s="198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8" t="s">
        <v>688</v>
      </c>
    </row>
    <row r="684" spans="1:14" ht="12.65" customHeight="1" x14ac:dyDescent="0.3">
      <c r="A684" s="196">
        <v>7050</v>
      </c>
      <c r="B684" s="198" t="s">
        <v>689</v>
      </c>
      <c r="C684" s="180">
        <f>S71</f>
        <v>95067</v>
      </c>
      <c r="D684" s="180">
        <f>(D615/D612)*S76</f>
        <v>-20738.766718831506</v>
      </c>
      <c r="E684" s="180">
        <f>(E623/E612)*SUM(C684:D684)</f>
        <v>4181.2661116151039</v>
      </c>
      <c r="F684" s="180">
        <f>(F624/F612)*S64</f>
        <v>0</v>
      </c>
      <c r="G684" s="180">
        <f>(G625/G612)*S77</f>
        <v>0</v>
      </c>
      <c r="H684" s="180">
        <f>(H628/H612)*S60</f>
        <v>2026.3945247279387</v>
      </c>
      <c r="I684" s="180">
        <f>(I629/I612)*S78</f>
        <v>4897.3359675780248</v>
      </c>
      <c r="J684" s="180">
        <f>(J630/J612)*S79</f>
        <v>0</v>
      </c>
      <c r="K684" s="180">
        <f>(K644/K612)*S75</f>
        <v>4534.923965734567</v>
      </c>
      <c r="L684" s="180">
        <f>(L647/L612)*S80</f>
        <v>0</v>
      </c>
      <c r="M684" s="180">
        <f t="shared" si="20"/>
        <v>-5099</v>
      </c>
      <c r="N684" s="198" t="s">
        <v>690</v>
      </c>
    </row>
    <row r="685" spans="1:14" ht="12.65" customHeight="1" x14ac:dyDescent="0.3">
      <c r="A685" s="196">
        <v>7060</v>
      </c>
      <c r="B685" s="198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f>(I629/I612)*T78</f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8" t="s">
        <v>692</v>
      </c>
    </row>
    <row r="686" spans="1:14" ht="12.65" customHeight="1" x14ac:dyDescent="0.3">
      <c r="A686" s="196">
        <v>7070</v>
      </c>
      <c r="B686" s="198" t="s">
        <v>109</v>
      </c>
      <c r="C686" s="180">
        <f>U71</f>
        <v>885462</v>
      </c>
      <c r="D686" s="180">
        <f>(D615/D612)*U76</f>
        <v>-42561.441105894621</v>
      </c>
      <c r="E686" s="180">
        <f>(E623/E612)*SUM(C686:D686)</f>
        <v>47416.59241426205</v>
      </c>
      <c r="F686" s="180">
        <f>(F624/F612)*U64</f>
        <v>0</v>
      </c>
      <c r="G686" s="180">
        <f>(G625/G612)*U77</f>
        <v>0</v>
      </c>
      <c r="H686" s="180">
        <f>(H628/H612)*U60</f>
        <v>10560.633003870602</v>
      </c>
      <c r="I686" s="180">
        <f>(I629/I612)*U78</f>
        <v>10050.630260987653</v>
      </c>
      <c r="J686" s="180">
        <f>(J630/J612)*U79</f>
        <v>0</v>
      </c>
      <c r="K686" s="180">
        <f>(K644/K612)*U75</f>
        <v>282451.62885650451</v>
      </c>
      <c r="L686" s="180">
        <f>(L647/L612)*U80</f>
        <v>0</v>
      </c>
      <c r="M686" s="180">
        <f t="shared" si="20"/>
        <v>307918</v>
      </c>
      <c r="N686" s="198" t="s">
        <v>693</v>
      </c>
    </row>
    <row r="687" spans="1:14" ht="12.65" customHeight="1" x14ac:dyDescent="0.3">
      <c r="A687" s="196">
        <v>7110</v>
      </c>
      <c r="B687" s="198" t="s">
        <v>694</v>
      </c>
      <c r="C687" s="180">
        <f>V71</f>
        <v>11153</v>
      </c>
      <c r="D687" s="180">
        <f>(D615/D612)*V76</f>
        <v>-1878.7732916014604</v>
      </c>
      <c r="E687" s="180">
        <f>(E623/E612)*SUM(C687:D687)</f>
        <v>521.71305754804143</v>
      </c>
      <c r="F687" s="180">
        <f>(F624/F612)*V64</f>
        <v>0</v>
      </c>
      <c r="G687" s="180">
        <f>(G625/G612)*V77</f>
        <v>0</v>
      </c>
      <c r="H687" s="180">
        <f>(H628/H612)*V60</f>
        <v>77.938250951074565</v>
      </c>
      <c r="I687" s="180">
        <f>(I629/I612)*V78</f>
        <v>443.66109810811372</v>
      </c>
      <c r="J687" s="180">
        <f>(J630/J612)*V79</f>
        <v>0</v>
      </c>
      <c r="K687" s="180">
        <f>(K644/K612)*V75</f>
        <v>12721.676750109777</v>
      </c>
      <c r="L687" s="180">
        <f>(L647/L612)*V80</f>
        <v>0</v>
      </c>
      <c r="M687" s="180">
        <f t="shared" si="20"/>
        <v>11886</v>
      </c>
      <c r="N687" s="198" t="s">
        <v>695</v>
      </c>
    </row>
    <row r="688" spans="1:14" ht="12.65" customHeight="1" x14ac:dyDescent="0.3">
      <c r="A688" s="196">
        <v>7120</v>
      </c>
      <c r="B688" s="198" t="s">
        <v>696</v>
      </c>
      <c r="C688" s="180">
        <f>W71</f>
        <v>0</v>
      </c>
      <c r="D688" s="180">
        <f>(D615/D612)*W76</f>
        <v>0</v>
      </c>
      <c r="E688" s="180">
        <f>(E623/E612)*SUM(C688:D688)</f>
        <v>0</v>
      </c>
      <c r="F688" s="180">
        <f>(F624/F612)*W64</f>
        <v>0</v>
      </c>
      <c r="G688" s="180">
        <f>(G625/G612)*W77</f>
        <v>0</v>
      </c>
      <c r="H688" s="180">
        <f>(H628/H612)*W60</f>
        <v>0</v>
      </c>
      <c r="I688" s="180">
        <f>(I629/I612)*W78</f>
        <v>0</v>
      </c>
      <c r="J688" s="180">
        <f>(J630/J612)*W79</f>
        <v>0</v>
      </c>
      <c r="K688" s="180">
        <f>(K644/K612)*W75</f>
        <v>0</v>
      </c>
      <c r="L688" s="180">
        <f>(L647/L612)*W80</f>
        <v>0</v>
      </c>
      <c r="M688" s="180">
        <f t="shared" si="20"/>
        <v>0</v>
      </c>
      <c r="N688" s="198" t="s">
        <v>697</v>
      </c>
    </row>
    <row r="689" spans="1:14" ht="12.65" customHeight="1" x14ac:dyDescent="0.3">
      <c r="A689" s="196">
        <v>7130</v>
      </c>
      <c r="B689" s="198" t="s">
        <v>698</v>
      </c>
      <c r="C689" s="180">
        <f>X71</f>
        <v>0</v>
      </c>
      <c r="D689" s="180">
        <f>(D615/D612)*X76</f>
        <v>0</v>
      </c>
      <c r="E689" s="180">
        <f>(E623/E612)*SUM(C689:D689)</f>
        <v>0</v>
      </c>
      <c r="F689" s="180">
        <f>(F624/F612)*X64</f>
        <v>0</v>
      </c>
      <c r="G689" s="180">
        <f>(G625/G612)*X77</f>
        <v>0</v>
      </c>
      <c r="H689" s="180">
        <f>(H628/H612)*X60</f>
        <v>0</v>
      </c>
      <c r="I689" s="180">
        <f>(I629/I612)*X78</f>
        <v>0</v>
      </c>
      <c r="J689" s="180">
        <f>(J630/J612)*X79</f>
        <v>0</v>
      </c>
      <c r="K689" s="180">
        <f>(K644/K612)*X75</f>
        <v>0</v>
      </c>
      <c r="L689" s="180">
        <f>(L647/L612)*X80</f>
        <v>0</v>
      </c>
      <c r="M689" s="180">
        <f t="shared" si="20"/>
        <v>0</v>
      </c>
      <c r="N689" s="198" t="s">
        <v>699</v>
      </c>
    </row>
    <row r="690" spans="1:14" ht="12.65" customHeight="1" x14ac:dyDescent="0.3">
      <c r="A690" s="196">
        <v>7140</v>
      </c>
      <c r="B690" s="198" t="s">
        <v>1249</v>
      </c>
      <c r="C690" s="180">
        <f>Y71</f>
        <v>433133</v>
      </c>
      <c r="D690" s="180">
        <f>(D615/D612)*Y76</f>
        <v>-9538.387480438183</v>
      </c>
      <c r="E690" s="180">
        <f>(E623/E612)*SUM(C690:D690)</f>
        <v>23828.923683559551</v>
      </c>
      <c r="F690" s="180">
        <f>(F624/F612)*Y64</f>
        <v>0</v>
      </c>
      <c r="G690" s="180">
        <f>(G625/G612)*Y77</f>
        <v>0</v>
      </c>
      <c r="H690" s="180">
        <f>(H628/H612)*Y60</f>
        <v>8845.9914829469635</v>
      </c>
      <c r="I690" s="180">
        <f>(I629/I612)*Y78</f>
        <v>2252.4332673181161</v>
      </c>
      <c r="J690" s="180">
        <f>(J630/J612)*Y79</f>
        <v>0</v>
      </c>
      <c r="K690" s="180">
        <f>(K644/K612)*Y75</f>
        <v>64504.685704428855</v>
      </c>
      <c r="L690" s="180">
        <f>(L647/L612)*Y80</f>
        <v>0</v>
      </c>
      <c r="M690" s="180">
        <f t="shared" si="20"/>
        <v>89894</v>
      </c>
      <c r="N690" s="198" t="s">
        <v>700</v>
      </c>
    </row>
    <row r="691" spans="1:14" ht="12.65" customHeight="1" x14ac:dyDescent="0.3">
      <c r="A691" s="196">
        <v>7150</v>
      </c>
      <c r="B691" s="198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8" t="s">
        <v>702</v>
      </c>
    </row>
    <row r="692" spans="1:14" ht="12.65" customHeight="1" x14ac:dyDescent="0.3">
      <c r="A692" s="196">
        <v>7160</v>
      </c>
      <c r="B692" s="198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(I629/I612)*AA78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8" t="s">
        <v>704</v>
      </c>
    </row>
    <row r="693" spans="1:14" ht="12.65" customHeight="1" x14ac:dyDescent="0.3">
      <c r="A693" s="196">
        <v>7170</v>
      </c>
      <c r="B693" s="198" t="s">
        <v>115</v>
      </c>
      <c r="C693" s="180">
        <f>AB71</f>
        <v>225360</v>
      </c>
      <c r="D693" s="180">
        <f>(D615/D612)*AB76</f>
        <v>-4118.8491392801252</v>
      </c>
      <c r="E693" s="180">
        <f>(E623/E612)*SUM(C693:D693)</f>
        <v>12445.71659720889</v>
      </c>
      <c r="F693" s="180">
        <f>(F624/F612)*AB64</f>
        <v>0</v>
      </c>
      <c r="G693" s="180">
        <f>(G625/G612)*AB77</f>
        <v>0</v>
      </c>
      <c r="H693" s="180">
        <f>(H628/H612)*AB60</f>
        <v>0</v>
      </c>
      <c r="I693" s="180">
        <f>(I629/I612)*AB78</f>
        <v>972.64163816009557</v>
      </c>
      <c r="J693" s="180">
        <f>(J630/J612)*AB79</f>
        <v>0</v>
      </c>
      <c r="K693" s="180">
        <f>(K644/K612)*AB75</f>
        <v>66892.916598239695</v>
      </c>
      <c r="L693" s="180">
        <f>(L647/L612)*AB80</f>
        <v>0</v>
      </c>
      <c r="M693" s="180">
        <f t="shared" si="20"/>
        <v>76192</v>
      </c>
      <c r="N693" s="198" t="s">
        <v>705</v>
      </c>
    </row>
    <row r="694" spans="1:14" ht="12.65" customHeight="1" x14ac:dyDescent="0.3">
      <c r="A694" s="196">
        <v>7180</v>
      </c>
      <c r="B694" s="198" t="s">
        <v>706</v>
      </c>
      <c r="C694" s="180">
        <f>AC71</f>
        <v>0</v>
      </c>
      <c r="D694" s="180">
        <f>(D615/D612)*AC76</f>
        <v>0</v>
      </c>
      <c r="E694" s="180">
        <f>(E623/E612)*SUM(C694:D694)</f>
        <v>0</v>
      </c>
      <c r="F694" s="180">
        <f>(F624/F612)*AC64</f>
        <v>0</v>
      </c>
      <c r="G694" s="180">
        <f>(G625/G612)*AC77</f>
        <v>0</v>
      </c>
      <c r="H694" s="180">
        <f>(H628/H612)*AC60</f>
        <v>0</v>
      </c>
      <c r="I694" s="180">
        <f>(I629/I612)*AC78</f>
        <v>0</v>
      </c>
      <c r="J694" s="180">
        <f>(J630/J612)*AC79</f>
        <v>0</v>
      </c>
      <c r="K694" s="180">
        <f>(K644/K612)*AC75</f>
        <v>0</v>
      </c>
      <c r="L694" s="180">
        <f>(L647/L612)*AC80</f>
        <v>0</v>
      </c>
      <c r="M694" s="180">
        <f t="shared" si="20"/>
        <v>0</v>
      </c>
      <c r="N694" s="198" t="s">
        <v>707</v>
      </c>
    </row>
    <row r="695" spans="1:14" ht="12.65" customHeight="1" x14ac:dyDescent="0.3">
      <c r="A695" s="196">
        <v>7190</v>
      </c>
      <c r="B695" s="198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(I629/I612)*AD78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8" t="s">
        <v>708</v>
      </c>
    </row>
    <row r="696" spans="1:14" ht="12.65" customHeight="1" x14ac:dyDescent="0.3">
      <c r="A696" s="196">
        <v>7200</v>
      </c>
      <c r="B696" s="198" t="s">
        <v>709</v>
      </c>
      <c r="C696" s="180">
        <f>AE71</f>
        <v>264952</v>
      </c>
      <c r="D696" s="180">
        <f>(D615/D612)*AE76</f>
        <v>-36202.516118935833</v>
      </c>
      <c r="E696" s="180">
        <f>(E623/E612)*SUM(C696:D696)</f>
        <v>12868.090936363809</v>
      </c>
      <c r="F696" s="180">
        <f>(F624/F612)*AE64</f>
        <v>0</v>
      </c>
      <c r="G696" s="180">
        <f>(G625/G612)*AE77</f>
        <v>0</v>
      </c>
      <c r="H696" s="180">
        <f>(H628/H612)*AE60</f>
        <v>3857.9434220781909</v>
      </c>
      <c r="I696" s="180">
        <f>(I629/I612)*AE78</f>
        <v>8549.0080827755773</v>
      </c>
      <c r="J696" s="180">
        <f>(J630/J612)*AE79</f>
        <v>0</v>
      </c>
      <c r="K696" s="180">
        <f>(K644/K612)*AE75</f>
        <v>59795.285146820803</v>
      </c>
      <c r="L696" s="180">
        <f>(L647/L612)*AE80</f>
        <v>0</v>
      </c>
      <c r="M696" s="180">
        <f t="shared" si="20"/>
        <v>48868</v>
      </c>
      <c r="N696" s="198" t="s">
        <v>710</v>
      </c>
    </row>
    <row r="697" spans="1:14" ht="12.65" customHeight="1" x14ac:dyDescent="0.3">
      <c r="A697" s="196">
        <v>7220</v>
      </c>
      <c r="B697" s="198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8" t="s">
        <v>712</v>
      </c>
    </row>
    <row r="698" spans="1:14" ht="12.65" customHeight="1" x14ac:dyDescent="0.3">
      <c r="A698" s="196">
        <v>7230</v>
      </c>
      <c r="B698" s="198" t="s">
        <v>713</v>
      </c>
      <c r="C698" s="180">
        <f>AG71</f>
        <v>946512</v>
      </c>
      <c r="D698" s="180">
        <f>(D615/D612)*AG76</f>
        <v>-45596.382576943135</v>
      </c>
      <c r="E698" s="180">
        <f>(E623/E612)*SUM(C698:D698)</f>
        <v>50680.175947491676</v>
      </c>
      <c r="F698" s="180">
        <f>(F624/F612)*AG64</f>
        <v>0</v>
      </c>
      <c r="G698" s="180">
        <f>(G625/G612)*AG77</f>
        <v>0</v>
      </c>
      <c r="H698" s="180">
        <f>(H628/H612)*AG60</f>
        <v>5338.770190148608</v>
      </c>
      <c r="I698" s="180">
        <f>(I629/I612)*AG78</f>
        <v>10767.313573316145</v>
      </c>
      <c r="J698" s="180">
        <f>(J630/J612)*AG79</f>
        <v>0</v>
      </c>
      <c r="K698" s="180">
        <f>(K644/K612)*AG75</f>
        <v>204953.93989366133</v>
      </c>
      <c r="L698" s="180">
        <f>(L647/L612)*AG80</f>
        <v>0</v>
      </c>
      <c r="M698" s="180">
        <f t="shared" si="20"/>
        <v>226144</v>
      </c>
      <c r="N698" s="198" t="s">
        <v>714</v>
      </c>
    </row>
    <row r="699" spans="1:14" ht="12.65" customHeight="1" x14ac:dyDescent="0.3">
      <c r="A699" s="196">
        <v>7240</v>
      </c>
      <c r="B699" s="198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8" t="s">
        <v>715</v>
      </c>
    </row>
    <row r="700" spans="1:14" ht="12.65" customHeight="1" x14ac:dyDescent="0.3">
      <c r="A700" s="196">
        <v>7250</v>
      </c>
      <c r="B700" s="198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8" t="s">
        <v>717</v>
      </c>
    </row>
    <row r="701" spans="1:14" ht="12.65" customHeight="1" x14ac:dyDescent="0.3">
      <c r="A701" s="196">
        <v>7260</v>
      </c>
      <c r="B701" s="198" t="s">
        <v>121</v>
      </c>
      <c r="C701" s="180">
        <f>AJ71</f>
        <v>868111</v>
      </c>
      <c r="D701" s="180">
        <f>(D615/D612)*AJ76</f>
        <v>-74861.889619196649</v>
      </c>
      <c r="E701" s="180">
        <f>(E623/E612)*SUM(C701:D701)</f>
        <v>44623.496037600693</v>
      </c>
      <c r="F701" s="180">
        <f>(F624/F612)*AJ64</f>
        <v>0</v>
      </c>
      <c r="G701" s="180">
        <f>(G625/G612)*AJ77</f>
        <v>0</v>
      </c>
      <c r="H701" s="180">
        <f>(H628/H612)*AJ60</f>
        <v>11924.552395514407</v>
      </c>
      <c r="I701" s="180">
        <f>(I629/I612)*AJ78</f>
        <v>17678.188370769454</v>
      </c>
      <c r="J701" s="180">
        <f>(J630/J612)*AJ79</f>
        <v>0</v>
      </c>
      <c r="K701" s="180">
        <f>(K644/K612)*AJ75</f>
        <v>79483.112249679456</v>
      </c>
      <c r="L701" s="180">
        <f>(L647/L612)*AJ80</f>
        <v>66772.480891281972</v>
      </c>
      <c r="M701" s="180">
        <f t="shared" si="20"/>
        <v>145620</v>
      </c>
      <c r="N701" s="198" t="s">
        <v>718</v>
      </c>
    </row>
    <row r="702" spans="1:14" ht="12.65" customHeight="1" x14ac:dyDescent="0.3">
      <c r="A702" s="196">
        <v>7310</v>
      </c>
      <c r="B702" s="198" t="s">
        <v>719</v>
      </c>
      <c r="C702" s="180">
        <f>AK71</f>
        <v>0</v>
      </c>
      <c r="D702" s="180">
        <f>(D615/D612)*AK76</f>
        <v>0</v>
      </c>
      <c r="E702" s="180">
        <f>(E623/E612)*SUM(C702:D702)</f>
        <v>0</v>
      </c>
      <c r="F702" s="180">
        <f>(F624/F612)*AK64</f>
        <v>0</v>
      </c>
      <c r="G702" s="180">
        <f>(G625/G612)*AK77</f>
        <v>0</v>
      </c>
      <c r="H702" s="180">
        <f>(H628/H612)*AK60</f>
        <v>0</v>
      </c>
      <c r="I702" s="180">
        <f>(I629/I612)*AK78</f>
        <v>0</v>
      </c>
      <c r="J702" s="180">
        <f>(J630/J612)*AK79</f>
        <v>0</v>
      </c>
      <c r="K702" s="180">
        <f>(K644/K612)*AK75</f>
        <v>0</v>
      </c>
      <c r="L702" s="180">
        <f>(L647/L612)*AK80</f>
        <v>0</v>
      </c>
      <c r="M702" s="180">
        <f t="shared" si="20"/>
        <v>0</v>
      </c>
      <c r="N702" s="198" t="s">
        <v>720</v>
      </c>
    </row>
    <row r="703" spans="1:14" ht="12.65" customHeight="1" x14ac:dyDescent="0.3">
      <c r="A703" s="196">
        <v>7320</v>
      </c>
      <c r="B703" s="198" t="s">
        <v>721</v>
      </c>
      <c r="C703" s="180">
        <f>AL71</f>
        <v>0</v>
      </c>
      <c r="D703" s="180">
        <f>(D615/D612)*AL76</f>
        <v>0</v>
      </c>
      <c r="E703" s="180">
        <f>(E623/E612)*SUM(C703:D703)</f>
        <v>0</v>
      </c>
      <c r="F703" s="180">
        <f>(F624/F612)*AL64</f>
        <v>0</v>
      </c>
      <c r="G703" s="180">
        <f>(G625/G612)*AL77</f>
        <v>0</v>
      </c>
      <c r="H703" s="180">
        <f>(H628/H612)*AL60</f>
        <v>0</v>
      </c>
      <c r="I703" s="180">
        <f>(I629/I612)*AL78</f>
        <v>0</v>
      </c>
      <c r="J703" s="180">
        <f>(J630/J612)*AL79</f>
        <v>0</v>
      </c>
      <c r="K703" s="180">
        <f>(K644/K612)*AL75</f>
        <v>0</v>
      </c>
      <c r="L703" s="180">
        <f>(L647/L612)*AL80</f>
        <v>0</v>
      </c>
      <c r="M703" s="180">
        <f t="shared" si="20"/>
        <v>0</v>
      </c>
      <c r="N703" s="198" t="s">
        <v>722</v>
      </c>
    </row>
    <row r="704" spans="1:14" ht="12.65" customHeight="1" x14ac:dyDescent="0.3">
      <c r="A704" s="196">
        <v>7330</v>
      </c>
      <c r="B704" s="198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8" t="s">
        <v>724</v>
      </c>
    </row>
    <row r="705" spans="1:83" ht="12.65" customHeight="1" x14ac:dyDescent="0.3">
      <c r="A705" s="196">
        <v>7340</v>
      </c>
      <c r="B705" s="198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8" t="s">
        <v>726</v>
      </c>
    </row>
    <row r="706" spans="1:83" ht="12.65" customHeight="1" x14ac:dyDescent="0.3">
      <c r="A706" s="196">
        <v>7350</v>
      </c>
      <c r="B706" s="198" t="s">
        <v>727</v>
      </c>
      <c r="C706" s="180">
        <f>AO71</f>
        <v>20051</v>
      </c>
      <c r="D706" s="180">
        <f>(D615/D612)*AO76</f>
        <v>-4118.8491392801252</v>
      </c>
      <c r="E706" s="180">
        <f>(E623/E612)*SUM(C706:D706)</f>
        <v>896.24843129353826</v>
      </c>
      <c r="F706" s="180">
        <f>(F624/F612)*AO64</f>
        <v>0</v>
      </c>
      <c r="G706" s="180">
        <f>(G625/G612)*AO77</f>
        <v>2418.6751445112372</v>
      </c>
      <c r="H706" s="180">
        <f>(H628/H612)*AO60</f>
        <v>272.78387832876098</v>
      </c>
      <c r="I706" s="180">
        <f>(I629/I612)*AO78</f>
        <v>972.64163816009557</v>
      </c>
      <c r="J706" s="180">
        <f>(J630/J612)*AO79</f>
        <v>93.111213113247501</v>
      </c>
      <c r="K706" s="180">
        <f>(K644/K612)*AO75</f>
        <v>59255.566976164191</v>
      </c>
      <c r="L706" s="180">
        <f>(L647/L612)*AO80</f>
        <v>3179.6419472039038</v>
      </c>
      <c r="M706" s="180">
        <f t="shared" si="20"/>
        <v>62970</v>
      </c>
      <c r="N706" s="198" t="s">
        <v>728</v>
      </c>
    </row>
    <row r="707" spans="1:83" ht="12.65" customHeight="1" x14ac:dyDescent="0.3">
      <c r="A707" s="196">
        <v>7380</v>
      </c>
      <c r="B707" s="198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8" t="s">
        <v>730</v>
      </c>
    </row>
    <row r="708" spans="1:83" ht="12.65" customHeight="1" x14ac:dyDescent="0.3">
      <c r="A708" s="196">
        <v>7390</v>
      </c>
      <c r="B708" s="198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8" t="s">
        <v>732</v>
      </c>
    </row>
    <row r="709" spans="1:83" ht="12.65" customHeight="1" x14ac:dyDescent="0.3">
      <c r="A709" s="196">
        <v>7400</v>
      </c>
      <c r="B709" s="198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f>(I629/I612)*AR78</f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8" t="s">
        <v>734</v>
      </c>
    </row>
    <row r="710" spans="1:83" ht="12.65" customHeight="1" x14ac:dyDescent="0.3">
      <c r="A710" s="196">
        <v>7410</v>
      </c>
      <c r="B710" s="198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8" t="s">
        <v>735</v>
      </c>
    </row>
    <row r="711" spans="1:83" ht="12.65" customHeight="1" x14ac:dyDescent="0.3">
      <c r="A711" s="196">
        <v>7420</v>
      </c>
      <c r="B711" s="198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8" t="s">
        <v>737</v>
      </c>
    </row>
    <row r="712" spans="1:83" ht="12.65" customHeight="1" x14ac:dyDescent="0.3">
      <c r="A712" s="196">
        <v>7430</v>
      </c>
      <c r="B712" s="198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8" t="s">
        <v>739</v>
      </c>
    </row>
    <row r="713" spans="1:83" ht="12.65" customHeight="1" x14ac:dyDescent="0.3">
      <c r="A713" s="196">
        <v>7490</v>
      </c>
      <c r="B713" s="198" t="s">
        <v>740</v>
      </c>
      <c r="C713" s="180">
        <f>AV71</f>
        <v>0</v>
      </c>
      <c r="D713" s="180">
        <f>(D615/D612)*AV76</f>
        <v>0</v>
      </c>
      <c r="E713" s="180">
        <f>(E623/E612)*SUM(C713:D713)</f>
        <v>0</v>
      </c>
      <c r="F713" s="180">
        <f>(F624/F612)*AV64</f>
        <v>0</v>
      </c>
      <c r="G713" s="180">
        <f>(G625/G612)*AV77</f>
        <v>0</v>
      </c>
      <c r="H713" s="180">
        <f>(H628/H612)*AV60</f>
        <v>0</v>
      </c>
      <c r="I713" s="180">
        <f>(I629/I612)*AV78</f>
        <v>0</v>
      </c>
      <c r="J713" s="180">
        <f>(J630/J612)*AV79</f>
        <v>0</v>
      </c>
      <c r="K713" s="180">
        <f>(K644/K612)*AV75</f>
        <v>0</v>
      </c>
      <c r="L713" s="180">
        <f>(L647/L612)*AV80</f>
        <v>0</v>
      </c>
      <c r="M713" s="180">
        <f t="shared" si="20"/>
        <v>0</v>
      </c>
      <c r="N713" s="199" t="s">
        <v>741</v>
      </c>
    </row>
    <row r="715" spans="1:83" ht="12.65" customHeight="1" x14ac:dyDescent="0.3">
      <c r="C715" s="180">
        <f>SUM(C614:C647)+SUM(C668:C713)</f>
        <v>9114030</v>
      </c>
      <c r="D715" s="180">
        <f>SUM(D616:D647)+SUM(D668:D713)</f>
        <v>-1385234</v>
      </c>
      <c r="E715" s="180">
        <f>SUM(E624:E647)+SUM(E668:E713)</f>
        <v>485395.84475743352</v>
      </c>
      <c r="F715" s="180">
        <f>SUM(F625:F648)+SUM(F668:F713)</f>
        <v>0</v>
      </c>
      <c r="G715" s="180">
        <f>SUM(G626:G647)+SUM(G668:G713)</f>
        <v>419193.44531628088</v>
      </c>
      <c r="H715" s="180">
        <f>SUM(H629:H647)+SUM(H668:H713)</f>
        <v>118953.25551407755</v>
      </c>
      <c r="I715" s="180">
        <f>SUM(I630:I647)+SUM(I668:I713)</f>
        <v>254763.85364438995</v>
      </c>
      <c r="J715" s="180">
        <f>SUM(J631:J647)+SUM(J668:J713)</f>
        <v>16187.026279687643</v>
      </c>
      <c r="K715" s="180">
        <f>SUM(K668:K713)</f>
        <v>1104248.115964462</v>
      </c>
      <c r="L715" s="180">
        <f>SUM(L668:L713)</f>
        <v>639352.61923007714</v>
      </c>
      <c r="M715" s="180">
        <f>SUM(M668:M713)</f>
        <v>1898912</v>
      </c>
      <c r="N715" s="198" t="s">
        <v>742</v>
      </c>
    </row>
    <row r="716" spans="1:83" ht="12.65" customHeight="1" x14ac:dyDescent="0.3">
      <c r="C716" s="180">
        <f>CE71</f>
        <v>9114030</v>
      </c>
      <c r="D716" s="180">
        <f>D615</f>
        <v>-1385234</v>
      </c>
      <c r="E716" s="180">
        <f>E623</f>
        <v>485395.84475743352</v>
      </c>
      <c r="F716" s="180">
        <f>F624</f>
        <v>0</v>
      </c>
      <c r="G716" s="180">
        <f>G625</f>
        <v>419193.44531628094</v>
      </c>
      <c r="H716" s="180">
        <f>H628</f>
        <v>118953.25551407757</v>
      </c>
      <c r="I716" s="180">
        <f>I629</f>
        <v>254763.85364438992</v>
      </c>
      <c r="J716" s="180">
        <f>J630</f>
        <v>16187.026279687641</v>
      </c>
      <c r="K716" s="180">
        <f>K644</f>
        <v>1104248.115964462</v>
      </c>
      <c r="L716" s="180">
        <f>L647</f>
        <v>639352.61923007714</v>
      </c>
      <c r="M716" s="180">
        <f>C648</f>
        <v>1898912</v>
      </c>
      <c r="N716" s="198" t="s">
        <v>743</v>
      </c>
    </row>
    <row r="717" spans="1:83" ht="12.65" customHeight="1" x14ac:dyDescent="0.3">
      <c r="O717" s="198"/>
    </row>
    <row r="718" spans="1:83" ht="12.65" customHeight="1" x14ac:dyDescent="0.3">
      <c r="O718" s="198"/>
    </row>
    <row r="719" spans="1:83" ht="12.65" customHeight="1" x14ac:dyDescent="0.3">
      <c r="O719" s="198"/>
    </row>
    <row r="720" spans="1:83" s="201" customFormat="1" ht="12.65" customHeight="1" x14ac:dyDescent="0.3">
      <c r="A720" s="201" t="s">
        <v>744</v>
      </c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  <c r="Z720" s="275"/>
      <c r="AA720" s="275"/>
      <c r="AB720" s="275"/>
      <c r="AC720" s="275"/>
      <c r="AD720" s="275"/>
      <c r="AE720" s="275"/>
      <c r="AF720" s="275"/>
      <c r="AG720" s="275"/>
      <c r="AH720" s="275"/>
      <c r="AI720" s="275"/>
      <c r="AJ720" s="275"/>
      <c r="AK720" s="275"/>
      <c r="AL720" s="275"/>
      <c r="AM720" s="275"/>
      <c r="AN720" s="275"/>
      <c r="AO720" s="275"/>
      <c r="AP720" s="275"/>
      <c r="AQ720" s="275"/>
      <c r="AR720" s="275"/>
      <c r="AS720" s="275"/>
      <c r="AT720" s="275"/>
      <c r="AU720" s="275"/>
      <c r="AV720" s="275"/>
      <c r="AW720" s="275"/>
      <c r="AX720" s="275"/>
      <c r="AY720" s="275"/>
      <c r="AZ720" s="275"/>
      <c r="BA720" s="275"/>
      <c r="BB720" s="275"/>
      <c r="BC720" s="275"/>
      <c r="BD720" s="275"/>
      <c r="BE720" s="275"/>
      <c r="BF720" s="275"/>
      <c r="BG720" s="275"/>
      <c r="BH720" s="275"/>
      <c r="BI720" s="275"/>
      <c r="BJ720" s="275"/>
      <c r="BK720" s="275"/>
      <c r="BL720" s="275"/>
      <c r="BM720" s="275"/>
      <c r="BN720" s="275"/>
      <c r="BO720" s="275"/>
      <c r="BP720" s="275"/>
      <c r="BQ720" s="275"/>
      <c r="BR720" s="275"/>
      <c r="BS720" s="275"/>
      <c r="BT720" s="275"/>
      <c r="BU720" s="275"/>
      <c r="BV720" s="275"/>
      <c r="BW720" s="275"/>
      <c r="BX720" s="275"/>
      <c r="BY720" s="275"/>
      <c r="BZ720" s="275"/>
      <c r="CA720" s="275"/>
      <c r="CB720" s="275"/>
      <c r="CC720" s="275"/>
      <c r="CD720" s="275"/>
      <c r="CE720" s="275"/>
    </row>
    <row r="721" spans="1:84" s="203" customFormat="1" ht="12.65" customHeight="1" x14ac:dyDescent="0.3">
      <c r="A721" s="203" t="s">
        <v>745</v>
      </c>
      <c r="B721" s="203" t="s">
        <v>746</v>
      </c>
      <c r="C721" s="203" t="s">
        <v>747</v>
      </c>
      <c r="D721" s="203" t="s">
        <v>748</v>
      </c>
      <c r="E721" s="203" t="s">
        <v>749</v>
      </c>
      <c r="F721" s="203" t="s">
        <v>750</v>
      </c>
      <c r="G721" s="203" t="s">
        <v>751</v>
      </c>
      <c r="H721" s="203" t="s">
        <v>752</v>
      </c>
      <c r="I721" s="203" t="s">
        <v>753</v>
      </c>
      <c r="J721" s="203" t="s">
        <v>754</v>
      </c>
      <c r="K721" s="203" t="s">
        <v>755</v>
      </c>
      <c r="L721" s="203" t="s">
        <v>756</v>
      </c>
      <c r="M721" s="203" t="s">
        <v>757</v>
      </c>
      <c r="N721" s="203" t="s">
        <v>758</v>
      </c>
      <c r="O721" s="203" t="s">
        <v>759</v>
      </c>
      <c r="P721" s="203" t="s">
        <v>760</v>
      </c>
      <c r="Q721" s="203" t="s">
        <v>761</v>
      </c>
      <c r="R721" s="203" t="s">
        <v>762</v>
      </c>
      <c r="S721" s="203" t="s">
        <v>763</v>
      </c>
      <c r="T721" s="203" t="s">
        <v>764</v>
      </c>
      <c r="U721" s="203" t="s">
        <v>765</v>
      </c>
      <c r="V721" s="203" t="s">
        <v>766</v>
      </c>
      <c r="W721" s="203" t="s">
        <v>767</v>
      </c>
      <c r="X721" s="203" t="s">
        <v>768</v>
      </c>
      <c r="Y721" s="203" t="s">
        <v>769</v>
      </c>
      <c r="Z721" s="203" t="s">
        <v>770</v>
      </c>
      <c r="AA721" s="203" t="s">
        <v>771</v>
      </c>
      <c r="AB721" s="203" t="s">
        <v>772</v>
      </c>
      <c r="AC721" s="203" t="s">
        <v>773</v>
      </c>
      <c r="AD721" s="203" t="s">
        <v>774</v>
      </c>
      <c r="AE721" s="203" t="s">
        <v>775</v>
      </c>
      <c r="AF721" s="203" t="s">
        <v>776</v>
      </c>
      <c r="AG721" s="203" t="s">
        <v>777</v>
      </c>
      <c r="AH721" s="203" t="s">
        <v>778</v>
      </c>
      <c r="AI721" s="203" t="s">
        <v>779</v>
      </c>
      <c r="AJ721" s="203" t="s">
        <v>780</v>
      </c>
      <c r="AK721" s="203" t="s">
        <v>781</v>
      </c>
      <c r="AL721" s="203" t="s">
        <v>782</v>
      </c>
      <c r="AM721" s="203" t="s">
        <v>783</v>
      </c>
      <c r="AN721" s="203" t="s">
        <v>784</v>
      </c>
      <c r="AO721" s="203" t="s">
        <v>785</v>
      </c>
      <c r="AP721" s="203" t="s">
        <v>786</v>
      </c>
      <c r="AQ721" s="203" t="s">
        <v>787</v>
      </c>
      <c r="AR721" s="203" t="s">
        <v>788</v>
      </c>
      <c r="AS721" s="203" t="s">
        <v>789</v>
      </c>
      <c r="AT721" s="203" t="s">
        <v>790</v>
      </c>
      <c r="AU721" s="203" t="s">
        <v>791</v>
      </c>
      <c r="AV721" s="203" t="s">
        <v>792</v>
      </c>
      <c r="AW721" s="203" t="s">
        <v>793</v>
      </c>
      <c r="AX721" s="203" t="s">
        <v>794</v>
      </c>
      <c r="AY721" s="203" t="s">
        <v>795</v>
      </c>
      <c r="AZ721" s="203" t="s">
        <v>796</v>
      </c>
      <c r="BA721" s="203" t="s">
        <v>797</v>
      </c>
      <c r="BB721" s="203" t="s">
        <v>798</v>
      </c>
      <c r="BC721" s="203" t="s">
        <v>799</v>
      </c>
      <c r="BD721" s="203" t="s">
        <v>800</v>
      </c>
      <c r="BE721" s="203" t="s">
        <v>801</v>
      </c>
      <c r="BF721" s="203" t="s">
        <v>802</v>
      </c>
      <c r="BG721" s="203" t="s">
        <v>803</v>
      </c>
      <c r="BH721" s="203" t="s">
        <v>804</v>
      </c>
      <c r="BI721" s="203" t="s">
        <v>805</v>
      </c>
      <c r="BJ721" s="203" t="s">
        <v>806</v>
      </c>
      <c r="BK721" s="203" t="s">
        <v>807</v>
      </c>
      <c r="BL721" s="203" t="s">
        <v>808</v>
      </c>
      <c r="BM721" s="203" t="s">
        <v>809</v>
      </c>
      <c r="BN721" s="203" t="s">
        <v>810</v>
      </c>
      <c r="BO721" s="203" t="s">
        <v>811</v>
      </c>
      <c r="BP721" s="203" t="s">
        <v>812</v>
      </c>
      <c r="BQ721" s="203" t="s">
        <v>813</v>
      </c>
      <c r="BR721" s="203" t="s">
        <v>814</v>
      </c>
      <c r="BS721" s="203" t="s">
        <v>815</v>
      </c>
      <c r="BT721" s="203" t="s">
        <v>816</v>
      </c>
      <c r="BU721" s="203" t="s">
        <v>817</v>
      </c>
      <c r="BV721" s="203" t="s">
        <v>818</v>
      </c>
      <c r="BW721" s="203" t="s">
        <v>819</v>
      </c>
      <c r="BX721" s="203" t="s">
        <v>820</v>
      </c>
      <c r="BY721" s="203" t="s">
        <v>821</v>
      </c>
      <c r="BZ721" s="203" t="s">
        <v>822</v>
      </c>
      <c r="CA721" s="203" t="s">
        <v>823</v>
      </c>
      <c r="CB721" s="203" t="s">
        <v>824</v>
      </c>
      <c r="CC721" s="203" t="s">
        <v>825</v>
      </c>
      <c r="CD721" s="203" t="s">
        <v>1255</v>
      </c>
    </row>
    <row r="722" spans="1:84" s="201" customFormat="1" ht="12.65" customHeight="1" x14ac:dyDescent="0.3">
      <c r="A722" s="202" t="str">
        <f>RIGHT(C83,3)&amp;"*"&amp;RIGHT(C82,4)&amp;"*"&amp;"A"</f>
        <v>082*2021*A</v>
      </c>
      <c r="B722" s="275">
        <f>ROUND(C165,0)</f>
        <v>379668</v>
      </c>
      <c r="C722" s="275">
        <f>ROUND(C166,0)</f>
        <v>20501</v>
      </c>
      <c r="D722" s="275">
        <f>ROUND(C167,0)</f>
        <v>111967</v>
      </c>
      <c r="E722" s="275">
        <f>ROUND(C168,0)</f>
        <v>641438</v>
      </c>
      <c r="F722" s="275">
        <f>ROUND(C169,0)</f>
        <v>5633</v>
      </c>
      <c r="G722" s="275">
        <f>ROUND(C170,0)</f>
        <v>39020</v>
      </c>
      <c r="H722" s="275">
        <f>ROUND(C171+C172,0)</f>
        <v>40297</v>
      </c>
      <c r="I722" s="275">
        <f>ROUND(C175,0)</f>
        <v>0</v>
      </c>
      <c r="J722" s="275">
        <f>ROUND(C176,0)</f>
        <v>151383</v>
      </c>
      <c r="K722" s="275">
        <f>ROUND(C179,0)</f>
        <v>13616</v>
      </c>
      <c r="L722" s="275">
        <f>ROUND(C180,0)</f>
        <v>119210</v>
      </c>
      <c r="M722" s="275">
        <f>ROUND(C183,0)</f>
        <v>22481</v>
      </c>
      <c r="N722" s="275">
        <f>ROUND(C184,0)</f>
        <v>42517</v>
      </c>
      <c r="O722" s="275">
        <f>ROUND(C185,0)</f>
        <v>0</v>
      </c>
      <c r="P722" s="275">
        <f>ROUND(C188,0)</f>
        <v>0</v>
      </c>
      <c r="Q722" s="275">
        <f>ROUND(C189,0)</f>
        <v>11946</v>
      </c>
      <c r="R722" s="275">
        <f>ROUND(B195,0)</f>
        <v>83983</v>
      </c>
      <c r="S722" s="275">
        <f>ROUND(C195,0)</f>
        <v>0</v>
      </c>
      <c r="T722" s="275">
        <f>ROUND(D195,0)</f>
        <v>0</v>
      </c>
      <c r="U722" s="275">
        <f>ROUND(B196,0)</f>
        <v>234472</v>
      </c>
      <c r="V722" s="275">
        <f>ROUND(C196,0)</f>
        <v>0</v>
      </c>
      <c r="W722" s="275">
        <f>ROUND(D196,0)</f>
        <v>0</v>
      </c>
      <c r="X722" s="275">
        <f>ROUND(B197,0)</f>
        <v>1462273</v>
      </c>
      <c r="Y722" s="275">
        <f>ROUND(C197,0)</f>
        <v>49261</v>
      </c>
      <c r="Z722" s="275">
        <f>ROUND(D197,0)</f>
        <v>0</v>
      </c>
      <c r="AA722" s="275">
        <f>ROUND(B198,0)</f>
        <v>0</v>
      </c>
      <c r="AB722" s="275">
        <f>ROUND(C198,0)</f>
        <v>0</v>
      </c>
      <c r="AC722" s="275">
        <f>ROUND(D198,0)</f>
        <v>0</v>
      </c>
      <c r="AD722" s="275">
        <f>ROUND(B199,0)</f>
        <v>964729</v>
      </c>
      <c r="AE722" s="275">
        <f>ROUND(C199,0)</f>
        <v>137248</v>
      </c>
      <c r="AF722" s="275">
        <f>ROUND(D199,0)</f>
        <v>0</v>
      </c>
      <c r="AG722" s="275">
        <f>ROUND(B200,0)</f>
        <v>2564352</v>
      </c>
      <c r="AH722" s="275">
        <f>ROUND(C200,0)</f>
        <v>668045</v>
      </c>
      <c r="AI722" s="275">
        <f>ROUND(D200,0)</f>
        <v>0</v>
      </c>
      <c r="AJ722" s="275">
        <f>ROUND(B201,0)</f>
        <v>0</v>
      </c>
      <c r="AK722" s="275">
        <f>ROUND(C201,0)</f>
        <v>0</v>
      </c>
      <c r="AL722" s="275">
        <f>ROUND(D201,0)</f>
        <v>0</v>
      </c>
      <c r="AM722" s="275">
        <f>ROUND(B202,0)</f>
        <v>0</v>
      </c>
      <c r="AN722" s="275">
        <f>ROUND(C202,0)</f>
        <v>0</v>
      </c>
      <c r="AO722" s="275">
        <f>ROUND(D202,0)</f>
        <v>0</v>
      </c>
      <c r="AP722" s="275">
        <f>ROUND(B203,0)</f>
        <v>179174</v>
      </c>
      <c r="AQ722" s="275">
        <f>ROUND(C203,0)</f>
        <v>9608</v>
      </c>
      <c r="AR722" s="275">
        <f>ROUND(D203,0)</f>
        <v>0</v>
      </c>
      <c r="AS722" s="275"/>
      <c r="AT722" s="275"/>
      <c r="AU722" s="275"/>
      <c r="AV722" s="275">
        <f>ROUND(B209,0)</f>
        <v>234472</v>
      </c>
      <c r="AW722" s="275">
        <f>ROUND(C209,0)</f>
        <v>0</v>
      </c>
      <c r="AX722" s="275">
        <f>ROUND(D209,0)</f>
        <v>0</v>
      </c>
      <c r="AY722" s="275">
        <f>ROUND(B210,0)</f>
        <v>1276430</v>
      </c>
      <c r="AZ722" s="275">
        <f>ROUND(C210,0)</f>
        <v>27742</v>
      </c>
      <c r="BA722" s="275">
        <f>ROUND(D210,0)</f>
        <v>0</v>
      </c>
      <c r="BB722" s="275">
        <f>ROUND(B211,0)</f>
        <v>0</v>
      </c>
      <c r="BC722" s="275">
        <f>ROUND(C211,0)</f>
        <v>0</v>
      </c>
      <c r="BD722" s="275">
        <f>ROUND(D211,0)</f>
        <v>0</v>
      </c>
      <c r="BE722" s="275">
        <f>ROUND(B212,0)</f>
        <v>913325</v>
      </c>
      <c r="BF722" s="275">
        <f>ROUND(C212,0)</f>
        <v>25205</v>
      </c>
      <c r="BG722" s="275">
        <f>ROUND(D212,0)</f>
        <v>0</v>
      </c>
      <c r="BH722" s="275">
        <f>ROUND(B213,0)</f>
        <v>2190374</v>
      </c>
      <c r="BI722" s="275">
        <f>ROUND(C213,0)</f>
        <v>136282</v>
      </c>
      <c r="BJ722" s="275">
        <f>ROUND(D213,0)</f>
        <v>0</v>
      </c>
      <c r="BK722" s="275">
        <f>ROUND(B214,0)</f>
        <v>0</v>
      </c>
      <c r="BL722" s="275">
        <f>ROUND(C214,0)</f>
        <v>0</v>
      </c>
      <c r="BM722" s="275">
        <f>ROUND(D214,0)</f>
        <v>0</v>
      </c>
      <c r="BN722" s="275">
        <f>ROUND(B215,0)</f>
        <v>0</v>
      </c>
      <c r="BO722" s="275">
        <f>ROUND(C215,0)</f>
        <v>0</v>
      </c>
      <c r="BP722" s="275">
        <f>ROUND(D215,0)</f>
        <v>0</v>
      </c>
      <c r="BQ722" s="275">
        <f>ROUND(B216,0)</f>
        <v>0</v>
      </c>
      <c r="BR722" s="275">
        <f>ROUND(C216,0)</f>
        <v>0</v>
      </c>
      <c r="BS722" s="275">
        <f>ROUND(D216,0)</f>
        <v>0</v>
      </c>
      <c r="BT722" s="275">
        <f>ROUND(C223,0)</f>
        <v>-4150236</v>
      </c>
      <c r="BU722" s="275">
        <f>ROUND(C224,0)</f>
        <v>35064</v>
      </c>
      <c r="BV722" s="275">
        <f>ROUND(C225,0)</f>
        <v>0</v>
      </c>
      <c r="BW722" s="275">
        <f>ROUND(C226,0)</f>
        <v>0</v>
      </c>
      <c r="BX722" s="275">
        <f>ROUND(C227,0)</f>
        <v>0</v>
      </c>
      <c r="BY722" s="275">
        <f>ROUND(C228,0)</f>
        <v>399710</v>
      </c>
      <c r="BZ722" s="275">
        <f>ROUND(C231,0)</f>
        <v>199</v>
      </c>
      <c r="CA722" s="275">
        <f>ROUND(C233,0)</f>
        <v>25537</v>
      </c>
      <c r="CB722" s="275">
        <f>ROUND(C234,0)</f>
        <v>60426</v>
      </c>
      <c r="CC722" s="275">
        <f>ROUND(C238+C239,0)</f>
        <v>0</v>
      </c>
      <c r="CD722" s="275">
        <f>D221</f>
        <v>240472</v>
      </c>
      <c r="CE722" s="275"/>
    </row>
    <row r="723" spans="1:84" ht="12.65" customHeight="1" x14ac:dyDescent="0.3"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  <c r="AA723" s="276"/>
      <c r="AB723" s="276"/>
      <c r="AC723" s="276"/>
      <c r="AD723" s="276"/>
      <c r="AE723" s="276"/>
      <c r="AF723" s="276"/>
      <c r="AG723" s="276"/>
      <c r="AH723" s="276"/>
      <c r="AI723" s="276"/>
      <c r="AJ723" s="276"/>
      <c r="AK723" s="276"/>
      <c r="AL723" s="276"/>
      <c r="AM723" s="276"/>
      <c r="AN723" s="276"/>
      <c r="AO723" s="276"/>
      <c r="AP723" s="276"/>
      <c r="AQ723" s="276"/>
      <c r="AR723" s="276"/>
      <c r="AS723" s="276"/>
      <c r="AT723" s="276"/>
      <c r="AU723" s="276"/>
      <c r="AV723" s="276"/>
      <c r="AW723" s="276"/>
      <c r="AX723" s="276"/>
      <c r="AY723" s="276"/>
      <c r="AZ723" s="276"/>
      <c r="BA723" s="276"/>
      <c r="BB723" s="276"/>
      <c r="BC723" s="276"/>
      <c r="BD723" s="276"/>
      <c r="BE723" s="276"/>
      <c r="BF723" s="276"/>
      <c r="BG723" s="276"/>
      <c r="BH723" s="276"/>
      <c r="BI723" s="276"/>
      <c r="BJ723" s="276"/>
      <c r="BK723" s="276"/>
      <c r="BL723" s="276"/>
      <c r="BM723" s="276"/>
      <c r="BN723" s="276"/>
      <c r="BO723" s="276"/>
      <c r="BP723" s="276"/>
      <c r="BQ723" s="276"/>
      <c r="BR723" s="276"/>
      <c r="BS723" s="276"/>
      <c r="BT723" s="276"/>
      <c r="BU723" s="276"/>
      <c r="BV723" s="276"/>
      <c r="BW723" s="276"/>
      <c r="BX723" s="276"/>
      <c r="BY723" s="276"/>
      <c r="BZ723" s="276"/>
      <c r="CA723" s="276"/>
      <c r="CB723" s="276"/>
      <c r="CC723" s="276"/>
      <c r="CD723" s="276"/>
      <c r="CE723" s="276"/>
    </row>
    <row r="724" spans="1:84" s="201" customFormat="1" ht="12.65" customHeight="1" x14ac:dyDescent="0.3">
      <c r="A724" s="201" t="s">
        <v>148</v>
      </c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  <c r="Z724" s="275"/>
      <c r="AA724" s="275"/>
      <c r="AB724" s="275"/>
      <c r="AC724" s="275"/>
      <c r="AD724" s="275"/>
      <c r="AE724" s="275"/>
      <c r="AF724" s="275"/>
      <c r="AG724" s="275"/>
      <c r="AH724" s="275"/>
      <c r="AI724" s="275"/>
      <c r="AJ724" s="275"/>
      <c r="AK724" s="275"/>
      <c r="AL724" s="275"/>
      <c r="AM724" s="275"/>
      <c r="AN724" s="275"/>
      <c r="AO724" s="275"/>
      <c r="AP724" s="275"/>
      <c r="AQ724" s="275"/>
      <c r="AR724" s="275"/>
      <c r="AS724" s="275"/>
      <c r="AT724" s="275"/>
      <c r="AU724" s="275"/>
      <c r="AV724" s="275"/>
      <c r="AW724" s="275"/>
      <c r="AX724" s="275"/>
      <c r="AY724" s="275"/>
      <c r="AZ724" s="275"/>
      <c r="BA724" s="275"/>
      <c r="BB724" s="275"/>
      <c r="BC724" s="275"/>
      <c r="BD724" s="275"/>
      <c r="BE724" s="275"/>
      <c r="BF724" s="275"/>
      <c r="BG724" s="275"/>
      <c r="BH724" s="275"/>
      <c r="BI724" s="275"/>
      <c r="BJ724" s="275"/>
      <c r="BK724" s="275"/>
      <c r="BL724" s="275"/>
      <c r="BM724" s="275"/>
      <c r="BN724" s="275"/>
      <c r="BO724" s="275"/>
      <c r="BP724" s="275"/>
      <c r="BQ724" s="275"/>
      <c r="BR724" s="275"/>
      <c r="BS724" s="275"/>
      <c r="BT724" s="275"/>
      <c r="BU724" s="275"/>
      <c r="BV724" s="275"/>
      <c r="BW724" s="275"/>
      <c r="BX724" s="275"/>
      <c r="BY724" s="275"/>
      <c r="BZ724" s="275"/>
      <c r="CA724" s="275"/>
      <c r="CB724" s="275"/>
      <c r="CC724" s="275"/>
      <c r="CD724" s="275"/>
      <c r="CE724" s="275"/>
    </row>
    <row r="725" spans="1:84" s="203" customFormat="1" ht="12.65" customHeight="1" x14ac:dyDescent="0.3">
      <c r="A725" s="203" t="s">
        <v>745</v>
      </c>
      <c r="B725" s="203" t="s">
        <v>826</v>
      </c>
      <c r="C725" s="203" t="s">
        <v>827</v>
      </c>
      <c r="D725" s="203" t="s">
        <v>828</v>
      </c>
      <c r="E725" s="203" t="s">
        <v>829</v>
      </c>
      <c r="F725" s="203" t="s">
        <v>830</v>
      </c>
      <c r="G725" s="203" t="s">
        <v>831</v>
      </c>
      <c r="H725" s="203" t="s">
        <v>832</v>
      </c>
      <c r="I725" s="203" t="s">
        <v>833</v>
      </c>
      <c r="J725" s="203" t="s">
        <v>834</v>
      </c>
      <c r="K725" s="203" t="s">
        <v>835</v>
      </c>
      <c r="L725" s="203" t="s">
        <v>836</v>
      </c>
      <c r="M725" s="203" t="s">
        <v>837</v>
      </c>
      <c r="N725" s="203" t="s">
        <v>838</v>
      </c>
      <c r="O725" s="203" t="s">
        <v>839</v>
      </c>
      <c r="P725" s="203" t="s">
        <v>840</v>
      </c>
      <c r="Q725" s="203" t="s">
        <v>841</v>
      </c>
      <c r="R725" s="203" t="s">
        <v>842</v>
      </c>
      <c r="S725" s="203" t="s">
        <v>843</v>
      </c>
      <c r="T725" s="203" t="s">
        <v>844</v>
      </c>
      <c r="U725" s="203" t="s">
        <v>845</v>
      </c>
      <c r="V725" s="203" t="s">
        <v>846</v>
      </c>
      <c r="W725" s="203" t="s">
        <v>847</v>
      </c>
      <c r="X725" s="203" t="s">
        <v>848</v>
      </c>
      <c r="Y725" s="203" t="s">
        <v>849</v>
      </c>
      <c r="Z725" s="203" t="s">
        <v>850</v>
      </c>
      <c r="AA725" s="203" t="s">
        <v>851</v>
      </c>
      <c r="AB725" s="203" t="s">
        <v>852</v>
      </c>
      <c r="AC725" s="203" t="s">
        <v>853</v>
      </c>
      <c r="AD725" s="203" t="s">
        <v>854</v>
      </c>
      <c r="AE725" s="203" t="s">
        <v>855</v>
      </c>
      <c r="AF725" s="203" t="s">
        <v>856</v>
      </c>
      <c r="AG725" s="203" t="s">
        <v>857</v>
      </c>
      <c r="AH725" s="203" t="s">
        <v>858</v>
      </c>
      <c r="AI725" s="203" t="s">
        <v>859</v>
      </c>
      <c r="AJ725" s="203" t="s">
        <v>860</v>
      </c>
      <c r="AK725" s="203" t="s">
        <v>861</v>
      </c>
      <c r="AL725" s="203" t="s">
        <v>862</v>
      </c>
      <c r="AM725" s="203" t="s">
        <v>863</v>
      </c>
      <c r="AN725" s="203" t="s">
        <v>864</v>
      </c>
      <c r="AO725" s="203" t="s">
        <v>865</v>
      </c>
      <c r="AP725" s="203" t="s">
        <v>866</v>
      </c>
      <c r="AQ725" s="203" t="s">
        <v>867</v>
      </c>
      <c r="AR725" s="203" t="s">
        <v>868</v>
      </c>
      <c r="AS725" s="203" t="s">
        <v>869</v>
      </c>
      <c r="AT725" s="203" t="s">
        <v>870</v>
      </c>
      <c r="AU725" s="203" t="s">
        <v>871</v>
      </c>
      <c r="AV725" s="203" t="s">
        <v>872</v>
      </c>
      <c r="AW725" s="203" t="s">
        <v>873</v>
      </c>
      <c r="AX725" s="203" t="s">
        <v>874</v>
      </c>
      <c r="AY725" s="203" t="s">
        <v>875</v>
      </c>
      <c r="AZ725" s="203" t="s">
        <v>876</v>
      </c>
      <c r="BA725" s="203" t="s">
        <v>877</v>
      </c>
      <c r="BB725" s="203" t="s">
        <v>878</v>
      </c>
      <c r="BC725" s="203" t="s">
        <v>879</v>
      </c>
      <c r="BD725" s="203" t="s">
        <v>880</v>
      </c>
      <c r="BE725" s="203" t="s">
        <v>881</v>
      </c>
      <c r="BF725" s="203" t="s">
        <v>882</v>
      </c>
      <c r="BG725" s="203" t="s">
        <v>883</v>
      </c>
      <c r="BH725" s="203" t="s">
        <v>884</v>
      </c>
      <c r="BI725" s="203" t="s">
        <v>885</v>
      </c>
      <c r="BJ725" s="203" t="s">
        <v>886</v>
      </c>
      <c r="BK725" s="203" t="s">
        <v>887</v>
      </c>
      <c r="BL725" s="203" t="s">
        <v>888</v>
      </c>
      <c r="BM725" s="203" t="s">
        <v>889</v>
      </c>
      <c r="BN725" s="203" t="s">
        <v>890</v>
      </c>
      <c r="BO725" s="203" t="s">
        <v>891</v>
      </c>
      <c r="BP725" s="203" t="s">
        <v>892</v>
      </c>
      <c r="BQ725" s="203" t="s">
        <v>893</v>
      </c>
      <c r="BR725" s="203" t="s">
        <v>894</v>
      </c>
    </row>
    <row r="726" spans="1:84" s="201" customFormat="1" ht="12.65" customHeight="1" x14ac:dyDescent="0.3">
      <c r="A726" s="202" t="str">
        <f>RIGHT(C83,3)&amp;"*"&amp;RIGHT(C82,4)&amp;"*"&amp;"A"</f>
        <v>082*2021*A</v>
      </c>
      <c r="B726" s="275">
        <f>ROUND(C111,0)</f>
        <v>42</v>
      </c>
      <c r="C726" s="275">
        <f>ROUND(C112,0)</f>
        <v>330</v>
      </c>
      <c r="D726" s="275">
        <f>ROUND(C113,0)</f>
        <v>0</v>
      </c>
      <c r="E726" s="275">
        <f>ROUND(C114,0)</f>
        <v>0</v>
      </c>
      <c r="F726" s="275">
        <f>ROUND(D111,0)</f>
        <v>157</v>
      </c>
      <c r="G726" s="275">
        <f>ROUND(D112,0)</f>
        <v>6584</v>
      </c>
      <c r="H726" s="275">
        <f>ROUND(D113,0)</f>
        <v>0</v>
      </c>
      <c r="I726" s="275">
        <f>ROUND(D114,0)</f>
        <v>0</v>
      </c>
      <c r="J726" s="275">
        <f>ROUND(C116,0)</f>
        <v>0</v>
      </c>
      <c r="K726" s="275">
        <f>ROUND(C117,0)</f>
        <v>0</v>
      </c>
      <c r="L726" s="275">
        <f>ROUND(C118,0)</f>
        <v>25</v>
      </c>
      <c r="M726" s="275">
        <f>ROUND(C119,0)</f>
        <v>0</v>
      </c>
      <c r="N726" s="275">
        <f>ROUND(C120,0)</f>
        <v>0</v>
      </c>
      <c r="O726" s="275">
        <f>ROUND(C121,0)</f>
        <v>0</v>
      </c>
      <c r="P726" s="275">
        <f>ROUND(C122,0)</f>
        <v>0</v>
      </c>
      <c r="Q726" s="275">
        <f>ROUND(C123,0)</f>
        <v>0</v>
      </c>
      <c r="R726" s="275">
        <f>ROUND(C124,0)</f>
        <v>0</v>
      </c>
      <c r="S726" s="275">
        <f>ROUND(C125,0)</f>
        <v>0</v>
      </c>
      <c r="T726" s="275"/>
      <c r="U726" s="275">
        <f>ROUND(C126,0)</f>
        <v>0</v>
      </c>
      <c r="V726" s="275">
        <f>ROUND(C128,0)</f>
        <v>0</v>
      </c>
      <c r="W726" s="275">
        <f>ROUND(C129,0)</f>
        <v>0</v>
      </c>
      <c r="X726" s="275">
        <f>ROUND(B138,0)</f>
        <v>29</v>
      </c>
      <c r="Y726" s="275">
        <f>ROUND(B139,0)</f>
        <v>81</v>
      </c>
      <c r="Z726" s="275">
        <f>ROUND(B140,0)</f>
        <v>0</v>
      </c>
      <c r="AA726" s="275">
        <f>ROUND(B141,0)</f>
        <v>206347</v>
      </c>
      <c r="AB726" s="275">
        <f>ROUND(B142,0)</f>
        <v>2498173</v>
      </c>
      <c r="AC726" s="275">
        <f>ROUND(C138,0)</f>
        <v>2</v>
      </c>
      <c r="AD726" s="275">
        <f>ROUND(C139,0)</f>
        <v>36</v>
      </c>
      <c r="AE726" s="275">
        <f>ROUND(C140,0)</f>
        <v>0</v>
      </c>
      <c r="AF726" s="275">
        <f>ROUND(C141,0)</f>
        <v>7628</v>
      </c>
      <c r="AG726" s="275">
        <f>ROUND(C142,0)</f>
        <v>36803</v>
      </c>
      <c r="AH726" s="275">
        <f>ROUND(D138,0)</f>
        <v>11</v>
      </c>
      <c r="AI726" s="275">
        <f>ROUND(D139,0)</f>
        <v>40</v>
      </c>
      <c r="AJ726" s="275">
        <f>ROUND(D140,0)</f>
        <v>0</v>
      </c>
      <c r="AK726" s="275">
        <f>ROUND(D141,0)</f>
        <v>148865</v>
      </c>
      <c r="AL726" s="275">
        <f>ROUND(D142,0)</f>
        <v>2765756</v>
      </c>
      <c r="AM726" s="275">
        <f>ROUND(B144,0)</f>
        <v>59</v>
      </c>
      <c r="AN726" s="275">
        <f>ROUND(B145,0)</f>
        <v>311</v>
      </c>
      <c r="AO726" s="275">
        <f>ROUND(B146,0)</f>
        <v>0</v>
      </c>
      <c r="AP726" s="275">
        <f>ROUND(B147,0)</f>
        <v>394962</v>
      </c>
      <c r="AQ726" s="275">
        <f>ROUND(B148,0)</f>
        <v>0</v>
      </c>
      <c r="AR726" s="275">
        <f>ROUND(C144,0)</f>
        <v>125</v>
      </c>
      <c r="AS726" s="275">
        <f>ROUND(C145,0)</f>
        <v>3157</v>
      </c>
      <c r="AT726" s="275">
        <f>ROUND(C146,0)</f>
        <v>0</v>
      </c>
      <c r="AU726" s="275">
        <f>ROUND(C147,0)</f>
        <v>727440</v>
      </c>
      <c r="AV726" s="275">
        <f>ROUND(C148,0)</f>
        <v>0</v>
      </c>
      <c r="AW726" s="275">
        <f>ROUND(D144,0)</f>
        <v>146</v>
      </c>
      <c r="AX726" s="275">
        <f>ROUND(D145,0)</f>
        <v>3116</v>
      </c>
      <c r="AY726" s="275">
        <f>ROUND(D146,0)</f>
        <v>0</v>
      </c>
      <c r="AZ726" s="275">
        <f>ROUND(D147,0)</f>
        <v>739109</v>
      </c>
      <c r="BA726" s="275">
        <f>ROUND(D148,0)</f>
        <v>0</v>
      </c>
      <c r="BB726" s="275">
        <f>ROUND(B150,0)</f>
        <v>0</v>
      </c>
      <c r="BC726" s="275">
        <f>ROUND(B151,0)</f>
        <v>0</v>
      </c>
      <c r="BD726" s="275">
        <f>ROUND(B152,0)</f>
        <v>0</v>
      </c>
      <c r="BE726" s="275">
        <f>ROUND(B153,0)</f>
        <v>0</v>
      </c>
      <c r="BF726" s="275">
        <f>ROUND(B154,0)</f>
        <v>0</v>
      </c>
      <c r="BG726" s="275">
        <f>ROUND(C150,0)</f>
        <v>0</v>
      </c>
      <c r="BH726" s="275">
        <f>ROUND(C151,0)</f>
        <v>0</v>
      </c>
      <c r="BI726" s="275">
        <f>ROUND(C152,0)</f>
        <v>0</v>
      </c>
      <c r="BJ726" s="275">
        <f>ROUND(C153,0)</f>
        <v>0</v>
      </c>
      <c r="BK726" s="275">
        <f>ROUND(C154,0)</f>
        <v>0</v>
      </c>
      <c r="BL726" s="275">
        <f>ROUND(D150,0)</f>
        <v>0</v>
      </c>
      <c r="BM726" s="275">
        <f>ROUND(D151,0)</f>
        <v>0</v>
      </c>
      <c r="BN726" s="275">
        <f>ROUND(D152,0)</f>
        <v>0</v>
      </c>
      <c r="BO726" s="275">
        <f>ROUND(D153,0)</f>
        <v>0</v>
      </c>
      <c r="BP726" s="275">
        <f>ROUND(D154,0)</f>
        <v>0</v>
      </c>
      <c r="BQ726" s="275">
        <f>ROUND(B157,0)</f>
        <v>974814</v>
      </c>
      <c r="BR726" s="275">
        <f>ROUND(C157,0)</f>
        <v>303953</v>
      </c>
      <c r="BS726" s="275"/>
      <c r="BT726" s="275"/>
      <c r="BU726" s="275"/>
      <c r="BV726" s="275"/>
      <c r="BW726" s="275"/>
      <c r="BX726" s="275"/>
      <c r="BY726" s="275"/>
      <c r="BZ726" s="275"/>
      <c r="CA726" s="275"/>
      <c r="CB726" s="275"/>
      <c r="CC726" s="275"/>
      <c r="CD726" s="275"/>
      <c r="CE726" s="275"/>
    </row>
    <row r="727" spans="1:84" ht="12.65" customHeight="1" x14ac:dyDescent="0.3"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  <c r="AA727" s="276"/>
      <c r="AB727" s="276"/>
      <c r="AC727" s="276"/>
      <c r="AD727" s="276"/>
      <c r="AE727" s="276"/>
      <c r="AF727" s="276"/>
      <c r="AG727" s="276"/>
      <c r="AH727" s="276"/>
      <c r="AI727" s="276"/>
      <c r="AJ727" s="276"/>
      <c r="AK727" s="276"/>
      <c r="AL727" s="276"/>
      <c r="AM727" s="276"/>
      <c r="AN727" s="276"/>
      <c r="AO727" s="276"/>
      <c r="AP727" s="276"/>
      <c r="AQ727" s="276"/>
      <c r="AR727" s="276"/>
      <c r="AS727" s="276"/>
      <c r="AT727" s="276"/>
      <c r="AU727" s="276"/>
      <c r="AV727" s="276"/>
      <c r="AW727" s="276"/>
      <c r="AX727" s="276"/>
      <c r="AY727" s="276"/>
      <c r="AZ727" s="276"/>
      <c r="BA727" s="276"/>
      <c r="BB727" s="276"/>
      <c r="BC727" s="276"/>
      <c r="BD727" s="276"/>
      <c r="BE727" s="276"/>
      <c r="BF727" s="276"/>
      <c r="BG727" s="276"/>
      <c r="BH727" s="276"/>
      <c r="BI727" s="276"/>
      <c r="BJ727" s="276"/>
      <c r="BK727" s="276"/>
      <c r="BL727" s="276"/>
      <c r="BM727" s="276"/>
      <c r="BN727" s="276"/>
      <c r="BO727" s="276"/>
      <c r="BP727" s="276"/>
      <c r="BQ727" s="276"/>
      <c r="BR727" s="276"/>
      <c r="BS727" s="276"/>
      <c r="BT727" s="276"/>
      <c r="BU727" s="276"/>
      <c r="BV727" s="276"/>
      <c r="BW727" s="276"/>
      <c r="BX727" s="276"/>
      <c r="BY727" s="276"/>
      <c r="BZ727" s="276"/>
      <c r="CA727" s="276"/>
      <c r="CB727" s="276"/>
      <c r="CC727" s="276"/>
      <c r="CD727" s="276"/>
      <c r="CE727" s="276"/>
    </row>
    <row r="728" spans="1:84" s="201" customFormat="1" ht="12.65" customHeight="1" x14ac:dyDescent="0.3">
      <c r="A728" s="201" t="s">
        <v>895</v>
      </c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  <c r="Z728" s="275"/>
      <c r="AA728" s="275"/>
      <c r="AB728" s="275"/>
      <c r="AC728" s="275"/>
      <c r="AD728" s="275"/>
      <c r="AE728" s="275"/>
      <c r="AF728" s="275"/>
      <c r="AG728" s="275"/>
      <c r="AH728" s="275"/>
      <c r="AI728" s="275"/>
      <c r="AJ728" s="275"/>
      <c r="AK728" s="275"/>
      <c r="AL728" s="275"/>
      <c r="AM728" s="275"/>
      <c r="AN728" s="275"/>
      <c r="AO728" s="275"/>
      <c r="AP728" s="275"/>
      <c r="AQ728" s="275"/>
      <c r="AR728" s="275"/>
      <c r="AS728" s="275"/>
      <c r="AT728" s="275"/>
      <c r="AU728" s="275"/>
      <c r="AV728" s="275"/>
      <c r="AW728" s="275"/>
      <c r="AX728" s="275"/>
      <c r="AY728" s="275"/>
      <c r="AZ728" s="275"/>
      <c r="BA728" s="275"/>
      <c r="BB728" s="275"/>
      <c r="BC728" s="275"/>
      <c r="BD728" s="275"/>
      <c r="BE728" s="275"/>
      <c r="BF728" s="275"/>
      <c r="BG728" s="275"/>
      <c r="BH728" s="275"/>
      <c r="BI728" s="275"/>
      <c r="BJ728" s="275"/>
      <c r="BK728" s="275"/>
      <c r="BL728" s="275"/>
      <c r="BM728" s="275"/>
      <c r="BN728" s="275"/>
      <c r="BO728" s="275"/>
      <c r="BP728" s="275"/>
      <c r="BQ728" s="275"/>
      <c r="BR728" s="275"/>
      <c r="BS728" s="275"/>
      <c r="BT728" s="275"/>
      <c r="BU728" s="275"/>
      <c r="BV728" s="275"/>
      <c r="BW728" s="275"/>
      <c r="BX728" s="275"/>
      <c r="BY728" s="275"/>
      <c r="BZ728" s="275"/>
      <c r="CA728" s="275"/>
      <c r="CB728" s="275"/>
      <c r="CC728" s="275"/>
      <c r="CD728" s="275"/>
      <c r="CE728" s="275"/>
    </row>
    <row r="729" spans="1:84" s="203" customFormat="1" ht="12.65" customHeight="1" x14ac:dyDescent="0.3">
      <c r="A729" s="203" t="s">
        <v>745</v>
      </c>
      <c r="B729" s="203" t="s">
        <v>896</v>
      </c>
      <c r="C729" s="203" t="s">
        <v>897</v>
      </c>
      <c r="D729" s="203" t="s">
        <v>898</v>
      </c>
      <c r="E729" s="203" t="s">
        <v>899</v>
      </c>
      <c r="F729" s="203" t="s">
        <v>900</v>
      </c>
      <c r="G729" s="203" t="s">
        <v>901</v>
      </c>
      <c r="H729" s="203" t="s">
        <v>902</v>
      </c>
      <c r="I729" s="203" t="s">
        <v>903</v>
      </c>
      <c r="J729" s="203" t="s">
        <v>904</v>
      </c>
      <c r="K729" s="203" t="s">
        <v>905</v>
      </c>
      <c r="L729" s="203" t="s">
        <v>906</v>
      </c>
      <c r="M729" s="203" t="s">
        <v>907</v>
      </c>
      <c r="N729" s="203" t="s">
        <v>908</v>
      </c>
      <c r="O729" s="203" t="s">
        <v>909</v>
      </c>
      <c r="P729" s="203" t="s">
        <v>910</v>
      </c>
      <c r="Q729" s="203" t="s">
        <v>911</v>
      </c>
      <c r="R729" s="203" t="s">
        <v>912</v>
      </c>
      <c r="S729" s="203" t="s">
        <v>913</v>
      </c>
      <c r="T729" s="203" t="s">
        <v>914</v>
      </c>
      <c r="U729" s="203" t="s">
        <v>915</v>
      </c>
      <c r="V729" s="203" t="s">
        <v>916</v>
      </c>
      <c r="W729" s="203" t="s">
        <v>917</v>
      </c>
      <c r="X729" s="203" t="s">
        <v>918</v>
      </c>
      <c r="Y729" s="203" t="s">
        <v>919</v>
      </c>
      <c r="Z729" s="203" t="s">
        <v>920</v>
      </c>
      <c r="AA729" s="203" t="s">
        <v>921</v>
      </c>
      <c r="AB729" s="203" t="s">
        <v>922</v>
      </c>
      <c r="AC729" s="203" t="s">
        <v>923</v>
      </c>
      <c r="AD729" s="203" t="s">
        <v>924</v>
      </c>
      <c r="AE729" s="203" t="s">
        <v>925</v>
      </c>
      <c r="AF729" s="203" t="s">
        <v>926</v>
      </c>
      <c r="AG729" s="203" t="s">
        <v>927</v>
      </c>
      <c r="AH729" s="203" t="s">
        <v>928</v>
      </c>
      <c r="AI729" s="203" t="s">
        <v>929</v>
      </c>
      <c r="AJ729" s="203" t="s">
        <v>930</v>
      </c>
      <c r="AK729" s="203" t="s">
        <v>931</v>
      </c>
      <c r="AL729" s="203" t="s">
        <v>932</v>
      </c>
      <c r="AM729" s="203" t="s">
        <v>933</v>
      </c>
      <c r="AN729" s="203" t="s">
        <v>934</v>
      </c>
      <c r="AO729" s="203" t="s">
        <v>935</v>
      </c>
      <c r="AP729" s="203" t="s">
        <v>936</v>
      </c>
      <c r="AQ729" s="203" t="s">
        <v>937</v>
      </c>
      <c r="AR729" s="203" t="s">
        <v>938</v>
      </c>
      <c r="AS729" s="203" t="s">
        <v>939</v>
      </c>
      <c r="AT729" s="203" t="s">
        <v>940</v>
      </c>
      <c r="AU729" s="203" t="s">
        <v>941</v>
      </c>
      <c r="AV729" s="203" t="s">
        <v>942</v>
      </c>
      <c r="AW729" s="203" t="s">
        <v>943</v>
      </c>
      <c r="AX729" s="203" t="s">
        <v>944</v>
      </c>
      <c r="AY729" s="203" t="s">
        <v>945</v>
      </c>
      <c r="AZ729" s="203" t="s">
        <v>946</v>
      </c>
      <c r="BA729" s="203" t="s">
        <v>947</v>
      </c>
      <c r="BB729" s="203" t="s">
        <v>948</v>
      </c>
      <c r="BC729" s="203" t="s">
        <v>949</v>
      </c>
      <c r="BD729" s="203" t="s">
        <v>950</v>
      </c>
      <c r="BE729" s="203" t="s">
        <v>951</v>
      </c>
      <c r="BF729" s="203" t="s">
        <v>952</v>
      </c>
      <c r="BG729" s="203" t="s">
        <v>953</v>
      </c>
      <c r="BH729" s="203" t="s">
        <v>954</v>
      </c>
      <c r="BI729" s="203" t="s">
        <v>955</v>
      </c>
      <c r="BJ729" s="203" t="s">
        <v>956</v>
      </c>
      <c r="BK729" s="203" t="s">
        <v>957</v>
      </c>
      <c r="BL729" s="203" t="s">
        <v>958</v>
      </c>
      <c r="BM729" s="203" t="s">
        <v>959</v>
      </c>
      <c r="BN729" s="203" t="s">
        <v>960</v>
      </c>
      <c r="BO729" s="203" t="s">
        <v>961</v>
      </c>
      <c r="BP729" s="203" t="s">
        <v>962</v>
      </c>
      <c r="BQ729" s="203" t="s">
        <v>963</v>
      </c>
      <c r="BR729" s="203" t="s">
        <v>964</v>
      </c>
      <c r="BS729" s="203" t="s">
        <v>965</v>
      </c>
      <c r="BT729" s="203" t="s">
        <v>966</v>
      </c>
      <c r="BU729" s="203" t="s">
        <v>967</v>
      </c>
      <c r="BV729" s="203" t="s">
        <v>968</v>
      </c>
      <c r="BW729" s="203" t="s">
        <v>969</v>
      </c>
      <c r="BX729" s="203" t="s">
        <v>970</v>
      </c>
      <c r="BY729" s="203" t="s">
        <v>971</v>
      </c>
      <c r="BZ729" s="203" t="s">
        <v>972</v>
      </c>
      <c r="CA729" s="203" t="s">
        <v>973</v>
      </c>
      <c r="CB729" s="203" t="s">
        <v>974</v>
      </c>
      <c r="CC729" s="203" t="s">
        <v>975</v>
      </c>
      <c r="CD729" s="203" t="s">
        <v>976</v>
      </c>
      <c r="CE729" s="203" t="s">
        <v>977</v>
      </c>
      <c r="CF729" s="203" t="s">
        <v>978</v>
      </c>
    </row>
    <row r="730" spans="1:84" s="201" customFormat="1" ht="12.65" customHeight="1" x14ac:dyDescent="0.3">
      <c r="A730" s="202" t="str">
        <f>RIGHT(C83,3)&amp;"*"&amp;RIGHT(C82,4)&amp;"*"&amp;"A"</f>
        <v>082*2021*A</v>
      </c>
      <c r="B730" s="275">
        <f>ROUND(C250,0)</f>
        <v>5878801</v>
      </c>
      <c r="C730" s="275">
        <f>ROUND(C251,0)</f>
        <v>0</v>
      </c>
      <c r="D730" s="275">
        <f>ROUND(C252,0)</f>
        <v>1502760</v>
      </c>
      <c r="E730" s="275">
        <f>ROUND(C253,0)</f>
        <v>-881211</v>
      </c>
      <c r="F730" s="275">
        <f>ROUND(C254,0)</f>
        <v>225000</v>
      </c>
      <c r="G730" s="275">
        <f>ROUND(C255,0)</f>
        <v>309016</v>
      </c>
      <c r="H730" s="275">
        <f>ROUND(C256,0)</f>
        <v>0</v>
      </c>
      <c r="I730" s="275">
        <f>ROUND(C257,0)</f>
        <v>116674</v>
      </c>
      <c r="J730" s="275">
        <f>ROUND(C258,0)</f>
        <v>34060</v>
      </c>
      <c r="K730" s="275">
        <f>ROUND(C259,0)</f>
        <v>0</v>
      </c>
      <c r="L730" s="275">
        <f>ROUND(C262,0)</f>
        <v>71157</v>
      </c>
      <c r="M730" s="275">
        <f>ROUND(C263,0)</f>
        <v>0</v>
      </c>
      <c r="N730" s="275">
        <f>ROUND(C264,0)</f>
        <v>0</v>
      </c>
      <c r="O730" s="275">
        <f>ROUND(C267,0)</f>
        <v>83983</v>
      </c>
      <c r="P730" s="275">
        <f>ROUND(C268,0)</f>
        <v>234472</v>
      </c>
      <c r="Q730" s="275">
        <f>ROUND(C269,0)</f>
        <v>1511534</v>
      </c>
      <c r="R730" s="275">
        <f>ROUND(C270,0)</f>
        <v>0</v>
      </c>
      <c r="S730" s="275">
        <f>ROUND(C271,0)</f>
        <v>1101977</v>
      </c>
      <c r="T730" s="275">
        <f>ROUND(C272,0)</f>
        <v>3232397</v>
      </c>
      <c r="U730" s="275">
        <f>ROUND(C273,0)</f>
        <v>0</v>
      </c>
      <c r="V730" s="275">
        <f>ROUND(C274,0)</f>
        <v>188782</v>
      </c>
      <c r="W730" s="275">
        <f>ROUND(C275,0)</f>
        <v>0</v>
      </c>
      <c r="X730" s="275">
        <f>ROUND(C276,0)</f>
        <v>4803830</v>
      </c>
      <c r="Y730" s="275">
        <f>ROUND(C279,0)</f>
        <v>0</v>
      </c>
      <c r="Z730" s="275">
        <f>ROUND(C280,0)</f>
        <v>0</v>
      </c>
      <c r="AA730" s="275">
        <f>ROUND(C281,0)</f>
        <v>0</v>
      </c>
      <c r="AB730" s="275">
        <f>ROUND(C282,0)</f>
        <v>0</v>
      </c>
      <c r="AC730" s="275">
        <f>ROUND(C286,0)</f>
        <v>0</v>
      </c>
      <c r="AD730" s="275">
        <f>ROUND(C287,0)</f>
        <v>0</v>
      </c>
      <c r="AE730" s="275">
        <f>ROUND(C288,0)</f>
        <v>0</v>
      </c>
      <c r="AF730" s="275">
        <f>ROUND(C289,0)</f>
        <v>0</v>
      </c>
      <c r="AG730" s="275">
        <f>ROUND(C304,0)</f>
        <v>0</v>
      </c>
      <c r="AH730" s="275">
        <f>ROUND(C305,0)</f>
        <v>301731</v>
      </c>
      <c r="AI730" s="275">
        <f>ROUND(C306,0)</f>
        <v>285324</v>
      </c>
      <c r="AJ730" s="275">
        <f>ROUND(C307,0)</f>
        <v>0</v>
      </c>
      <c r="AK730" s="275">
        <f>ROUND(C308,0)</f>
        <v>0</v>
      </c>
      <c r="AL730" s="275">
        <f>ROUND(C309,0)</f>
        <v>0</v>
      </c>
      <c r="AM730" s="275">
        <f>ROUND(C310,0)</f>
        <v>0</v>
      </c>
      <c r="AN730" s="275">
        <f>ROUND(C311,0)</f>
        <v>0</v>
      </c>
      <c r="AO730" s="275">
        <f>ROUND(C312,0)</f>
        <v>620157</v>
      </c>
      <c r="AP730" s="275">
        <f>ROUND(C313,0)</f>
        <v>31599</v>
      </c>
      <c r="AQ730" s="275">
        <f>ROUND(C316,0)</f>
        <v>0</v>
      </c>
      <c r="AR730" s="275">
        <f>ROUND(C317,0)</f>
        <v>0</v>
      </c>
      <c r="AS730" s="275">
        <f>ROUND(C318,0)</f>
        <v>0</v>
      </c>
      <c r="AT730" s="275">
        <f>ROUND(C321,0)</f>
        <v>0</v>
      </c>
      <c r="AU730" s="275">
        <f>ROUND(C322,0)</f>
        <v>0</v>
      </c>
      <c r="AV730" s="275">
        <f>ROUND(C323,0)</f>
        <v>0</v>
      </c>
      <c r="AW730" s="275">
        <f>ROUND(C324,0)</f>
        <v>95694</v>
      </c>
      <c r="AX730" s="275">
        <f>ROUND(C325,0)</f>
        <v>0</v>
      </c>
      <c r="AY730" s="275">
        <f>ROUND(C326,0)</f>
        <v>0</v>
      </c>
      <c r="AZ730" s="275">
        <f>ROUND(C327,0)</f>
        <v>0</v>
      </c>
      <c r="BA730" s="275">
        <f>ROUND(C328,0)</f>
        <v>0</v>
      </c>
      <c r="BB730" s="275">
        <f>ROUND(C332,0)</f>
        <v>9265088</v>
      </c>
      <c r="BC730" s="275"/>
      <c r="BD730" s="275"/>
      <c r="BE730" s="275">
        <f>ROUND(C337,0)</f>
        <v>0</v>
      </c>
      <c r="BF730" s="275">
        <f>ROUND(C336,0)</f>
        <v>0</v>
      </c>
      <c r="BG730" s="275"/>
      <c r="BH730" s="275"/>
      <c r="BI730" s="275">
        <f>ROUND(CE60,2)</f>
        <v>73.489999999999995</v>
      </c>
      <c r="BJ730" s="275">
        <f>ROUND(C359,0)</f>
        <v>2224352</v>
      </c>
      <c r="BK730" s="275">
        <f>ROUND(C360,0)</f>
        <v>5300732</v>
      </c>
      <c r="BL730" s="275">
        <f>ROUND(C364,0)</f>
        <v>-3715462</v>
      </c>
      <c r="BM730" s="275">
        <f>ROUND(C365,0)</f>
        <v>85963</v>
      </c>
      <c r="BN730" s="275">
        <f>ROUND(C366,0)</f>
        <v>0</v>
      </c>
      <c r="BO730" s="275">
        <f>ROUND(C370,0)</f>
        <v>1974190</v>
      </c>
      <c r="BP730" s="275">
        <f>ROUND(C371,0)</f>
        <v>1083582</v>
      </c>
      <c r="BQ730" s="275">
        <f>ROUND(C378,0)</f>
        <v>5635936</v>
      </c>
      <c r="BR730" s="275">
        <f>ROUND(C379,0)</f>
        <v>1238524</v>
      </c>
      <c r="BS730" s="275">
        <f>ROUND(C380,0)</f>
        <v>1947933</v>
      </c>
      <c r="BT730" s="275">
        <f>ROUND(C381,0)</f>
        <v>809686</v>
      </c>
      <c r="BU730" s="275">
        <f>ROUND(C382,0)</f>
        <v>166582</v>
      </c>
      <c r="BV730" s="275">
        <f>ROUND(C383,0)</f>
        <v>543425</v>
      </c>
      <c r="BW730" s="275">
        <f>ROUND(C384,0)</f>
        <v>189229</v>
      </c>
      <c r="BX730" s="275">
        <f>ROUND(C385,0)</f>
        <v>151383</v>
      </c>
      <c r="BY730" s="275">
        <f>ROUND(C386,0)</f>
        <v>132826</v>
      </c>
      <c r="BZ730" s="275">
        <f>ROUND(C387,0)</f>
        <v>64998</v>
      </c>
      <c r="CA730" s="275">
        <f>ROUND(C388,0)</f>
        <v>11946</v>
      </c>
      <c r="CB730" s="275">
        <f>C363</f>
        <v>240472</v>
      </c>
      <c r="CC730" s="275">
        <f>ROUND(C389,0)</f>
        <v>195748</v>
      </c>
      <c r="CD730" s="275">
        <f>ROUND(C392,0)</f>
        <v>565340</v>
      </c>
      <c r="CE730" s="275">
        <f>ROUND(C394,0)</f>
        <v>0</v>
      </c>
      <c r="CF730" s="201">
        <f>ROUND(C395,0)</f>
        <v>0</v>
      </c>
    </row>
    <row r="731" spans="1:84" ht="12.65" customHeight="1" x14ac:dyDescent="0.3">
      <c r="B731" s="276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  <c r="AA731" s="276"/>
      <c r="AB731" s="276"/>
      <c r="AC731" s="276"/>
      <c r="AD731" s="276"/>
      <c r="AE731" s="276"/>
      <c r="AF731" s="276"/>
      <c r="AG731" s="276"/>
      <c r="AH731" s="276"/>
      <c r="AI731" s="276"/>
      <c r="AJ731" s="276"/>
      <c r="AK731" s="276"/>
      <c r="AL731" s="276"/>
      <c r="AM731" s="276"/>
      <c r="AN731" s="276"/>
      <c r="AO731" s="276"/>
      <c r="AP731" s="276"/>
      <c r="AQ731" s="276"/>
      <c r="AR731" s="276"/>
      <c r="AS731" s="276"/>
      <c r="AT731" s="276"/>
      <c r="AU731" s="276"/>
      <c r="AV731" s="276"/>
      <c r="AW731" s="276"/>
      <c r="AX731" s="276"/>
      <c r="AY731" s="276"/>
      <c r="AZ731" s="276"/>
      <c r="BA731" s="276"/>
      <c r="BB731" s="276"/>
      <c r="BC731" s="276"/>
      <c r="BD731" s="276"/>
      <c r="BE731" s="276"/>
      <c r="BF731" s="276"/>
      <c r="BG731" s="276"/>
      <c r="BH731" s="276"/>
      <c r="BI731" s="276"/>
      <c r="BJ731" s="276"/>
      <c r="BK731" s="276"/>
      <c r="BL731" s="276"/>
      <c r="BM731" s="276"/>
      <c r="BN731" s="276"/>
      <c r="BO731" s="276"/>
      <c r="BP731" s="276"/>
      <c r="BQ731" s="276"/>
      <c r="BR731" s="276"/>
      <c r="BS731" s="276"/>
      <c r="BT731" s="276"/>
      <c r="BU731" s="276"/>
      <c r="BV731" s="276"/>
      <c r="BW731" s="276"/>
      <c r="BX731" s="276"/>
      <c r="BY731" s="276"/>
      <c r="BZ731" s="276"/>
      <c r="CA731" s="276"/>
      <c r="CB731" s="276"/>
      <c r="CC731" s="276"/>
      <c r="CD731" s="276"/>
      <c r="CE731" s="276"/>
    </row>
    <row r="732" spans="1:84" s="201" customFormat="1" ht="12.65" customHeight="1" x14ac:dyDescent="0.3">
      <c r="A732" s="201" t="s">
        <v>979</v>
      </c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  <c r="Z732" s="275"/>
      <c r="AA732" s="275"/>
      <c r="AB732" s="275"/>
      <c r="AC732" s="275"/>
      <c r="AD732" s="275"/>
      <c r="AE732" s="275"/>
      <c r="AF732" s="275"/>
      <c r="AG732" s="275"/>
      <c r="AH732" s="275"/>
      <c r="AI732" s="275"/>
      <c r="AJ732" s="275"/>
      <c r="AK732" s="275"/>
      <c r="AL732" s="275"/>
      <c r="AM732" s="275"/>
      <c r="AN732" s="275"/>
      <c r="AO732" s="275"/>
      <c r="AP732" s="275"/>
      <c r="AQ732" s="275"/>
      <c r="AR732" s="275"/>
      <c r="AS732" s="275"/>
      <c r="AT732" s="275"/>
      <c r="AU732" s="275"/>
      <c r="AV732" s="275"/>
      <c r="AW732" s="275"/>
      <c r="AX732" s="275"/>
      <c r="AY732" s="275"/>
      <c r="AZ732" s="275"/>
      <c r="BA732" s="275"/>
      <c r="BB732" s="275"/>
      <c r="BC732" s="275"/>
      <c r="BD732" s="275"/>
      <c r="BE732" s="275"/>
      <c r="BF732" s="275"/>
      <c r="BG732" s="275"/>
      <c r="BH732" s="275"/>
      <c r="BI732" s="275"/>
      <c r="BJ732" s="275"/>
      <c r="BK732" s="275"/>
      <c r="BL732" s="275"/>
      <c r="BM732" s="275"/>
      <c r="BN732" s="275"/>
      <c r="BO732" s="275"/>
      <c r="BP732" s="275"/>
      <c r="BQ732" s="275"/>
      <c r="BR732" s="275"/>
      <c r="BS732" s="275"/>
      <c r="BT732" s="275"/>
      <c r="BU732" s="275"/>
      <c r="BV732" s="275"/>
      <c r="BW732" s="275"/>
      <c r="BX732" s="275"/>
      <c r="BY732" s="275"/>
      <c r="BZ732" s="275"/>
      <c r="CA732" s="275"/>
      <c r="CB732" s="275"/>
      <c r="CC732" s="275"/>
      <c r="CD732" s="275"/>
      <c r="CE732" s="275"/>
    </row>
    <row r="733" spans="1:84" s="203" customFormat="1" ht="12.65" customHeight="1" x14ac:dyDescent="0.3">
      <c r="A733" s="203" t="s">
        <v>745</v>
      </c>
      <c r="B733" s="203" t="s">
        <v>980</v>
      </c>
      <c r="C733" s="203" t="s">
        <v>981</v>
      </c>
      <c r="D733" s="203" t="s">
        <v>982</v>
      </c>
      <c r="E733" s="203" t="s">
        <v>983</v>
      </c>
      <c r="F733" s="203" t="s">
        <v>984</v>
      </c>
      <c r="G733" s="203" t="s">
        <v>985</v>
      </c>
      <c r="H733" s="203" t="s">
        <v>986</v>
      </c>
      <c r="I733" s="203" t="s">
        <v>987</v>
      </c>
      <c r="J733" s="203" t="s">
        <v>988</v>
      </c>
      <c r="K733" s="203" t="s">
        <v>989</v>
      </c>
      <c r="L733" s="203" t="s">
        <v>990</v>
      </c>
      <c r="M733" s="203" t="s">
        <v>991</v>
      </c>
      <c r="N733" s="203" t="s">
        <v>992</v>
      </c>
      <c r="O733" s="203" t="s">
        <v>993</v>
      </c>
      <c r="P733" s="203" t="s">
        <v>994</v>
      </c>
      <c r="Q733" s="203" t="s">
        <v>995</v>
      </c>
      <c r="R733" s="203" t="s">
        <v>996</v>
      </c>
      <c r="S733" s="203" t="s">
        <v>997</v>
      </c>
      <c r="T733" s="203" t="s">
        <v>998</v>
      </c>
      <c r="U733" s="203" t="s">
        <v>999</v>
      </c>
      <c r="V733" s="203" t="s">
        <v>1000</v>
      </c>
      <c r="W733" s="203" t="s">
        <v>1001</v>
      </c>
      <c r="X733" s="203" t="s">
        <v>1002</v>
      </c>
      <c r="Y733" s="203" t="s">
        <v>1003</v>
      </c>
    </row>
    <row r="734" spans="1:84" s="201" customFormat="1" ht="12.65" customHeight="1" x14ac:dyDescent="0.3">
      <c r="A734" s="202" t="str">
        <f>RIGHT($C$83,3)&amp;"*"&amp;RIGHT($C$82,4)&amp;"*"&amp;C$55&amp;"*"&amp;"A"</f>
        <v>082*2021*6010*A</v>
      </c>
      <c r="B734" s="275">
        <f>ROUND(C59,0)</f>
        <v>0</v>
      </c>
      <c r="C734" s="275">
        <f>ROUND(C60,2)</f>
        <v>0</v>
      </c>
      <c r="D734" s="275">
        <f>ROUND(C61,0)</f>
        <v>0</v>
      </c>
      <c r="E734" s="275">
        <f>ROUND(C62,0)</f>
        <v>0</v>
      </c>
      <c r="F734" s="275">
        <f>ROUND(C63,0)</f>
        <v>0</v>
      </c>
      <c r="G734" s="275">
        <f>ROUND(C64,0)</f>
        <v>0</v>
      </c>
      <c r="H734" s="275">
        <f>ROUND(C65,0)</f>
        <v>0</v>
      </c>
      <c r="I734" s="275">
        <f>ROUND(C66,0)</f>
        <v>0</v>
      </c>
      <c r="J734" s="275">
        <f>ROUND(C67,0)</f>
        <v>0</v>
      </c>
      <c r="K734" s="275">
        <f>ROUND(C68,0)</f>
        <v>0</v>
      </c>
      <c r="L734" s="275">
        <f>ROUND(C69,0)</f>
        <v>0</v>
      </c>
      <c r="M734" s="275">
        <f>ROUND(C70,0)</f>
        <v>0</v>
      </c>
      <c r="N734" s="275">
        <f>ROUND(C75,0)</f>
        <v>0</v>
      </c>
      <c r="O734" s="275">
        <f>ROUND(C73,0)</f>
        <v>0</v>
      </c>
      <c r="P734" s="275">
        <f>IF(C76&gt;0,ROUND(C76,0),0)</f>
        <v>0</v>
      </c>
      <c r="Q734" s="275">
        <f>IF(C77&gt;0,ROUND(C77,0),0)</f>
        <v>0</v>
      </c>
      <c r="R734" s="275">
        <f>IF(C78&gt;0,ROUND(C78,0),0)</f>
        <v>0</v>
      </c>
      <c r="S734" s="275">
        <f>IF(C79&gt;0,ROUND(C79,0),0)</f>
        <v>0</v>
      </c>
      <c r="T734" s="275">
        <f>IF(C80&gt;0,ROUND(C80,2),0)</f>
        <v>0</v>
      </c>
      <c r="U734" s="275"/>
      <c r="V734" s="275"/>
      <c r="W734" s="275"/>
      <c r="X734" s="275"/>
      <c r="Y734" s="275">
        <f>IF(M668&lt;&gt;0,ROUND(M668,0),0)</f>
        <v>0</v>
      </c>
      <c r="Z734" s="275"/>
      <c r="AA734" s="275"/>
      <c r="AB734" s="275"/>
      <c r="AC734" s="275"/>
      <c r="AD734" s="275"/>
      <c r="AE734" s="275"/>
      <c r="AF734" s="275"/>
      <c r="AG734" s="275"/>
      <c r="AH734" s="275"/>
      <c r="AI734" s="275"/>
      <c r="AJ734" s="275"/>
      <c r="AK734" s="275"/>
      <c r="AL734" s="275"/>
      <c r="AM734" s="275"/>
      <c r="AN734" s="275"/>
      <c r="AO734" s="275"/>
      <c r="AP734" s="275"/>
      <c r="AQ734" s="275"/>
      <c r="AR734" s="275"/>
      <c r="AS734" s="275"/>
      <c r="AT734" s="275"/>
      <c r="AU734" s="275"/>
      <c r="AV734" s="275"/>
      <c r="AW734" s="275"/>
      <c r="AX734" s="275"/>
      <c r="AY734" s="275"/>
      <c r="AZ734" s="275"/>
      <c r="BA734" s="275"/>
      <c r="BB734" s="275"/>
      <c r="BC734" s="275"/>
      <c r="BD734" s="275"/>
      <c r="BE734" s="275"/>
      <c r="BF734" s="275"/>
      <c r="BG734" s="275"/>
      <c r="BH734" s="275"/>
      <c r="BI734" s="275"/>
      <c r="BJ734" s="275"/>
      <c r="BK734" s="275"/>
      <c r="BL734" s="275"/>
      <c r="BM734" s="275"/>
      <c r="BN734" s="275"/>
      <c r="BO734" s="275"/>
      <c r="BP734" s="275"/>
      <c r="BQ734" s="275"/>
      <c r="BR734" s="275"/>
      <c r="BS734" s="275"/>
      <c r="BT734" s="275"/>
      <c r="BU734" s="275"/>
      <c r="BV734" s="275"/>
      <c r="BW734" s="275"/>
      <c r="BX734" s="275"/>
      <c r="BY734" s="275"/>
      <c r="BZ734" s="275"/>
      <c r="CA734" s="275"/>
      <c r="CB734" s="275"/>
      <c r="CC734" s="275"/>
      <c r="CD734" s="275"/>
      <c r="CE734" s="275"/>
    </row>
    <row r="735" spans="1:84" ht="12.65" customHeight="1" x14ac:dyDescent="0.3">
      <c r="A735" s="209" t="str">
        <f>RIGHT($C$83,3)&amp;"*"&amp;RIGHT($C$82,4)&amp;"*"&amp;D$55&amp;"*"&amp;"A"</f>
        <v>082*2021*6030*A</v>
      </c>
      <c r="B735" s="275">
        <f>ROUND(D59,0)</f>
        <v>0</v>
      </c>
      <c r="C735" s="277">
        <f>ROUND(D60,2)</f>
        <v>0</v>
      </c>
      <c r="D735" s="275">
        <f>ROUND(D61,0)</f>
        <v>0</v>
      </c>
      <c r="E735" s="275">
        <f>ROUND(D62,0)</f>
        <v>0</v>
      </c>
      <c r="F735" s="275">
        <f>ROUND(D63,0)</f>
        <v>0</v>
      </c>
      <c r="G735" s="275">
        <f>ROUND(D64,0)</f>
        <v>0</v>
      </c>
      <c r="H735" s="275">
        <f>ROUND(D65,0)</f>
        <v>0</v>
      </c>
      <c r="I735" s="275">
        <f>ROUND(D66,0)</f>
        <v>0</v>
      </c>
      <c r="J735" s="275">
        <f>ROUND(D67,0)</f>
        <v>0</v>
      </c>
      <c r="K735" s="275">
        <f>ROUND(D68,0)</f>
        <v>0</v>
      </c>
      <c r="L735" s="275">
        <f>ROUND(D69,0)</f>
        <v>0</v>
      </c>
      <c r="M735" s="275">
        <f>ROUND(D70,0)</f>
        <v>0</v>
      </c>
      <c r="N735" s="275">
        <f>ROUND(D75,0)</f>
        <v>0</v>
      </c>
      <c r="O735" s="275">
        <f>ROUND(D73,0)</f>
        <v>0</v>
      </c>
      <c r="P735" s="275">
        <f>IF(D76&gt;0,ROUND(D76,0),0)</f>
        <v>0</v>
      </c>
      <c r="Q735" s="275">
        <f>IF(D77&gt;0,ROUND(D77,0),0)</f>
        <v>0</v>
      </c>
      <c r="R735" s="275">
        <f>IF(D78&gt;0,ROUND(D78,0),0)</f>
        <v>0</v>
      </c>
      <c r="S735" s="275">
        <f>IF(D79&gt;0,ROUND(D79,0),0)</f>
        <v>0</v>
      </c>
      <c r="T735" s="277">
        <f>IF(D80&gt;0,ROUND(D80,2),0)</f>
        <v>0</v>
      </c>
      <c r="U735" s="275"/>
      <c r="V735" s="276"/>
      <c r="W735" s="275"/>
      <c r="X735" s="275"/>
      <c r="Y735" s="275">
        <f t="shared" ref="Y735:Y779" si="21">IF(M669&lt;&gt;0,ROUND(M669,0),0)</f>
        <v>0</v>
      </c>
      <c r="Z735" s="276"/>
      <c r="AA735" s="276"/>
      <c r="AB735" s="276"/>
      <c r="AC735" s="276"/>
      <c r="AD735" s="276"/>
      <c r="AE735" s="276"/>
      <c r="AF735" s="276"/>
      <c r="AG735" s="276"/>
      <c r="AH735" s="276"/>
      <c r="AI735" s="276"/>
      <c r="AJ735" s="276"/>
      <c r="AK735" s="276"/>
      <c r="AL735" s="276"/>
      <c r="AM735" s="276"/>
      <c r="AN735" s="276"/>
      <c r="AO735" s="276"/>
      <c r="AP735" s="276"/>
      <c r="AQ735" s="276"/>
      <c r="AR735" s="276"/>
      <c r="AS735" s="276"/>
      <c r="AT735" s="276"/>
      <c r="AU735" s="276"/>
      <c r="AV735" s="276"/>
      <c r="AW735" s="276"/>
      <c r="AX735" s="276"/>
      <c r="AY735" s="276"/>
      <c r="AZ735" s="276"/>
      <c r="BA735" s="276"/>
      <c r="BB735" s="276"/>
      <c r="BC735" s="276"/>
      <c r="BD735" s="276"/>
      <c r="BE735" s="276"/>
      <c r="BF735" s="276"/>
      <c r="BG735" s="276"/>
      <c r="BH735" s="276"/>
      <c r="BI735" s="276"/>
      <c r="BJ735" s="276"/>
      <c r="BK735" s="276"/>
      <c r="BL735" s="276"/>
      <c r="BM735" s="276"/>
      <c r="BN735" s="276"/>
      <c r="BO735" s="276"/>
      <c r="BP735" s="276"/>
      <c r="BQ735" s="276"/>
      <c r="BR735" s="276"/>
      <c r="BS735" s="276"/>
      <c r="BT735" s="276"/>
      <c r="BU735" s="276"/>
      <c r="BV735" s="276"/>
      <c r="BW735" s="276"/>
      <c r="BX735" s="276"/>
      <c r="BY735" s="276"/>
      <c r="BZ735" s="276"/>
      <c r="CA735" s="276"/>
      <c r="CB735" s="276"/>
      <c r="CC735" s="276"/>
      <c r="CD735" s="276"/>
      <c r="CE735" s="276"/>
    </row>
    <row r="736" spans="1:84" ht="12.65" customHeight="1" x14ac:dyDescent="0.3">
      <c r="A736" s="209" t="str">
        <f>RIGHT($C$83,3)&amp;"*"&amp;RIGHT($C$82,4)&amp;"*"&amp;E$55&amp;"*"&amp;"A"</f>
        <v>082*2021*6070*A</v>
      </c>
      <c r="B736" s="275">
        <f>ROUND(E59,0)</f>
        <v>157</v>
      </c>
      <c r="C736" s="277">
        <f>ROUND(E60,2)</f>
        <v>0.57999999999999996</v>
      </c>
      <c r="D736" s="275">
        <f>ROUND(E61,0)</f>
        <v>40273</v>
      </c>
      <c r="E736" s="275">
        <f>ROUND(E62,0)</f>
        <v>8850</v>
      </c>
      <c r="F736" s="275">
        <f>ROUND(E63,0)</f>
        <v>25281</v>
      </c>
      <c r="G736" s="275">
        <f>ROUND(E64,0)</f>
        <v>2819</v>
      </c>
      <c r="H736" s="275">
        <f>ROUND(E65,0)</f>
        <v>24</v>
      </c>
      <c r="I736" s="275">
        <f>ROUND(E66,0)</f>
        <v>490</v>
      </c>
      <c r="J736" s="275">
        <f>ROUND(E67,0)</f>
        <v>2062</v>
      </c>
      <c r="K736" s="275">
        <f>ROUND(E68,0)</f>
        <v>440</v>
      </c>
      <c r="L736" s="275">
        <f>ROUND(E69,0)</f>
        <v>468</v>
      </c>
      <c r="M736" s="275">
        <f>ROUND(E70,0)</f>
        <v>0</v>
      </c>
      <c r="N736" s="275">
        <f>ROUND(E75,0)</f>
        <v>257776</v>
      </c>
      <c r="O736" s="275">
        <f>ROUND(E73,0)</f>
        <v>240532</v>
      </c>
      <c r="P736" s="275">
        <f>IF(E76&gt;0,ROUND(E76,0),0)</f>
        <v>228</v>
      </c>
      <c r="Q736" s="275">
        <f>IF(E77&gt;0,ROUND(E77,0),0)</f>
        <v>445</v>
      </c>
      <c r="R736" s="275">
        <f>IF(E78&gt;0,ROUND(E78,0),0)</f>
        <v>228</v>
      </c>
      <c r="S736" s="275">
        <f>IF(E79&gt;0,ROUND(E79,0),0)</f>
        <v>157</v>
      </c>
      <c r="T736" s="277">
        <f>IF(E80&gt;0,ROUND(E80,2),0)</f>
        <v>0.54</v>
      </c>
      <c r="U736" s="275"/>
      <c r="V736" s="276"/>
      <c r="W736" s="275"/>
      <c r="X736" s="275"/>
      <c r="Y736" s="275">
        <f t="shared" si="21"/>
        <v>53264</v>
      </c>
      <c r="Z736" s="276"/>
      <c r="AA736" s="276"/>
      <c r="AB736" s="276"/>
      <c r="AC736" s="276"/>
      <c r="AD736" s="276"/>
      <c r="AE736" s="276"/>
      <c r="AF736" s="276"/>
      <c r="AG736" s="276"/>
      <c r="AH736" s="276"/>
      <c r="AI736" s="276"/>
      <c r="AJ736" s="276"/>
      <c r="AK736" s="276"/>
      <c r="AL736" s="276"/>
      <c r="AM736" s="276"/>
      <c r="AN736" s="276"/>
      <c r="AO736" s="276"/>
      <c r="AP736" s="276"/>
      <c r="AQ736" s="276"/>
      <c r="AR736" s="276"/>
      <c r="AS736" s="276"/>
      <c r="AT736" s="276"/>
      <c r="AU736" s="276"/>
      <c r="AV736" s="276"/>
      <c r="AW736" s="276"/>
      <c r="AX736" s="276"/>
      <c r="AY736" s="276"/>
      <c r="AZ736" s="276"/>
      <c r="BA736" s="276"/>
      <c r="BB736" s="276"/>
      <c r="BC736" s="276"/>
      <c r="BD736" s="276"/>
      <c r="BE736" s="276"/>
      <c r="BF736" s="276"/>
      <c r="BG736" s="276"/>
      <c r="BH736" s="276"/>
      <c r="BI736" s="276"/>
      <c r="BJ736" s="276"/>
      <c r="BK736" s="276"/>
      <c r="BL736" s="276"/>
      <c r="BM736" s="276"/>
      <c r="BN736" s="276"/>
      <c r="BO736" s="276"/>
      <c r="BP736" s="276"/>
      <c r="BQ736" s="276"/>
      <c r="BR736" s="276"/>
      <c r="BS736" s="276"/>
      <c r="BT736" s="276"/>
      <c r="BU736" s="276"/>
      <c r="BV736" s="276"/>
      <c r="BW736" s="276"/>
      <c r="BX736" s="276"/>
      <c r="BY736" s="276"/>
      <c r="BZ736" s="276"/>
      <c r="CA736" s="276"/>
      <c r="CB736" s="276"/>
      <c r="CC736" s="276"/>
      <c r="CD736" s="276"/>
      <c r="CE736" s="276"/>
    </row>
    <row r="737" spans="1:83" ht="12.65" customHeight="1" x14ac:dyDescent="0.3">
      <c r="A737" s="209" t="str">
        <f>RIGHT($C$83,3)&amp;"*"&amp;RIGHT($C$82,4)&amp;"*"&amp;F$55&amp;"*"&amp;"A"</f>
        <v>082*2021*6100*A</v>
      </c>
      <c r="B737" s="275">
        <f>ROUND(F59,0)</f>
        <v>0</v>
      </c>
      <c r="C737" s="277">
        <f>ROUND(F60,2)</f>
        <v>0</v>
      </c>
      <c r="D737" s="275">
        <f>ROUND(F61,0)</f>
        <v>0</v>
      </c>
      <c r="E737" s="275">
        <f>ROUND(F62,0)</f>
        <v>0</v>
      </c>
      <c r="F737" s="275">
        <f>ROUND(F63,0)</f>
        <v>0</v>
      </c>
      <c r="G737" s="275">
        <f>ROUND(F64,0)</f>
        <v>0</v>
      </c>
      <c r="H737" s="275">
        <f>ROUND(F65,0)</f>
        <v>0</v>
      </c>
      <c r="I737" s="275">
        <f>ROUND(F66,0)</f>
        <v>0</v>
      </c>
      <c r="J737" s="275">
        <f>ROUND(F67,0)</f>
        <v>0</v>
      </c>
      <c r="K737" s="275">
        <f>ROUND(F68,0)</f>
        <v>0</v>
      </c>
      <c r="L737" s="275">
        <f>ROUND(F69,0)</f>
        <v>0</v>
      </c>
      <c r="M737" s="275">
        <f>ROUND(F70,0)</f>
        <v>0</v>
      </c>
      <c r="N737" s="275">
        <f>ROUND(F75,0)</f>
        <v>0</v>
      </c>
      <c r="O737" s="275">
        <f>ROUND(F73,0)</f>
        <v>0</v>
      </c>
      <c r="P737" s="275">
        <f>IF(F76&gt;0,ROUND(F76,0),0)</f>
        <v>0</v>
      </c>
      <c r="Q737" s="275">
        <f>IF(F77&gt;0,ROUND(F77,0),0)</f>
        <v>0</v>
      </c>
      <c r="R737" s="275">
        <f>IF(F78&gt;0,ROUND(F78,0),0)</f>
        <v>0</v>
      </c>
      <c r="S737" s="275">
        <f>IF(F79&gt;0,ROUND(F79,0),0)</f>
        <v>0</v>
      </c>
      <c r="T737" s="277">
        <f>IF(F80&gt;0,ROUND(F80,2),0)</f>
        <v>0</v>
      </c>
      <c r="U737" s="275"/>
      <c r="V737" s="276"/>
      <c r="W737" s="275"/>
      <c r="X737" s="275"/>
      <c r="Y737" s="275">
        <f t="shared" si="21"/>
        <v>0</v>
      </c>
      <c r="Z737" s="276"/>
      <c r="AA737" s="276"/>
      <c r="AB737" s="276"/>
      <c r="AC737" s="276"/>
      <c r="AD737" s="276"/>
      <c r="AE737" s="276"/>
      <c r="AF737" s="276"/>
      <c r="AG737" s="276"/>
      <c r="AH737" s="276"/>
      <c r="AI737" s="276"/>
      <c r="AJ737" s="276"/>
      <c r="AK737" s="276"/>
      <c r="AL737" s="276"/>
      <c r="AM737" s="276"/>
      <c r="AN737" s="276"/>
      <c r="AO737" s="276"/>
      <c r="AP737" s="276"/>
      <c r="AQ737" s="276"/>
      <c r="AR737" s="276"/>
      <c r="AS737" s="276"/>
      <c r="AT737" s="276"/>
      <c r="AU737" s="276"/>
      <c r="AV737" s="276"/>
      <c r="AW737" s="276"/>
      <c r="AX737" s="276"/>
      <c r="AY737" s="276"/>
      <c r="AZ737" s="276"/>
      <c r="BA737" s="276"/>
      <c r="BB737" s="276"/>
      <c r="BC737" s="276"/>
      <c r="BD737" s="276"/>
      <c r="BE737" s="276"/>
      <c r="BF737" s="276"/>
      <c r="BG737" s="276"/>
      <c r="BH737" s="276"/>
      <c r="BI737" s="276"/>
      <c r="BJ737" s="276"/>
      <c r="BK737" s="276"/>
      <c r="BL737" s="276"/>
      <c r="BM737" s="276"/>
      <c r="BN737" s="276"/>
      <c r="BO737" s="276"/>
      <c r="BP737" s="276"/>
      <c r="BQ737" s="276"/>
      <c r="BR737" s="276"/>
      <c r="BS737" s="276"/>
      <c r="BT737" s="276"/>
      <c r="BU737" s="276"/>
      <c r="BV737" s="276"/>
      <c r="BW737" s="276"/>
      <c r="BX737" s="276"/>
      <c r="BY737" s="276"/>
      <c r="BZ737" s="276"/>
      <c r="CA737" s="276"/>
      <c r="CB737" s="276"/>
      <c r="CC737" s="276"/>
      <c r="CD737" s="276"/>
      <c r="CE737" s="276"/>
    </row>
    <row r="738" spans="1:83" ht="12.65" customHeight="1" x14ac:dyDescent="0.3">
      <c r="A738" s="209" t="str">
        <f>RIGHT($C$83,3)&amp;"*"&amp;RIGHT($C$82,4)&amp;"*"&amp;G$55&amp;"*"&amp;"A"</f>
        <v>082*2021*6120*A</v>
      </c>
      <c r="B738" s="275">
        <f>ROUND(G59,0)</f>
        <v>0</v>
      </c>
      <c r="C738" s="277">
        <f>ROUND(G60,2)</f>
        <v>0</v>
      </c>
      <c r="D738" s="275">
        <f>ROUND(G61,0)</f>
        <v>0</v>
      </c>
      <c r="E738" s="275">
        <f>ROUND(G62,0)</f>
        <v>0</v>
      </c>
      <c r="F738" s="275">
        <f>ROUND(G63,0)</f>
        <v>0</v>
      </c>
      <c r="G738" s="275">
        <f>ROUND(G64,0)</f>
        <v>0</v>
      </c>
      <c r="H738" s="275">
        <f>ROUND(G65,0)</f>
        <v>0</v>
      </c>
      <c r="I738" s="275">
        <f>ROUND(G66,0)</f>
        <v>0</v>
      </c>
      <c r="J738" s="275">
        <f>ROUND(G67,0)</f>
        <v>0</v>
      </c>
      <c r="K738" s="275">
        <f>ROUND(G68,0)</f>
        <v>0</v>
      </c>
      <c r="L738" s="275">
        <f>ROUND(G69,0)</f>
        <v>0</v>
      </c>
      <c r="M738" s="275">
        <f>ROUND(G70,0)</f>
        <v>0</v>
      </c>
      <c r="N738" s="275">
        <f>ROUND(G75,0)</f>
        <v>0</v>
      </c>
      <c r="O738" s="275">
        <f>ROUND(G73,0)</f>
        <v>0</v>
      </c>
      <c r="P738" s="275">
        <f>IF(G76&gt;0,ROUND(G76,0),0)</f>
        <v>0</v>
      </c>
      <c r="Q738" s="275">
        <f>IF(G77&gt;0,ROUND(G77,0),0)</f>
        <v>0</v>
      </c>
      <c r="R738" s="275">
        <f>IF(G78&gt;0,ROUND(G78,0),0)</f>
        <v>0</v>
      </c>
      <c r="S738" s="275">
        <f>IF(G79&gt;0,ROUND(G79,0),0)</f>
        <v>0</v>
      </c>
      <c r="T738" s="277">
        <f>IF(G80&gt;0,ROUND(G80,2),0)</f>
        <v>0</v>
      </c>
      <c r="U738" s="275"/>
      <c r="V738" s="276"/>
      <c r="W738" s="275"/>
      <c r="X738" s="275"/>
      <c r="Y738" s="275">
        <f t="shared" si="21"/>
        <v>0</v>
      </c>
      <c r="Z738" s="276"/>
      <c r="AA738" s="276"/>
      <c r="AB738" s="276"/>
      <c r="AC738" s="276"/>
      <c r="AD738" s="276"/>
      <c r="AE738" s="276"/>
      <c r="AF738" s="276"/>
      <c r="AG738" s="276"/>
      <c r="AH738" s="276"/>
      <c r="AI738" s="276"/>
      <c r="AJ738" s="276"/>
      <c r="AK738" s="276"/>
      <c r="AL738" s="276"/>
      <c r="AM738" s="276"/>
      <c r="AN738" s="276"/>
      <c r="AO738" s="276"/>
      <c r="AP738" s="276"/>
      <c r="AQ738" s="276"/>
      <c r="AR738" s="276"/>
      <c r="AS738" s="276"/>
      <c r="AT738" s="276"/>
      <c r="AU738" s="276"/>
      <c r="AV738" s="276"/>
      <c r="AW738" s="276"/>
      <c r="AX738" s="276"/>
      <c r="AY738" s="276"/>
      <c r="AZ738" s="276"/>
      <c r="BA738" s="276"/>
      <c r="BB738" s="276"/>
      <c r="BC738" s="276"/>
      <c r="BD738" s="276"/>
      <c r="BE738" s="276"/>
      <c r="BF738" s="276"/>
      <c r="BG738" s="276"/>
      <c r="BH738" s="276"/>
      <c r="BI738" s="276"/>
      <c r="BJ738" s="276"/>
      <c r="BK738" s="276"/>
      <c r="BL738" s="276"/>
      <c r="BM738" s="276"/>
      <c r="BN738" s="276"/>
      <c r="BO738" s="276"/>
      <c r="BP738" s="276"/>
      <c r="BQ738" s="276"/>
      <c r="BR738" s="276"/>
      <c r="BS738" s="276"/>
      <c r="BT738" s="276"/>
      <c r="BU738" s="276"/>
      <c r="BV738" s="276"/>
      <c r="BW738" s="276"/>
      <c r="BX738" s="276"/>
      <c r="BY738" s="276"/>
      <c r="BZ738" s="276"/>
      <c r="CA738" s="276"/>
      <c r="CB738" s="276"/>
      <c r="CC738" s="276"/>
      <c r="CD738" s="276"/>
      <c r="CE738" s="276"/>
    </row>
    <row r="739" spans="1:83" ht="12.65" customHeight="1" x14ac:dyDescent="0.3">
      <c r="A739" s="209" t="str">
        <f>RIGHT($C$83,3)&amp;"*"&amp;RIGHT($C$82,4)&amp;"*"&amp;H$55&amp;"*"&amp;"A"</f>
        <v>082*2021*6140*A</v>
      </c>
      <c r="B739" s="275">
        <f>ROUND(H59,0)</f>
        <v>0</v>
      </c>
      <c r="C739" s="277">
        <f>ROUND(H60,2)</f>
        <v>0</v>
      </c>
      <c r="D739" s="275">
        <f>ROUND(H61,0)</f>
        <v>0</v>
      </c>
      <c r="E739" s="275">
        <f>ROUND(H62,0)</f>
        <v>0</v>
      </c>
      <c r="F739" s="275">
        <f>ROUND(H63,0)</f>
        <v>0</v>
      </c>
      <c r="G739" s="275">
        <f>ROUND(H64,0)</f>
        <v>0</v>
      </c>
      <c r="H739" s="275">
        <f>ROUND(H65,0)</f>
        <v>0</v>
      </c>
      <c r="I739" s="275">
        <f>ROUND(H66,0)</f>
        <v>0</v>
      </c>
      <c r="J739" s="275">
        <f>ROUND(H67,0)</f>
        <v>0</v>
      </c>
      <c r="K739" s="275">
        <f>ROUND(H68,0)</f>
        <v>0</v>
      </c>
      <c r="L739" s="275">
        <f>ROUND(H69,0)</f>
        <v>0</v>
      </c>
      <c r="M739" s="275">
        <f>ROUND(H70,0)</f>
        <v>0</v>
      </c>
      <c r="N739" s="275">
        <f>ROUND(H75,0)</f>
        <v>0</v>
      </c>
      <c r="O739" s="275">
        <f>ROUND(H73,0)</f>
        <v>0</v>
      </c>
      <c r="P739" s="275">
        <f>IF(H76&gt;0,ROUND(H76,0),0)</f>
        <v>0</v>
      </c>
      <c r="Q739" s="275">
        <f>IF(H77&gt;0,ROUND(H77,0),0)</f>
        <v>0</v>
      </c>
      <c r="R739" s="275">
        <f>IF(H78&gt;0,ROUND(H78,0),0)</f>
        <v>0</v>
      </c>
      <c r="S739" s="275">
        <f>IF(H79&gt;0,ROUND(H79,0),0)</f>
        <v>0</v>
      </c>
      <c r="T739" s="277">
        <f>IF(H80&gt;0,ROUND(H80,2),0)</f>
        <v>0</v>
      </c>
      <c r="U739" s="275"/>
      <c r="V739" s="276"/>
      <c r="W739" s="275"/>
      <c r="X739" s="275"/>
      <c r="Y739" s="275">
        <f t="shared" si="21"/>
        <v>0</v>
      </c>
      <c r="Z739" s="276"/>
      <c r="AA739" s="276"/>
      <c r="AB739" s="276"/>
      <c r="AC739" s="276"/>
      <c r="AD739" s="276"/>
      <c r="AE739" s="276"/>
      <c r="AF739" s="276"/>
      <c r="AG739" s="276"/>
      <c r="AH739" s="276"/>
      <c r="AI739" s="276"/>
      <c r="AJ739" s="276"/>
      <c r="AK739" s="276"/>
      <c r="AL739" s="276"/>
      <c r="AM739" s="276"/>
      <c r="AN739" s="276"/>
      <c r="AO739" s="276"/>
      <c r="AP739" s="276"/>
      <c r="AQ739" s="276"/>
      <c r="AR739" s="276"/>
      <c r="AS739" s="276"/>
      <c r="AT739" s="276"/>
      <c r="AU739" s="276"/>
      <c r="AV739" s="276"/>
      <c r="AW739" s="276"/>
      <c r="AX739" s="276"/>
      <c r="AY739" s="276"/>
      <c r="AZ739" s="276"/>
      <c r="BA739" s="276"/>
      <c r="BB739" s="276"/>
      <c r="BC739" s="276"/>
      <c r="BD739" s="276"/>
      <c r="BE739" s="276"/>
      <c r="BF739" s="276"/>
      <c r="BG739" s="276"/>
      <c r="BH739" s="276"/>
      <c r="BI739" s="276"/>
      <c r="BJ739" s="276"/>
      <c r="BK739" s="276"/>
      <c r="BL739" s="276"/>
      <c r="BM739" s="276"/>
      <c r="BN739" s="276"/>
      <c r="BO739" s="276"/>
      <c r="BP739" s="276"/>
      <c r="BQ739" s="276"/>
      <c r="BR739" s="276"/>
      <c r="BS739" s="276"/>
      <c r="BT739" s="276"/>
      <c r="BU739" s="276"/>
      <c r="BV739" s="276"/>
      <c r="BW739" s="276"/>
      <c r="BX739" s="276"/>
      <c r="BY739" s="276"/>
      <c r="BZ739" s="276"/>
      <c r="CA739" s="276"/>
      <c r="CB739" s="276"/>
      <c r="CC739" s="276"/>
      <c r="CD739" s="276"/>
      <c r="CE739" s="276"/>
    </row>
    <row r="740" spans="1:83" ht="12.65" customHeight="1" x14ac:dyDescent="0.3">
      <c r="A740" s="209" t="str">
        <f>RIGHT($C$83,3)&amp;"*"&amp;RIGHT($C$82,4)&amp;"*"&amp;I$55&amp;"*"&amp;"A"</f>
        <v>082*2021*6150*A</v>
      </c>
      <c r="B740" s="275">
        <f>ROUND(I59,0)</f>
        <v>0</v>
      </c>
      <c r="C740" s="277">
        <f>ROUND(I60,2)</f>
        <v>0</v>
      </c>
      <c r="D740" s="275">
        <f>ROUND(I61,0)</f>
        <v>0</v>
      </c>
      <c r="E740" s="275">
        <f>ROUND(I62,0)</f>
        <v>0</v>
      </c>
      <c r="F740" s="275">
        <f>ROUND(I63,0)</f>
        <v>0</v>
      </c>
      <c r="G740" s="275">
        <f>ROUND(I64,0)</f>
        <v>0</v>
      </c>
      <c r="H740" s="275">
        <f>ROUND(I65,0)</f>
        <v>0</v>
      </c>
      <c r="I740" s="275">
        <f>ROUND(I66,0)</f>
        <v>0</v>
      </c>
      <c r="J740" s="275">
        <f>ROUND(I67,0)</f>
        <v>0</v>
      </c>
      <c r="K740" s="275">
        <f>ROUND(I68,0)</f>
        <v>0</v>
      </c>
      <c r="L740" s="275">
        <f>ROUND(I69,0)</f>
        <v>0</v>
      </c>
      <c r="M740" s="275">
        <f>ROUND(I70,0)</f>
        <v>0</v>
      </c>
      <c r="N740" s="275">
        <f>ROUND(I75,0)</f>
        <v>0</v>
      </c>
      <c r="O740" s="275">
        <f>ROUND(I73,0)</f>
        <v>0</v>
      </c>
      <c r="P740" s="275">
        <f>IF(I76&gt;0,ROUND(I76,0),0)</f>
        <v>0</v>
      </c>
      <c r="Q740" s="275">
        <f>IF(I77&gt;0,ROUND(I77,0),0)</f>
        <v>0</v>
      </c>
      <c r="R740" s="275">
        <f>IF(I78&gt;0,ROUND(I78,0),0)</f>
        <v>0</v>
      </c>
      <c r="S740" s="275">
        <f>IF(I79&gt;0,ROUND(I79,0),0)</f>
        <v>0</v>
      </c>
      <c r="T740" s="277">
        <f>IF(I80&gt;0,ROUND(I80,2),0)</f>
        <v>0</v>
      </c>
      <c r="U740" s="275"/>
      <c r="V740" s="276"/>
      <c r="W740" s="275"/>
      <c r="X740" s="275"/>
      <c r="Y740" s="275">
        <f t="shared" si="21"/>
        <v>0</v>
      </c>
      <c r="Z740" s="276"/>
      <c r="AA740" s="276"/>
      <c r="AB740" s="276"/>
      <c r="AC740" s="276"/>
      <c r="AD740" s="276"/>
      <c r="AE740" s="276"/>
      <c r="AF740" s="276"/>
      <c r="AG740" s="276"/>
      <c r="AH740" s="276"/>
      <c r="AI740" s="276"/>
      <c r="AJ740" s="276"/>
      <c r="AK740" s="276"/>
      <c r="AL740" s="276"/>
      <c r="AM740" s="276"/>
      <c r="AN740" s="276"/>
      <c r="AO740" s="276"/>
      <c r="AP740" s="276"/>
      <c r="AQ740" s="276"/>
      <c r="AR740" s="276"/>
      <c r="AS740" s="276"/>
      <c r="AT740" s="276"/>
      <c r="AU740" s="276"/>
      <c r="AV740" s="276"/>
      <c r="AW740" s="276"/>
      <c r="AX740" s="276"/>
      <c r="AY740" s="276"/>
      <c r="AZ740" s="276"/>
      <c r="BA740" s="276"/>
      <c r="BB740" s="276"/>
      <c r="BC740" s="276"/>
      <c r="BD740" s="276"/>
      <c r="BE740" s="276"/>
      <c r="BF740" s="276"/>
      <c r="BG740" s="276"/>
      <c r="BH740" s="276"/>
      <c r="BI740" s="276"/>
      <c r="BJ740" s="276"/>
      <c r="BK740" s="276"/>
      <c r="BL740" s="276"/>
      <c r="BM740" s="276"/>
      <c r="BN740" s="276"/>
      <c r="BO740" s="276"/>
      <c r="BP740" s="276"/>
      <c r="BQ740" s="276"/>
      <c r="BR740" s="276"/>
      <c r="BS740" s="276"/>
      <c r="BT740" s="276"/>
      <c r="BU740" s="276"/>
      <c r="BV740" s="276"/>
      <c r="BW740" s="276"/>
      <c r="BX740" s="276"/>
      <c r="BY740" s="276"/>
      <c r="BZ740" s="276"/>
      <c r="CA740" s="276"/>
      <c r="CB740" s="276"/>
      <c r="CC740" s="276"/>
      <c r="CD740" s="276"/>
      <c r="CE740" s="276"/>
    </row>
    <row r="741" spans="1:83" ht="12.65" customHeight="1" x14ac:dyDescent="0.3">
      <c r="A741" s="209" t="str">
        <f>RIGHT($C$83,3)&amp;"*"&amp;RIGHT($C$82,4)&amp;"*"&amp;J$55&amp;"*"&amp;"A"</f>
        <v>082*2021*6170*A</v>
      </c>
      <c r="B741" s="275">
        <f>ROUND(J59,0)</f>
        <v>0</v>
      </c>
      <c r="C741" s="277">
        <f>ROUND(J60,2)</f>
        <v>0</v>
      </c>
      <c r="D741" s="275">
        <f>ROUND(J61,0)</f>
        <v>0</v>
      </c>
      <c r="E741" s="275">
        <f>ROUND(J62,0)</f>
        <v>0</v>
      </c>
      <c r="F741" s="275">
        <f>ROUND(J63,0)</f>
        <v>0</v>
      </c>
      <c r="G741" s="275">
        <f>ROUND(J64,0)</f>
        <v>0</v>
      </c>
      <c r="H741" s="275">
        <f>ROUND(J65,0)</f>
        <v>0</v>
      </c>
      <c r="I741" s="275">
        <f>ROUND(J66,0)</f>
        <v>0</v>
      </c>
      <c r="J741" s="275">
        <f>ROUND(J67,0)</f>
        <v>0</v>
      </c>
      <c r="K741" s="275">
        <f>ROUND(J68,0)</f>
        <v>0</v>
      </c>
      <c r="L741" s="275">
        <f>ROUND(J69,0)</f>
        <v>0</v>
      </c>
      <c r="M741" s="275">
        <f>ROUND(J70,0)</f>
        <v>0</v>
      </c>
      <c r="N741" s="275">
        <f>ROUND(J75,0)</f>
        <v>0</v>
      </c>
      <c r="O741" s="275">
        <f>ROUND(J73,0)</f>
        <v>0</v>
      </c>
      <c r="P741" s="275">
        <f>IF(J76&gt;0,ROUND(J76,0),0)</f>
        <v>0</v>
      </c>
      <c r="Q741" s="275">
        <f>IF(J77&gt;0,ROUND(J77,0),0)</f>
        <v>0</v>
      </c>
      <c r="R741" s="275">
        <f>IF(J78&gt;0,ROUND(J78,0),0)</f>
        <v>0</v>
      </c>
      <c r="S741" s="275">
        <f>IF(J79&gt;0,ROUND(J79,0),0)</f>
        <v>0</v>
      </c>
      <c r="T741" s="277">
        <f>IF(J80&gt;0,ROUND(J80,2),0)</f>
        <v>0</v>
      </c>
      <c r="U741" s="275"/>
      <c r="V741" s="276"/>
      <c r="W741" s="275"/>
      <c r="X741" s="275"/>
      <c r="Y741" s="275">
        <f t="shared" si="21"/>
        <v>0</v>
      </c>
      <c r="Z741" s="276"/>
      <c r="AA741" s="276"/>
      <c r="AB741" s="276"/>
      <c r="AC741" s="276"/>
      <c r="AD741" s="276"/>
      <c r="AE741" s="276"/>
      <c r="AF741" s="276"/>
      <c r="AG741" s="276"/>
      <c r="AH741" s="276"/>
      <c r="AI741" s="276"/>
      <c r="AJ741" s="276"/>
      <c r="AK741" s="276"/>
      <c r="AL741" s="276"/>
      <c r="AM741" s="276"/>
      <c r="AN741" s="276"/>
      <c r="AO741" s="276"/>
      <c r="AP741" s="276"/>
      <c r="AQ741" s="276"/>
      <c r="AR741" s="276"/>
      <c r="AS741" s="276"/>
      <c r="AT741" s="276"/>
      <c r="AU741" s="276"/>
      <c r="AV741" s="276"/>
      <c r="AW741" s="276"/>
      <c r="AX741" s="276"/>
      <c r="AY741" s="276"/>
      <c r="AZ741" s="276"/>
      <c r="BA741" s="276"/>
      <c r="BB741" s="276"/>
      <c r="BC741" s="276"/>
      <c r="BD741" s="276"/>
      <c r="BE741" s="276"/>
      <c r="BF741" s="276"/>
      <c r="BG741" s="276"/>
      <c r="BH741" s="276"/>
      <c r="BI741" s="276"/>
      <c r="BJ741" s="276"/>
      <c r="BK741" s="276"/>
      <c r="BL741" s="276"/>
      <c r="BM741" s="276"/>
      <c r="BN741" s="276"/>
      <c r="BO741" s="276"/>
      <c r="BP741" s="276"/>
      <c r="BQ741" s="276"/>
      <c r="BR741" s="276"/>
      <c r="BS741" s="276"/>
      <c r="BT741" s="276"/>
      <c r="BU741" s="276"/>
      <c r="BV741" s="276"/>
      <c r="BW741" s="276"/>
      <c r="BX741" s="276"/>
      <c r="BY741" s="276"/>
      <c r="BZ741" s="276"/>
      <c r="CA741" s="276"/>
      <c r="CB741" s="276"/>
      <c r="CC741" s="276"/>
      <c r="CD741" s="276"/>
      <c r="CE741" s="276"/>
    </row>
    <row r="742" spans="1:83" ht="12.65" customHeight="1" x14ac:dyDescent="0.3">
      <c r="A742" s="209" t="str">
        <f>RIGHT($C$83,3)&amp;"*"&amp;RIGHT($C$82,4)&amp;"*"&amp;K$55&amp;"*"&amp;"A"</f>
        <v>082*2021*6200*A</v>
      </c>
      <c r="B742" s="275">
        <f>ROUND(K59,0)</f>
        <v>0</v>
      </c>
      <c r="C742" s="277">
        <f>ROUND(K60,2)</f>
        <v>0</v>
      </c>
      <c r="D742" s="275">
        <f>ROUND(K61,0)</f>
        <v>0</v>
      </c>
      <c r="E742" s="275">
        <f>ROUND(K62,0)</f>
        <v>0</v>
      </c>
      <c r="F742" s="275">
        <f>ROUND(K63,0)</f>
        <v>0</v>
      </c>
      <c r="G742" s="275">
        <f>ROUND(K64,0)</f>
        <v>0</v>
      </c>
      <c r="H742" s="275">
        <f>ROUND(K65,0)</f>
        <v>0</v>
      </c>
      <c r="I742" s="275">
        <f>ROUND(K66,0)</f>
        <v>0</v>
      </c>
      <c r="J742" s="275">
        <f>ROUND(K67,0)</f>
        <v>0</v>
      </c>
      <c r="K742" s="275">
        <f>ROUND(K68,0)</f>
        <v>0</v>
      </c>
      <c r="L742" s="275">
        <f>ROUND(K69,0)</f>
        <v>0</v>
      </c>
      <c r="M742" s="275">
        <f>ROUND(K70,0)</f>
        <v>0</v>
      </c>
      <c r="N742" s="275">
        <f>ROUND(K75,0)</f>
        <v>0</v>
      </c>
      <c r="O742" s="275">
        <f>ROUND(K73,0)</f>
        <v>0</v>
      </c>
      <c r="P742" s="275">
        <f>IF(K76&gt;0,ROUND(K76,0),0)</f>
        <v>0</v>
      </c>
      <c r="Q742" s="275">
        <f>IF(K77&gt;0,ROUND(K77,0),0)</f>
        <v>0</v>
      </c>
      <c r="R742" s="275">
        <f>IF(K78&gt;0,ROUND(K78,0),0)</f>
        <v>0</v>
      </c>
      <c r="S742" s="275">
        <f>IF(K79&gt;0,ROUND(K79,0),0)</f>
        <v>0</v>
      </c>
      <c r="T742" s="277">
        <f>IF(K80&gt;0,ROUND(K80,2),0)</f>
        <v>0</v>
      </c>
      <c r="U742" s="275"/>
      <c r="V742" s="276"/>
      <c r="W742" s="275"/>
      <c r="X742" s="275"/>
      <c r="Y742" s="275">
        <f t="shared" si="21"/>
        <v>0</v>
      </c>
      <c r="Z742" s="276"/>
      <c r="AA742" s="276"/>
      <c r="AB742" s="276"/>
      <c r="AC742" s="276"/>
      <c r="AD742" s="276"/>
      <c r="AE742" s="276"/>
      <c r="AF742" s="276"/>
      <c r="AG742" s="276"/>
      <c r="AH742" s="276"/>
      <c r="AI742" s="276"/>
      <c r="AJ742" s="276"/>
      <c r="AK742" s="276"/>
      <c r="AL742" s="276"/>
      <c r="AM742" s="276"/>
      <c r="AN742" s="276"/>
      <c r="AO742" s="276"/>
      <c r="AP742" s="276"/>
      <c r="AQ742" s="276"/>
      <c r="AR742" s="276"/>
      <c r="AS742" s="276"/>
      <c r="AT742" s="276"/>
      <c r="AU742" s="276"/>
      <c r="AV742" s="276"/>
      <c r="AW742" s="276"/>
      <c r="AX742" s="276"/>
      <c r="AY742" s="276"/>
      <c r="AZ742" s="276"/>
      <c r="BA742" s="276"/>
      <c r="BB742" s="276"/>
      <c r="BC742" s="276"/>
      <c r="BD742" s="276"/>
      <c r="BE742" s="276"/>
      <c r="BF742" s="276"/>
      <c r="BG742" s="276"/>
      <c r="BH742" s="276"/>
      <c r="BI742" s="276"/>
      <c r="BJ742" s="276"/>
      <c r="BK742" s="276"/>
      <c r="BL742" s="276"/>
      <c r="BM742" s="276"/>
      <c r="BN742" s="276"/>
      <c r="BO742" s="276"/>
      <c r="BP742" s="276"/>
      <c r="BQ742" s="276"/>
      <c r="BR742" s="276"/>
      <c r="BS742" s="276"/>
      <c r="BT742" s="276"/>
      <c r="BU742" s="276"/>
      <c r="BV742" s="276"/>
      <c r="BW742" s="276"/>
      <c r="BX742" s="276"/>
      <c r="BY742" s="276"/>
      <c r="BZ742" s="276"/>
      <c r="CA742" s="276"/>
      <c r="CB742" s="276"/>
      <c r="CC742" s="276"/>
      <c r="CD742" s="276"/>
      <c r="CE742" s="276"/>
    </row>
    <row r="743" spans="1:83" ht="12.65" customHeight="1" x14ac:dyDescent="0.3">
      <c r="A743" s="209" t="str">
        <f>RIGHT($C$83,3)&amp;"*"&amp;RIGHT($C$82,4)&amp;"*"&amp;L$55&amp;"*"&amp;"A"</f>
        <v>082*2021*6210*A</v>
      </c>
      <c r="B743" s="275">
        <f>ROUND(L59,0)</f>
        <v>6584</v>
      </c>
      <c r="C743" s="277">
        <f>ROUND(L60,2)</f>
        <v>24.21</v>
      </c>
      <c r="D743" s="275">
        <f>ROUND(L61,0)</f>
        <v>1688882</v>
      </c>
      <c r="E743" s="275">
        <f>ROUND(L62,0)</f>
        <v>371140</v>
      </c>
      <c r="F743" s="275">
        <f>ROUND(L63,0)</f>
        <v>1060177</v>
      </c>
      <c r="G743" s="275">
        <f>ROUND(L64,0)</f>
        <v>118203</v>
      </c>
      <c r="H743" s="275">
        <f>ROUND(L65,0)</f>
        <v>1019</v>
      </c>
      <c r="I743" s="275">
        <f>ROUND(L66,0)</f>
        <v>20549</v>
      </c>
      <c r="J743" s="275">
        <f>ROUND(L67,0)</f>
        <v>86552</v>
      </c>
      <c r="K743" s="275">
        <f>ROUND(L68,0)</f>
        <v>18468</v>
      </c>
      <c r="L743" s="275">
        <f>ROUND(L69,0)</f>
        <v>19620</v>
      </c>
      <c r="M743" s="275">
        <f>ROUND(L70,0)</f>
        <v>0</v>
      </c>
      <c r="N743" s="275">
        <f>ROUND(L75,0)</f>
        <v>1579829</v>
      </c>
      <c r="O743" s="275">
        <f>ROUND(L73,0)</f>
        <v>1579829</v>
      </c>
      <c r="P743" s="275">
        <f>IF(L76&gt;0,ROUND(L76,0),0)</f>
        <v>9570</v>
      </c>
      <c r="Q743" s="275">
        <f>IF(L77&gt;0,ROUND(L77,0),0)</f>
        <v>18682</v>
      </c>
      <c r="R743" s="275">
        <f>IF(L78&gt;0,ROUND(L78,0),0)</f>
        <v>9570</v>
      </c>
      <c r="S743" s="275">
        <f>IF(L79&gt;0,ROUND(L79,0),0)</f>
        <v>6584</v>
      </c>
      <c r="T743" s="277">
        <f>IF(L80&gt;0,ROUND(L80,2),0)</f>
        <v>22.74</v>
      </c>
      <c r="U743" s="275"/>
      <c r="V743" s="276"/>
      <c r="W743" s="275"/>
      <c r="X743" s="275"/>
      <c r="Y743" s="275">
        <f t="shared" si="21"/>
        <v>881255</v>
      </c>
      <c r="Z743" s="276"/>
      <c r="AA743" s="276"/>
      <c r="AB743" s="276"/>
      <c r="AC743" s="276"/>
      <c r="AD743" s="276"/>
      <c r="AE743" s="276"/>
      <c r="AF743" s="276"/>
      <c r="AG743" s="276"/>
      <c r="AH743" s="276"/>
      <c r="AI743" s="276"/>
      <c r="AJ743" s="276"/>
      <c r="AK743" s="276"/>
      <c r="AL743" s="276"/>
      <c r="AM743" s="276"/>
      <c r="AN743" s="276"/>
      <c r="AO743" s="276"/>
      <c r="AP743" s="276"/>
      <c r="AQ743" s="276"/>
      <c r="AR743" s="276"/>
      <c r="AS743" s="276"/>
      <c r="AT743" s="276"/>
      <c r="AU743" s="276"/>
      <c r="AV743" s="276"/>
      <c r="AW743" s="276"/>
      <c r="AX743" s="276"/>
      <c r="AY743" s="276"/>
      <c r="AZ743" s="276"/>
      <c r="BA743" s="276"/>
      <c r="BB743" s="276"/>
      <c r="BC743" s="276"/>
      <c r="BD743" s="276"/>
      <c r="BE743" s="276"/>
      <c r="BF743" s="276"/>
      <c r="BG743" s="276"/>
      <c r="BH743" s="276"/>
      <c r="BI743" s="276"/>
      <c r="BJ743" s="276"/>
      <c r="BK743" s="276"/>
      <c r="BL743" s="276"/>
      <c r="BM743" s="276"/>
      <c r="BN743" s="276"/>
      <c r="BO743" s="276"/>
      <c r="BP743" s="276"/>
      <c r="BQ743" s="276"/>
      <c r="BR743" s="276"/>
      <c r="BS743" s="276"/>
      <c r="BT743" s="276"/>
      <c r="BU743" s="276"/>
      <c r="BV743" s="276"/>
      <c r="BW743" s="276"/>
      <c r="BX743" s="276"/>
      <c r="BY743" s="276"/>
      <c r="BZ743" s="276"/>
      <c r="CA743" s="276"/>
      <c r="CB743" s="276"/>
      <c r="CC743" s="276"/>
      <c r="CD743" s="276"/>
      <c r="CE743" s="276"/>
    </row>
    <row r="744" spans="1:83" ht="12.65" customHeight="1" x14ac:dyDescent="0.3">
      <c r="A744" s="209" t="str">
        <f>RIGHT($C$83,3)&amp;"*"&amp;RIGHT($C$82,4)&amp;"*"&amp;M$55&amp;"*"&amp;"A"</f>
        <v>082*2021*6330*A</v>
      </c>
      <c r="B744" s="275">
        <f>ROUND(M59,0)</f>
        <v>0</v>
      </c>
      <c r="C744" s="277">
        <f>ROUND(M60,2)</f>
        <v>0</v>
      </c>
      <c r="D744" s="275">
        <f>ROUND(M61,0)</f>
        <v>0</v>
      </c>
      <c r="E744" s="275">
        <f>ROUND(M62,0)</f>
        <v>0</v>
      </c>
      <c r="F744" s="275">
        <f>ROUND(M63,0)</f>
        <v>0</v>
      </c>
      <c r="G744" s="275">
        <f>ROUND(M64,0)</f>
        <v>0</v>
      </c>
      <c r="H744" s="275">
        <f>ROUND(M65,0)</f>
        <v>0</v>
      </c>
      <c r="I744" s="275">
        <f>ROUND(M66,0)</f>
        <v>0</v>
      </c>
      <c r="J744" s="275">
        <f>ROUND(M67,0)</f>
        <v>0</v>
      </c>
      <c r="K744" s="275">
        <f>ROUND(M68,0)</f>
        <v>0</v>
      </c>
      <c r="L744" s="275">
        <f>ROUND(M69,0)</f>
        <v>0</v>
      </c>
      <c r="M744" s="275">
        <f>ROUND(M70,0)</f>
        <v>0</v>
      </c>
      <c r="N744" s="275">
        <f>ROUND(M75,0)</f>
        <v>0</v>
      </c>
      <c r="O744" s="275">
        <f>ROUND(M73,0)</f>
        <v>0</v>
      </c>
      <c r="P744" s="275">
        <f>IF(M76&gt;0,ROUND(M76,0),0)</f>
        <v>0</v>
      </c>
      <c r="Q744" s="275">
        <f>IF(M77&gt;0,ROUND(M77,0),0)</f>
        <v>0</v>
      </c>
      <c r="R744" s="275">
        <f>IF(M78&gt;0,ROUND(M78,0),0)</f>
        <v>0</v>
      </c>
      <c r="S744" s="275">
        <f>IF(M79&gt;0,ROUND(M79,0),0)</f>
        <v>0</v>
      </c>
      <c r="T744" s="277">
        <f>IF(M80&gt;0,ROUND(M80,2),0)</f>
        <v>0</v>
      </c>
      <c r="U744" s="275"/>
      <c r="V744" s="276"/>
      <c r="W744" s="275"/>
      <c r="X744" s="275"/>
      <c r="Y744" s="275">
        <f t="shared" si="21"/>
        <v>0</v>
      </c>
      <c r="Z744" s="276"/>
      <c r="AA744" s="276"/>
      <c r="AB744" s="276"/>
      <c r="AC744" s="276"/>
      <c r="AD744" s="276"/>
      <c r="AE744" s="276"/>
      <c r="AF744" s="276"/>
      <c r="AG744" s="276"/>
      <c r="AH744" s="276"/>
      <c r="AI744" s="276"/>
      <c r="AJ744" s="276"/>
      <c r="AK744" s="276"/>
      <c r="AL744" s="276"/>
      <c r="AM744" s="276"/>
      <c r="AN744" s="276"/>
      <c r="AO744" s="276"/>
      <c r="AP744" s="276"/>
      <c r="AQ744" s="276"/>
      <c r="AR744" s="276"/>
      <c r="AS744" s="276"/>
      <c r="AT744" s="276"/>
      <c r="AU744" s="276"/>
      <c r="AV744" s="276"/>
      <c r="AW744" s="276"/>
      <c r="AX744" s="276"/>
      <c r="AY744" s="276"/>
      <c r="AZ744" s="276"/>
      <c r="BA744" s="276"/>
      <c r="BB744" s="276"/>
      <c r="BC744" s="276"/>
      <c r="BD744" s="276"/>
      <c r="BE744" s="276"/>
      <c r="BF744" s="276"/>
      <c r="BG744" s="276"/>
      <c r="BH744" s="276"/>
      <c r="BI744" s="276"/>
      <c r="BJ744" s="276"/>
      <c r="BK744" s="276"/>
      <c r="BL744" s="276"/>
      <c r="BM744" s="276"/>
      <c r="BN744" s="276"/>
      <c r="BO744" s="276"/>
      <c r="BP744" s="276"/>
      <c r="BQ744" s="276"/>
      <c r="BR744" s="276"/>
      <c r="BS744" s="276"/>
      <c r="BT744" s="276"/>
      <c r="BU744" s="276"/>
      <c r="BV744" s="276"/>
      <c r="BW744" s="276"/>
      <c r="BX744" s="276"/>
      <c r="BY744" s="276"/>
      <c r="BZ744" s="276"/>
      <c r="CA744" s="276"/>
      <c r="CB744" s="276"/>
      <c r="CC744" s="276"/>
      <c r="CD744" s="276"/>
      <c r="CE744" s="276"/>
    </row>
    <row r="745" spans="1:83" ht="12.65" customHeight="1" x14ac:dyDescent="0.3">
      <c r="A745" s="209" t="str">
        <f>RIGHT($C$83,3)&amp;"*"&amp;RIGHT($C$82,4)&amp;"*"&amp;N$55&amp;"*"&amp;"A"</f>
        <v>082*2021*6400*A</v>
      </c>
      <c r="B745" s="275">
        <f>ROUND(N59,0)</f>
        <v>0</v>
      </c>
      <c r="C745" s="277">
        <f>ROUND(N60,2)</f>
        <v>0</v>
      </c>
      <c r="D745" s="275">
        <f>ROUND(N61,0)</f>
        <v>0</v>
      </c>
      <c r="E745" s="275">
        <f>ROUND(N62,0)</f>
        <v>0</v>
      </c>
      <c r="F745" s="275">
        <f>ROUND(N63,0)</f>
        <v>0</v>
      </c>
      <c r="G745" s="275">
        <f>ROUND(N64,0)</f>
        <v>0</v>
      </c>
      <c r="H745" s="275">
        <f>ROUND(N65,0)</f>
        <v>0</v>
      </c>
      <c r="I745" s="275">
        <f>ROUND(N66,0)</f>
        <v>0</v>
      </c>
      <c r="J745" s="275">
        <f>ROUND(N67,0)</f>
        <v>0</v>
      </c>
      <c r="K745" s="275">
        <f>ROUND(N68,0)</f>
        <v>0</v>
      </c>
      <c r="L745" s="275">
        <f>ROUND(N69,0)</f>
        <v>0</v>
      </c>
      <c r="M745" s="275">
        <f>ROUND(N70,0)</f>
        <v>0</v>
      </c>
      <c r="N745" s="275">
        <f>ROUND(N75,0)</f>
        <v>0</v>
      </c>
      <c r="O745" s="275">
        <f>ROUND(N73,0)</f>
        <v>0</v>
      </c>
      <c r="P745" s="275">
        <f>IF(N76&gt;0,ROUND(N76,0),0)</f>
        <v>0</v>
      </c>
      <c r="Q745" s="275">
        <f>IF(N77&gt;0,ROUND(N77,0),0)</f>
        <v>0</v>
      </c>
      <c r="R745" s="275">
        <f>IF(N78&gt;0,ROUND(N78,0),0)</f>
        <v>0</v>
      </c>
      <c r="S745" s="275">
        <f>IF(N79&gt;0,ROUND(N79,0),0)</f>
        <v>0</v>
      </c>
      <c r="T745" s="277">
        <f>IF(N80&gt;0,ROUND(N80,2),0)</f>
        <v>0</v>
      </c>
      <c r="U745" s="275"/>
      <c r="V745" s="276"/>
      <c r="W745" s="275"/>
      <c r="X745" s="275"/>
      <c r="Y745" s="275">
        <f t="shared" si="21"/>
        <v>0</v>
      </c>
      <c r="Z745" s="276"/>
      <c r="AA745" s="276"/>
      <c r="AB745" s="276"/>
      <c r="AC745" s="276"/>
      <c r="AD745" s="276"/>
      <c r="AE745" s="276"/>
      <c r="AF745" s="276"/>
      <c r="AG745" s="276"/>
      <c r="AH745" s="276"/>
      <c r="AI745" s="276"/>
      <c r="AJ745" s="276"/>
      <c r="AK745" s="276"/>
      <c r="AL745" s="276"/>
      <c r="AM745" s="276"/>
      <c r="AN745" s="276"/>
      <c r="AO745" s="276"/>
      <c r="AP745" s="276"/>
      <c r="AQ745" s="276"/>
      <c r="AR745" s="276"/>
      <c r="AS745" s="276"/>
      <c r="AT745" s="276"/>
      <c r="AU745" s="276"/>
      <c r="AV745" s="276"/>
      <c r="AW745" s="276"/>
      <c r="AX745" s="276"/>
      <c r="AY745" s="276"/>
      <c r="AZ745" s="276"/>
      <c r="BA745" s="276"/>
      <c r="BB745" s="276"/>
      <c r="BC745" s="276"/>
      <c r="BD745" s="276"/>
      <c r="BE745" s="276"/>
      <c r="BF745" s="276"/>
      <c r="BG745" s="276"/>
      <c r="BH745" s="276"/>
      <c r="BI745" s="276"/>
      <c r="BJ745" s="276"/>
      <c r="BK745" s="276"/>
      <c r="BL745" s="276"/>
      <c r="BM745" s="276"/>
      <c r="BN745" s="276"/>
      <c r="BO745" s="276"/>
      <c r="BP745" s="276"/>
      <c r="BQ745" s="276"/>
      <c r="BR745" s="276"/>
      <c r="BS745" s="276"/>
      <c r="BT745" s="276"/>
      <c r="BU745" s="276"/>
      <c r="BV745" s="276"/>
      <c r="BW745" s="276"/>
      <c r="BX745" s="276"/>
      <c r="BY745" s="276"/>
      <c r="BZ745" s="276"/>
      <c r="CA745" s="276"/>
      <c r="CB745" s="276"/>
      <c r="CC745" s="276"/>
      <c r="CD745" s="276"/>
      <c r="CE745" s="276"/>
    </row>
    <row r="746" spans="1:83" ht="12.65" customHeight="1" x14ac:dyDescent="0.3">
      <c r="A746" s="209" t="str">
        <f>RIGHT($C$83,3)&amp;"*"&amp;RIGHT($C$82,4)&amp;"*"&amp;O$55&amp;"*"&amp;"A"</f>
        <v>082*2021*7010*A</v>
      </c>
      <c r="B746" s="275">
        <f>ROUND(O59,0)</f>
        <v>0</v>
      </c>
      <c r="C746" s="277">
        <f>ROUND(O60,2)</f>
        <v>0</v>
      </c>
      <c r="D746" s="275">
        <f>ROUND(O61,0)</f>
        <v>0</v>
      </c>
      <c r="E746" s="275">
        <f>ROUND(O62,0)</f>
        <v>0</v>
      </c>
      <c r="F746" s="275">
        <f>ROUND(O63,0)</f>
        <v>0</v>
      </c>
      <c r="G746" s="275">
        <f>ROUND(O64,0)</f>
        <v>0</v>
      </c>
      <c r="H746" s="275">
        <f>ROUND(O65,0)</f>
        <v>0</v>
      </c>
      <c r="I746" s="275">
        <f>ROUND(O66,0)</f>
        <v>0</v>
      </c>
      <c r="J746" s="275">
        <f>ROUND(O67,0)</f>
        <v>0</v>
      </c>
      <c r="K746" s="275">
        <f>ROUND(O68,0)</f>
        <v>0</v>
      </c>
      <c r="L746" s="275">
        <f>ROUND(O69,0)</f>
        <v>0</v>
      </c>
      <c r="M746" s="275">
        <f>ROUND(O70,0)</f>
        <v>0</v>
      </c>
      <c r="N746" s="275">
        <f>ROUND(O75,0)</f>
        <v>0</v>
      </c>
      <c r="O746" s="275">
        <f>ROUND(O73,0)</f>
        <v>0</v>
      </c>
      <c r="P746" s="275">
        <f>IF(O76&gt;0,ROUND(O76,0),0)</f>
        <v>0</v>
      </c>
      <c r="Q746" s="275">
        <f>IF(O77&gt;0,ROUND(O77,0),0)</f>
        <v>0</v>
      </c>
      <c r="R746" s="275">
        <f>IF(O78&gt;0,ROUND(O78,0),0)</f>
        <v>0</v>
      </c>
      <c r="S746" s="275">
        <f>IF(O79&gt;0,ROUND(O79,0),0)</f>
        <v>0</v>
      </c>
      <c r="T746" s="277">
        <f>IF(O80&gt;0,ROUND(O80,2),0)</f>
        <v>0</v>
      </c>
      <c r="U746" s="275"/>
      <c r="V746" s="276"/>
      <c r="W746" s="275"/>
      <c r="X746" s="275"/>
      <c r="Y746" s="275">
        <f t="shared" si="21"/>
        <v>0</v>
      </c>
      <c r="Z746" s="276"/>
      <c r="AA746" s="276"/>
      <c r="AB746" s="276"/>
      <c r="AC746" s="276"/>
      <c r="AD746" s="276"/>
      <c r="AE746" s="276"/>
      <c r="AF746" s="276"/>
      <c r="AG746" s="276"/>
      <c r="AH746" s="276"/>
      <c r="AI746" s="276"/>
      <c r="AJ746" s="276"/>
      <c r="AK746" s="276"/>
      <c r="AL746" s="276"/>
      <c r="AM746" s="276"/>
      <c r="AN746" s="276"/>
      <c r="AO746" s="276"/>
      <c r="AP746" s="276"/>
      <c r="AQ746" s="276"/>
      <c r="AR746" s="276"/>
      <c r="AS746" s="276"/>
      <c r="AT746" s="276"/>
      <c r="AU746" s="276"/>
      <c r="AV746" s="276"/>
      <c r="AW746" s="276"/>
      <c r="AX746" s="276"/>
      <c r="AY746" s="276"/>
      <c r="AZ746" s="276"/>
      <c r="BA746" s="276"/>
      <c r="BB746" s="276"/>
      <c r="BC746" s="276"/>
      <c r="BD746" s="276"/>
      <c r="BE746" s="276"/>
      <c r="BF746" s="276"/>
      <c r="BG746" s="276"/>
      <c r="BH746" s="276"/>
      <c r="BI746" s="276"/>
      <c r="BJ746" s="276"/>
      <c r="BK746" s="276"/>
      <c r="BL746" s="276"/>
      <c r="BM746" s="276"/>
      <c r="BN746" s="276"/>
      <c r="BO746" s="276"/>
      <c r="BP746" s="276"/>
      <c r="BQ746" s="276"/>
      <c r="BR746" s="276"/>
      <c r="BS746" s="276"/>
      <c r="BT746" s="276"/>
      <c r="BU746" s="276"/>
      <c r="BV746" s="276"/>
      <c r="BW746" s="276"/>
      <c r="BX746" s="276"/>
      <c r="BY746" s="276"/>
      <c r="BZ746" s="276"/>
      <c r="CA746" s="276"/>
      <c r="CB746" s="276"/>
      <c r="CC746" s="276"/>
      <c r="CD746" s="276"/>
      <c r="CE746" s="276"/>
    </row>
    <row r="747" spans="1:83" ht="12.65" customHeight="1" x14ac:dyDescent="0.3">
      <c r="A747" s="209" t="str">
        <f>RIGHT($C$83,3)&amp;"*"&amp;RIGHT($C$82,4)&amp;"*"&amp;P$55&amp;"*"&amp;"A"</f>
        <v>082*2021*7020*A</v>
      </c>
      <c r="B747" s="275">
        <f>ROUND(P59,0)</f>
        <v>0</v>
      </c>
      <c r="C747" s="277">
        <f>ROUND(P60,2)</f>
        <v>0</v>
      </c>
      <c r="D747" s="275">
        <f>ROUND(P61,0)</f>
        <v>0</v>
      </c>
      <c r="E747" s="275">
        <f>ROUND(P62,0)</f>
        <v>0</v>
      </c>
      <c r="F747" s="275">
        <f>ROUND(P63,0)</f>
        <v>0</v>
      </c>
      <c r="G747" s="275">
        <f>ROUND(P64,0)</f>
        <v>0</v>
      </c>
      <c r="H747" s="275">
        <f>ROUND(P65,0)</f>
        <v>0</v>
      </c>
      <c r="I747" s="275">
        <f>ROUND(P66,0)</f>
        <v>0</v>
      </c>
      <c r="J747" s="275">
        <f>ROUND(P67,0)</f>
        <v>0</v>
      </c>
      <c r="K747" s="275">
        <f>ROUND(P68,0)</f>
        <v>0</v>
      </c>
      <c r="L747" s="275">
        <f>ROUND(P69,0)</f>
        <v>0</v>
      </c>
      <c r="M747" s="275">
        <f>ROUND(P70,0)</f>
        <v>0</v>
      </c>
      <c r="N747" s="275">
        <f>ROUND(P75,0)</f>
        <v>0</v>
      </c>
      <c r="O747" s="275">
        <f>ROUND(P73,0)</f>
        <v>0</v>
      </c>
      <c r="P747" s="275">
        <f>IF(P76&gt;0,ROUND(P76,0),0)</f>
        <v>0</v>
      </c>
      <c r="Q747" s="275">
        <f>IF(P77&gt;0,ROUND(P77,0),0)</f>
        <v>0</v>
      </c>
      <c r="R747" s="275">
        <f>IF(P78&gt;0,ROUND(P78,0),0)</f>
        <v>0</v>
      </c>
      <c r="S747" s="275">
        <f>IF(P79&gt;0,ROUND(P79,0),0)</f>
        <v>0</v>
      </c>
      <c r="T747" s="277">
        <f>IF(P80&gt;0,ROUND(P80,2),0)</f>
        <v>0</v>
      </c>
      <c r="U747" s="275"/>
      <c r="V747" s="276"/>
      <c r="W747" s="275"/>
      <c r="X747" s="275"/>
      <c r="Y747" s="275">
        <f t="shared" si="21"/>
        <v>0</v>
      </c>
      <c r="Z747" s="276"/>
      <c r="AA747" s="276"/>
      <c r="AB747" s="276"/>
      <c r="AC747" s="276"/>
      <c r="AD747" s="276"/>
      <c r="AE747" s="276"/>
      <c r="AF747" s="276"/>
      <c r="AG747" s="276"/>
      <c r="AH747" s="276"/>
      <c r="AI747" s="276"/>
      <c r="AJ747" s="276"/>
      <c r="AK747" s="276"/>
      <c r="AL747" s="276"/>
      <c r="AM747" s="276"/>
      <c r="AN747" s="276"/>
      <c r="AO747" s="276"/>
      <c r="AP747" s="276"/>
      <c r="AQ747" s="276"/>
      <c r="AR747" s="276"/>
      <c r="AS747" s="276"/>
      <c r="AT747" s="276"/>
      <c r="AU747" s="276"/>
      <c r="AV747" s="276"/>
      <c r="AW747" s="276"/>
      <c r="AX747" s="276"/>
      <c r="AY747" s="276"/>
      <c r="AZ747" s="276"/>
      <c r="BA747" s="276"/>
      <c r="BB747" s="276"/>
      <c r="BC747" s="276"/>
      <c r="BD747" s="276"/>
      <c r="BE747" s="276"/>
      <c r="BF747" s="276"/>
      <c r="BG747" s="276"/>
      <c r="BH747" s="276"/>
      <c r="BI747" s="276"/>
      <c r="BJ747" s="276"/>
      <c r="BK747" s="276"/>
      <c r="BL747" s="276"/>
      <c r="BM747" s="276"/>
      <c r="BN747" s="276"/>
      <c r="BO747" s="276"/>
      <c r="BP747" s="276"/>
      <c r="BQ747" s="276"/>
      <c r="BR747" s="276"/>
      <c r="BS747" s="276"/>
      <c r="BT747" s="276"/>
      <c r="BU747" s="276"/>
      <c r="BV747" s="276"/>
      <c r="BW747" s="276"/>
      <c r="BX747" s="276"/>
      <c r="BY747" s="276"/>
      <c r="BZ747" s="276"/>
      <c r="CA747" s="276"/>
      <c r="CB747" s="276"/>
      <c r="CC747" s="276"/>
      <c r="CD747" s="276"/>
      <c r="CE747" s="276"/>
    </row>
    <row r="748" spans="1:83" ht="12.65" customHeight="1" x14ac:dyDescent="0.3">
      <c r="A748" s="209" t="str">
        <f>RIGHT($C$83,3)&amp;"*"&amp;RIGHT($C$82,4)&amp;"*"&amp;Q$55&amp;"*"&amp;"A"</f>
        <v>082*2021*7030*A</v>
      </c>
      <c r="B748" s="275">
        <f>ROUND(Q59,0)</f>
        <v>0</v>
      </c>
      <c r="C748" s="277">
        <f>ROUND(Q60,2)</f>
        <v>0</v>
      </c>
      <c r="D748" s="275">
        <f>ROUND(Q61,0)</f>
        <v>0</v>
      </c>
      <c r="E748" s="275">
        <f>ROUND(Q62,0)</f>
        <v>0</v>
      </c>
      <c r="F748" s="275">
        <f>ROUND(Q63,0)</f>
        <v>0</v>
      </c>
      <c r="G748" s="275">
        <f>ROUND(Q64,0)</f>
        <v>0</v>
      </c>
      <c r="H748" s="275">
        <f>ROUND(Q65,0)</f>
        <v>0</v>
      </c>
      <c r="I748" s="275">
        <f>ROUND(Q66,0)</f>
        <v>0</v>
      </c>
      <c r="J748" s="275">
        <f>ROUND(Q67,0)</f>
        <v>0</v>
      </c>
      <c r="K748" s="275">
        <f>ROUND(Q68,0)</f>
        <v>0</v>
      </c>
      <c r="L748" s="275">
        <f>ROUND(Q69,0)</f>
        <v>0</v>
      </c>
      <c r="M748" s="275">
        <f>ROUND(Q70,0)</f>
        <v>0</v>
      </c>
      <c r="N748" s="275">
        <f>ROUND(Q75,0)</f>
        <v>0</v>
      </c>
      <c r="O748" s="275">
        <f>ROUND(Q73,0)</f>
        <v>0</v>
      </c>
      <c r="P748" s="275">
        <f>IF(Q76&gt;0,ROUND(Q76,0),0)</f>
        <v>0</v>
      </c>
      <c r="Q748" s="275">
        <f>IF(Q77&gt;0,ROUND(Q77,0),0)</f>
        <v>0</v>
      </c>
      <c r="R748" s="275">
        <f>IF(Q78&gt;0,ROUND(Q78,0),0)</f>
        <v>0</v>
      </c>
      <c r="S748" s="275">
        <f>IF(Q79&gt;0,ROUND(Q79,0),0)</f>
        <v>0</v>
      </c>
      <c r="T748" s="277">
        <f>IF(Q80&gt;0,ROUND(Q80,2),0)</f>
        <v>0</v>
      </c>
      <c r="U748" s="275"/>
      <c r="V748" s="276"/>
      <c r="W748" s="275"/>
      <c r="X748" s="275"/>
      <c r="Y748" s="275">
        <f t="shared" si="21"/>
        <v>0</v>
      </c>
      <c r="Z748" s="276"/>
      <c r="AA748" s="276"/>
      <c r="AB748" s="276"/>
      <c r="AC748" s="276"/>
      <c r="AD748" s="276"/>
      <c r="AE748" s="276"/>
      <c r="AF748" s="276"/>
      <c r="AG748" s="276"/>
      <c r="AH748" s="276"/>
      <c r="AI748" s="276"/>
      <c r="AJ748" s="276"/>
      <c r="AK748" s="276"/>
      <c r="AL748" s="276"/>
      <c r="AM748" s="276"/>
      <c r="AN748" s="276"/>
      <c r="AO748" s="276"/>
      <c r="AP748" s="276"/>
      <c r="AQ748" s="276"/>
      <c r="AR748" s="276"/>
      <c r="AS748" s="276"/>
      <c r="AT748" s="276"/>
      <c r="AU748" s="276"/>
      <c r="AV748" s="276"/>
      <c r="AW748" s="276"/>
      <c r="AX748" s="276"/>
      <c r="AY748" s="276"/>
      <c r="AZ748" s="276"/>
      <c r="BA748" s="276"/>
      <c r="BB748" s="276"/>
      <c r="BC748" s="276"/>
      <c r="BD748" s="276"/>
      <c r="BE748" s="276"/>
      <c r="BF748" s="276"/>
      <c r="BG748" s="276"/>
      <c r="BH748" s="276"/>
      <c r="BI748" s="276"/>
      <c r="BJ748" s="276"/>
      <c r="BK748" s="276"/>
      <c r="BL748" s="276"/>
      <c r="BM748" s="276"/>
      <c r="BN748" s="276"/>
      <c r="BO748" s="276"/>
      <c r="BP748" s="276"/>
      <c r="BQ748" s="276"/>
      <c r="BR748" s="276"/>
      <c r="BS748" s="276"/>
      <c r="BT748" s="276"/>
      <c r="BU748" s="276"/>
      <c r="BV748" s="276"/>
      <c r="BW748" s="276"/>
      <c r="BX748" s="276"/>
      <c r="BY748" s="276"/>
      <c r="BZ748" s="276"/>
      <c r="CA748" s="276"/>
      <c r="CB748" s="276"/>
      <c r="CC748" s="276"/>
      <c r="CD748" s="276"/>
      <c r="CE748" s="276"/>
    </row>
    <row r="749" spans="1:83" ht="12.65" customHeight="1" x14ac:dyDescent="0.3">
      <c r="A749" s="209" t="str">
        <f>RIGHT($C$83,3)&amp;"*"&amp;RIGHT($C$82,4)&amp;"*"&amp;R$55&amp;"*"&amp;"A"</f>
        <v>082*2021*7040*A</v>
      </c>
      <c r="B749" s="275">
        <f>ROUND(R59,0)</f>
        <v>0</v>
      </c>
      <c r="C749" s="277">
        <f>ROUND(R60,2)</f>
        <v>0</v>
      </c>
      <c r="D749" s="275">
        <f>ROUND(R61,0)</f>
        <v>0</v>
      </c>
      <c r="E749" s="275">
        <f>ROUND(R62,0)</f>
        <v>0</v>
      </c>
      <c r="F749" s="275">
        <f>ROUND(R63,0)</f>
        <v>0</v>
      </c>
      <c r="G749" s="275">
        <f>ROUND(R64,0)</f>
        <v>0</v>
      </c>
      <c r="H749" s="275">
        <f>ROUND(R65,0)</f>
        <v>0</v>
      </c>
      <c r="I749" s="275">
        <f>ROUND(R66,0)</f>
        <v>0</v>
      </c>
      <c r="J749" s="275">
        <f>ROUND(R67,0)</f>
        <v>0</v>
      </c>
      <c r="K749" s="275">
        <f>ROUND(R68,0)</f>
        <v>0</v>
      </c>
      <c r="L749" s="275">
        <f>ROUND(R69,0)</f>
        <v>0</v>
      </c>
      <c r="M749" s="275">
        <f>ROUND(R70,0)</f>
        <v>0</v>
      </c>
      <c r="N749" s="275">
        <f>ROUND(R75,0)</f>
        <v>0</v>
      </c>
      <c r="O749" s="275">
        <f>ROUND(R73,0)</f>
        <v>0</v>
      </c>
      <c r="P749" s="275">
        <f>IF(R76&gt;0,ROUND(R76,0),0)</f>
        <v>0</v>
      </c>
      <c r="Q749" s="275">
        <f>IF(R77&gt;0,ROUND(R77,0),0)</f>
        <v>0</v>
      </c>
      <c r="R749" s="275">
        <f>IF(R78&gt;0,ROUND(R78,0),0)</f>
        <v>0</v>
      </c>
      <c r="S749" s="275">
        <f>IF(R79&gt;0,ROUND(R79,0),0)</f>
        <v>0</v>
      </c>
      <c r="T749" s="277">
        <f>IF(R80&gt;0,ROUND(R80,2),0)</f>
        <v>0</v>
      </c>
      <c r="U749" s="275"/>
      <c r="V749" s="276"/>
      <c r="W749" s="275"/>
      <c r="X749" s="275"/>
      <c r="Y749" s="275">
        <f t="shared" si="21"/>
        <v>0</v>
      </c>
      <c r="Z749" s="276"/>
      <c r="AA749" s="276"/>
      <c r="AB749" s="276"/>
      <c r="AC749" s="276"/>
      <c r="AD749" s="276"/>
      <c r="AE749" s="276"/>
      <c r="AF749" s="276"/>
      <c r="AG749" s="276"/>
      <c r="AH749" s="276"/>
      <c r="AI749" s="276"/>
      <c r="AJ749" s="276"/>
      <c r="AK749" s="276"/>
      <c r="AL749" s="276"/>
      <c r="AM749" s="276"/>
      <c r="AN749" s="276"/>
      <c r="AO749" s="276"/>
      <c r="AP749" s="276"/>
      <c r="AQ749" s="276"/>
      <c r="AR749" s="276"/>
      <c r="AS749" s="276"/>
      <c r="AT749" s="276"/>
      <c r="AU749" s="276"/>
      <c r="AV749" s="276"/>
      <c r="AW749" s="276"/>
      <c r="AX749" s="276"/>
      <c r="AY749" s="276"/>
      <c r="AZ749" s="276"/>
      <c r="BA749" s="276"/>
      <c r="BB749" s="276"/>
      <c r="BC749" s="276"/>
      <c r="BD749" s="276"/>
      <c r="BE749" s="276"/>
      <c r="BF749" s="276"/>
      <c r="BG749" s="276"/>
      <c r="BH749" s="276"/>
      <c r="BI749" s="276"/>
      <c r="BJ749" s="276"/>
      <c r="BK749" s="276"/>
      <c r="BL749" s="276"/>
      <c r="BM749" s="276"/>
      <c r="BN749" s="276"/>
      <c r="BO749" s="276"/>
      <c r="BP749" s="276"/>
      <c r="BQ749" s="276"/>
      <c r="BR749" s="276"/>
      <c r="BS749" s="276"/>
      <c r="BT749" s="276"/>
      <c r="BU749" s="276"/>
      <c r="BV749" s="276"/>
      <c r="BW749" s="276"/>
      <c r="BX749" s="276"/>
      <c r="BY749" s="276"/>
      <c r="BZ749" s="276"/>
      <c r="CA749" s="276"/>
      <c r="CB749" s="276"/>
      <c r="CC749" s="276"/>
      <c r="CD749" s="276"/>
      <c r="CE749" s="276"/>
    </row>
    <row r="750" spans="1:83" ht="12.65" customHeight="1" x14ac:dyDescent="0.3">
      <c r="A750" s="209" t="str">
        <f>RIGHT($C$83,3)&amp;"*"&amp;RIGHT($C$82,4)&amp;"*"&amp;S$55&amp;"*"&amp;"A"</f>
        <v>082*2021*7050*A</v>
      </c>
      <c r="B750" s="275"/>
      <c r="C750" s="277">
        <f>ROUND(S60,2)</f>
        <v>1.04</v>
      </c>
      <c r="D750" s="275">
        <f>ROUND(S61,0)</f>
        <v>53424</v>
      </c>
      <c r="E750" s="275">
        <f>ROUND(S62,0)</f>
        <v>11740</v>
      </c>
      <c r="F750" s="275">
        <f>ROUND(S63,0)</f>
        <v>63</v>
      </c>
      <c r="G750" s="275">
        <f>ROUND(S64,0)</f>
        <v>27244</v>
      </c>
      <c r="H750" s="275">
        <f>ROUND(S65,0)</f>
        <v>0</v>
      </c>
      <c r="I750" s="275">
        <f>ROUND(S66,0)</f>
        <v>0</v>
      </c>
      <c r="J750" s="275">
        <f>ROUND(S67,0)</f>
        <v>2596</v>
      </c>
      <c r="K750" s="275">
        <f>ROUND(S68,0)</f>
        <v>0</v>
      </c>
      <c r="L750" s="275">
        <f>ROUND(S69,0)</f>
        <v>0</v>
      </c>
      <c r="M750" s="275">
        <f>ROUND(S70,0)</f>
        <v>0</v>
      </c>
      <c r="N750" s="275">
        <f>ROUND(S75,0)</f>
        <v>30904</v>
      </c>
      <c r="O750" s="275">
        <f>ROUND(S73,0)</f>
        <v>23420</v>
      </c>
      <c r="P750" s="275">
        <f>IF(S76&gt;0,ROUND(S76,0),0)</f>
        <v>287</v>
      </c>
      <c r="Q750" s="275">
        <f>IF(S77&gt;0,ROUND(S77,0),0)</f>
        <v>0</v>
      </c>
      <c r="R750" s="275">
        <f>IF(S78&gt;0,ROUND(S78,0),0)</f>
        <v>287</v>
      </c>
      <c r="S750" s="275">
        <f>IF(S79&gt;0,ROUND(S79,0),0)</f>
        <v>0</v>
      </c>
      <c r="T750" s="277">
        <f>IF(S80&gt;0,ROUND(S80,2),0)</f>
        <v>0</v>
      </c>
      <c r="U750" s="275"/>
      <c r="V750" s="276"/>
      <c r="W750" s="275"/>
      <c r="X750" s="275"/>
      <c r="Y750" s="275">
        <f t="shared" si="21"/>
        <v>-5099</v>
      </c>
      <c r="Z750" s="276"/>
      <c r="AA750" s="276"/>
      <c r="AB750" s="276"/>
      <c r="AC750" s="276"/>
      <c r="AD750" s="276"/>
      <c r="AE750" s="276"/>
      <c r="AF750" s="276"/>
      <c r="AG750" s="276"/>
      <c r="AH750" s="276"/>
      <c r="AI750" s="276"/>
      <c r="AJ750" s="276"/>
      <c r="AK750" s="276"/>
      <c r="AL750" s="276"/>
      <c r="AM750" s="276"/>
      <c r="AN750" s="276"/>
      <c r="AO750" s="276"/>
      <c r="AP750" s="276"/>
      <c r="AQ750" s="276"/>
      <c r="AR750" s="276"/>
      <c r="AS750" s="276"/>
      <c r="AT750" s="276"/>
      <c r="AU750" s="276"/>
      <c r="AV750" s="276"/>
      <c r="AW750" s="276"/>
      <c r="AX750" s="276"/>
      <c r="AY750" s="276"/>
      <c r="AZ750" s="276"/>
      <c r="BA750" s="276"/>
      <c r="BB750" s="276"/>
      <c r="BC750" s="276"/>
      <c r="BD750" s="276"/>
      <c r="BE750" s="276"/>
      <c r="BF750" s="276"/>
      <c r="BG750" s="276"/>
      <c r="BH750" s="276"/>
      <c r="BI750" s="276"/>
      <c r="BJ750" s="276"/>
      <c r="BK750" s="276"/>
      <c r="BL750" s="276"/>
      <c r="BM750" s="276"/>
      <c r="BN750" s="276"/>
      <c r="BO750" s="276"/>
      <c r="BP750" s="276"/>
      <c r="BQ750" s="276"/>
      <c r="BR750" s="276"/>
      <c r="BS750" s="276"/>
      <c r="BT750" s="276"/>
      <c r="BU750" s="276"/>
      <c r="BV750" s="276"/>
      <c r="BW750" s="276"/>
      <c r="BX750" s="276"/>
      <c r="BY750" s="276"/>
      <c r="BZ750" s="276"/>
      <c r="CA750" s="276"/>
      <c r="CB750" s="276"/>
      <c r="CC750" s="276"/>
      <c r="CD750" s="276"/>
      <c r="CE750" s="276"/>
    </row>
    <row r="751" spans="1:83" ht="12.65" customHeight="1" x14ac:dyDescent="0.3">
      <c r="A751" s="209" t="str">
        <f>RIGHT($C$83,3)&amp;"*"&amp;RIGHT($C$82,4)&amp;"*"&amp;T$55&amp;"*"&amp;"A"</f>
        <v>082*2021*7060*A</v>
      </c>
      <c r="B751" s="275"/>
      <c r="C751" s="277">
        <f>ROUND(T60,2)</f>
        <v>0</v>
      </c>
      <c r="D751" s="275">
        <f>ROUND(T61,0)</f>
        <v>0</v>
      </c>
      <c r="E751" s="275">
        <f>ROUND(T62,0)</f>
        <v>0</v>
      </c>
      <c r="F751" s="275">
        <f>ROUND(T63,0)</f>
        <v>0</v>
      </c>
      <c r="G751" s="275">
        <f>ROUND(T64,0)</f>
        <v>0</v>
      </c>
      <c r="H751" s="275">
        <f>ROUND(T65,0)</f>
        <v>0</v>
      </c>
      <c r="I751" s="275">
        <f>ROUND(T66,0)</f>
        <v>0</v>
      </c>
      <c r="J751" s="275">
        <f>ROUND(T67,0)</f>
        <v>0</v>
      </c>
      <c r="K751" s="275">
        <f>ROUND(T68,0)</f>
        <v>0</v>
      </c>
      <c r="L751" s="275">
        <f>ROUND(T69,0)</f>
        <v>0</v>
      </c>
      <c r="M751" s="275">
        <f>ROUND(T70,0)</f>
        <v>0</v>
      </c>
      <c r="N751" s="275">
        <f>ROUND(T75,0)</f>
        <v>0</v>
      </c>
      <c r="O751" s="275">
        <f>ROUND(T73,0)</f>
        <v>0</v>
      </c>
      <c r="P751" s="275">
        <f>IF(T76&gt;0,ROUND(T76,0),0)</f>
        <v>0</v>
      </c>
      <c r="Q751" s="275">
        <f>IF(T77&gt;0,ROUND(T77,0),0)</f>
        <v>0</v>
      </c>
      <c r="R751" s="275">
        <f>IF(T78&gt;0,ROUND(T78,0),0)</f>
        <v>0</v>
      </c>
      <c r="S751" s="275">
        <f>IF(T79&gt;0,ROUND(T79,0),0)</f>
        <v>0</v>
      </c>
      <c r="T751" s="277">
        <f>IF(T80&gt;0,ROUND(T80,2),0)</f>
        <v>0</v>
      </c>
      <c r="U751" s="275"/>
      <c r="V751" s="276"/>
      <c r="W751" s="275"/>
      <c r="X751" s="275"/>
      <c r="Y751" s="275">
        <f t="shared" si="21"/>
        <v>0</v>
      </c>
      <c r="Z751" s="276"/>
      <c r="AA751" s="276"/>
      <c r="AB751" s="276"/>
      <c r="AC751" s="276"/>
      <c r="AD751" s="276"/>
      <c r="AE751" s="276"/>
      <c r="AF751" s="276"/>
      <c r="AG751" s="276"/>
      <c r="AH751" s="276"/>
      <c r="AI751" s="276"/>
      <c r="AJ751" s="276"/>
      <c r="AK751" s="276"/>
      <c r="AL751" s="276"/>
      <c r="AM751" s="276"/>
      <c r="AN751" s="276"/>
      <c r="AO751" s="276"/>
      <c r="AP751" s="276"/>
      <c r="AQ751" s="276"/>
      <c r="AR751" s="276"/>
      <c r="AS751" s="276"/>
      <c r="AT751" s="276"/>
      <c r="AU751" s="276"/>
      <c r="AV751" s="276"/>
      <c r="AW751" s="276"/>
      <c r="AX751" s="276"/>
      <c r="AY751" s="276"/>
      <c r="AZ751" s="276"/>
      <c r="BA751" s="276"/>
      <c r="BB751" s="276"/>
      <c r="BC751" s="276"/>
      <c r="BD751" s="276"/>
      <c r="BE751" s="276"/>
      <c r="BF751" s="276"/>
      <c r="BG751" s="276"/>
      <c r="BH751" s="276"/>
      <c r="BI751" s="276"/>
      <c r="BJ751" s="276"/>
      <c r="BK751" s="276"/>
      <c r="BL751" s="276"/>
      <c r="BM751" s="276"/>
      <c r="BN751" s="276"/>
      <c r="BO751" s="276"/>
      <c r="BP751" s="276"/>
      <c r="BQ751" s="276"/>
      <c r="BR751" s="276"/>
      <c r="BS751" s="276"/>
      <c r="BT751" s="276"/>
      <c r="BU751" s="276"/>
      <c r="BV751" s="276"/>
      <c r="BW751" s="276"/>
      <c r="BX751" s="276"/>
      <c r="BY751" s="276"/>
      <c r="BZ751" s="276"/>
      <c r="CA751" s="276"/>
      <c r="CB751" s="276"/>
      <c r="CC751" s="276"/>
      <c r="CD751" s="276"/>
      <c r="CE751" s="276"/>
    </row>
    <row r="752" spans="1:83" ht="12.65" customHeight="1" x14ac:dyDescent="0.3">
      <c r="A752" s="209" t="str">
        <f>RIGHT($C$83,3)&amp;"*"&amp;RIGHT($C$82,4)&amp;"*"&amp;U$55&amp;"*"&amp;"A"</f>
        <v>082*2021*7070*A</v>
      </c>
      <c r="B752" s="275">
        <f>ROUND(U59,0)</f>
        <v>4531</v>
      </c>
      <c r="C752" s="277">
        <f>ROUND(U60,2)</f>
        <v>5.42</v>
      </c>
      <c r="D752" s="275">
        <f>ROUND(U61,0)</f>
        <v>331695</v>
      </c>
      <c r="E752" s="275">
        <f>ROUND(U62,0)</f>
        <v>72892</v>
      </c>
      <c r="F752" s="275">
        <f>ROUND(U63,0)</f>
        <v>22283</v>
      </c>
      <c r="G752" s="275">
        <f>ROUND(U64,0)</f>
        <v>184994</v>
      </c>
      <c r="H752" s="275">
        <f>ROUND(U65,0)</f>
        <v>0</v>
      </c>
      <c r="I752" s="275">
        <f>ROUND(U66,0)</f>
        <v>258318</v>
      </c>
      <c r="J752" s="275">
        <f>ROUND(U67,0)</f>
        <v>5327</v>
      </c>
      <c r="K752" s="275">
        <f>ROUND(U68,0)</f>
        <v>3399</v>
      </c>
      <c r="L752" s="275">
        <f>ROUND(U69,0)</f>
        <v>6554</v>
      </c>
      <c r="M752" s="275">
        <f>ROUND(U70,0)</f>
        <v>0</v>
      </c>
      <c r="N752" s="275">
        <f>ROUND(U75,0)</f>
        <v>1924814</v>
      </c>
      <c r="O752" s="275">
        <f>ROUND(U73,0)</f>
        <v>94026</v>
      </c>
      <c r="P752" s="275">
        <f>IF(U76&gt;0,ROUND(U76,0),0)</f>
        <v>589</v>
      </c>
      <c r="Q752" s="275">
        <f>IF(U77&gt;0,ROUND(U77,0),0)</f>
        <v>0</v>
      </c>
      <c r="R752" s="275">
        <f>IF(U78&gt;0,ROUND(U78,0),0)</f>
        <v>589</v>
      </c>
      <c r="S752" s="275">
        <f>IF(U79&gt;0,ROUND(U79,0),0)</f>
        <v>0</v>
      </c>
      <c r="T752" s="277">
        <f>IF(U80&gt;0,ROUND(U80,2),0)</f>
        <v>0</v>
      </c>
      <c r="U752" s="275"/>
      <c r="V752" s="276"/>
      <c r="W752" s="275"/>
      <c r="X752" s="275"/>
      <c r="Y752" s="275">
        <f t="shared" si="21"/>
        <v>307918</v>
      </c>
      <c r="Z752" s="276"/>
      <c r="AA752" s="276"/>
      <c r="AB752" s="276"/>
      <c r="AC752" s="276"/>
      <c r="AD752" s="276"/>
      <c r="AE752" s="276"/>
      <c r="AF752" s="276"/>
      <c r="AG752" s="276"/>
      <c r="AH752" s="276"/>
      <c r="AI752" s="276"/>
      <c r="AJ752" s="276"/>
      <c r="AK752" s="276"/>
      <c r="AL752" s="276"/>
      <c r="AM752" s="276"/>
      <c r="AN752" s="276"/>
      <c r="AO752" s="276"/>
      <c r="AP752" s="276"/>
      <c r="AQ752" s="276"/>
      <c r="AR752" s="276"/>
      <c r="AS752" s="276"/>
      <c r="AT752" s="276"/>
      <c r="AU752" s="276"/>
      <c r="AV752" s="276"/>
      <c r="AW752" s="276"/>
      <c r="AX752" s="276"/>
      <c r="AY752" s="276"/>
      <c r="AZ752" s="276"/>
      <c r="BA752" s="276"/>
      <c r="BB752" s="276"/>
      <c r="BC752" s="276"/>
      <c r="BD752" s="276"/>
      <c r="BE752" s="276"/>
      <c r="BF752" s="276"/>
      <c r="BG752" s="276"/>
      <c r="BH752" s="276"/>
      <c r="BI752" s="276"/>
      <c r="BJ752" s="276"/>
      <c r="BK752" s="276"/>
      <c r="BL752" s="276"/>
      <c r="BM752" s="276"/>
      <c r="BN752" s="276"/>
      <c r="BO752" s="276"/>
      <c r="BP752" s="276"/>
      <c r="BQ752" s="276"/>
      <c r="BR752" s="276"/>
      <c r="BS752" s="276"/>
      <c r="BT752" s="276"/>
      <c r="BU752" s="276"/>
      <c r="BV752" s="276"/>
      <c r="BW752" s="276"/>
      <c r="BX752" s="276"/>
      <c r="BY752" s="276"/>
      <c r="BZ752" s="276"/>
      <c r="CA752" s="276"/>
      <c r="CB752" s="276"/>
      <c r="CC752" s="276"/>
      <c r="CD752" s="276"/>
      <c r="CE752" s="276"/>
    </row>
    <row r="753" spans="1:83" ht="12.65" customHeight="1" x14ac:dyDescent="0.3">
      <c r="A753" s="209" t="str">
        <f>RIGHT($C$83,3)&amp;"*"&amp;RIGHT($C$82,4)&amp;"*"&amp;V$55&amp;"*"&amp;"A"</f>
        <v>082*2021*7110*A</v>
      </c>
      <c r="B753" s="275">
        <f>ROUND(V59,0)</f>
        <v>205</v>
      </c>
      <c r="C753" s="277">
        <f>ROUND(V60,2)</f>
        <v>0.04</v>
      </c>
      <c r="D753" s="275">
        <f>ROUND(V61,0)</f>
        <v>2773</v>
      </c>
      <c r="E753" s="275">
        <f>ROUND(V62,0)</f>
        <v>609</v>
      </c>
      <c r="F753" s="275">
        <f>ROUND(V63,0)</f>
        <v>4050</v>
      </c>
      <c r="G753" s="275">
        <f>ROUND(V64,0)</f>
        <v>462</v>
      </c>
      <c r="H753" s="275">
        <f>ROUND(V65,0)</f>
        <v>0</v>
      </c>
      <c r="I753" s="275">
        <f>ROUND(V66,0)</f>
        <v>2974</v>
      </c>
      <c r="J753" s="275">
        <f>ROUND(V67,0)</f>
        <v>235</v>
      </c>
      <c r="K753" s="275">
        <f>ROUND(V68,0)</f>
        <v>0</v>
      </c>
      <c r="L753" s="275">
        <f>ROUND(V69,0)</f>
        <v>50</v>
      </c>
      <c r="M753" s="275">
        <f>ROUND(V70,0)</f>
        <v>0</v>
      </c>
      <c r="N753" s="275">
        <f>ROUND(V75,0)</f>
        <v>86694</v>
      </c>
      <c r="O753" s="275">
        <f>ROUND(V73,0)</f>
        <v>882</v>
      </c>
      <c r="P753" s="275">
        <f>IF(V76&gt;0,ROUND(V76,0),0)</f>
        <v>26</v>
      </c>
      <c r="Q753" s="275">
        <f>IF(V77&gt;0,ROUND(V77,0),0)</f>
        <v>0</v>
      </c>
      <c r="R753" s="275">
        <f>IF(V78&gt;0,ROUND(V78,0),0)</f>
        <v>26</v>
      </c>
      <c r="S753" s="275">
        <f>IF(V79&gt;0,ROUND(V79,0),0)</f>
        <v>0</v>
      </c>
      <c r="T753" s="277">
        <f>IF(V80&gt;0,ROUND(V80,2),0)</f>
        <v>0</v>
      </c>
      <c r="U753" s="275"/>
      <c r="V753" s="276"/>
      <c r="W753" s="275"/>
      <c r="X753" s="275"/>
      <c r="Y753" s="275">
        <f t="shared" si="21"/>
        <v>11886</v>
      </c>
      <c r="Z753" s="276"/>
      <c r="AA753" s="276"/>
      <c r="AB753" s="276"/>
      <c r="AC753" s="276"/>
      <c r="AD753" s="276"/>
      <c r="AE753" s="276"/>
      <c r="AF753" s="276"/>
      <c r="AG753" s="276"/>
      <c r="AH753" s="276"/>
      <c r="AI753" s="276"/>
      <c r="AJ753" s="276"/>
      <c r="AK753" s="276"/>
      <c r="AL753" s="276"/>
      <c r="AM753" s="276"/>
      <c r="AN753" s="276"/>
      <c r="AO753" s="276"/>
      <c r="AP753" s="276"/>
      <c r="AQ753" s="276"/>
      <c r="AR753" s="276"/>
      <c r="AS753" s="276"/>
      <c r="AT753" s="276"/>
      <c r="AU753" s="276"/>
      <c r="AV753" s="276"/>
      <c r="AW753" s="276"/>
      <c r="AX753" s="276"/>
      <c r="AY753" s="276"/>
      <c r="AZ753" s="276"/>
      <c r="BA753" s="276"/>
      <c r="BB753" s="276"/>
      <c r="BC753" s="276"/>
      <c r="BD753" s="276"/>
      <c r="BE753" s="276"/>
      <c r="BF753" s="276"/>
      <c r="BG753" s="276"/>
      <c r="BH753" s="276"/>
      <c r="BI753" s="276"/>
      <c r="BJ753" s="276"/>
      <c r="BK753" s="276"/>
      <c r="BL753" s="276"/>
      <c r="BM753" s="276"/>
      <c r="BN753" s="276"/>
      <c r="BO753" s="276"/>
      <c r="BP753" s="276"/>
      <c r="BQ753" s="276"/>
      <c r="BR753" s="276"/>
      <c r="BS753" s="276"/>
      <c r="BT753" s="276"/>
      <c r="BU753" s="276"/>
      <c r="BV753" s="276"/>
      <c r="BW753" s="276"/>
      <c r="BX753" s="276"/>
      <c r="BY753" s="276"/>
      <c r="BZ753" s="276"/>
      <c r="CA753" s="276"/>
      <c r="CB753" s="276"/>
      <c r="CC753" s="276"/>
      <c r="CD753" s="276"/>
      <c r="CE753" s="276"/>
    </row>
    <row r="754" spans="1:83" ht="12.65" customHeight="1" x14ac:dyDescent="0.3">
      <c r="A754" s="209" t="str">
        <f>RIGHT($C$83,3)&amp;"*"&amp;RIGHT($C$82,4)&amp;"*"&amp;W$55&amp;"*"&amp;"A"</f>
        <v>082*2021*7120*A</v>
      </c>
      <c r="B754" s="275">
        <f>ROUND(W59,0)</f>
        <v>0</v>
      </c>
      <c r="C754" s="277">
        <f>ROUND(W60,2)</f>
        <v>0</v>
      </c>
      <c r="D754" s="275">
        <f>ROUND(W61,0)</f>
        <v>0</v>
      </c>
      <c r="E754" s="275">
        <f>ROUND(W62,0)</f>
        <v>0</v>
      </c>
      <c r="F754" s="275">
        <f>ROUND(W63,0)</f>
        <v>0</v>
      </c>
      <c r="G754" s="275">
        <f>ROUND(W64,0)</f>
        <v>0</v>
      </c>
      <c r="H754" s="275">
        <f>ROUND(W65,0)</f>
        <v>0</v>
      </c>
      <c r="I754" s="275">
        <f>ROUND(W66,0)</f>
        <v>0</v>
      </c>
      <c r="J754" s="275">
        <f>ROUND(W67,0)</f>
        <v>0</v>
      </c>
      <c r="K754" s="275">
        <f>ROUND(W68,0)</f>
        <v>0</v>
      </c>
      <c r="L754" s="275">
        <f>ROUND(W69,0)</f>
        <v>0</v>
      </c>
      <c r="M754" s="275">
        <f>ROUND(W70,0)</f>
        <v>0</v>
      </c>
      <c r="N754" s="275">
        <f>ROUND(W75,0)</f>
        <v>0</v>
      </c>
      <c r="O754" s="275">
        <f>ROUND(W73,0)</f>
        <v>0</v>
      </c>
      <c r="P754" s="275">
        <f>IF(W76&gt;0,ROUND(W76,0),0)</f>
        <v>0</v>
      </c>
      <c r="Q754" s="275">
        <f>IF(W77&gt;0,ROUND(W77,0),0)</f>
        <v>0</v>
      </c>
      <c r="R754" s="275">
        <f>IF(W78&gt;0,ROUND(W78,0),0)</f>
        <v>0</v>
      </c>
      <c r="S754" s="275">
        <f>IF(W79&gt;0,ROUND(W79,0),0)</f>
        <v>0</v>
      </c>
      <c r="T754" s="277">
        <f>IF(W80&gt;0,ROUND(W80,2),0)</f>
        <v>0</v>
      </c>
      <c r="U754" s="275"/>
      <c r="V754" s="276"/>
      <c r="W754" s="275"/>
      <c r="X754" s="275"/>
      <c r="Y754" s="275">
        <f t="shared" si="21"/>
        <v>0</v>
      </c>
      <c r="Z754" s="276"/>
      <c r="AA754" s="276"/>
      <c r="AB754" s="276"/>
      <c r="AC754" s="276"/>
      <c r="AD754" s="276"/>
      <c r="AE754" s="276"/>
      <c r="AF754" s="276"/>
      <c r="AG754" s="276"/>
      <c r="AH754" s="276"/>
      <c r="AI754" s="276"/>
      <c r="AJ754" s="276"/>
      <c r="AK754" s="276"/>
      <c r="AL754" s="276"/>
      <c r="AM754" s="276"/>
      <c r="AN754" s="276"/>
      <c r="AO754" s="276"/>
      <c r="AP754" s="276"/>
      <c r="AQ754" s="276"/>
      <c r="AR754" s="276"/>
      <c r="AS754" s="276"/>
      <c r="AT754" s="276"/>
      <c r="AU754" s="276"/>
      <c r="AV754" s="276"/>
      <c r="AW754" s="276"/>
      <c r="AX754" s="276"/>
      <c r="AY754" s="276"/>
      <c r="AZ754" s="276"/>
      <c r="BA754" s="276"/>
      <c r="BB754" s="276"/>
      <c r="BC754" s="276"/>
      <c r="BD754" s="276"/>
      <c r="BE754" s="276"/>
      <c r="BF754" s="276"/>
      <c r="BG754" s="276"/>
      <c r="BH754" s="276"/>
      <c r="BI754" s="276"/>
      <c r="BJ754" s="276"/>
      <c r="BK754" s="276"/>
      <c r="BL754" s="276"/>
      <c r="BM754" s="276"/>
      <c r="BN754" s="276"/>
      <c r="BO754" s="276"/>
      <c r="BP754" s="276"/>
      <c r="BQ754" s="276"/>
      <c r="BR754" s="276"/>
      <c r="BS754" s="276"/>
      <c r="BT754" s="276"/>
      <c r="BU754" s="276"/>
      <c r="BV754" s="276"/>
      <c r="BW754" s="276"/>
      <c r="BX754" s="276"/>
      <c r="BY754" s="276"/>
      <c r="BZ754" s="276"/>
      <c r="CA754" s="276"/>
      <c r="CB754" s="276"/>
      <c r="CC754" s="276"/>
      <c r="CD754" s="276"/>
      <c r="CE754" s="276"/>
    </row>
    <row r="755" spans="1:83" ht="12.65" customHeight="1" x14ac:dyDescent="0.3">
      <c r="A755" s="209" t="str">
        <f>RIGHT($C$83,3)&amp;"*"&amp;RIGHT($C$82,4)&amp;"*"&amp;X$55&amp;"*"&amp;"A"</f>
        <v>082*2021*7130*A</v>
      </c>
      <c r="B755" s="275">
        <f>ROUND(X59,0)</f>
        <v>0</v>
      </c>
      <c r="C755" s="277">
        <f>ROUND(X60,2)</f>
        <v>0</v>
      </c>
      <c r="D755" s="275">
        <f>ROUND(X61,0)</f>
        <v>0</v>
      </c>
      <c r="E755" s="275">
        <f>ROUND(X62,0)</f>
        <v>0</v>
      </c>
      <c r="F755" s="275">
        <f>ROUND(X63,0)</f>
        <v>0</v>
      </c>
      <c r="G755" s="275">
        <f>ROUND(X64,0)</f>
        <v>0</v>
      </c>
      <c r="H755" s="275">
        <f>ROUND(X65,0)</f>
        <v>0</v>
      </c>
      <c r="I755" s="275">
        <f>ROUND(X66,0)</f>
        <v>0</v>
      </c>
      <c r="J755" s="275">
        <f>ROUND(X67,0)</f>
        <v>0</v>
      </c>
      <c r="K755" s="275">
        <f>ROUND(X68,0)</f>
        <v>0</v>
      </c>
      <c r="L755" s="275">
        <f>ROUND(X69,0)</f>
        <v>0</v>
      </c>
      <c r="M755" s="275">
        <f>ROUND(X70,0)</f>
        <v>0</v>
      </c>
      <c r="N755" s="275">
        <f>ROUND(X75,0)</f>
        <v>0</v>
      </c>
      <c r="O755" s="275">
        <f>ROUND(X73,0)</f>
        <v>0</v>
      </c>
      <c r="P755" s="275">
        <f>IF(X76&gt;0,ROUND(X76,0),0)</f>
        <v>0</v>
      </c>
      <c r="Q755" s="275">
        <f>IF(X77&gt;0,ROUND(X77,0),0)</f>
        <v>0</v>
      </c>
      <c r="R755" s="275">
        <f>IF(X78&gt;0,ROUND(X78,0),0)</f>
        <v>0</v>
      </c>
      <c r="S755" s="275">
        <f>IF(X79&gt;0,ROUND(X79,0),0)</f>
        <v>0</v>
      </c>
      <c r="T755" s="277">
        <f>IF(X80&gt;0,ROUND(X80,2),0)</f>
        <v>0</v>
      </c>
      <c r="U755" s="275"/>
      <c r="V755" s="276"/>
      <c r="W755" s="275"/>
      <c r="X755" s="275"/>
      <c r="Y755" s="275">
        <f t="shared" si="21"/>
        <v>0</v>
      </c>
      <c r="Z755" s="276"/>
      <c r="AA755" s="276"/>
      <c r="AB755" s="276"/>
      <c r="AC755" s="276"/>
      <c r="AD755" s="276"/>
      <c r="AE755" s="276"/>
      <c r="AF755" s="276"/>
      <c r="AG755" s="276"/>
      <c r="AH755" s="276"/>
      <c r="AI755" s="276"/>
      <c r="AJ755" s="276"/>
      <c r="AK755" s="276"/>
      <c r="AL755" s="276"/>
      <c r="AM755" s="276"/>
      <c r="AN755" s="276"/>
      <c r="AO755" s="276"/>
      <c r="AP755" s="276"/>
      <c r="AQ755" s="276"/>
      <c r="AR755" s="276"/>
      <c r="AS755" s="276"/>
      <c r="AT755" s="276"/>
      <c r="AU755" s="276"/>
      <c r="AV755" s="276"/>
      <c r="AW755" s="276"/>
      <c r="AX755" s="276"/>
      <c r="AY755" s="276"/>
      <c r="AZ755" s="276"/>
      <c r="BA755" s="276"/>
      <c r="BB755" s="276"/>
      <c r="BC755" s="276"/>
      <c r="BD755" s="276"/>
      <c r="BE755" s="276"/>
      <c r="BF755" s="276"/>
      <c r="BG755" s="276"/>
      <c r="BH755" s="276"/>
      <c r="BI755" s="276"/>
      <c r="BJ755" s="276"/>
      <c r="BK755" s="276"/>
      <c r="BL755" s="276"/>
      <c r="BM755" s="276"/>
      <c r="BN755" s="276"/>
      <c r="BO755" s="276"/>
      <c r="BP755" s="276"/>
      <c r="BQ755" s="276"/>
      <c r="BR755" s="276"/>
      <c r="BS755" s="276"/>
      <c r="BT755" s="276"/>
      <c r="BU755" s="276"/>
      <c r="BV755" s="276"/>
      <c r="BW755" s="276"/>
      <c r="BX755" s="276"/>
      <c r="BY755" s="276"/>
      <c r="BZ755" s="276"/>
      <c r="CA755" s="276"/>
      <c r="CB755" s="276"/>
      <c r="CC755" s="276"/>
      <c r="CD755" s="276"/>
      <c r="CE755" s="276"/>
    </row>
    <row r="756" spans="1:83" ht="12.65" customHeight="1" x14ac:dyDescent="0.3">
      <c r="A756" s="209" t="str">
        <f>RIGHT($C$83,3)&amp;"*"&amp;RIGHT($C$82,4)&amp;"*"&amp;Y$55&amp;"*"&amp;"A"</f>
        <v>082*2021*7140*A</v>
      </c>
      <c r="B756" s="275">
        <f>ROUND(Y59,0)</f>
        <v>850</v>
      </c>
      <c r="C756" s="277">
        <f>ROUND(Y60,2)</f>
        <v>4.54</v>
      </c>
      <c r="D756" s="275">
        <f>ROUND(Y61,0)</f>
        <v>322798</v>
      </c>
      <c r="E756" s="275">
        <f>ROUND(Y62,0)</f>
        <v>70936</v>
      </c>
      <c r="F756" s="275">
        <f>ROUND(Y63,0)</f>
        <v>20536</v>
      </c>
      <c r="G756" s="275">
        <f>ROUND(Y64,0)</f>
        <v>2341</v>
      </c>
      <c r="H756" s="275">
        <f>ROUND(Y65,0)</f>
        <v>0</v>
      </c>
      <c r="I756" s="275">
        <f>ROUND(Y66,0)</f>
        <v>15077</v>
      </c>
      <c r="J756" s="275">
        <f>ROUND(Y67,0)</f>
        <v>1194</v>
      </c>
      <c r="K756" s="275">
        <f>ROUND(Y68,0)</f>
        <v>0</v>
      </c>
      <c r="L756" s="275">
        <f>ROUND(Y69,0)</f>
        <v>251</v>
      </c>
      <c r="M756" s="275">
        <f>ROUND(Y70,0)</f>
        <v>0</v>
      </c>
      <c r="N756" s="275">
        <f>ROUND(Y75,0)</f>
        <v>439578</v>
      </c>
      <c r="O756" s="275">
        <f>ROUND(Y73,0)</f>
        <v>26757</v>
      </c>
      <c r="P756" s="275">
        <f>IF(Y76&gt;0,ROUND(Y76,0),0)</f>
        <v>132</v>
      </c>
      <c r="Q756" s="275">
        <f>IF(Y77&gt;0,ROUND(Y77,0),0)</f>
        <v>0</v>
      </c>
      <c r="R756" s="275">
        <f>IF(Y78&gt;0,ROUND(Y78,0),0)</f>
        <v>132</v>
      </c>
      <c r="S756" s="275">
        <f>IF(Y79&gt;0,ROUND(Y79,0),0)</f>
        <v>0</v>
      </c>
      <c r="T756" s="277">
        <f>IF(Y80&gt;0,ROUND(Y80,2),0)</f>
        <v>0</v>
      </c>
      <c r="U756" s="275"/>
      <c r="V756" s="276"/>
      <c r="W756" s="275"/>
      <c r="X756" s="275"/>
      <c r="Y756" s="275">
        <f t="shared" si="21"/>
        <v>89894</v>
      </c>
      <c r="Z756" s="276"/>
      <c r="AA756" s="276"/>
      <c r="AB756" s="276"/>
      <c r="AC756" s="276"/>
      <c r="AD756" s="276"/>
      <c r="AE756" s="276"/>
      <c r="AF756" s="276"/>
      <c r="AG756" s="276"/>
      <c r="AH756" s="276"/>
      <c r="AI756" s="276"/>
      <c r="AJ756" s="276"/>
      <c r="AK756" s="276"/>
      <c r="AL756" s="276"/>
      <c r="AM756" s="276"/>
      <c r="AN756" s="276"/>
      <c r="AO756" s="276"/>
      <c r="AP756" s="276"/>
      <c r="AQ756" s="276"/>
      <c r="AR756" s="276"/>
      <c r="AS756" s="276"/>
      <c r="AT756" s="276"/>
      <c r="AU756" s="276"/>
      <c r="AV756" s="276"/>
      <c r="AW756" s="276"/>
      <c r="AX756" s="276"/>
      <c r="AY756" s="276"/>
      <c r="AZ756" s="276"/>
      <c r="BA756" s="276"/>
      <c r="BB756" s="276"/>
      <c r="BC756" s="276"/>
      <c r="BD756" s="276"/>
      <c r="BE756" s="276"/>
      <c r="BF756" s="276"/>
      <c r="BG756" s="276"/>
      <c r="BH756" s="276"/>
      <c r="BI756" s="276"/>
      <c r="BJ756" s="276"/>
      <c r="BK756" s="276"/>
      <c r="BL756" s="276"/>
      <c r="BM756" s="276"/>
      <c r="BN756" s="276"/>
      <c r="BO756" s="276"/>
      <c r="BP756" s="276"/>
      <c r="BQ756" s="276"/>
      <c r="BR756" s="276"/>
      <c r="BS756" s="276"/>
      <c r="BT756" s="276"/>
      <c r="BU756" s="276"/>
      <c r="BV756" s="276"/>
      <c r="BW756" s="276"/>
      <c r="BX756" s="276"/>
      <c r="BY756" s="276"/>
      <c r="BZ756" s="276"/>
      <c r="CA756" s="276"/>
      <c r="CB756" s="276"/>
      <c r="CC756" s="276"/>
      <c r="CD756" s="276"/>
      <c r="CE756" s="276"/>
    </row>
    <row r="757" spans="1:83" ht="12.65" customHeight="1" x14ac:dyDescent="0.3">
      <c r="A757" s="209" t="str">
        <f>RIGHT($C$83,3)&amp;"*"&amp;RIGHT($C$82,4)&amp;"*"&amp;Z$55&amp;"*"&amp;"A"</f>
        <v>082*2021*7150*A</v>
      </c>
      <c r="B757" s="275">
        <f>ROUND(Z59,0)</f>
        <v>0</v>
      </c>
      <c r="C757" s="277">
        <f>ROUND(Z60,2)</f>
        <v>0</v>
      </c>
      <c r="D757" s="275">
        <f>ROUND(Z61,0)</f>
        <v>0</v>
      </c>
      <c r="E757" s="275">
        <f>ROUND(Z62,0)</f>
        <v>0</v>
      </c>
      <c r="F757" s="275">
        <f>ROUND(Z63,0)</f>
        <v>0</v>
      </c>
      <c r="G757" s="275">
        <f>ROUND(Z64,0)</f>
        <v>0</v>
      </c>
      <c r="H757" s="275">
        <f>ROUND(Z65,0)</f>
        <v>0</v>
      </c>
      <c r="I757" s="275">
        <f>ROUND(Z66,0)</f>
        <v>0</v>
      </c>
      <c r="J757" s="275">
        <f>ROUND(Z67,0)</f>
        <v>0</v>
      </c>
      <c r="K757" s="275">
        <f>ROUND(Z68,0)</f>
        <v>0</v>
      </c>
      <c r="L757" s="275">
        <f>ROUND(Z69,0)</f>
        <v>0</v>
      </c>
      <c r="M757" s="275">
        <f>ROUND(Z70,0)</f>
        <v>0</v>
      </c>
      <c r="N757" s="275">
        <f>ROUND(Z75,0)</f>
        <v>0</v>
      </c>
      <c r="O757" s="275">
        <f>ROUND(Z73,0)</f>
        <v>0</v>
      </c>
      <c r="P757" s="275">
        <f>IF(Z76&gt;0,ROUND(Z76,0),0)</f>
        <v>0</v>
      </c>
      <c r="Q757" s="275">
        <f>IF(Z77&gt;0,ROUND(Z77,0),0)</f>
        <v>0</v>
      </c>
      <c r="R757" s="275">
        <f>IF(Z78&gt;0,ROUND(Z78,0),0)</f>
        <v>0</v>
      </c>
      <c r="S757" s="275">
        <f>IF(Z79&gt;0,ROUND(Z79,0),0)</f>
        <v>0</v>
      </c>
      <c r="T757" s="277">
        <f>IF(Z80&gt;0,ROUND(Z80,2),0)</f>
        <v>0</v>
      </c>
      <c r="U757" s="275"/>
      <c r="V757" s="276"/>
      <c r="W757" s="275"/>
      <c r="X757" s="275"/>
      <c r="Y757" s="275">
        <f t="shared" si="21"/>
        <v>0</v>
      </c>
      <c r="Z757" s="276"/>
      <c r="AA757" s="276"/>
      <c r="AB757" s="276"/>
      <c r="AC757" s="276"/>
      <c r="AD757" s="276"/>
      <c r="AE757" s="276"/>
      <c r="AF757" s="276"/>
      <c r="AG757" s="276"/>
      <c r="AH757" s="276"/>
      <c r="AI757" s="276"/>
      <c r="AJ757" s="276"/>
      <c r="AK757" s="276"/>
      <c r="AL757" s="276"/>
      <c r="AM757" s="276"/>
      <c r="AN757" s="276"/>
      <c r="AO757" s="276"/>
      <c r="AP757" s="276"/>
      <c r="AQ757" s="276"/>
      <c r="AR757" s="276"/>
      <c r="AS757" s="276"/>
      <c r="AT757" s="276"/>
      <c r="AU757" s="276"/>
      <c r="AV757" s="276"/>
      <c r="AW757" s="276"/>
      <c r="AX757" s="276"/>
      <c r="AY757" s="276"/>
      <c r="AZ757" s="276"/>
      <c r="BA757" s="276"/>
      <c r="BB757" s="276"/>
      <c r="BC757" s="276"/>
      <c r="BD757" s="276"/>
      <c r="BE757" s="276"/>
      <c r="BF757" s="276"/>
      <c r="BG757" s="276"/>
      <c r="BH757" s="276"/>
      <c r="BI757" s="276"/>
      <c r="BJ757" s="276"/>
      <c r="BK757" s="276"/>
      <c r="BL757" s="276"/>
      <c r="BM757" s="276"/>
      <c r="BN757" s="276"/>
      <c r="BO757" s="276"/>
      <c r="BP757" s="276"/>
      <c r="BQ757" s="276"/>
      <c r="BR757" s="276"/>
      <c r="BS757" s="276"/>
      <c r="BT757" s="276"/>
      <c r="BU757" s="276"/>
      <c r="BV757" s="276"/>
      <c r="BW757" s="276"/>
      <c r="BX757" s="276"/>
      <c r="BY757" s="276"/>
      <c r="BZ757" s="276"/>
      <c r="CA757" s="276"/>
      <c r="CB757" s="276"/>
      <c r="CC757" s="276"/>
      <c r="CD757" s="276"/>
      <c r="CE757" s="276"/>
    </row>
    <row r="758" spans="1:83" ht="12.65" customHeight="1" x14ac:dyDescent="0.3">
      <c r="A758" s="209" t="str">
        <f>RIGHT($C$83,3)&amp;"*"&amp;RIGHT($C$82,4)&amp;"*"&amp;AA$55&amp;"*"&amp;"A"</f>
        <v>082*2021*7160*A</v>
      </c>
      <c r="B758" s="275">
        <f>ROUND(AA59,0)</f>
        <v>0</v>
      </c>
      <c r="C758" s="277">
        <f>ROUND(AA60,2)</f>
        <v>0</v>
      </c>
      <c r="D758" s="275">
        <f>ROUND(AA61,0)</f>
        <v>0</v>
      </c>
      <c r="E758" s="275">
        <f>ROUND(AA62,0)</f>
        <v>0</v>
      </c>
      <c r="F758" s="275">
        <f>ROUND(AA63,0)</f>
        <v>0</v>
      </c>
      <c r="G758" s="275">
        <f>ROUND(AA64,0)</f>
        <v>0</v>
      </c>
      <c r="H758" s="275">
        <f>ROUND(AA65,0)</f>
        <v>0</v>
      </c>
      <c r="I758" s="275">
        <f>ROUND(AA66,0)</f>
        <v>0</v>
      </c>
      <c r="J758" s="275">
        <f>ROUND(AA67,0)</f>
        <v>0</v>
      </c>
      <c r="K758" s="275">
        <f>ROUND(AA68,0)</f>
        <v>0</v>
      </c>
      <c r="L758" s="275">
        <f>ROUND(AA69,0)</f>
        <v>0</v>
      </c>
      <c r="M758" s="275">
        <f>ROUND(AA70,0)</f>
        <v>0</v>
      </c>
      <c r="N758" s="275">
        <f>ROUND(AA75,0)</f>
        <v>0</v>
      </c>
      <c r="O758" s="275">
        <f>ROUND(AA73,0)</f>
        <v>0</v>
      </c>
      <c r="P758" s="275">
        <f>IF(AA76&gt;0,ROUND(AA76,0),0)</f>
        <v>0</v>
      </c>
      <c r="Q758" s="275">
        <f>IF(AA77&gt;0,ROUND(AA77,0),0)</f>
        <v>0</v>
      </c>
      <c r="R758" s="275">
        <f>IF(AA78&gt;0,ROUND(AA78,0),0)</f>
        <v>0</v>
      </c>
      <c r="S758" s="275">
        <f>IF(AA79&gt;0,ROUND(AA79,0),0)</f>
        <v>0</v>
      </c>
      <c r="T758" s="277">
        <f>IF(AA80&gt;0,ROUND(AA80,2),0)</f>
        <v>0</v>
      </c>
      <c r="U758" s="275"/>
      <c r="V758" s="276"/>
      <c r="W758" s="275"/>
      <c r="X758" s="275"/>
      <c r="Y758" s="275">
        <f t="shared" si="21"/>
        <v>0</v>
      </c>
      <c r="Z758" s="276"/>
      <c r="AA758" s="276"/>
      <c r="AB758" s="276"/>
      <c r="AC758" s="276"/>
      <c r="AD758" s="276"/>
      <c r="AE758" s="276"/>
      <c r="AF758" s="276"/>
      <c r="AG758" s="276"/>
      <c r="AH758" s="276"/>
      <c r="AI758" s="276"/>
      <c r="AJ758" s="276"/>
      <c r="AK758" s="276"/>
      <c r="AL758" s="276"/>
      <c r="AM758" s="276"/>
      <c r="AN758" s="276"/>
      <c r="AO758" s="276"/>
      <c r="AP758" s="276"/>
      <c r="AQ758" s="276"/>
      <c r="AR758" s="276"/>
      <c r="AS758" s="276"/>
      <c r="AT758" s="276"/>
      <c r="AU758" s="276"/>
      <c r="AV758" s="276"/>
      <c r="AW758" s="276"/>
      <c r="AX758" s="276"/>
      <c r="AY758" s="276"/>
      <c r="AZ758" s="276"/>
      <c r="BA758" s="276"/>
      <c r="BB758" s="276"/>
      <c r="BC758" s="276"/>
      <c r="BD758" s="276"/>
      <c r="BE758" s="276"/>
      <c r="BF758" s="276"/>
      <c r="BG758" s="276"/>
      <c r="BH758" s="276"/>
      <c r="BI758" s="276"/>
      <c r="BJ758" s="276"/>
      <c r="BK758" s="276"/>
      <c r="BL758" s="276"/>
      <c r="BM758" s="276"/>
      <c r="BN758" s="276"/>
      <c r="BO758" s="276"/>
      <c r="BP758" s="276"/>
      <c r="BQ758" s="276"/>
      <c r="BR758" s="276"/>
      <c r="BS758" s="276"/>
      <c r="BT758" s="276"/>
      <c r="BU758" s="276"/>
      <c r="BV758" s="276"/>
      <c r="BW758" s="276"/>
      <c r="BX758" s="276"/>
      <c r="BY758" s="276"/>
      <c r="BZ758" s="276"/>
      <c r="CA758" s="276"/>
      <c r="CB758" s="276"/>
      <c r="CC758" s="276"/>
      <c r="CD758" s="276"/>
      <c r="CE758" s="276"/>
    </row>
    <row r="759" spans="1:83" ht="12.65" customHeight="1" x14ac:dyDescent="0.3">
      <c r="A759" s="209" t="str">
        <f>RIGHT($C$83,3)&amp;"*"&amp;RIGHT($C$82,4)&amp;"*"&amp;AB$55&amp;"*"&amp;"A"</f>
        <v>082*2021*7170*A</v>
      </c>
      <c r="B759" s="275"/>
      <c r="C759" s="277">
        <f>ROUND(AB60,2)</f>
        <v>0</v>
      </c>
      <c r="D759" s="275">
        <f>ROUND(AB61,0)</f>
        <v>0</v>
      </c>
      <c r="E759" s="275">
        <f>ROUND(AB62,0)</f>
        <v>0</v>
      </c>
      <c r="F759" s="275">
        <f>ROUND(AB63,0)</f>
        <v>139157</v>
      </c>
      <c r="G759" s="275">
        <f>ROUND(AB64,0)</f>
        <v>76505</v>
      </c>
      <c r="H759" s="275">
        <f>ROUND(AB65,0)</f>
        <v>0</v>
      </c>
      <c r="I759" s="275">
        <f>ROUND(AB66,0)</f>
        <v>9041</v>
      </c>
      <c r="J759" s="275">
        <f>ROUND(AB67,0)</f>
        <v>516</v>
      </c>
      <c r="K759" s="275">
        <f>ROUND(AB68,0)</f>
        <v>0</v>
      </c>
      <c r="L759" s="275">
        <f>ROUND(AB69,0)</f>
        <v>141</v>
      </c>
      <c r="M759" s="275">
        <f>ROUND(AB70,0)</f>
        <v>0</v>
      </c>
      <c r="N759" s="275">
        <f>ROUND(AB75,0)</f>
        <v>455853</v>
      </c>
      <c r="O759" s="275">
        <f>ROUND(AB73,0)</f>
        <v>184258</v>
      </c>
      <c r="P759" s="275">
        <f>IF(AB76&gt;0,ROUND(AB76,0),0)</f>
        <v>57</v>
      </c>
      <c r="Q759" s="275">
        <f>IF(AB77&gt;0,ROUND(AB77,0),0)</f>
        <v>0</v>
      </c>
      <c r="R759" s="275">
        <f>IF(AB78&gt;0,ROUND(AB78,0),0)</f>
        <v>57</v>
      </c>
      <c r="S759" s="275">
        <f>IF(AB79&gt;0,ROUND(AB79,0),0)</f>
        <v>0</v>
      </c>
      <c r="T759" s="277">
        <f>IF(AB80&gt;0,ROUND(AB80,2),0)</f>
        <v>0</v>
      </c>
      <c r="U759" s="275"/>
      <c r="V759" s="276"/>
      <c r="W759" s="275"/>
      <c r="X759" s="275"/>
      <c r="Y759" s="275">
        <f t="shared" si="21"/>
        <v>76192</v>
      </c>
      <c r="Z759" s="276"/>
      <c r="AA759" s="276"/>
      <c r="AB759" s="276"/>
      <c r="AC759" s="276"/>
      <c r="AD759" s="276"/>
      <c r="AE759" s="276"/>
      <c r="AF759" s="276"/>
      <c r="AG759" s="276"/>
      <c r="AH759" s="276"/>
      <c r="AI759" s="276"/>
      <c r="AJ759" s="276"/>
      <c r="AK759" s="276"/>
      <c r="AL759" s="276"/>
      <c r="AM759" s="276"/>
      <c r="AN759" s="276"/>
      <c r="AO759" s="276"/>
      <c r="AP759" s="276"/>
      <c r="AQ759" s="276"/>
      <c r="AR759" s="276"/>
      <c r="AS759" s="276"/>
      <c r="AT759" s="276"/>
      <c r="AU759" s="276"/>
      <c r="AV759" s="276"/>
      <c r="AW759" s="276"/>
      <c r="AX759" s="276"/>
      <c r="AY759" s="276"/>
      <c r="AZ759" s="276"/>
      <c r="BA759" s="276"/>
      <c r="BB759" s="276"/>
      <c r="BC759" s="276"/>
      <c r="BD759" s="276"/>
      <c r="BE759" s="276"/>
      <c r="BF759" s="276"/>
      <c r="BG759" s="276"/>
      <c r="BH759" s="276"/>
      <c r="BI759" s="276"/>
      <c r="BJ759" s="276"/>
      <c r="BK759" s="276"/>
      <c r="BL759" s="276"/>
      <c r="BM759" s="276"/>
      <c r="BN759" s="276"/>
      <c r="BO759" s="276"/>
      <c r="BP759" s="276"/>
      <c r="BQ759" s="276"/>
      <c r="BR759" s="276"/>
      <c r="BS759" s="276"/>
      <c r="BT759" s="276"/>
      <c r="BU759" s="276"/>
      <c r="BV759" s="276"/>
      <c r="BW759" s="276"/>
      <c r="BX759" s="276"/>
      <c r="BY759" s="276"/>
      <c r="BZ759" s="276"/>
      <c r="CA759" s="276"/>
      <c r="CB759" s="276"/>
      <c r="CC759" s="276"/>
      <c r="CD759" s="276"/>
      <c r="CE759" s="276"/>
    </row>
    <row r="760" spans="1:83" ht="12.65" customHeight="1" x14ac:dyDescent="0.3">
      <c r="A760" s="209" t="str">
        <f>RIGHT($C$83,3)&amp;"*"&amp;RIGHT($C$82,4)&amp;"*"&amp;AC$55&amp;"*"&amp;"A"</f>
        <v>082*2021*7180*A</v>
      </c>
      <c r="B760" s="275">
        <f>ROUND(AC59,0)</f>
        <v>0</v>
      </c>
      <c r="C760" s="277">
        <f>ROUND(AC60,2)</f>
        <v>0</v>
      </c>
      <c r="D760" s="275">
        <f>ROUND(AC61,0)</f>
        <v>0</v>
      </c>
      <c r="E760" s="275">
        <f>ROUND(AC62,0)</f>
        <v>0</v>
      </c>
      <c r="F760" s="275">
        <f>ROUND(AC63,0)</f>
        <v>0</v>
      </c>
      <c r="G760" s="275">
        <f>ROUND(AC64,0)</f>
        <v>0</v>
      </c>
      <c r="H760" s="275">
        <f>ROUND(AC65,0)</f>
        <v>0</v>
      </c>
      <c r="I760" s="275">
        <f>ROUND(AC66,0)</f>
        <v>0</v>
      </c>
      <c r="J760" s="275">
        <f>ROUND(AC67,0)</f>
        <v>0</v>
      </c>
      <c r="K760" s="275">
        <f>ROUND(AC68,0)</f>
        <v>0</v>
      </c>
      <c r="L760" s="275">
        <f>ROUND(AC69,0)</f>
        <v>0</v>
      </c>
      <c r="M760" s="275">
        <f>ROUND(AC70,0)</f>
        <v>0</v>
      </c>
      <c r="N760" s="275">
        <f>ROUND(AC75,0)</f>
        <v>0</v>
      </c>
      <c r="O760" s="275">
        <f>ROUND(AC73,0)</f>
        <v>0</v>
      </c>
      <c r="P760" s="275">
        <f>IF(AC76&gt;0,ROUND(AC76,0),0)</f>
        <v>0</v>
      </c>
      <c r="Q760" s="275">
        <f>IF(AC77&gt;0,ROUND(AC77,0),0)</f>
        <v>0</v>
      </c>
      <c r="R760" s="275">
        <f>IF(AC78&gt;0,ROUND(AC78,0),0)</f>
        <v>0</v>
      </c>
      <c r="S760" s="275">
        <f>IF(AC79&gt;0,ROUND(AC79,0),0)</f>
        <v>0</v>
      </c>
      <c r="T760" s="277">
        <f>IF(AC80&gt;0,ROUND(AC80,2),0)</f>
        <v>0</v>
      </c>
      <c r="U760" s="275"/>
      <c r="V760" s="276"/>
      <c r="W760" s="275"/>
      <c r="X760" s="275"/>
      <c r="Y760" s="275">
        <f t="shared" si="21"/>
        <v>0</v>
      </c>
      <c r="Z760" s="276"/>
      <c r="AA760" s="276"/>
      <c r="AB760" s="276"/>
      <c r="AC760" s="276"/>
      <c r="AD760" s="276"/>
      <c r="AE760" s="276"/>
      <c r="AF760" s="276"/>
      <c r="AG760" s="276"/>
      <c r="AH760" s="276"/>
      <c r="AI760" s="276"/>
      <c r="AJ760" s="276"/>
      <c r="AK760" s="276"/>
      <c r="AL760" s="276"/>
      <c r="AM760" s="276"/>
      <c r="AN760" s="276"/>
      <c r="AO760" s="276"/>
      <c r="AP760" s="276"/>
      <c r="AQ760" s="276"/>
      <c r="AR760" s="276"/>
      <c r="AS760" s="276"/>
      <c r="AT760" s="276"/>
      <c r="AU760" s="276"/>
      <c r="AV760" s="276"/>
      <c r="AW760" s="276"/>
      <c r="AX760" s="276"/>
      <c r="AY760" s="276"/>
      <c r="AZ760" s="276"/>
      <c r="BA760" s="276"/>
      <c r="BB760" s="276"/>
      <c r="BC760" s="276"/>
      <c r="BD760" s="276"/>
      <c r="BE760" s="276"/>
      <c r="BF760" s="276"/>
      <c r="BG760" s="276"/>
      <c r="BH760" s="276"/>
      <c r="BI760" s="276"/>
      <c r="BJ760" s="276"/>
      <c r="BK760" s="276"/>
      <c r="BL760" s="276"/>
      <c r="BM760" s="276"/>
      <c r="BN760" s="276"/>
      <c r="BO760" s="276"/>
      <c r="BP760" s="276"/>
      <c r="BQ760" s="276"/>
      <c r="BR760" s="276"/>
      <c r="BS760" s="276"/>
      <c r="BT760" s="276"/>
      <c r="BU760" s="276"/>
      <c r="BV760" s="276"/>
      <c r="BW760" s="276"/>
      <c r="BX760" s="276"/>
      <c r="BY760" s="276"/>
      <c r="BZ760" s="276"/>
      <c r="CA760" s="276"/>
      <c r="CB760" s="276"/>
      <c r="CC760" s="276"/>
      <c r="CD760" s="276"/>
      <c r="CE760" s="276"/>
    </row>
    <row r="761" spans="1:83" ht="12.65" customHeight="1" x14ac:dyDescent="0.3">
      <c r="A761" s="209" t="str">
        <f>RIGHT($C$83,3)&amp;"*"&amp;RIGHT($C$82,4)&amp;"*"&amp;AD$55&amp;"*"&amp;"A"</f>
        <v>082*2021*7190*A</v>
      </c>
      <c r="B761" s="275">
        <f>ROUND(AD59,0)</f>
        <v>0</v>
      </c>
      <c r="C761" s="277">
        <f>ROUND(AD60,2)</f>
        <v>0</v>
      </c>
      <c r="D761" s="275">
        <f>ROUND(AD61,0)</f>
        <v>0</v>
      </c>
      <c r="E761" s="275">
        <f>ROUND(AD62,0)</f>
        <v>0</v>
      </c>
      <c r="F761" s="275">
        <f>ROUND(AD63,0)</f>
        <v>0</v>
      </c>
      <c r="G761" s="275">
        <f>ROUND(AD64,0)</f>
        <v>0</v>
      </c>
      <c r="H761" s="275">
        <f>ROUND(AD65,0)</f>
        <v>0</v>
      </c>
      <c r="I761" s="275">
        <f>ROUND(AD66,0)</f>
        <v>0</v>
      </c>
      <c r="J761" s="275">
        <f>ROUND(AD67,0)</f>
        <v>0</v>
      </c>
      <c r="K761" s="275">
        <f>ROUND(AD68,0)</f>
        <v>0</v>
      </c>
      <c r="L761" s="275">
        <f>ROUND(AD69,0)</f>
        <v>0</v>
      </c>
      <c r="M761" s="275">
        <f>ROUND(AD70,0)</f>
        <v>0</v>
      </c>
      <c r="N761" s="275">
        <f>ROUND(AD75,0)</f>
        <v>0</v>
      </c>
      <c r="O761" s="275">
        <f>ROUND(AD73,0)</f>
        <v>0</v>
      </c>
      <c r="P761" s="275">
        <f>IF(AD76&gt;0,ROUND(AD76,0),0)</f>
        <v>0</v>
      </c>
      <c r="Q761" s="275">
        <f>IF(AD77&gt;0,ROUND(AD77,0),0)</f>
        <v>0</v>
      </c>
      <c r="R761" s="275">
        <f>IF(AD78&gt;0,ROUND(AD78,0),0)</f>
        <v>0</v>
      </c>
      <c r="S761" s="275">
        <f>IF(AD79&gt;0,ROUND(AD79,0),0)</f>
        <v>0</v>
      </c>
      <c r="T761" s="277">
        <f>IF(AD80&gt;0,ROUND(AD80,2),0)</f>
        <v>0</v>
      </c>
      <c r="U761" s="275"/>
      <c r="V761" s="276"/>
      <c r="W761" s="275"/>
      <c r="X761" s="275"/>
      <c r="Y761" s="275">
        <f t="shared" si="21"/>
        <v>0</v>
      </c>
      <c r="Z761" s="276"/>
      <c r="AA761" s="276"/>
      <c r="AB761" s="276"/>
      <c r="AC761" s="276"/>
      <c r="AD761" s="276"/>
      <c r="AE761" s="276"/>
      <c r="AF761" s="276"/>
      <c r="AG761" s="276"/>
      <c r="AH761" s="276"/>
      <c r="AI761" s="276"/>
      <c r="AJ761" s="276"/>
      <c r="AK761" s="276"/>
      <c r="AL761" s="276"/>
      <c r="AM761" s="276"/>
      <c r="AN761" s="276"/>
      <c r="AO761" s="276"/>
      <c r="AP761" s="276"/>
      <c r="AQ761" s="276"/>
      <c r="AR761" s="276"/>
      <c r="AS761" s="276"/>
      <c r="AT761" s="276"/>
      <c r="AU761" s="276"/>
      <c r="AV761" s="276"/>
      <c r="AW761" s="276"/>
      <c r="AX761" s="276"/>
      <c r="AY761" s="276"/>
      <c r="AZ761" s="276"/>
      <c r="BA761" s="276"/>
      <c r="BB761" s="276"/>
      <c r="BC761" s="276"/>
      <c r="BD761" s="276"/>
      <c r="BE761" s="276"/>
      <c r="BF761" s="276"/>
      <c r="BG761" s="276"/>
      <c r="BH761" s="276"/>
      <c r="BI761" s="276"/>
      <c r="BJ761" s="276"/>
      <c r="BK761" s="276"/>
      <c r="BL761" s="276"/>
      <c r="BM761" s="276"/>
      <c r="BN761" s="276"/>
      <c r="BO761" s="276"/>
      <c r="BP761" s="276"/>
      <c r="BQ761" s="276"/>
      <c r="BR761" s="276"/>
      <c r="BS761" s="276"/>
      <c r="BT761" s="276"/>
      <c r="BU761" s="276"/>
      <c r="BV761" s="276"/>
      <c r="BW761" s="276"/>
      <c r="BX761" s="276"/>
      <c r="BY761" s="276"/>
      <c r="BZ761" s="276"/>
      <c r="CA761" s="276"/>
      <c r="CB761" s="276"/>
      <c r="CC761" s="276"/>
      <c r="CD761" s="276"/>
      <c r="CE761" s="276"/>
    </row>
    <row r="762" spans="1:83" ht="12.65" customHeight="1" x14ac:dyDescent="0.3">
      <c r="A762" s="209" t="str">
        <f>RIGHT($C$83,3)&amp;"*"&amp;RIGHT($C$82,4)&amp;"*"&amp;AE$55&amp;"*"&amp;"A"</f>
        <v>082*2021*7200*A</v>
      </c>
      <c r="B762" s="275">
        <f>ROUND(AE59,0)</f>
        <v>1773</v>
      </c>
      <c r="C762" s="277">
        <f>ROUND(AE60,2)</f>
        <v>1.98</v>
      </c>
      <c r="D762" s="275">
        <f>ROUND(AE61,0)</f>
        <v>210746</v>
      </c>
      <c r="E762" s="275">
        <f>ROUND(AE62,0)</f>
        <v>46312</v>
      </c>
      <c r="F762" s="275">
        <f>ROUND(AE63,0)</f>
        <v>126</v>
      </c>
      <c r="G762" s="275">
        <f>ROUND(AE64,0)</f>
        <v>2055</v>
      </c>
      <c r="H762" s="275">
        <f>ROUND(AE65,0)</f>
        <v>0</v>
      </c>
      <c r="I762" s="275">
        <f>ROUND(AE66,0)</f>
        <v>0</v>
      </c>
      <c r="J762" s="275">
        <f>ROUND(AE67,0)</f>
        <v>4531</v>
      </c>
      <c r="K762" s="275">
        <f>ROUND(AE68,0)</f>
        <v>0</v>
      </c>
      <c r="L762" s="275">
        <f>ROUND(AE69,0)</f>
        <v>1182</v>
      </c>
      <c r="M762" s="275">
        <f>ROUND(AE70,0)</f>
        <v>0</v>
      </c>
      <c r="N762" s="275">
        <f>ROUND(AE75,0)</f>
        <v>407485</v>
      </c>
      <c r="O762" s="275">
        <f>ROUND(AE73,0)</f>
        <v>35540</v>
      </c>
      <c r="P762" s="275">
        <f>IF(AE76&gt;0,ROUND(AE76,0),0)</f>
        <v>501</v>
      </c>
      <c r="Q762" s="275">
        <f>IF(AE77&gt;0,ROUND(AE77,0),0)</f>
        <v>0</v>
      </c>
      <c r="R762" s="275">
        <f>IF(AE78&gt;0,ROUND(AE78,0),0)</f>
        <v>501</v>
      </c>
      <c r="S762" s="275">
        <f>IF(AE79&gt;0,ROUND(AE79,0),0)</f>
        <v>0</v>
      </c>
      <c r="T762" s="277">
        <f>IF(AE80&gt;0,ROUND(AE80,2),0)</f>
        <v>0</v>
      </c>
      <c r="U762" s="275"/>
      <c r="V762" s="276"/>
      <c r="W762" s="275"/>
      <c r="X762" s="275"/>
      <c r="Y762" s="275">
        <f t="shared" si="21"/>
        <v>48868</v>
      </c>
      <c r="Z762" s="276"/>
      <c r="AA762" s="276"/>
      <c r="AB762" s="276"/>
      <c r="AC762" s="276"/>
      <c r="AD762" s="276"/>
      <c r="AE762" s="276"/>
      <c r="AF762" s="276"/>
      <c r="AG762" s="276"/>
      <c r="AH762" s="276"/>
      <c r="AI762" s="276"/>
      <c r="AJ762" s="276"/>
      <c r="AK762" s="276"/>
      <c r="AL762" s="276"/>
      <c r="AM762" s="276"/>
      <c r="AN762" s="276"/>
      <c r="AO762" s="276"/>
      <c r="AP762" s="276"/>
      <c r="AQ762" s="276"/>
      <c r="AR762" s="276"/>
      <c r="AS762" s="276"/>
      <c r="AT762" s="276"/>
      <c r="AU762" s="276"/>
      <c r="AV762" s="276"/>
      <c r="AW762" s="276"/>
      <c r="AX762" s="276"/>
      <c r="AY762" s="276"/>
      <c r="AZ762" s="276"/>
      <c r="BA762" s="276"/>
      <c r="BB762" s="276"/>
      <c r="BC762" s="276"/>
      <c r="BD762" s="276"/>
      <c r="BE762" s="276"/>
      <c r="BF762" s="276"/>
      <c r="BG762" s="276"/>
      <c r="BH762" s="276"/>
      <c r="BI762" s="276"/>
      <c r="BJ762" s="276"/>
      <c r="BK762" s="276"/>
      <c r="BL762" s="276"/>
      <c r="BM762" s="276"/>
      <c r="BN762" s="276"/>
      <c r="BO762" s="276"/>
      <c r="BP762" s="276"/>
      <c r="BQ762" s="276"/>
      <c r="BR762" s="276"/>
      <c r="BS762" s="276"/>
      <c r="BT762" s="276"/>
      <c r="BU762" s="276"/>
      <c r="BV762" s="276"/>
      <c r="BW762" s="276"/>
      <c r="BX762" s="276"/>
      <c r="BY762" s="276"/>
      <c r="BZ762" s="276"/>
      <c r="CA762" s="276"/>
      <c r="CB762" s="276"/>
      <c r="CC762" s="276"/>
      <c r="CD762" s="276"/>
      <c r="CE762" s="276"/>
    </row>
    <row r="763" spans="1:83" ht="12.65" customHeight="1" x14ac:dyDescent="0.3">
      <c r="A763" s="209" t="str">
        <f>RIGHT($C$83,3)&amp;"*"&amp;RIGHT($C$82,4)&amp;"*"&amp;AF$55&amp;"*"&amp;"A"</f>
        <v>082*2021*7220*A</v>
      </c>
      <c r="B763" s="275">
        <f>ROUND(AF59,0)</f>
        <v>0</v>
      </c>
      <c r="C763" s="277">
        <f>ROUND(AF60,2)</f>
        <v>0</v>
      </c>
      <c r="D763" s="275">
        <f>ROUND(AF61,0)</f>
        <v>0</v>
      </c>
      <c r="E763" s="275">
        <f>ROUND(AF62,0)</f>
        <v>0</v>
      </c>
      <c r="F763" s="275">
        <f>ROUND(AF63,0)</f>
        <v>0</v>
      </c>
      <c r="G763" s="275">
        <f>ROUND(AF64,0)</f>
        <v>0</v>
      </c>
      <c r="H763" s="275">
        <f>ROUND(AF65,0)</f>
        <v>0</v>
      </c>
      <c r="I763" s="275">
        <f>ROUND(AF66,0)</f>
        <v>0</v>
      </c>
      <c r="J763" s="275">
        <f>ROUND(AF67,0)</f>
        <v>0</v>
      </c>
      <c r="K763" s="275">
        <f>ROUND(AF68,0)</f>
        <v>0</v>
      </c>
      <c r="L763" s="275">
        <f>ROUND(AF69,0)</f>
        <v>0</v>
      </c>
      <c r="M763" s="275">
        <f>ROUND(AF70,0)</f>
        <v>0</v>
      </c>
      <c r="N763" s="275">
        <f>ROUND(AF75,0)</f>
        <v>0</v>
      </c>
      <c r="O763" s="275">
        <f>ROUND(AF73,0)</f>
        <v>0</v>
      </c>
      <c r="P763" s="275">
        <f>IF(AF76&gt;0,ROUND(AF76,0),0)</f>
        <v>0</v>
      </c>
      <c r="Q763" s="275">
        <f>IF(AF77&gt;0,ROUND(AF77,0),0)</f>
        <v>0</v>
      </c>
      <c r="R763" s="275">
        <f>IF(AF78&gt;0,ROUND(AF78,0),0)</f>
        <v>0</v>
      </c>
      <c r="S763" s="275">
        <f>IF(AF79&gt;0,ROUND(AF79,0),0)</f>
        <v>0</v>
      </c>
      <c r="T763" s="277">
        <f>IF(AF80&gt;0,ROUND(AF80,2),0)</f>
        <v>0</v>
      </c>
      <c r="U763" s="275"/>
      <c r="V763" s="276"/>
      <c r="W763" s="275"/>
      <c r="X763" s="275"/>
      <c r="Y763" s="275">
        <f t="shared" si="21"/>
        <v>0</v>
      </c>
      <c r="Z763" s="276"/>
      <c r="AA763" s="276"/>
      <c r="AB763" s="276"/>
      <c r="AC763" s="276"/>
      <c r="AD763" s="276"/>
      <c r="AE763" s="276"/>
      <c r="AF763" s="276"/>
      <c r="AG763" s="276"/>
      <c r="AH763" s="276"/>
      <c r="AI763" s="276"/>
      <c r="AJ763" s="276"/>
      <c r="AK763" s="276"/>
      <c r="AL763" s="276"/>
      <c r="AM763" s="276"/>
      <c r="AN763" s="276"/>
      <c r="AO763" s="276"/>
      <c r="AP763" s="276"/>
      <c r="AQ763" s="276"/>
      <c r="AR763" s="276"/>
      <c r="AS763" s="276"/>
      <c r="AT763" s="276"/>
      <c r="AU763" s="276"/>
      <c r="AV763" s="276"/>
      <c r="AW763" s="276"/>
      <c r="AX763" s="276"/>
      <c r="AY763" s="276"/>
      <c r="AZ763" s="276"/>
      <c r="BA763" s="276"/>
      <c r="BB763" s="276"/>
      <c r="BC763" s="276"/>
      <c r="BD763" s="276"/>
      <c r="BE763" s="276"/>
      <c r="BF763" s="276"/>
      <c r="BG763" s="276"/>
      <c r="BH763" s="276"/>
      <c r="BI763" s="276"/>
      <c r="BJ763" s="276"/>
      <c r="BK763" s="276"/>
      <c r="BL763" s="276"/>
      <c r="BM763" s="276"/>
      <c r="BN763" s="276"/>
      <c r="BO763" s="276"/>
      <c r="BP763" s="276"/>
      <c r="BQ763" s="276"/>
      <c r="BR763" s="276"/>
      <c r="BS763" s="276"/>
      <c r="BT763" s="276"/>
      <c r="BU763" s="276"/>
      <c r="BV763" s="276"/>
      <c r="BW763" s="276"/>
      <c r="BX763" s="276"/>
      <c r="BY763" s="276"/>
      <c r="BZ763" s="276"/>
      <c r="CA763" s="276"/>
      <c r="CB763" s="276"/>
      <c r="CC763" s="276"/>
      <c r="CD763" s="276"/>
      <c r="CE763" s="276"/>
    </row>
    <row r="764" spans="1:83" ht="12.65" customHeight="1" x14ac:dyDescent="0.3">
      <c r="A764" s="209" t="str">
        <f>RIGHT($C$83,3)&amp;"*"&amp;RIGHT($C$82,4)&amp;"*"&amp;AG$55&amp;"*"&amp;"A"</f>
        <v>082*2021*7230*A</v>
      </c>
      <c r="B764" s="275">
        <f>ROUND(AG59,0)</f>
        <v>846</v>
      </c>
      <c r="C764" s="277">
        <f>ROUND(AG60,2)</f>
        <v>2.74</v>
      </c>
      <c r="D764" s="275">
        <f>ROUND(AG61,0)</f>
        <v>723223</v>
      </c>
      <c r="E764" s="275">
        <f>ROUND(AG62,0)</f>
        <v>158932</v>
      </c>
      <c r="F764" s="275">
        <f>ROUND(AG63,0)</f>
        <v>14083</v>
      </c>
      <c r="G764" s="275">
        <f>ROUND(AG64,0)</f>
        <v>29094</v>
      </c>
      <c r="H764" s="275">
        <f>ROUND(AG65,0)</f>
        <v>1073</v>
      </c>
      <c r="I764" s="275">
        <f>ROUND(AG66,0)</f>
        <v>39</v>
      </c>
      <c r="J764" s="275">
        <f>ROUND(AG67,0)</f>
        <v>5707</v>
      </c>
      <c r="K764" s="275">
        <f>ROUND(AG68,0)</f>
        <v>6553</v>
      </c>
      <c r="L764" s="275">
        <f>ROUND(AG69,0)</f>
        <v>7808</v>
      </c>
      <c r="M764" s="275">
        <f>ROUND(AG70,0)</f>
        <v>0</v>
      </c>
      <c r="N764" s="275">
        <f>ROUND(AG75,0)</f>
        <v>1396693</v>
      </c>
      <c r="O764" s="275">
        <f>ROUND(AG73,0)</f>
        <v>695</v>
      </c>
      <c r="P764" s="275">
        <f>IF(AG76&gt;0,ROUND(AG76,0),0)</f>
        <v>631</v>
      </c>
      <c r="Q764" s="275">
        <f>IF(AG77&gt;0,ROUND(AG77,0),0)</f>
        <v>0</v>
      </c>
      <c r="R764" s="275">
        <f>IF(AG78&gt;0,ROUND(AG78,0),0)</f>
        <v>631</v>
      </c>
      <c r="S764" s="275">
        <f>IF(AG79&gt;0,ROUND(AG79,0),0)</f>
        <v>0</v>
      </c>
      <c r="T764" s="277">
        <f>IF(AG80&gt;0,ROUND(AG80,2),0)</f>
        <v>0</v>
      </c>
      <c r="U764" s="275"/>
      <c r="V764" s="276"/>
      <c r="W764" s="275"/>
      <c r="X764" s="275"/>
      <c r="Y764" s="275">
        <f t="shared" si="21"/>
        <v>226144</v>
      </c>
      <c r="Z764" s="276"/>
      <c r="AA764" s="276"/>
      <c r="AB764" s="276"/>
      <c r="AC764" s="276"/>
      <c r="AD764" s="276"/>
      <c r="AE764" s="276"/>
      <c r="AF764" s="276"/>
      <c r="AG764" s="276"/>
      <c r="AH764" s="276"/>
      <c r="AI764" s="276"/>
      <c r="AJ764" s="276"/>
      <c r="AK764" s="276"/>
      <c r="AL764" s="276"/>
      <c r="AM764" s="276"/>
      <c r="AN764" s="276"/>
      <c r="AO764" s="276"/>
      <c r="AP764" s="276"/>
      <c r="AQ764" s="276"/>
      <c r="AR764" s="276"/>
      <c r="AS764" s="276"/>
      <c r="AT764" s="276"/>
      <c r="AU764" s="276"/>
      <c r="AV764" s="276"/>
      <c r="AW764" s="276"/>
      <c r="AX764" s="276"/>
      <c r="AY764" s="276"/>
      <c r="AZ764" s="276"/>
      <c r="BA764" s="276"/>
      <c r="BB764" s="276"/>
      <c r="BC764" s="276"/>
      <c r="BD764" s="276"/>
      <c r="BE764" s="276"/>
      <c r="BF764" s="276"/>
      <c r="BG764" s="276"/>
      <c r="BH764" s="276"/>
      <c r="BI764" s="276"/>
      <c r="BJ764" s="276"/>
      <c r="BK764" s="276"/>
      <c r="BL764" s="276"/>
      <c r="BM764" s="276"/>
      <c r="BN764" s="276"/>
      <c r="BO764" s="276"/>
      <c r="BP764" s="276"/>
      <c r="BQ764" s="276"/>
      <c r="BR764" s="276"/>
      <c r="BS764" s="276"/>
      <c r="BT764" s="276"/>
      <c r="BU764" s="276"/>
      <c r="BV764" s="276"/>
      <c r="BW764" s="276"/>
      <c r="BX764" s="276"/>
      <c r="BY764" s="276"/>
      <c r="BZ764" s="276"/>
      <c r="CA764" s="276"/>
      <c r="CB764" s="276"/>
      <c r="CC764" s="276"/>
      <c r="CD764" s="276"/>
      <c r="CE764" s="276"/>
    </row>
    <row r="765" spans="1:83" ht="12.65" customHeight="1" x14ac:dyDescent="0.3">
      <c r="A765" s="209" t="str">
        <f>RIGHT($C$83,3)&amp;"*"&amp;RIGHT($C$82,4)&amp;"*"&amp;AH$55&amp;"*"&amp;"A"</f>
        <v>082*2021*7240*A</v>
      </c>
      <c r="B765" s="275">
        <f>ROUND(AH59,0)</f>
        <v>0</v>
      </c>
      <c r="C765" s="277">
        <f>ROUND(AH60,2)</f>
        <v>0</v>
      </c>
      <c r="D765" s="275">
        <f>ROUND(AH61,0)</f>
        <v>0</v>
      </c>
      <c r="E765" s="275">
        <f>ROUND(AH62,0)</f>
        <v>0</v>
      </c>
      <c r="F765" s="275">
        <f>ROUND(AH63,0)</f>
        <v>0</v>
      </c>
      <c r="G765" s="275">
        <f>ROUND(AH64,0)</f>
        <v>0</v>
      </c>
      <c r="H765" s="275">
        <f>ROUND(AH65,0)</f>
        <v>0</v>
      </c>
      <c r="I765" s="275">
        <f>ROUND(AH66,0)</f>
        <v>0</v>
      </c>
      <c r="J765" s="275">
        <f>ROUND(AH67,0)</f>
        <v>0</v>
      </c>
      <c r="K765" s="275">
        <f>ROUND(AH68,0)</f>
        <v>0</v>
      </c>
      <c r="L765" s="275">
        <f>ROUND(AH69,0)</f>
        <v>0</v>
      </c>
      <c r="M765" s="275">
        <f>ROUND(AH70,0)</f>
        <v>0</v>
      </c>
      <c r="N765" s="275">
        <f>ROUND(AH75,0)</f>
        <v>0</v>
      </c>
      <c r="O765" s="275">
        <f>ROUND(AH73,0)</f>
        <v>0</v>
      </c>
      <c r="P765" s="275">
        <f>IF(AH76&gt;0,ROUND(AH76,0),0)</f>
        <v>0</v>
      </c>
      <c r="Q765" s="275">
        <f>IF(AH77&gt;0,ROUND(AH77,0),0)</f>
        <v>0</v>
      </c>
      <c r="R765" s="275">
        <f>IF(AH78&gt;0,ROUND(AH78,0),0)</f>
        <v>0</v>
      </c>
      <c r="S765" s="275">
        <f>IF(AH79&gt;0,ROUND(AH79,0),0)</f>
        <v>0</v>
      </c>
      <c r="T765" s="277">
        <f>IF(AH80&gt;0,ROUND(AH80,2),0)</f>
        <v>0</v>
      </c>
      <c r="U765" s="275"/>
      <c r="V765" s="276"/>
      <c r="W765" s="275"/>
      <c r="X765" s="275"/>
      <c r="Y765" s="275">
        <f t="shared" si="21"/>
        <v>0</v>
      </c>
      <c r="Z765" s="276"/>
      <c r="AA765" s="276"/>
      <c r="AB765" s="276"/>
      <c r="AC765" s="276"/>
      <c r="AD765" s="276"/>
      <c r="AE765" s="276"/>
      <c r="AF765" s="276"/>
      <c r="AG765" s="276"/>
      <c r="AH765" s="276"/>
      <c r="AI765" s="276"/>
      <c r="AJ765" s="276"/>
      <c r="AK765" s="276"/>
      <c r="AL765" s="276"/>
      <c r="AM765" s="276"/>
      <c r="AN765" s="276"/>
      <c r="AO765" s="276"/>
      <c r="AP765" s="276"/>
      <c r="AQ765" s="276"/>
      <c r="AR765" s="276"/>
      <c r="AS765" s="276"/>
      <c r="AT765" s="276"/>
      <c r="AU765" s="276"/>
      <c r="AV765" s="276"/>
      <c r="AW765" s="276"/>
      <c r="AX765" s="276"/>
      <c r="AY765" s="276"/>
      <c r="AZ765" s="276"/>
      <c r="BA765" s="276"/>
      <c r="BB765" s="276"/>
      <c r="BC765" s="276"/>
      <c r="BD765" s="276"/>
      <c r="BE765" s="276"/>
      <c r="BF765" s="276"/>
      <c r="BG765" s="276"/>
      <c r="BH765" s="276"/>
      <c r="BI765" s="276"/>
      <c r="BJ765" s="276"/>
      <c r="BK765" s="276"/>
      <c r="BL765" s="276"/>
      <c r="BM765" s="276"/>
      <c r="BN765" s="276"/>
      <c r="BO765" s="276"/>
      <c r="BP765" s="276"/>
      <c r="BQ765" s="276"/>
      <c r="BR765" s="276"/>
      <c r="BS765" s="276"/>
      <c r="BT765" s="276"/>
      <c r="BU765" s="276"/>
      <c r="BV765" s="276"/>
      <c r="BW765" s="276"/>
      <c r="BX765" s="276"/>
      <c r="BY765" s="276"/>
      <c r="BZ765" s="276"/>
      <c r="CA765" s="276"/>
      <c r="CB765" s="276"/>
      <c r="CC765" s="276"/>
      <c r="CD765" s="276"/>
      <c r="CE765" s="276"/>
    </row>
    <row r="766" spans="1:83" ht="12.65" customHeight="1" x14ac:dyDescent="0.3">
      <c r="A766" s="209" t="str">
        <f>RIGHT($C$83,3)&amp;"*"&amp;RIGHT($C$82,4)&amp;"*"&amp;AI$55&amp;"*"&amp;"A"</f>
        <v>082*2021*7250*A</v>
      </c>
      <c r="B766" s="275">
        <f>ROUND(AI59,0)</f>
        <v>0</v>
      </c>
      <c r="C766" s="277">
        <f>ROUND(AI60,2)</f>
        <v>0</v>
      </c>
      <c r="D766" s="275">
        <f>ROUND(AI61,0)</f>
        <v>0</v>
      </c>
      <c r="E766" s="275">
        <f>ROUND(AI62,0)</f>
        <v>0</v>
      </c>
      <c r="F766" s="275">
        <f>ROUND(AI63,0)</f>
        <v>0</v>
      </c>
      <c r="G766" s="275">
        <f>ROUND(AI64,0)</f>
        <v>0</v>
      </c>
      <c r="H766" s="275">
        <f>ROUND(AI65,0)</f>
        <v>0</v>
      </c>
      <c r="I766" s="275">
        <f>ROUND(AI66,0)</f>
        <v>0</v>
      </c>
      <c r="J766" s="275">
        <f>ROUND(AI67,0)</f>
        <v>0</v>
      </c>
      <c r="K766" s="275">
        <f>ROUND(AI68,0)</f>
        <v>0</v>
      </c>
      <c r="L766" s="275">
        <f>ROUND(AI69,0)</f>
        <v>0</v>
      </c>
      <c r="M766" s="275">
        <f>ROUND(AI70,0)</f>
        <v>0</v>
      </c>
      <c r="N766" s="275">
        <f>ROUND(AI75,0)</f>
        <v>0</v>
      </c>
      <c r="O766" s="275">
        <f>ROUND(AI73,0)</f>
        <v>0</v>
      </c>
      <c r="P766" s="275">
        <f>IF(AI76&gt;0,ROUND(AI76,0),0)</f>
        <v>0</v>
      </c>
      <c r="Q766" s="275">
        <f>IF(AI77&gt;0,ROUND(AI77,0),0)</f>
        <v>0</v>
      </c>
      <c r="R766" s="275">
        <f>IF(AI78&gt;0,ROUND(AI78,0),0)</f>
        <v>0</v>
      </c>
      <c r="S766" s="275">
        <f>IF(AI79&gt;0,ROUND(AI79,0),0)</f>
        <v>0</v>
      </c>
      <c r="T766" s="277">
        <f>IF(AI80&gt;0,ROUND(AI80,2),0)</f>
        <v>0</v>
      </c>
      <c r="U766" s="275"/>
      <c r="V766" s="276"/>
      <c r="W766" s="275"/>
      <c r="X766" s="275"/>
      <c r="Y766" s="275">
        <f t="shared" si="21"/>
        <v>0</v>
      </c>
      <c r="Z766" s="276"/>
      <c r="AA766" s="276"/>
      <c r="AB766" s="276"/>
      <c r="AC766" s="276"/>
      <c r="AD766" s="276"/>
      <c r="AE766" s="276"/>
      <c r="AF766" s="276"/>
      <c r="AG766" s="276"/>
      <c r="AH766" s="276"/>
      <c r="AI766" s="276"/>
      <c r="AJ766" s="276"/>
      <c r="AK766" s="276"/>
      <c r="AL766" s="276"/>
      <c r="AM766" s="276"/>
      <c r="AN766" s="276"/>
      <c r="AO766" s="276"/>
      <c r="AP766" s="276"/>
      <c r="AQ766" s="276"/>
      <c r="AR766" s="276"/>
      <c r="AS766" s="276"/>
      <c r="AT766" s="276"/>
      <c r="AU766" s="276"/>
      <c r="AV766" s="276"/>
      <c r="AW766" s="276"/>
      <c r="AX766" s="276"/>
      <c r="AY766" s="276"/>
      <c r="AZ766" s="276"/>
      <c r="BA766" s="276"/>
      <c r="BB766" s="276"/>
      <c r="BC766" s="276"/>
      <c r="BD766" s="276"/>
      <c r="BE766" s="276"/>
      <c r="BF766" s="276"/>
      <c r="BG766" s="276"/>
      <c r="BH766" s="276"/>
      <c r="BI766" s="276"/>
      <c r="BJ766" s="276"/>
      <c r="BK766" s="276"/>
      <c r="BL766" s="276"/>
      <c r="BM766" s="276"/>
      <c r="BN766" s="276"/>
      <c r="BO766" s="276"/>
      <c r="BP766" s="276"/>
      <c r="BQ766" s="276"/>
      <c r="BR766" s="276"/>
      <c r="BS766" s="276"/>
      <c r="BT766" s="276"/>
      <c r="BU766" s="276"/>
      <c r="BV766" s="276"/>
      <c r="BW766" s="276"/>
      <c r="BX766" s="276"/>
      <c r="BY766" s="276"/>
      <c r="BZ766" s="276"/>
      <c r="CA766" s="276"/>
      <c r="CB766" s="276"/>
      <c r="CC766" s="276"/>
      <c r="CD766" s="276"/>
      <c r="CE766" s="276"/>
    </row>
    <row r="767" spans="1:83" ht="12.65" customHeight="1" x14ac:dyDescent="0.3">
      <c r="A767" s="209" t="str">
        <f>RIGHT($C$83,3)&amp;"*"&amp;RIGHT($C$82,4)&amp;"*"&amp;AJ$55&amp;"*"&amp;"A"</f>
        <v>082*2021*7260*A</v>
      </c>
      <c r="B767" s="275">
        <f>ROUND(AJ59,0)</f>
        <v>3324</v>
      </c>
      <c r="C767" s="277">
        <f>ROUND(AJ60,2)</f>
        <v>6.12</v>
      </c>
      <c r="D767" s="275">
        <f>ROUND(AJ61,0)</f>
        <v>663611</v>
      </c>
      <c r="E767" s="275">
        <f>ROUND(AJ62,0)</f>
        <v>145832</v>
      </c>
      <c r="F767" s="275">
        <f>ROUND(AJ63,0)</f>
        <v>2420</v>
      </c>
      <c r="G767" s="275">
        <f>ROUND(AJ64,0)</f>
        <v>36522</v>
      </c>
      <c r="H767" s="275">
        <f>ROUND(AJ65,0)</f>
        <v>0</v>
      </c>
      <c r="I767" s="275">
        <f>ROUND(AJ66,0)</f>
        <v>0</v>
      </c>
      <c r="J767" s="275">
        <f>ROUND(AJ67,0)</f>
        <v>9370</v>
      </c>
      <c r="K767" s="275">
        <f>ROUND(AJ68,0)</f>
        <v>3572</v>
      </c>
      <c r="L767" s="275">
        <f>ROUND(AJ69,0)</f>
        <v>6784</v>
      </c>
      <c r="M767" s="275">
        <f>ROUND(AJ70,0)</f>
        <v>0</v>
      </c>
      <c r="N767" s="275">
        <f>ROUND(AJ75,0)</f>
        <v>541651</v>
      </c>
      <c r="O767" s="275">
        <f>ROUND(AJ73,0)</f>
        <v>0</v>
      </c>
      <c r="P767" s="275">
        <f>IF(AJ76&gt;0,ROUND(AJ76,0),0)</f>
        <v>1036</v>
      </c>
      <c r="Q767" s="275">
        <f>IF(AJ77&gt;0,ROUND(AJ77,0),0)</f>
        <v>0</v>
      </c>
      <c r="R767" s="275">
        <f>IF(AJ78&gt;0,ROUND(AJ78,0),0)</f>
        <v>1036</v>
      </c>
      <c r="S767" s="275">
        <f>IF(AJ79&gt;0,ROUND(AJ79,0),0)</f>
        <v>0</v>
      </c>
      <c r="T767" s="277">
        <f>IF(AJ80&gt;0,ROUND(AJ80,2),0)</f>
        <v>2.73</v>
      </c>
      <c r="U767" s="275"/>
      <c r="V767" s="276"/>
      <c r="W767" s="275"/>
      <c r="X767" s="275"/>
      <c r="Y767" s="275">
        <f t="shared" si="21"/>
        <v>145620</v>
      </c>
      <c r="Z767" s="276"/>
      <c r="AA767" s="276"/>
      <c r="AB767" s="276"/>
      <c r="AC767" s="276"/>
      <c r="AD767" s="276"/>
      <c r="AE767" s="276"/>
      <c r="AF767" s="276"/>
      <c r="AG767" s="276"/>
      <c r="AH767" s="276"/>
      <c r="AI767" s="276"/>
      <c r="AJ767" s="276"/>
      <c r="AK767" s="276"/>
      <c r="AL767" s="276"/>
      <c r="AM767" s="276"/>
      <c r="AN767" s="276"/>
      <c r="AO767" s="276"/>
      <c r="AP767" s="276"/>
      <c r="AQ767" s="276"/>
      <c r="AR767" s="276"/>
      <c r="AS767" s="276"/>
      <c r="AT767" s="276"/>
      <c r="AU767" s="276"/>
      <c r="AV767" s="276"/>
      <c r="AW767" s="276"/>
      <c r="AX767" s="276"/>
      <c r="AY767" s="276"/>
      <c r="AZ767" s="276"/>
      <c r="BA767" s="276"/>
      <c r="BB767" s="276"/>
      <c r="BC767" s="276"/>
      <c r="BD767" s="276"/>
      <c r="BE767" s="276"/>
      <c r="BF767" s="276"/>
      <c r="BG767" s="276"/>
      <c r="BH767" s="276"/>
      <c r="BI767" s="276"/>
      <c r="BJ767" s="276"/>
      <c r="BK767" s="276"/>
      <c r="BL767" s="276"/>
      <c r="BM767" s="276"/>
      <c r="BN767" s="276"/>
      <c r="BO767" s="276"/>
      <c r="BP767" s="276"/>
      <c r="BQ767" s="276"/>
      <c r="BR767" s="276"/>
      <c r="BS767" s="276"/>
      <c r="BT767" s="276"/>
      <c r="BU767" s="276"/>
      <c r="BV767" s="276"/>
      <c r="BW767" s="276"/>
      <c r="BX767" s="276"/>
      <c r="BY767" s="276"/>
      <c r="BZ767" s="276"/>
      <c r="CA767" s="276"/>
      <c r="CB767" s="276"/>
      <c r="CC767" s="276"/>
      <c r="CD767" s="276"/>
      <c r="CE767" s="276"/>
    </row>
    <row r="768" spans="1:83" ht="12.65" customHeight="1" x14ac:dyDescent="0.3">
      <c r="A768" s="209" t="str">
        <f>RIGHT($C$83,3)&amp;"*"&amp;RIGHT($C$82,4)&amp;"*"&amp;AK$55&amp;"*"&amp;"A"</f>
        <v>082*2021*7310*A</v>
      </c>
      <c r="B768" s="275">
        <f>ROUND(AK59,0)</f>
        <v>0</v>
      </c>
      <c r="C768" s="277">
        <f>ROUND(AK60,2)</f>
        <v>0</v>
      </c>
      <c r="D768" s="275">
        <f>ROUND(AK61,0)</f>
        <v>0</v>
      </c>
      <c r="E768" s="275">
        <f>ROUND(AK62,0)</f>
        <v>0</v>
      </c>
      <c r="F768" s="275">
        <f>ROUND(AK63,0)</f>
        <v>0</v>
      </c>
      <c r="G768" s="275">
        <f>ROUND(AK64,0)</f>
        <v>0</v>
      </c>
      <c r="H768" s="275">
        <f>ROUND(AK65,0)</f>
        <v>0</v>
      </c>
      <c r="I768" s="275">
        <f>ROUND(AK66,0)</f>
        <v>0</v>
      </c>
      <c r="J768" s="275">
        <f>ROUND(AK67,0)</f>
        <v>0</v>
      </c>
      <c r="K768" s="275">
        <f>ROUND(AK68,0)</f>
        <v>0</v>
      </c>
      <c r="L768" s="275">
        <f>ROUND(AK69,0)</f>
        <v>0</v>
      </c>
      <c r="M768" s="275">
        <f>ROUND(AK70,0)</f>
        <v>0</v>
      </c>
      <c r="N768" s="275">
        <f>ROUND(AK75,0)</f>
        <v>0</v>
      </c>
      <c r="O768" s="275">
        <f>ROUND(AK73,0)</f>
        <v>0</v>
      </c>
      <c r="P768" s="275">
        <f>IF(AK76&gt;0,ROUND(AK76,0),0)</f>
        <v>0</v>
      </c>
      <c r="Q768" s="275">
        <f>IF(AK77&gt;0,ROUND(AK77,0),0)</f>
        <v>0</v>
      </c>
      <c r="R768" s="275">
        <f>IF(AK78&gt;0,ROUND(AK78,0),0)</f>
        <v>0</v>
      </c>
      <c r="S768" s="275">
        <f>IF(AK79&gt;0,ROUND(AK79,0),0)</f>
        <v>0</v>
      </c>
      <c r="T768" s="277">
        <f>IF(AK80&gt;0,ROUND(AK80,2),0)</f>
        <v>0</v>
      </c>
      <c r="U768" s="275"/>
      <c r="V768" s="276"/>
      <c r="W768" s="275"/>
      <c r="X768" s="275"/>
      <c r="Y768" s="275">
        <f t="shared" si="21"/>
        <v>0</v>
      </c>
      <c r="Z768" s="276"/>
      <c r="AA768" s="276"/>
      <c r="AB768" s="276"/>
      <c r="AC768" s="276"/>
      <c r="AD768" s="276"/>
      <c r="AE768" s="276"/>
      <c r="AF768" s="276"/>
      <c r="AG768" s="276"/>
      <c r="AH768" s="276"/>
      <c r="AI768" s="276"/>
      <c r="AJ768" s="276"/>
      <c r="AK768" s="276"/>
      <c r="AL768" s="276"/>
      <c r="AM768" s="276"/>
      <c r="AN768" s="276"/>
      <c r="AO768" s="276"/>
      <c r="AP768" s="276"/>
      <c r="AQ768" s="276"/>
      <c r="AR768" s="276"/>
      <c r="AS768" s="276"/>
      <c r="AT768" s="276"/>
      <c r="AU768" s="276"/>
      <c r="AV768" s="276"/>
      <c r="AW768" s="276"/>
      <c r="AX768" s="276"/>
      <c r="AY768" s="276"/>
      <c r="AZ768" s="276"/>
      <c r="BA768" s="276"/>
      <c r="BB768" s="276"/>
      <c r="BC768" s="276"/>
      <c r="BD768" s="276"/>
      <c r="BE768" s="276"/>
      <c r="BF768" s="276"/>
      <c r="BG768" s="276"/>
      <c r="BH768" s="276"/>
      <c r="BI768" s="276"/>
      <c r="BJ768" s="276"/>
      <c r="BK768" s="276"/>
      <c r="BL768" s="276"/>
      <c r="BM768" s="276"/>
      <c r="BN768" s="276"/>
      <c r="BO768" s="276"/>
      <c r="BP768" s="276"/>
      <c r="BQ768" s="276"/>
      <c r="BR768" s="276"/>
      <c r="BS768" s="276"/>
      <c r="BT768" s="276"/>
      <c r="BU768" s="276"/>
      <c r="BV768" s="276"/>
      <c r="BW768" s="276"/>
      <c r="BX768" s="276"/>
      <c r="BY768" s="276"/>
      <c r="BZ768" s="276"/>
      <c r="CA768" s="276"/>
      <c r="CB768" s="276"/>
      <c r="CC768" s="276"/>
      <c r="CD768" s="276"/>
      <c r="CE768" s="276"/>
    </row>
    <row r="769" spans="1:83" ht="12.65" customHeight="1" x14ac:dyDescent="0.3">
      <c r="A769" s="209" t="str">
        <f>RIGHT($C$83,3)&amp;"*"&amp;RIGHT($C$82,4)&amp;"*"&amp;AL$55&amp;"*"&amp;"A"</f>
        <v>082*2021*7320*A</v>
      </c>
      <c r="B769" s="275">
        <f>ROUND(AL59,0)</f>
        <v>0</v>
      </c>
      <c r="C769" s="277">
        <f>ROUND(AL60,2)</f>
        <v>0</v>
      </c>
      <c r="D769" s="275">
        <f>ROUND(AL61,0)</f>
        <v>0</v>
      </c>
      <c r="E769" s="275">
        <f>ROUND(AL62,0)</f>
        <v>0</v>
      </c>
      <c r="F769" s="275">
        <f>ROUND(AL63,0)</f>
        <v>0</v>
      </c>
      <c r="G769" s="275">
        <f>ROUND(AL64,0)</f>
        <v>0</v>
      </c>
      <c r="H769" s="275">
        <f>ROUND(AL65,0)</f>
        <v>0</v>
      </c>
      <c r="I769" s="275">
        <f>ROUND(AL66,0)</f>
        <v>0</v>
      </c>
      <c r="J769" s="275">
        <f>ROUND(AL67,0)</f>
        <v>0</v>
      </c>
      <c r="K769" s="275">
        <f>ROUND(AL68,0)</f>
        <v>0</v>
      </c>
      <c r="L769" s="275">
        <f>ROUND(AL69,0)</f>
        <v>0</v>
      </c>
      <c r="M769" s="275">
        <f>ROUND(AL70,0)</f>
        <v>0</v>
      </c>
      <c r="N769" s="275">
        <f>ROUND(AL75,0)</f>
        <v>0</v>
      </c>
      <c r="O769" s="275">
        <f>ROUND(AL73,0)</f>
        <v>0</v>
      </c>
      <c r="P769" s="275">
        <f>IF(AL76&gt;0,ROUND(AL76,0),0)</f>
        <v>0</v>
      </c>
      <c r="Q769" s="275">
        <f>IF(AL77&gt;0,ROUND(AL77,0),0)</f>
        <v>0</v>
      </c>
      <c r="R769" s="275">
        <f>IF(AL78&gt;0,ROUND(AL78,0),0)</f>
        <v>0</v>
      </c>
      <c r="S769" s="275">
        <f>IF(AL79&gt;0,ROUND(AL79,0),0)</f>
        <v>0</v>
      </c>
      <c r="T769" s="277">
        <f>IF(AL80&gt;0,ROUND(AL80,2),0)</f>
        <v>0</v>
      </c>
      <c r="U769" s="275"/>
      <c r="V769" s="276"/>
      <c r="W769" s="275"/>
      <c r="X769" s="275"/>
      <c r="Y769" s="275">
        <f t="shared" si="21"/>
        <v>0</v>
      </c>
      <c r="Z769" s="276"/>
      <c r="AA769" s="276"/>
      <c r="AB769" s="276"/>
      <c r="AC769" s="276"/>
      <c r="AD769" s="276"/>
      <c r="AE769" s="276"/>
      <c r="AF769" s="276"/>
      <c r="AG769" s="276"/>
      <c r="AH769" s="276"/>
      <c r="AI769" s="276"/>
      <c r="AJ769" s="276"/>
      <c r="AK769" s="276"/>
      <c r="AL769" s="276"/>
      <c r="AM769" s="276"/>
      <c r="AN769" s="276"/>
      <c r="AO769" s="276"/>
      <c r="AP769" s="276"/>
      <c r="AQ769" s="276"/>
      <c r="AR769" s="276"/>
      <c r="AS769" s="276"/>
      <c r="AT769" s="276"/>
      <c r="AU769" s="276"/>
      <c r="AV769" s="276"/>
      <c r="AW769" s="276"/>
      <c r="AX769" s="276"/>
      <c r="AY769" s="276"/>
      <c r="AZ769" s="276"/>
      <c r="BA769" s="276"/>
      <c r="BB769" s="276"/>
      <c r="BC769" s="276"/>
      <c r="BD769" s="276"/>
      <c r="BE769" s="276"/>
      <c r="BF769" s="276"/>
      <c r="BG769" s="276"/>
      <c r="BH769" s="276"/>
      <c r="BI769" s="276"/>
      <c r="BJ769" s="276"/>
      <c r="BK769" s="276"/>
      <c r="BL769" s="276"/>
      <c r="BM769" s="276"/>
      <c r="BN769" s="276"/>
      <c r="BO769" s="276"/>
      <c r="BP769" s="276"/>
      <c r="BQ769" s="276"/>
      <c r="BR769" s="276"/>
      <c r="BS769" s="276"/>
      <c r="BT769" s="276"/>
      <c r="BU769" s="276"/>
      <c r="BV769" s="276"/>
      <c r="BW769" s="276"/>
      <c r="BX769" s="276"/>
      <c r="BY769" s="276"/>
      <c r="BZ769" s="276"/>
      <c r="CA769" s="276"/>
      <c r="CB769" s="276"/>
      <c r="CC769" s="276"/>
      <c r="CD769" s="276"/>
      <c r="CE769" s="276"/>
    </row>
    <row r="770" spans="1:83" ht="12.65" customHeight="1" x14ac:dyDescent="0.3">
      <c r="A770" s="209" t="str">
        <f>RIGHT($C$83,3)&amp;"*"&amp;RIGHT($C$82,4)&amp;"*"&amp;AM$55&amp;"*"&amp;"A"</f>
        <v>082*2021*7330*A</v>
      </c>
      <c r="B770" s="275">
        <f>ROUND(AM59,0)</f>
        <v>0</v>
      </c>
      <c r="C770" s="277">
        <f>ROUND(AM60,2)</f>
        <v>0</v>
      </c>
      <c r="D770" s="275">
        <f>ROUND(AM61,0)</f>
        <v>0</v>
      </c>
      <c r="E770" s="275">
        <f>ROUND(AM62,0)</f>
        <v>0</v>
      </c>
      <c r="F770" s="275">
        <f>ROUND(AM63,0)</f>
        <v>0</v>
      </c>
      <c r="G770" s="275">
        <f>ROUND(AM64,0)</f>
        <v>0</v>
      </c>
      <c r="H770" s="275">
        <f>ROUND(AM65,0)</f>
        <v>0</v>
      </c>
      <c r="I770" s="275">
        <f>ROUND(AM66,0)</f>
        <v>0</v>
      </c>
      <c r="J770" s="275">
        <f>ROUND(AM67,0)</f>
        <v>0</v>
      </c>
      <c r="K770" s="275">
        <f>ROUND(AM68,0)</f>
        <v>0</v>
      </c>
      <c r="L770" s="275">
        <f>ROUND(AM69,0)</f>
        <v>0</v>
      </c>
      <c r="M770" s="275">
        <f>ROUND(AM70,0)</f>
        <v>0</v>
      </c>
      <c r="N770" s="275">
        <f>ROUND(AM75,0)</f>
        <v>0</v>
      </c>
      <c r="O770" s="275">
        <f>ROUND(AM73,0)</f>
        <v>0</v>
      </c>
      <c r="P770" s="275">
        <f>IF(AM76&gt;0,ROUND(AM76,0),0)</f>
        <v>0</v>
      </c>
      <c r="Q770" s="275">
        <f>IF(AM77&gt;0,ROUND(AM77,0),0)</f>
        <v>0</v>
      </c>
      <c r="R770" s="275">
        <f>IF(AM78&gt;0,ROUND(AM78,0),0)</f>
        <v>0</v>
      </c>
      <c r="S770" s="275">
        <f>IF(AM79&gt;0,ROUND(AM79,0),0)</f>
        <v>0</v>
      </c>
      <c r="T770" s="277">
        <f>IF(AM80&gt;0,ROUND(AM80,2),0)</f>
        <v>0</v>
      </c>
      <c r="U770" s="275"/>
      <c r="V770" s="276"/>
      <c r="W770" s="275"/>
      <c r="X770" s="275"/>
      <c r="Y770" s="275">
        <f t="shared" si="21"/>
        <v>0</v>
      </c>
      <c r="Z770" s="276"/>
      <c r="AA770" s="276"/>
      <c r="AB770" s="276"/>
      <c r="AC770" s="276"/>
      <c r="AD770" s="276"/>
      <c r="AE770" s="276"/>
      <c r="AF770" s="276"/>
      <c r="AG770" s="276"/>
      <c r="AH770" s="276"/>
      <c r="AI770" s="276"/>
      <c r="AJ770" s="276"/>
      <c r="AK770" s="276"/>
      <c r="AL770" s="276"/>
      <c r="AM770" s="276"/>
      <c r="AN770" s="276"/>
      <c r="AO770" s="276"/>
      <c r="AP770" s="276"/>
      <c r="AQ770" s="276"/>
      <c r="AR770" s="276"/>
      <c r="AS770" s="276"/>
      <c r="AT770" s="276"/>
      <c r="AU770" s="276"/>
      <c r="AV770" s="276"/>
      <c r="AW770" s="276"/>
      <c r="AX770" s="276"/>
      <c r="AY770" s="276"/>
      <c r="AZ770" s="276"/>
      <c r="BA770" s="276"/>
      <c r="BB770" s="276"/>
      <c r="BC770" s="276"/>
      <c r="BD770" s="276"/>
      <c r="BE770" s="276"/>
      <c r="BF770" s="276"/>
      <c r="BG770" s="276"/>
      <c r="BH770" s="276"/>
      <c r="BI770" s="276"/>
      <c r="BJ770" s="276"/>
      <c r="BK770" s="276"/>
      <c r="BL770" s="276"/>
      <c r="BM770" s="276"/>
      <c r="BN770" s="276"/>
      <c r="BO770" s="276"/>
      <c r="BP770" s="276"/>
      <c r="BQ770" s="276"/>
      <c r="BR770" s="276"/>
      <c r="BS770" s="276"/>
      <c r="BT770" s="276"/>
      <c r="BU770" s="276"/>
      <c r="BV770" s="276"/>
      <c r="BW770" s="276"/>
      <c r="BX770" s="276"/>
      <c r="BY770" s="276"/>
      <c r="BZ770" s="276"/>
      <c r="CA770" s="276"/>
      <c r="CB770" s="276"/>
      <c r="CC770" s="276"/>
      <c r="CD770" s="276"/>
      <c r="CE770" s="276"/>
    </row>
    <row r="771" spans="1:83" ht="12.65" customHeight="1" x14ac:dyDescent="0.3">
      <c r="A771" s="209" t="str">
        <f>RIGHT($C$83,3)&amp;"*"&amp;RIGHT($C$82,4)&amp;"*"&amp;AN$55&amp;"*"&amp;"A"</f>
        <v>082*2021*7340*A</v>
      </c>
      <c r="B771" s="275">
        <f>ROUND(AN59,0)</f>
        <v>0</v>
      </c>
      <c r="C771" s="277">
        <f>ROUND(AN60,2)</f>
        <v>0</v>
      </c>
      <c r="D771" s="275">
        <f>ROUND(AN61,0)</f>
        <v>0</v>
      </c>
      <c r="E771" s="275">
        <f>ROUND(AN62,0)</f>
        <v>0</v>
      </c>
      <c r="F771" s="275">
        <f>ROUND(AN63,0)</f>
        <v>0</v>
      </c>
      <c r="G771" s="275">
        <f>ROUND(AN64,0)</f>
        <v>0</v>
      </c>
      <c r="H771" s="275">
        <f>ROUND(AN65,0)</f>
        <v>0</v>
      </c>
      <c r="I771" s="275">
        <f>ROUND(AN66,0)</f>
        <v>0</v>
      </c>
      <c r="J771" s="275">
        <f>ROUND(AN67,0)</f>
        <v>0</v>
      </c>
      <c r="K771" s="275">
        <f>ROUND(AN68,0)</f>
        <v>0</v>
      </c>
      <c r="L771" s="275">
        <f>ROUND(AN69,0)</f>
        <v>0</v>
      </c>
      <c r="M771" s="275">
        <f>ROUND(AN70,0)</f>
        <v>0</v>
      </c>
      <c r="N771" s="275">
        <f>ROUND(AN75,0)</f>
        <v>0</v>
      </c>
      <c r="O771" s="275">
        <f>ROUND(AN73,0)</f>
        <v>0</v>
      </c>
      <c r="P771" s="275">
        <f>IF(AN76&gt;0,ROUND(AN76,0),0)</f>
        <v>0</v>
      </c>
      <c r="Q771" s="275">
        <f>IF(AN77&gt;0,ROUND(AN77,0),0)</f>
        <v>0</v>
      </c>
      <c r="R771" s="275">
        <f>IF(AN78&gt;0,ROUND(AN78,0),0)</f>
        <v>0</v>
      </c>
      <c r="S771" s="275">
        <f>IF(AN79&gt;0,ROUND(AN79,0),0)</f>
        <v>0</v>
      </c>
      <c r="T771" s="277">
        <f>IF(AN80&gt;0,ROUND(AN80,2),0)</f>
        <v>0</v>
      </c>
      <c r="U771" s="275"/>
      <c r="V771" s="276"/>
      <c r="W771" s="275"/>
      <c r="X771" s="275"/>
      <c r="Y771" s="275">
        <f t="shared" si="21"/>
        <v>0</v>
      </c>
      <c r="Z771" s="276"/>
      <c r="AA771" s="276"/>
      <c r="AB771" s="276"/>
      <c r="AC771" s="276"/>
      <c r="AD771" s="276"/>
      <c r="AE771" s="276"/>
      <c r="AF771" s="276"/>
      <c r="AG771" s="276"/>
      <c r="AH771" s="276"/>
      <c r="AI771" s="276"/>
      <c r="AJ771" s="276"/>
      <c r="AK771" s="276"/>
      <c r="AL771" s="276"/>
      <c r="AM771" s="276"/>
      <c r="AN771" s="276"/>
      <c r="AO771" s="276"/>
      <c r="AP771" s="276"/>
      <c r="AQ771" s="276"/>
      <c r="AR771" s="276"/>
      <c r="AS771" s="276"/>
      <c r="AT771" s="276"/>
      <c r="AU771" s="276"/>
      <c r="AV771" s="276"/>
      <c r="AW771" s="276"/>
      <c r="AX771" s="276"/>
      <c r="AY771" s="276"/>
      <c r="AZ771" s="276"/>
      <c r="BA771" s="276"/>
      <c r="BB771" s="276"/>
      <c r="BC771" s="276"/>
      <c r="BD771" s="276"/>
      <c r="BE771" s="276"/>
      <c r="BF771" s="276"/>
      <c r="BG771" s="276"/>
      <c r="BH771" s="276"/>
      <c r="BI771" s="276"/>
      <c r="BJ771" s="276"/>
      <c r="BK771" s="276"/>
      <c r="BL771" s="276"/>
      <c r="BM771" s="276"/>
      <c r="BN771" s="276"/>
      <c r="BO771" s="276"/>
      <c r="BP771" s="276"/>
      <c r="BQ771" s="276"/>
      <c r="BR771" s="276"/>
      <c r="BS771" s="276"/>
      <c r="BT771" s="276"/>
      <c r="BU771" s="276"/>
      <c r="BV771" s="276"/>
      <c r="BW771" s="276"/>
      <c r="BX771" s="276"/>
      <c r="BY771" s="276"/>
      <c r="BZ771" s="276"/>
      <c r="CA771" s="276"/>
      <c r="CB771" s="276"/>
      <c r="CC771" s="276"/>
      <c r="CD771" s="276"/>
      <c r="CE771" s="276"/>
    </row>
    <row r="772" spans="1:83" ht="12.65" customHeight="1" x14ac:dyDescent="0.3">
      <c r="A772" s="209" t="str">
        <f>RIGHT($C$83,3)&amp;"*"&amp;RIGHT($C$82,4)&amp;"*"&amp;AO$55&amp;"*"&amp;"A"</f>
        <v>082*2021*7350*A</v>
      </c>
      <c r="B772" s="275">
        <f>ROUND(AO59,0)</f>
        <v>936</v>
      </c>
      <c r="C772" s="277">
        <f>ROUND(AO60,2)</f>
        <v>0.14000000000000001</v>
      </c>
      <c r="D772" s="275">
        <f>ROUND(AO61,0)</f>
        <v>10004</v>
      </c>
      <c r="E772" s="275">
        <f>ROUND(AO62,0)</f>
        <v>2198</v>
      </c>
      <c r="F772" s="275">
        <f>ROUND(AO63,0)</f>
        <v>6280</v>
      </c>
      <c r="G772" s="275">
        <f>ROUND(AO64,0)</f>
        <v>700</v>
      </c>
      <c r="H772" s="275">
        <f>ROUND(AO65,0)</f>
        <v>6</v>
      </c>
      <c r="I772" s="275">
        <f>ROUND(AO66,0)</f>
        <v>122</v>
      </c>
      <c r="J772" s="275">
        <f>ROUND(AO67,0)</f>
        <v>516</v>
      </c>
      <c r="K772" s="275">
        <f>ROUND(AO68,0)</f>
        <v>109</v>
      </c>
      <c r="L772" s="275">
        <f>ROUND(AO69,0)</f>
        <v>116</v>
      </c>
      <c r="M772" s="275">
        <f>ROUND(AO70,0)</f>
        <v>0</v>
      </c>
      <c r="N772" s="275">
        <f>ROUND(AO75,0)</f>
        <v>403807</v>
      </c>
      <c r="O772" s="275">
        <f>ROUND(AO73,0)</f>
        <v>38413</v>
      </c>
      <c r="P772" s="275">
        <f>IF(AO76&gt;0,ROUND(AO76,0),0)</f>
        <v>57</v>
      </c>
      <c r="Q772" s="275">
        <f>IF(AO77&gt;0,ROUND(AO77,0),0)</f>
        <v>111</v>
      </c>
      <c r="R772" s="275">
        <f>IF(AO78&gt;0,ROUND(AO78,0),0)</f>
        <v>57</v>
      </c>
      <c r="S772" s="275">
        <f>IF(AO79&gt;0,ROUND(AO79,0),0)</f>
        <v>39</v>
      </c>
      <c r="T772" s="277">
        <f>IF(AO80&gt;0,ROUND(AO80,2),0)</f>
        <v>0.13</v>
      </c>
      <c r="U772" s="275"/>
      <c r="V772" s="276"/>
      <c r="W772" s="275"/>
      <c r="X772" s="275"/>
      <c r="Y772" s="275">
        <f t="shared" si="21"/>
        <v>62970</v>
      </c>
      <c r="Z772" s="276"/>
      <c r="AA772" s="276"/>
      <c r="AB772" s="276"/>
      <c r="AC772" s="276"/>
      <c r="AD772" s="276"/>
      <c r="AE772" s="276"/>
      <c r="AF772" s="276"/>
      <c r="AG772" s="276"/>
      <c r="AH772" s="276"/>
      <c r="AI772" s="276"/>
      <c r="AJ772" s="276"/>
      <c r="AK772" s="276"/>
      <c r="AL772" s="276"/>
      <c r="AM772" s="276"/>
      <c r="AN772" s="276"/>
      <c r="AO772" s="276"/>
      <c r="AP772" s="276"/>
      <c r="AQ772" s="276"/>
      <c r="AR772" s="276"/>
      <c r="AS772" s="276"/>
      <c r="AT772" s="276"/>
      <c r="AU772" s="276"/>
      <c r="AV772" s="276"/>
      <c r="AW772" s="276"/>
      <c r="AX772" s="276"/>
      <c r="AY772" s="276"/>
      <c r="AZ772" s="276"/>
      <c r="BA772" s="276"/>
      <c r="BB772" s="276"/>
      <c r="BC772" s="276"/>
      <c r="BD772" s="276"/>
      <c r="BE772" s="276"/>
      <c r="BF772" s="276"/>
      <c r="BG772" s="276"/>
      <c r="BH772" s="276"/>
      <c r="BI772" s="276"/>
      <c r="BJ772" s="276"/>
      <c r="BK772" s="276"/>
      <c r="BL772" s="276"/>
      <c r="BM772" s="276"/>
      <c r="BN772" s="276"/>
      <c r="BO772" s="276"/>
      <c r="BP772" s="276"/>
      <c r="BQ772" s="276"/>
      <c r="BR772" s="276"/>
      <c r="BS772" s="276"/>
      <c r="BT772" s="276"/>
      <c r="BU772" s="276"/>
      <c r="BV772" s="276"/>
      <c r="BW772" s="276"/>
      <c r="BX772" s="276"/>
      <c r="BY772" s="276"/>
      <c r="BZ772" s="276"/>
      <c r="CA772" s="276"/>
      <c r="CB772" s="276"/>
      <c r="CC772" s="276"/>
      <c r="CD772" s="276"/>
      <c r="CE772" s="276"/>
    </row>
    <row r="773" spans="1:83" ht="12.65" customHeight="1" x14ac:dyDescent="0.3">
      <c r="A773" s="209" t="str">
        <f>RIGHT($C$83,3)&amp;"*"&amp;RIGHT($C$82,4)&amp;"*"&amp;AP$55&amp;"*"&amp;"A"</f>
        <v>082*2021*7380*A</v>
      </c>
      <c r="B773" s="275">
        <f>ROUND(AP59,0)</f>
        <v>0</v>
      </c>
      <c r="C773" s="277">
        <f>ROUND(AP60,2)</f>
        <v>0</v>
      </c>
      <c r="D773" s="275">
        <f>ROUND(AP61,0)</f>
        <v>0</v>
      </c>
      <c r="E773" s="275">
        <f>ROUND(AP62,0)</f>
        <v>0</v>
      </c>
      <c r="F773" s="275">
        <f>ROUND(AP63,0)</f>
        <v>0</v>
      </c>
      <c r="G773" s="275">
        <f>ROUND(AP64,0)</f>
        <v>0</v>
      </c>
      <c r="H773" s="275">
        <f>ROUND(AP65,0)</f>
        <v>0</v>
      </c>
      <c r="I773" s="275">
        <f>ROUND(AP66,0)</f>
        <v>0</v>
      </c>
      <c r="J773" s="275">
        <f>ROUND(AP67,0)</f>
        <v>0</v>
      </c>
      <c r="K773" s="275">
        <f>ROUND(AP68,0)</f>
        <v>0</v>
      </c>
      <c r="L773" s="275">
        <f>ROUND(AP69,0)</f>
        <v>0</v>
      </c>
      <c r="M773" s="275">
        <f>ROUND(AP70,0)</f>
        <v>0</v>
      </c>
      <c r="N773" s="275">
        <f>ROUND(AP75,0)</f>
        <v>0</v>
      </c>
      <c r="O773" s="275">
        <f>ROUND(AP73,0)</f>
        <v>0</v>
      </c>
      <c r="P773" s="275">
        <f>IF(AP76&gt;0,ROUND(AP76,0),0)</f>
        <v>0</v>
      </c>
      <c r="Q773" s="275">
        <f>IF(AP77&gt;0,ROUND(AP77,0),0)</f>
        <v>0</v>
      </c>
      <c r="R773" s="275">
        <f>IF(AP78&gt;0,ROUND(AP78,0),0)</f>
        <v>0</v>
      </c>
      <c r="S773" s="275">
        <f>IF(AP79&gt;0,ROUND(AP79,0),0)</f>
        <v>0</v>
      </c>
      <c r="T773" s="277">
        <f>IF(AP80&gt;0,ROUND(AP80,2),0)</f>
        <v>0</v>
      </c>
      <c r="U773" s="275"/>
      <c r="V773" s="276"/>
      <c r="W773" s="275"/>
      <c r="X773" s="275"/>
      <c r="Y773" s="275">
        <f t="shared" si="21"/>
        <v>0</v>
      </c>
      <c r="Z773" s="276"/>
      <c r="AA773" s="276"/>
      <c r="AB773" s="276"/>
      <c r="AC773" s="276"/>
      <c r="AD773" s="276"/>
      <c r="AE773" s="276"/>
      <c r="AF773" s="276"/>
      <c r="AG773" s="276"/>
      <c r="AH773" s="276"/>
      <c r="AI773" s="276"/>
      <c r="AJ773" s="276"/>
      <c r="AK773" s="276"/>
      <c r="AL773" s="276"/>
      <c r="AM773" s="276"/>
      <c r="AN773" s="276"/>
      <c r="AO773" s="276"/>
      <c r="AP773" s="276"/>
      <c r="AQ773" s="276"/>
      <c r="AR773" s="276"/>
      <c r="AS773" s="276"/>
      <c r="AT773" s="276"/>
      <c r="AU773" s="276"/>
      <c r="AV773" s="276"/>
      <c r="AW773" s="276"/>
      <c r="AX773" s="276"/>
      <c r="AY773" s="276"/>
      <c r="AZ773" s="276"/>
      <c r="BA773" s="276"/>
      <c r="BB773" s="276"/>
      <c r="BC773" s="276"/>
      <c r="BD773" s="276"/>
      <c r="BE773" s="276"/>
      <c r="BF773" s="276"/>
      <c r="BG773" s="276"/>
      <c r="BH773" s="276"/>
      <c r="BI773" s="276"/>
      <c r="BJ773" s="276"/>
      <c r="BK773" s="276"/>
      <c r="BL773" s="276"/>
      <c r="BM773" s="276"/>
      <c r="BN773" s="276"/>
      <c r="BO773" s="276"/>
      <c r="BP773" s="276"/>
      <c r="BQ773" s="276"/>
      <c r="BR773" s="276"/>
      <c r="BS773" s="276"/>
      <c r="BT773" s="276"/>
      <c r="BU773" s="276"/>
      <c r="BV773" s="276"/>
      <c r="BW773" s="276"/>
      <c r="BX773" s="276"/>
      <c r="BY773" s="276"/>
      <c r="BZ773" s="276"/>
      <c r="CA773" s="276"/>
      <c r="CB773" s="276"/>
      <c r="CC773" s="276"/>
      <c r="CD773" s="276"/>
      <c r="CE773" s="276"/>
    </row>
    <row r="774" spans="1:83" ht="12.65" customHeight="1" x14ac:dyDescent="0.3">
      <c r="A774" s="209" t="str">
        <f>RIGHT($C$83,3)&amp;"*"&amp;RIGHT($C$82,4)&amp;"*"&amp;AQ$55&amp;"*"&amp;"A"</f>
        <v>082*2021*7390*A</v>
      </c>
      <c r="B774" s="275">
        <f>ROUND(AQ59,0)</f>
        <v>0</v>
      </c>
      <c r="C774" s="277">
        <f>ROUND(AQ60,2)</f>
        <v>0</v>
      </c>
      <c r="D774" s="275">
        <f>ROUND(AQ61,0)</f>
        <v>0</v>
      </c>
      <c r="E774" s="275">
        <f>ROUND(AQ62,0)</f>
        <v>0</v>
      </c>
      <c r="F774" s="275">
        <f>ROUND(AQ63,0)</f>
        <v>0</v>
      </c>
      <c r="G774" s="275">
        <f>ROUND(AQ64,0)</f>
        <v>0</v>
      </c>
      <c r="H774" s="275">
        <f>ROUND(AQ65,0)</f>
        <v>0</v>
      </c>
      <c r="I774" s="275">
        <f>ROUND(AQ66,0)</f>
        <v>0</v>
      </c>
      <c r="J774" s="275">
        <f>ROUND(AQ67,0)</f>
        <v>0</v>
      </c>
      <c r="K774" s="275">
        <f>ROUND(AQ68,0)</f>
        <v>0</v>
      </c>
      <c r="L774" s="275">
        <f>ROUND(AQ69,0)</f>
        <v>0</v>
      </c>
      <c r="M774" s="275">
        <f>ROUND(AQ70,0)</f>
        <v>0</v>
      </c>
      <c r="N774" s="275">
        <f>ROUND(AQ75,0)</f>
        <v>0</v>
      </c>
      <c r="O774" s="275">
        <f>ROUND(AQ73,0)</f>
        <v>0</v>
      </c>
      <c r="P774" s="275">
        <f>IF(AQ76&gt;0,ROUND(AQ76,0),0)</f>
        <v>0</v>
      </c>
      <c r="Q774" s="275">
        <f>IF(AQ77&gt;0,ROUND(AQ77,0),0)</f>
        <v>0</v>
      </c>
      <c r="R774" s="275">
        <f>IF(AQ78&gt;0,ROUND(AQ78,0),0)</f>
        <v>0</v>
      </c>
      <c r="S774" s="275">
        <f>IF(AQ79&gt;0,ROUND(AQ79,0),0)</f>
        <v>0</v>
      </c>
      <c r="T774" s="277">
        <f>IF(AQ80&gt;0,ROUND(AQ80,2),0)</f>
        <v>0</v>
      </c>
      <c r="U774" s="275"/>
      <c r="V774" s="276"/>
      <c r="W774" s="275"/>
      <c r="X774" s="275"/>
      <c r="Y774" s="275">
        <f t="shared" si="21"/>
        <v>0</v>
      </c>
      <c r="Z774" s="276"/>
      <c r="AA774" s="276"/>
      <c r="AB774" s="276"/>
      <c r="AC774" s="276"/>
      <c r="AD774" s="276"/>
      <c r="AE774" s="276"/>
      <c r="AF774" s="276"/>
      <c r="AG774" s="276"/>
      <c r="AH774" s="276"/>
      <c r="AI774" s="276"/>
      <c r="AJ774" s="276"/>
      <c r="AK774" s="276"/>
      <c r="AL774" s="276"/>
      <c r="AM774" s="276"/>
      <c r="AN774" s="276"/>
      <c r="AO774" s="276"/>
      <c r="AP774" s="276"/>
      <c r="AQ774" s="276"/>
      <c r="AR774" s="276"/>
      <c r="AS774" s="276"/>
      <c r="AT774" s="276"/>
      <c r="AU774" s="276"/>
      <c r="AV774" s="276"/>
      <c r="AW774" s="276"/>
      <c r="AX774" s="276"/>
      <c r="AY774" s="276"/>
      <c r="AZ774" s="276"/>
      <c r="BA774" s="276"/>
      <c r="BB774" s="276"/>
      <c r="BC774" s="276"/>
      <c r="BD774" s="276"/>
      <c r="BE774" s="276"/>
      <c r="BF774" s="276"/>
      <c r="BG774" s="276"/>
      <c r="BH774" s="276"/>
      <c r="BI774" s="276"/>
      <c r="BJ774" s="276"/>
      <c r="BK774" s="276"/>
      <c r="BL774" s="276"/>
      <c r="BM774" s="276"/>
      <c r="BN774" s="276"/>
      <c r="BO774" s="276"/>
      <c r="BP774" s="276"/>
      <c r="BQ774" s="276"/>
      <c r="BR774" s="276"/>
      <c r="BS774" s="276"/>
      <c r="BT774" s="276"/>
      <c r="BU774" s="276"/>
      <c r="BV774" s="276"/>
      <c r="BW774" s="276"/>
      <c r="BX774" s="276"/>
      <c r="BY774" s="276"/>
      <c r="BZ774" s="276"/>
      <c r="CA774" s="276"/>
      <c r="CB774" s="276"/>
      <c r="CC774" s="276"/>
      <c r="CD774" s="276"/>
      <c r="CE774" s="276"/>
    </row>
    <row r="775" spans="1:83" ht="12.65" customHeight="1" x14ac:dyDescent="0.3">
      <c r="A775" s="209" t="str">
        <f>RIGHT($C$83,3)&amp;"*"&amp;RIGHT($C$82,4)&amp;"*"&amp;AR$55&amp;"*"&amp;"A"</f>
        <v>082*2021*7400*A</v>
      </c>
      <c r="B775" s="275">
        <f>ROUND(AR59,0)</f>
        <v>0</v>
      </c>
      <c r="C775" s="277">
        <f>ROUND(AR60,2)</f>
        <v>0</v>
      </c>
      <c r="D775" s="275">
        <f>ROUND(AR61,0)</f>
        <v>0</v>
      </c>
      <c r="E775" s="275">
        <f>ROUND(AR62,0)</f>
        <v>0</v>
      </c>
      <c r="F775" s="275">
        <f>ROUND(AR63,0)</f>
        <v>0</v>
      </c>
      <c r="G775" s="275">
        <f>ROUND(AR64,0)</f>
        <v>0</v>
      </c>
      <c r="H775" s="275">
        <f>ROUND(AR65,0)</f>
        <v>0</v>
      </c>
      <c r="I775" s="275">
        <f>ROUND(AR66,0)</f>
        <v>0</v>
      </c>
      <c r="J775" s="275">
        <f>ROUND(AR67,0)</f>
        <v>0</v>
      </c>
      <c r="K775" s="275">
        <f>ROUND(AR68,0)</f>
        <v>0</v>
      </c>
      <c r="L775" s="275">
        <f>ROUND(AR69,0)</f>
        <v>0</v>
      </c>
      <c r="M775" s="275">
        <f>ROUND(AR70,0)</f>
        <v>0</v>
      </c>
      <c r="N775" s="275">
        <f>ROUND(AR75,0)</f>
        <v>0</v>
      </c>
      <c r="O775" s="275">
        <f>ROUND(AR73,0)</f>
        <v>0</v>
      </c>
      <c r="P775" s="275">
        <f>IF(AR76&gt;0,ROUND(AR76,0),0)</f>
        <v>0</v>
      </c>
      <c r="Q775" s="275">
        <f>IF(AR77&gt;0,ROUND(AR77,0),0)</f>
        <v>0</v>
      </c>
      <c r="R775" s="275">
        <f>IF(AR78&gt;0,ROUND(AR78,0),0)</f>
        <v>0</v>
      </c>
      <c r="S775" s="275">
        <f>IF(AR79&gt;0,ROUND(AR79,0),0)</f>
        <v>0</v>
      </c>
      <c r="T775" s="277">
        <f>IF(AR80&gt;0,ROUND(AR80,2),0)</f>
        <v>0</v>
      </c>
      <c r="U775" s="275"/>
      <c r="V775" s="276"/>
      <c r="W775" s="275"/>
      <c r="X775" s="275"/>
      <c r="Y775" s="275">
        <f t="shared" si="21"/>
        <v>0</v>
      </c>
      <c r="Z775" s="276"/>
      <c r="AA775" s="276"/>
      <c r="AB775" s="276"/>
      <c r="AC775" s="276"/>
      <c r="AD775" s="276"/>
      <c r="AE775" s="276"/>
      <c r="AF775" s="276"/>
      <c r="AG775" s="276"/>
      <c r="AH775" s="276"/>
      <c r="AI775" s="276"/>
      <c r="AJ775" s="276"/>
      <c r="AK775" s="276"/>
      <c r="AL775" s="276"/>
      <c r="AM775" s="276"/>
      <c r="AN775" s="276"/>
      <c r="AO775" s="276"/>
      <c r="AP775" s="276"/>
      <c r="AQ775" s="276"/>
      <c r="AR775" s="276"/>
      <c r="AS775" s="276"/>
      <c r="AT775" s="276"/>
      <c r="AU775" s="276"/>
      <c r="AV775" s="276"/>
      <c r="AW775" s="276"/>
      <c r="AX775" s="276"/>
      <c r="AY775" s="276"/>
      <c r="AZ775" s="276"/>
      <c r="BA775" s="276"/>
      <c r="BB775" s="276"/>
      <c r="BC775" s="276"/>
      <c r="BD775" s="276"/>
      <c r="BE775" s="276"/>
      <c r="BF775" s="276"/>
      <c r="BG775" s="276"/>
      <c r="BH775" s="276"/>
      <c r="BI775" s="276"/>
      <c r="BJ775" s="276"/>
      <c r="BK775" s="276"/>
      <c r="BL775" s="276"/>
      <c r="BM775" s="276"/>
      <c r="BN775" s="276"/>
      <c r="BO775" s="276"/>
      <c r="BP775" s="276"/>
      <c r="BQ775" s="276"/>
      <c r="BR775" s="276"/>
      <c r="BS775" s="276"/>
      <c r="BT775" s="276"/>
      <c r="BU775" s="276"/>
      <c r="BV775" s="276"/>
      <c r="BW775" s="276"/>
      <c r="BX775" s="276"/>
      <c r="BY775" s="276"/>
      <c r="BZ775" s="276"/>
      <c r="CA775" s="276"/>
      <c r="CB775" s="276"/>
      <c r="CC775" s="276"/>
      <c r="CD775" s="276"/>
      <c r="CE775" s="276"/>
    </row>
    <row r="776" spans="1:83" ht="12.65" customHeight="1" x14ac:dyDescent="0.3">
      <c r="A776" s="209" t="str">
        <f>RIGHT($C$83,3)&amp;"*"&amp;RIGHT($C$82,4)&amp;"*"&amp;AS$55&amp;"*"&amp;"A"</f>
        <v>082*2021*7410*A</v>
      </c>
      <c r="B776" s="275">
        <f>ROUND(AS59,0)</f>
        <v>0</v>
      </c>
      <c r="C776" s="277">
        <f>ROUND(AS60,2)</f>
        <v>0</v>
      </c>
      <c r="D776" s="275">
        <f>ROUND(AS61,0)</f>
        <v>0</v>
      </c>
      <c r="E776" s="275">
        <f>ROUND(AS62,0)</f>
        <v>0</v>
      </c>
      <c r="F776" s="275">
        <f>ROUND(AS63,0)</f>
        <v>0</v>
      </c>
      <c r="G776" s="275">
        <f>ROUND(AS64,0)</f>
        <v>0</v>
      </c>
      <c r="H776" s="275">
        <f>ROUND(AS65,0)</f>
        <v>0</v>
      </c>
      <c r="I776" s="275">
        <f>ROUND(AS66,0)</f>
        <v>0</v>
      </c>
      <c r="J776" s="275">
        <f>ROUND(AS67,0)</f>
        <v>0</v>
      </c>
      <c r="K776" s="275">
        <f>ROUND(AS68,0)</f>
        <v>0</v>
      </c>
      <c r="L776" s="275">
        <f>ROUND(AS69,0)</f>
        <v>0</v>
      </c>
      <c r="M776" s="275">
        <f>ROUND(AS70,0)</f>
        <v>0</v>
      </c>
      <c r="N776" s="275">
        <f>ROUND(AS75,0)</f>
        <v>0</v>
      </c>
      <c r="O776" s="275">
        <f>ROUND(AS73,0)</f>
        <v>0</v>
      </c>
      <c r="P776" s="275">
        <f>IF(AS76&gt;0,ROUND(AS76,0),0)</f>
        <v>0</v>
      </c>
      <c r="Q776" s="275">
        <f>IF(AS77&gt;0,ROUND(AS77,0),0)</f>
        <v>0</v>
      </c>
      <c r="R776" s="275">
        <f>IF(AS78&gt;0,ROUND(AS78,0),0)</f>
        <v>0</v>
      </c>
      <c r="S776" s="275">
        <f>IF(AS79&gt;0,ROUND(AS79,0),0)</f>
        <v>0</v>
      </c>
      <c r="T776" s="277">
        <f>IF(AS80&gt;0,ROUND(AS80,2),0)</f>
        <v>0</v>
      </c>
      <c r="U776" s="275"/>
      <c r="V776" s="276"/>
      <c r="W776" s="275"/>
      <c r="X776" s="275"/>
      <c r="Y776" s="275">
        <f t="shared" si="21"/>
        <v>0</v>
      </c>
      <c r="Z776" s="276"/>
      <c r="AA776" s="276"/>
      <c r="AB776" s="276"/>
      <c r="AC776" s="276"/>
      <c r="AD776" s="276"/>
      <c r="AE776" s="276"/>
      <c r="AF776" s="276"/>
      <c r="AG776" s="276"/>
      <c r="AH776" s="276"/>
      <c r="AI776" s="276"/>
      <c r="AJ776" s="276"/>
      <c r="AK776" s="276"/>
      <c r="AL776" s="276"/>
      <c r="AM776" s="276"/>
      <c r="AN776" s="276"/>
      <c r="AO776" s="276"/>
      <c r="AP776" s="276"/>
      <c r="AQ776" s="276"/>
      <c r="AR776" s="276"/>
      <c r="AS776" s="276"/>
      <c r="AT776" s="276"/>
      <c r="AU776" s="276"/>
      <c r="AV776" s="276"/>
      <c r="AW776" s="276"/>
      <c r="AX776" s="276"/>
      <c r="AY776" s="276"/>
      <c r="AZ776" s="276"/>
      <c r="BA776" s="276"/>
      <c r="BB776" s="276"/>
      <c r="BC776" s="276"/>
      <c r="BD776" s="276"/>
      <c r="BE776" s="276"/>
      <c r="BF776" s="276"/>
      <c r="BG776" s="276"/>
      <c r="BH776" s="276"/>
      <c r="BI776" s="276"/>
      <c r="BJ776" s="276"/>
      <c r="BK776" s="276"/>
      <c r="BL776" s="276"/>
      <c r="BM776" s="276"/>
      <c r="BN776" s="276"/>
      <c r="BO776" s="276"/>
      <c r="BP776" s="276"/>
      <c r="BQ776" s="276"/>
      <c r="BR776" s="276"/>
      <c r="BS776" s="276"/>
      <c r="BT776" s="276"/>
      <c r="BU776" s="276"/>
      <c r="BV776" s="276"/>
      <c r="BW776" s="276"/>
      <c r="BX776" s="276"/>
      <c r="BY776" s="276"/>
      <c r="BZ776" s="276"/>
      <c r="CA776" s="276"/>
      <c r="CB776" s="276"/>
      <c r="CC776" s="276"/>
      <c r="CD776" s="276"/>
      <c r="CE776" s="276"/>
    </row>
    <row r="777" spans="1:83" ht="12.65" customHeight="1" x14ac:dyDescent="0.3">
      <c r="A777" s="209" t="str">
        <f>RIGHT($C$83,3)&amp;"*"&amp;RIGHT($C$82,4)&amp;"*"&amp;AT$55&amp;"*"&amp;"A"</f>
        <v>082*2021*7420*A</v>
      </c>
      <c r="B777" s="275">
        <f>ROUND(AT59,0)</f>
        <v>0</v>
      </c>
      <c r="C777" s="277">
        <f>ROUND(AT60,2)</f>
        <v>0</v>
      </c>
      <c r="D777" s="275">
        <f>ROUND(AT61,0)</f>
        <v>0</v>
      </c>
      <c r="E777" s="275">
        <f>ROUND(AT62,0)</f>
        <v>0</v>
      </c>
      <c r="F777" s="275">
        <f>ROUND(AT63,0)</f>
        <v>0</v>
      </c>
      <c r="G777" s="275">
        <f>ROUND(AT64,0)</f>
        <v>0</v>
      </c>
      <c r="H777" s="275">
        <f>ROUND(AT65,0)</f>
        <v>0</v>
      </c>
      <c r="I777" s="275">
        <f>ROUND(AT66,0)</f>
        <v>0</v>
      </c>
      <c r="J777" s="275">
        <f>ROUND(AT67,0)</f>
        <v>0</v>
      </c>
      <c r="K777" s="275">
        <f>ROUND(AT68,0)</f>
        <v>0</v>
      </c>
      <c r="L777" s="275">
        <f>ROUND(AT69,0)</f>
        <v>0</v>
      </c>
      <c r="M777" s="275">
        <f>ROUND(AT70,0)</f>
        <v>0</v>
      </c>
      <c r="N777" s="275">
        <f>ROUND(AT75,0)</f>
        <v>0</v>
      </c>
      <c r="O777" s="275">
        <f>ROUND(AT73,0)</f>
        <v>0</v>
      </c>
      <c r="P777" s="275">
        <f>IF(AT76&gt;0,ROUND(AT76,0),0)</f>
        <v>0</v>
      </c>
      <c r="Q777" s="275">
        <f>IF(AT77&gt;0,ROUND(AT77,0),0)</f>
        <v>0</v>
      </c>
      <c r="R777" s="275">
        <f>IF(AT78&gt;0,ROUND(AT78,0),0)</f>
        <v>0</v>
      </c>
      <c r="S777" s="275">
        <f>IF(AT79&gt;0,ROUND(AT79,0),0)</f>
        <v>0</v>
      </c>
      <c r="T777" s="277">
        <f>IF(AT80&gt;0,ROUND(AT80,2),0)</f>
        <v>0</v>
      </c>
      <c r="U777" s="275"/>
      <c r="V777" s="276"/>
      <c r="W777" s="275"/>
      <c r="X777" s="275"/>
      <c r="Y777" s="275">
        <f t="shared" si="21"/>
        <v>0</v>
      </c>
      <c r="Z777" s="276"/>
      <c r="AA777" s="276"/>
      <c r="AB777" s="276"/>
      <c r="AC777" s="276"/>
      <c r="AD777" s="276"/>
      <c r="AE777" s="276"/>
      <c r="AF777" s="276"/>
      <c r="AG777" s="276"/>
      <c r="AH777" s="276"/>
      <c r="AI777" s="276"/>
      <c r="AJ777" s="276"/>
      <c r="AK777" s="276"/>
      <c r="AL777" s="276"/>
      <c r="AM777" s="276"/>
      <c r="AN777" s="276"/>
      <c r="AO777" s="276"/>
      <c r="AP777" s="276"/>
      <c r="AQ777" s="276"/>
      <c r="AR777" s="276"/>
      <c r="AS777" s="276"/>
      <c r="AT777" s="276"/>
      <c r="AU777" s="276"/>
      <c r="AV777" s="276"/>
      <c r="AW777" s="276"/>
      <c r="AX777" s="276"/>
      <c r="AY777" s="276"/>
      <c r="AZ777" s="276"/>
      <c r="BA777" s="276"/>
      <c r="BB777" s="276"/>
      <c r="BC777" s="276"/>
      <c r="BD777" s="276"/>
      <c r="BE777" s="276"/>
      <c r="BF777" s="276"/>
      <c r="BG777" s="276"/>
      <c r="BH777" s="276"/>
      <c r="BI777" s="276"/>
      <c r="BJ777" s="276"/>
      <c r="BK777" s="276"/>
      <c r="BL777" s="276"/>
      <c r="BM777" s="276"/>
      <c r="BN777" s="276"/>
      <c r="BO777" s="276"/>
      <c r="BP777" s="276"/>
      <c r="BQ777" s="276"/>
      <c r="BR777" s="276"/>
      <c r="BS777" s="276"/>
      <c r="BT777" s="276"/>
      <c r="BU777" s="276"/>
      <c r="BV777" s="276"/>
      <c r="BW777" s="276"/>
      <c r="BX777" s="276"/>
      <c r="BY777" s="276"/>
      <c r="BZ777" s="276"/>
      <c r="CA777" s="276"/>
      <c r="CB777" s="276"/>
      <c r="CC777" s="276"/>
      <c r="CD777" s="276"/>
      <c r="CE777" s="276"/>
    </row>
    <row r="778" spans="1:83" ht="12.65" customHeight="1" x14ac:dyDescent="0.3">
      <c r="A778" s="209" t="str">
        <f>RIGHT($C$83,3)&amp;"*"&amp;RIGHT($C$82,4)&amp;"*"&amp;AU$55&amp;"*"&amp;"A"</f>
        <v>082*2021*7430*A</v>
      </c>
      <c r="B778" s="275">
        <f>ROUND(AU59,0)</f>
        <v>0</v>
      </c>
      <c r="C778" s="277">
        <f>ROUND(AU60,2)</f>
        <v>0</v>
      </c>
      <c r="D778" s="275">
        <f>ROUND(AU61,0)</f>
        <v>0</v>
      </c>
      <c r="E778" s="275">
        <f>ROUND(AU62,0)</f>
        <v>0</v>
      </c>
      <c r="F778" s="275">
        <f>ROUND(AU63,0)</f>
        <v>0</v>
      </c>
      <c r="G778" s="275">
        <f>ROUND(AU64,0)</f>
        <v>0</v>
      </c>
      <c r="H778" s="275">
        <f>ROUND(AU65,0)</f>
        <v>0</v>
      </c>
      <c r="I778" s="275">
        <f>ROUND(AU66,0)</f>
        <v>0</v>
      </c>
      <c r="J778" s="275">
        <f>ROUND(AU67,0)</f>
        <v>0</v>
      </c>
      <c r="K778" s="275">
        <f>ROUND(AU68,0)</f>
        <v>0</v>
      </c>
      <c r="L778" s="275">
        <f>ROUND(AU69,0)</f>
        <v>0</v>
      </c>
      <c r="M778" s="275">
        <f>ROUND(AU70,0)</f>
        <v>0</v>
      </c>
      <c r="N778" s="275">
        <f>ROUND(AU75,0)</f>
        <v>0</v>
      </c>
      <c r="O778" s="275">
        <f>ROUND(AU73,0)</f>
        <v>0</v>
      </c>
      <c r="P778" s="275">
        <f>IF(AU76&gt;0,ROUND(AU76,0),0)</f>
        <v>0</v>
      </c>
      <c r="Q778" s="275">
        <f>IF(AU77&gt;0,ROUND(AU77,0),0)</f>
        <v>0</v>
      </c>
      <c r="R778" s="275">
        <f>IF(AU78&gt;0,ROUND(AU78,0),0)</f>
        <v>0</v>
      </c>
      <c r="S778" s="275">
        <f>IF(AU79&gt;0,ROUND(AU79,0),0)</f>
        <v>0</v>
      </c>
      <c r="T778" s="277">
        <f>IF(AU80&gt;0,ROUND(AU80,2),0)</f>
        <v>0</v>
      </c>
      <c r="U778" s="275"/>
      <c r="V778" s="276"/>
      <c r="W778" s="275"/>
      <c r="X778" s="275"/>
      <c r="Y778" s="275">
        <f t="shared" si="21"/>
        <v>0</v>
      </c>
      <c r="Z778" s="276"/>
      <c r="AA778" s="276"/>
      <c r="AB778" s="276"/>
      <c r="AC778" s="276"/>
      <c r="AD778" s="276"/>
      <c r="AE778" s="276"/>
      <c r="AF778" s="276"/>
      <c r="AG778" s="276"/>
      <c r="AH778" s="276"/>
      <c r="AI778" s="276"/>
      <c r="AJ778" s="276"/>
      <c r="AK778" s="276"/>
      <c r="AL778" s="276"/>
      <c r="AM778" s="276"/>
      <c r="AN778" s="276"/>
      <c r="AO778" s="276"/>
      <c r="AP778" s="276"/>
      <c r="AQ778" s="276"/>
      <c r="AR778" s="276"/>
      <c r="AS778" s="276"/>
      <c r="AT778" s="276"/>
      <c r="AU778" s="276"/>
      <c r="AV778" s="276"/>
      <c r="AW778" s="276"/>
      <c r="AX778" s="276"/>
      <c r="AY778" s="276"/>
      <c r="AZ778" s="276"/>
      <c r="BA778" s="276"/>
      <c r="BB778" s="276"/>
      <c r="BC778" s="276"/>
      <c r="BD778" s="276"/>
      <c r="BE778" s="276"/>
      <c r="BF778" s="276"/>
      <c r="BG778" s="276"/>
      <c r="BH778" s="276"/>
      <c r="BI778" s="276"/>
      <c r="BJ778" s="276"/>
      <c r="BK778" s="276"/>
      <c r="BL778" s="276"/>
      <c r="BM778" s="276"/>
      <c r="BN778" s="276"/>
      <c r="BO778" s="276"/>
      <c r="BP778" s="276"/>
      <c r="BQ778" s="276"/>
      <c r="BR778" s="276"/>
      <c r="BS778" s="276"/>
      <c r="BT778" s="276"/>
      <c r="BU778" s="276"/>
      <c r="BV778" s="276"/>
      <c r="BW778" s="276"/>
      <c r="BX778" s="276"/>
      <c r="BY778" s="276"/>
      <c r="BZ778" s="276"/>
      <c r="CA778" s="276"/>
      <c r="CB778" s="276"/>
      <c r="CC778" s="276"/>
      <c r="CD778" s="276"/>
      <c r="CE778" s="276"/>
    </row>
    <row r="779" spans="1:83" ht="12.65" customHeight="1" x14ac:dyDescent="0.3">
      <c r="A779" s="209" t="str">
        <f>RIGHT($C$83,3)&amp;"*"&amp;RIGHT($C$82,4)&amp;"*"&amp;AV$55&amp;"*"&amp;"A"</f>
        <v>082*2021*7490*A</v>
      </c>
      <c r="B779" s="275"/>
      <c r="C779" s="277">
        <f>ROUND(AV60,2)</f>
        <v>0</v>
      </c>
      <c r="D779" s="275">
        <f>ROUND(AV61,0)</f>
        <v>0</v>
      </c>
      <c r="E779" s="275">
        <f>ROUND(AV62,0)</f>
        <v>0</v>
      </c>
      <c r="F779" s="275">
        <f>ROUND(AV63,0)</f>
        <v>0</v>
      </c>
      <c r="G779" s="275">
        <f>ROUND(AV64,0)</f>
        <v>0</v>
      </c>
      <c r="H779" s="275">
        <f>ROUND(AV65,0)</f>
        <v>0</v>
      </c>
      <c r="I779" s="275">
        <f>ROUND(AV66,0)</f>
        <v>0</v>
      </c>
      <c r="J779" s="275">
        <f>ROUND(AV67,0)</f>
        <v>0</v>
      </c>
      <c r="K779" s="275">
        <f>ROUND(AV68,0)</f>
        <v>0</v>
      </c>
      <c r="L779" s="275">
        <f>ROUND(AV69,0)</f>
        <v>0</v>
      </c>
      <c r="M779" s="275">
        <f>ROUND(AV70,0)</f>
        <v>0</v>
      </c>
      <c r="N779" s="275">
        <f>ROUND(AV75,0)</f>
        <v>0</v>
      </c>
      <c r="O779" s="275">
        <f>ROUND(AV73,0)</f>
        <v>0</v>
      </c>
      <c r="P779" s="275">
        <f>IF(AV76&gt;0,ROUND(AV76,0),0)</f>
        <v>0</v>
      </c>
      <c r="Q779" s="275">
        <f>IF(AV77&gt;0,ROUND(AV77,0),0)</f>
        <v>0</v>
      </c>
      <c r="R779" s="275">
        <f>IF(AV78&gt;0,ROUND(AV78,0),0)</f>
        <v>0</v>
      </c>
      <c r="S779" s="275">
        <f>IF(AV79&gt;0,ROUND(AV79,0),0)</f>
        <v>0</v>
      </c>
      <c r="T779" s="277">
        <f>IF(AV80&gt;0,ROUND(AV80,2),0)</f>
        <v>0</v>
      </c>
      <c r="U779" s="275"/>
      <c r="V779" s="276"/>
      <c r="W779" s="275"/>
      <c r="X779" s="275"/>
      <c r="Y779" s="275">
        <f t="shared" si="21"/>
        <v>0</v>
      </c>
      <c r="Z779" s="276"/>
      <c r="AA779" s="276"/>
      <c r="AB779" s="276"/>
      <c r="AC779" s="276"/>
      <c r="AD779" s="276"/>
      <c r="AE779" s="276"/>
      <c r="AF779" s="276"/>
      <c r="AG779" s="276"/>
      <c r="AH779" s="276"/>
      <c r="AI779" s="276"/>
      <c r="AJ779" s="276"/>
      <c r="AK779" s="276"/>
      <c r="AL779" s="276"/>
      <c r="AM779" s="276"/>
      <c r="AN779" s="276"/>
      <c r="AO779" s="276"/>
      <c r="AP779" s="276"/>
      <c r="AQ779" s="276"/>
      <c r="AR779" s="276"/>
      <c r="AS779" s="276"/>
      <c r="AT779" s="276"/>
      <c r="AU779" s="276"/>
      <c r="AV779" s="276"/>
      <c r="AW779" s="276"/>
      <c r="AX779" s="276"/>
      <c r="AY779" s="276"/>
      <c r="AZ779" s="276"/>
      <c r="BA779" s="276"/>
      <c r="BB779" s="276"/>
      <c r="BC779" s="276"/>
      <c r="BD779" s="276"/>
      <c r="BE779" s="276"/>
      <c r="BF779" s="276"/>
      <c r="BG779" s="276"/>
      <c r="BH779" s="276"/>
      <c r="BI779" s="276"/>
      <c r="BJ779" s="276"/>
      <c r="BK779" s="276"/>
      <c r="BL779" s="276"/>
      <c r="BM779" s="276"/>
      <c r="BN779" s="276"/>
      <c r="BO779" s="276"/>
      <c r="BP779" s="276"/>
      <c r="BQ779" s="276"/>
      <c r="BR779" s="276"/>
      <c r="BS779" s="276"/>
      <c r="BT779" s="276"/>
      <c r="BU779" s="276"/>
      <c r="BV779" s="276"/>
      <c r="BW779" s="276"/>
      <c r="BX779" s="276"/>
      <c r="BY779" s="276"/>
      <c r="BZ779" s="276"/>
      <c r="CA779" s="276"/>
      <c r="CB779" s="276"/>
      <c r="CC779" s="276"/>
      <c r="CD779" s="276"/>
      <c r="CE779" s="276"/>
    </row>
    <row r="780" spans="1:83" ht="12.65" customHeight="1" x14ac:dyDescent="0.3">
      <c r="A780" s="209" t="str">
        <f>RIGHT($C$83,3)&amp;"*"&amp;RIGHT($C$82,4)&amp;"*"&amp;AW$55&amp;"*"&amp;"A"</f>
        <v>082*2021*8200*A</v>
      </c>
      <c r="B780" s="275"/>
      <c r="C780" s="277">
        <f>ROUND(AW60,2)</f>
        <v>0</v>
      </c>
      <c r="D780" s="275">
        <f>ROUND(AW61,0)</f>
        <v>0</v>
      </c>
      <c r="E780" s="275">
        <f>ROUND(AW62,0)</f>
        <v>0</v>
      </c>
      <c r="F780" s="275">
        <f>ROUND(AW63,0)</f>
        <v>0</v>
      </c>
      <c r="G780" s="275">
        <f>ROUND(AW64,0)</f>
        <v>0</v>
      </c>
      <c r="H780" s="275">
        <f>ROUND(AW65,0)</f>
        <v>0</v>
      </c>
      <c r="I780" s="275">
        <f>ROUND(AW66,0)</f>
        <v>0</v>
      </c>
      <c r="J780" s="275">
        <f>ROUND(AW67,0)</f>
        <v>0</v>
      </c>
      <c r="K780" s="275">
        <f>ROUND(AW68,0)</f>
        <v>0</v>
      </c>
      <c r="L780" s="275">
        <f>ROUND(AW69,0)</f>
        <v>0</v>
      </c>
      <c r="M780" s="275">
        <f>ROUND(AW70,0)</f>
        <v>0</v>
      </c>
      <c r="N780" s="275"/>
      <c r="O780" s="275"/>
      <c r="P780" s="275">
        <f>IF(AW76&gt;0,ROUND(AW76,0),0)</f>
        <v>0</v>
      </c>
      <c r="Q780" s="275">
        <f>IF(AW77&gt;0,ROUND(AW77,0),0)</f>
        <v>0</v>
      </c>
      <c r="R780" s="275">
        <f>IF(AW78&gt;0,ROUND(AW78,0),0)</f>
        <v>0</v>
      </c>
      <c r="S780" s="275">
        <f>IF(AW79&gt;0,ROUND(AW79,0),0)</f>
        <v>0</v>
      </c>
      <c r="T780" s="277">
        <f>IF(AW80&gt;0,ROUND(AW80,2),0)</f>
        <v>0</v>
      </c>
      <c r="U780" s="275"/>
      <c r="V780" s="276"/>
      <c r="W780" s="275"/>
      <c r="X780" s="275"/>
      <c r="Y780" s="275"/>
      <c r="Z780" s="276"/>
      <c r="AA780" s="276"/>
      <c r="AB780" s="276"/>
      <c r="AC780" s="276"/>
      <c r="AD780" s="276"/>
      <c r="AE780" s="276"/>
      <c r="AF780" s="276"/>
      <c r="AG780" s="276"/>
      <c r="AH780" s="276"/>
      <c r="AI780" s="276"/>
      <c r="AJ780" s="276"/>
      <c r="AK780" s="276"/>
      <c r="AL780" s="276"/>
      <c r="AM780" s="276"/>
      <c r="AN780" s="276"/>
      <c r="AO780" s="276"/>
      <c r="AP780" s="276"/>
      <c r="AQ780" s="276"/>
      <c r="AR780" s="276"/>
      <c r="AS780" s="276"/>
      <c r="AT780" s="276"/>
      <c r="AU780" s="276"/>
      <c r="AV780" s="276"/>
      <c r="AW780" s="276"/>
      <c r="AX780" s="276"/>
      <c r="AY780" s="276"/>
      <c r="AZ780" s="276"/>
      <c r="BA780" s="276"/>
      <c r="BB780" s="276"/>
      <c r="BC780" s="276"/>
      <c r="BD780" s="276"/>
      <c r="BE780" s="276"/>
      <c r="BF780" s="276"/>
      <c r="BG780" s="276"/>
      <c r="BH780" s="276"/>
      <c r="BI780" s="276"/>
      <c r="BJ780" s="276"/>
      <c r="BK780" s="276"/>
      <c r="BL780" s="276"/>
      <c r="BM780" s="276"/>
      <c r="BN780" s="276"/>
      <c r="BO780" s="276"/>
      <c r="BP780" s="276"/>
      <c r="BQ780" s="276"/>
      <c r="BR780" s="276"/>
      <c r="BS780" s="276"/>
      <c r="BT780" s="276"/>
      <c r="BU780" s="276"/>
      <c r="BV780" s="276"/>
      <c r="BW780" s="276"/>
      <c r="BX780" s="276"/>
      <c r="BY780" s="276"/>
      <c r="BZ780" s="276"/>
      <c r="CA780" s="276"/>
      <c r="CB780" s="276"/>
      <c r="CC780" s="276"/>
      <c r="CD780" s="276"/>
      <c r="CE780" s="276"/>
    </row>
    <row r="781" spans="1:83" ht="12.65" customHeight="1" x14ac:dyDescent="0.3">
      <c r="A781" s="209" t="str">
        <f>RIGHT($C$83,3)&amp;"*"&amp;RIGHT($C$82,4)&amp;"*"&amp;AX$55&amp;"*"&amp;"A"</f>
        <v>082*2021*8310*A</v>
      </c>
      <c r="B781" s="275"/>
      <c r="C781" s="277">
        <f>ROUND(AX60,2)</f>
        <v>0</v>
      </c>
      <c r="D781" s="275">
        <f>ROUND(AX61,0)</f>
        <v>0</v>
      </c>
      <c r="E781" s="275">
        <f>ROUND(AX62,0)</f>
        <v>0</v>
      </c>
      <c r="F781" s="275">
        <f>ROUND(AX63,0)</f>
        <v>0</v>
      </c>
      <c r="G781" s="275">
        <f>ROUND(AX64,0)</f>
        <v>0</v>
      </c>
      <c r="H781" s="275">
        <f>ROUND(AX65,0)</f>
        <v>0</v>
      </c>
      <c r="I781" s="275">
        <f>ROUND(AX66,0)</f>
        <v>0</v>
      </c>
      <c r="J781" s="275">
        <f>ROUND(AX67,0)</f>
        <v>0</v>
      </c>
      <c r="K781" s="275">
        <f>ROUND(AX68,0)</f>
        <v>0</v>
      </c>
      <c r="L781" s="275">
        <f>ROUND(AX69,0)</f>
        <v>0</v>
      </c>
      <c r="M781" s="275">
        <f>ROUND(AX70,0)</f>
        <v>0</v>
      </c>
      <c r="N781" s="275"/>
      <c r="O781" s="275"/>
      <c r="P781" s="275">
        <f>IF(AX76&gt;0,ROUND(AX76,0),0)</f>
        <v>0</v>
      </c>
      <c r="Q781" s="275">
        <f>IF(AX77&gt;0,ROUND(AX77,0),0)</f>
        <v>0</v>
      </c>
      <c r="R781" s="275">
        <f>IF(AX78&gt;0,ROUND(AX78,0),0)</f>
        <v>0</v>
      </c>
      <c r="S781" s="275">
        <f>IF(AX79&gt;0,ROUND(AX79,0),0)</f>
        <v>0</v>
      </c>
      <c r="T781" s="277">
        <f>IF(AX80&gt;0,ROUND(AX80,2),0)</f>
        <v>0</v>
      </c>
      <c r="U781" s="275"/>
      <c r="V781" s="276"/>
      <c r="W781" s="275"/>
      <c r="X781" s="275"/>
      <c r="Y781" s="275"/>
      <c r="Z781" s="276"/>
      <c r="AA781" s="276"/>
      <c r="AB781" s="276"/>
      <c r="AC781" s="276"/>
      <c r="AD781" s="276"/>
      <c r="AE781" s="276"/>
      <c r="AF781" s="276"/>
      <c r="AG781" s="276"/>
      <c r="AH781" s="276"/>
      <c r="AI781" s="276"/>
      <c r="AJ781" s="276"/>
      <c r="AK781" s="276"/>
      <c r="AL781" s="276"/>
      <c r="AM781" s="276"/>
      <c r="AN781" s="276"/>
      <c r="AO781" s="276"/>
      <c r="AP781" s="276"/>
      <c r="AQ781" s="276"/>
      <c r="AR781" s="276"/>
      <c r="AS781" s="276"/>
      <c r="AT781" s="276"/>
      <c r="AU781" s="276"/>
      <c r="AV781" s="276"/>
      <c r="AW781" s="276"/>
      <c r="AX781" s="276"/>
      <c r="AY781" s="276"/>
      <c r="AZ781" s="276"/>
      <c r="BA781" s="276"/>
      <c r="BB781" s="276"/>
      <c r="BC781" s="276"/>
      <c r="BD781" s="276"/>
      <c r="BE781" s="276"/>
      <c r="BF781" s="276"/>
      <c r="BG781" s="276"/>
      <c r="BH781" s="276"/>
      <c r="BI781" s="276"/>
      <c r="BJ781" s="276"/>
      <c r="BK781" s="276"/>
      <c r="BL781" s="276"/>
      <c r="BM781" s="276"/>
      <c r="BN781" s="276"/>
      <c r="BO781" s="276"/>
      <c r="BP781" s="276"/>
      <c r="BQ781" s="276"/>
      <c r="BR781" s="276"/>
      <c r="BS781" s="276"/>
      <c r="BT781" s="276"/>
      <c r="BU781" s="276"/>
      <c r="BV781" s="276"/>
      <c r="BW781" s="276"/>
      <c r="BX781" s="276"/>
      <c r="BY781" s="276"/>
      <c r="BZ781" s="276"/>
      <c r="CA781" s="276"/>
      <c r="CB781" s="276"/>
      <c r="CC781" s="276"/>
      <c r="CD781" s="276"/>
      <c r="CE781" s="276"/>
    </row>
    <row r="782" spans="1:83" ht="12.65" customHeight="1" x14ac:dyDescent="0.3">
      <c r="A782" s="209" t="str">
        <f>RIGHT($C$83,3)&amp;"*"&amp;RIGHT($C$82,4)&amp;"*"&amp;AY$55&amp;"*"&amp;"A"</f>
        <v>082*2021*8320*A</v>
      </c>
      <c r="B782" s="275">
        <f>ROUND(AY59,0)</f>
        <v>19238</v>
      </c>
      <c r="C782" s="277">
        <f>ROUND(AY60,2)</f>
        <v>6.31</v>
      </c>
      <c r="D782" s="275">
        <f>ROUND(AY61,0)</f>
        <v>287470</v>
      </c>
      <c r="E782" s="275">
        <f>ROUND(AY62,0)</f>
        <v>63173</v>
      </c>
      <c r="F782" s="275">
        <f>ROUND(AY63,0)</f>
        <v>20232</v>
      </c>
      <c r="G782" s="275">
        <f>ROUND(AY64,0)</f>
        <v>76001</v>
      </c>
      <c r="H782" s="275">
        <f>ROUND(AY65,0)</f>
        <v>2384</v>
      </c>
      <c r="I782" s="275">
        <f>ROUND(AY66,0)</f>
        <v>1306</v>
      </c>
      <c r="J782" s="275">
        <f>ROUND(AY67,0)</f>
        <v>7742</v>
      </c>
      <c r="K782" s="275">
        <f>ROUND(AY68,0)</f>
        <v>0</v>
      </c>
      <c r="L782" s="275">
        <f>ROUND(AY69,0)</f>
        <v>415</v>
      </c>
      <c r="M782" s="275">
        <f>ROUND(AY70,0)</f>
        <v>0</v>
      </c>
      <c r="N782" s="275"/>
      <c r="O782" s="275"/>
      <c r="P782" s="275">
        <f>IF(AY76&gt;0,ROUND(AY76,0),0)</f>
        <v>856</v>
      </c>
      <c r="Q782" s="275">
        <f>IF(AY77&gt;0,ROUND(AY77,0),0)</f>
        <v>0</v>
      </c>
      <c r="R782" s="275">
        <f>IF(AY78&gt;0,ROUND(AY78,0),0)</f>
        <v>0</v>
      </c>
      <c r="S782" s="275">
        <f>IF(AY79&gt;0,ROUND(AY79,0),0)</f>
        <v>0</v>
      </c>
      <c r="T782" s="277">
        <f>IF(AY80&gt;0,ROUND(AY80,2),0)</f>
        <v>0</v>
      </c>
      <c r="U782" s="275"/>
      <c r="V782" s="276"/>
      <c r="W782" s="275"/>
      <c r="X782" s="275"/>
      <c r="Y782" s="275"/>
      <c r="Z782" s="276"/>
      <c r="AA782" s="276"/>
      <c r="AB782" s="276"/>
      <c r="AC782" s="276"/>
      <c r="AD782" s="276"/>
      <c r="AE782" s="276"/>
      <c r="AF782" s="276"/>
      <c r="AG782" s="276"/>
      <c r="AH782" s="276"/>
      <c r="AI782" s="276"/>
      <c r="AJ782" s="276"/>
      <c r="AK782" s="276"/>
      <c r="AL782" s="276"/>
      <c r="AM782" s="276"/>
      <c r="AN782" s="276"/>
      <c r="AO782" s="276"/>
      <c r="AP782" s="276"/>
      <c r="AQ782" s="276"/>
      <c r="AR782" s="276"/>
      <c r="AS782" s="276"/>
      <c r="AT782" s="276"/>
      <c r="AU782" s="276"/>
      <c r="AV782" s="276"/>
      <c r="AW782" s="276"/>
      <c r="AX782" s="276"/>
      <c r="AY782" s="276"/>
      <c r="AZ782" s="276"/>
      <c r="BA782" s="276"/>
      <c r="BB782" s="276"/>
      <c r="BC782" s="276"/>
      <c r="BD782" s="276"/>
      <c r="BE782" s="276"/>
      <c r="BF782" s="276"/>
      <c r="BG782" s="276"/>
      <c r="BH782" s="276"/>
      <c r="BI782" s="276"/>
      <c r="BJ782" s="276"/>
      <c r="BK782" s="276"/>
      <c r="BL782" s="276"/>
      <c r="BM782" s="276"/>
      <c r="BN782" s="276"/>
      <c r="BO782" s="276"/>
      <c r="BP782" s="276"/>
      <c r="BQ782" s="276"/>
      <c r="BR782" s="276"/>
      <c r="BS782" s="276"/>
      <c r="BT782" s="276"/>
      <c r="BU782" s="276"/>
      <c r="BV782" s="276"/>
      <c r="BW782" s="276"/>
      <c r="BX782" s="276"/>
      <c r="BY782" s="276"/>
      <c r="BZ782" s="276"/>
      <c r="CA782" s="276"/>
      <c r="CB782" s="276"/>
      <c r="CC782" s="276"/>
      <c r="CD782" s="276"/>
      <c r="CE782" s="276"/>
    </row>
    <row r="783" spans="1:83" ht="12.65" customHeight="1" x14ac:dyDescent="0.3">
      <c r="A783" s="209" t="str">
        <f>RIGHT($C$83,3)&amp;"*"&amp;RIGHT($C$82,4)&amp;"*"&amp;AZ$55&amp;"*"&amp;"A"</f>
        <v>082*2021*8330*A</v>
      </c>
      <c r="B783" s="275">
        <f>ROUND(AZ59,0)</f>
        <v>0</v>
      </c>
      <c r="C783" s="277">
        <f>ROUND(AZ60,2)</f>
        <v>0</v>
      </c>
      <c r="D783" s="275">
        <f>ROUND(AZ61,0)</f>
        <v>0</v>
      </c>
      <c r="E783" s="275">
        <f>ROUND(AZ62,0)</f>
        <v>0</v>
      </c>
      <c r="F783" s="275">
        <f>ROUND(AZ63,0)</f>
        <v>0</v>
      </c>
      <c r="G783" s="275">
        <f>ROUND(AZ64,0)</f>
        <v>0</v>
      </c>
      <c r="H783" s="275">
        <f>ROUND(AZ65,0)</f>
        <v>0</v>
      </c>
      <c r="I783" s="275">
        <f>ROUND(AZ66,0)</f>
        <v>0</v>
      </c>
      <c r="J783" s="275">
        <f>ROUND(AZ67,0)</f>
        <v>0</v>
      </c>
      <c r="K783" s="275">
        <f>ROUND(AZ68,0)</f>
        <v>0</v>
      </c>
      <c r="L783" s="275">
        <f>ROUND(AZ69,0)</f>
        <v>0</v>
      </c>
      <c r="M783" s="275">
        <f>ROUND(AZ70,0)</f>
        <v>0</v>
      </c>
      <c r="N783" s="275"/>
      <c r="O783" s="275"/>
      <c r="P783" s="275">
        <f>IF(AZ76&gt;0,ROUND(AZ76,0),0)</f>
        <v>0</v>
      </c>
      <c r="Q783" s="275">
        <f>IF(AZ77&gt;0,ROUND(AZ77,0),0)</f>
        <v>0</v>
      </c>
      <c r="R783" s="275">
        <f>IF(AZ78&gt;0,ROUND(AZ78,0),0)</f>
        <v>0</v>
      </c>
      <c r="S783" s="275">
        <f>IF(AZ79&gt;0,ROUND(AZ79,0),0)</f>
        <v>0</v>
      </c>
      <c r="T783" s="277">
        <f>IF(AZ80&gt;0,ROUND(AZ80,2),0)</f>
        <v>0</v>
      </c>
      <c r="U783" s="275"/>
      <c r="V783" s="276"/>
      <c r="W783" s="275"/>
      <c r="X783" s="275"/>
      <c r="Y783" s="275"/>
      <c r="Z783" s="276"/>
      <c r="AA783" s="276"/>
      <c r="AB783" s="276"/>
      <c r="AC783" s="276"/>
      <c r="AD783" s="276"/>
      <c r="AE783" s="276"/>
      <c r="AF783" s="276"/>
      <c r="AG783" s="276"/>
      <c r="AH783" s="276"/>
      <c r="AI783" s="276"/>
      <c r="AJ783" s="276"/>
      <c r="AK783" s="276"/>
      <c r="AL783" s="276"/>
      <c r="AM783" s="276"/>
      <c r="AN783" s="276"/>
      <c r="AO783" s="276"/>
      <c r="AP783" s="276"/>
      <c r="AQ783" s="276"/>
      <c r="AR783" s="276"/>
      <c r="AS783" s="276"/>
      <c r="AT783" s="276"/>
      <c r="AU783" s="276"/>
      <c r="AV783" s="276"/>
      <c r="AW783" s="276"/>
      <c r="AX783" s="276"/>
      <c r="AY783" s="276"/>
      <c r="AZ783" s="276"/>
      <c r="BA783" s="276"/>
      <c r="BB783" s="276"/>
      <c r="BC783" s="276"/>
      <c r="BD783" s="276"/>
      <c r="BE783" s="276"/>
      <c r="BF783" s="276"/>
      <c r="BG783" s="276"/>
      <c r="BH783" s="276"/>
      <c r="BI783" s="276"/>
      <c r="BJ783" s="276"/>
      <c r="BK783" s="276"/>
      <c r="BL783" s="276"/>
      <c r="BM783" s="276"/>
      <c r="BN783" s="276"/>
      <c r="BO783" s="276"/>
      <c r="BP783" s="276"/>
      <c r="BQ783" s="276"/>
      <c r="BR783" s="276"/>
      <c r="BS783" s="276"/>
      <c r="BT783" s="276"/>
      <c r="BU783" s="276"/>
      <c r="BV783" s="276"/>
      <c r="BW783" s="276"/>
      <c r="BX783" s="276"/>
      <c r="BY783" s="276"/>
      <c r="BZ783" s="276"/>
      <c r="CA783" s="276"/>
      <c r="CB783" s="276"/>
      <c r="CC783" s="276"/>
      <c r="CD783" s="276"/>
      <c r="CE783" s="276"/>
    </row>
    <row r="784" spans="1:83" ht="12.65" customHeight="1" x14ac:dyDescent="0.3">
      <c r="A784" s="209" t="str">
        <f>RIGHT($C$83,3)&amp;"*"&amp;RIGHT($C$82,4)&amp;"*"&amp;BA$55&amp;"*"&amp;"A"</f>
        <v>082*2021*8350*A</v>
      </c>
      <c r="B784" s="275">
        <f>ROUND(BA59,0)</f>
        <v>0</v>
      </c>
      <c r="C784" s="277">
        <f>ROUND(BA60,2)</f>
        <v>0.61</v>
      </c>
      <c r="D784" s="275">
        <f>ROUND(BA61,0)</f>
        <v>24308</v>
      </c>
      <c r="E784" s="275">
        <f>ROUND(BA62,0)</f>
        <v>5342</v>
      </c>
      <c r="F784" s="275">
        <f>ROUND(BA63,0)</f>
        <v>0</v>
      </c>
      <c r="G784" s="275">
        <f>ROUND(BA64,0)</f>
        <v>19085</v>
      </c>
      <c r="H784" s="275">
        <f>ROUND(BA65,0)</f>
        <v>282</v>
      </c>
      <c r="I784" s="275">
        <f>ROUND(BA66,0)</f>
        <v>149</v>
      </c>
      <c r="J784" s="275">
        <f>ROUND(BA67,0)</f>
        <v>6720</v>
      </c>
      <c r="K784" s="275">
        <f>ROUND(BA68,0)</f>
        <v>0</v>
      </c>
      <c r="L784" s="275">
        <f>ROUND(BA69,0)</f>
        <v>0</v>
      </c>
      <c r="M784" s="275">
        <f>ROUND(BA70,0)</f>
        <v>0</v>
      </c>
      <c r="N784" s="275"/>
      <c r="O784" s="275"/>
      <c r="P784" s="275">
        <f>IF(BA76&gt;0,ROUND(BA76,0),0)</f>
        <v>743</v>
      </c>
      <c r="Q784" s="275">
        <f>IF(BA77&gt;0,ROUND(BA77,0),0)</f>
        <v>0</v>
      </c>
      <c r="R784" s="275">
        <f>IF(BA78&gt;0,ROUND(BA78,0),0)</f>
        <v>743</v>
      </c>
      <c r="S784" s="275">
        <f>IF(BA79&gt;0,ROUND(BA79,0),0)</f>
        <v>0</v>
      </c>
      <c r="T784" s="277">
        <f>IF(BA80&gt;0,ROUND(BA80,2),0)</f>
        <v>0</v>
      </c>
      <c r="U784" s="275"/>
      <c r="V784" s="276"/>
      <c r="W784" s="275"/>
      <c r="X784" s="275"/>
      <c r="Y784" s="275"/>
      <c r="Z784" s="276"/>
      <c r="AA784" s="276"/>
      <c r="AB784" s="276"/>
      <c r="AC784" s="276"/>
      <c r="AD784" s="276"/>
      <c r="AE784" s="276"/>
      <c r="AF784" s="276"/>
      <c r="AG784" s="276"/>
      <c r="AH784" s="276"/>
      <c r="AI784" s="276"/>
      <c r="AJ784" s="276"/>
      <c r="AK784" s="276"/>
      <c r="AL784" s="276"/>
      <c r="AM784" s="276"/>
      <c r="AN784" s="276"/>
      <c r="AO784" s="276"/>
      <c r="AP784" s="276"/>
      <c r="AQ784" s="276"/>
      <c r="AR784" s="276"/>
      <c r="AS784" s="276"/>
      <c r="AT784" s="276"/>
      <c r="AU784" s="276"/>
      <c r="AV784" s="276"/>
      <c r="AW784" s="276"/>
      <c r="AX784" s="276"/>
      <c r="AY784" s="276"/>
      <c r="AZ784" s="276"/>
      <c r="BA784" s="276"/>
      <c r="BB784" s="276"/>
      <c r="BC784" s="276"/>
      <c r="BD784" s="276"/>
      <c r="BE784" s="276"/>
      <c r="BF784" s="276"/>
      <c r="BG784" s="276"/>
      <c r="BH784" s="276"/>
      <c r="BI784" s="276"/>
      <c r="BJ784" s="276"/>
      <c r="BK784" s="276"/>
      <c r="BL784" s="276"/>
      <c r="BM784" s="276"/>
      <c r="BN784" s="276"/>
      <c r="BO784" s="276"/>
      <c r="BP784" s="276"/>
      <c r="BQ784" s="276"/>
      <c r="BR784" s="276"/>
      <c r="BS784" s="276"/>
      <c r="BT784" s="276"/>
      <c r="BU784" s="276"/>
      <c r="BV784" s="276"/>
      <c r="BW784" s="276"/>
      <c r="BX784" s="276"/>
      <c r="BY784" s="276"/>
      <c r="BZ784" s="276"/>
      <c r="CA784" s="276"/>
      <c r="CB784" s="276"/>
      <c r="CC784" s="276"/>
      <c r="CD784" s="276"/>
      <c r="CE784" s="276"/>
    </row>
    <row r="785" spans="1:83" ht="12.65" customHeight="1" x14ac:dyDescent="0.3">
      <c r="A785" s="209" t="str">
        <f>RIGHT($C$83,3)&amp;"*"&amp;RIGHT($C$82,4)&amp;"*"&amp;BB$55&amp;"*"&amp;"A"</f>
        <v>082*2021*8360*A</v>
      </c>
      <c r="B785" s="275"/>
      <c r="C785" s="277">
        <f>ROUND(BB60,2)</f>
        <v>1.8</v>
      </c>
      <c r="D785" s="275">
        <f>ROUND(BB61,0)</f>
        <v>117670</v>
      </c>
      <c r="E785" s="275">
        <f>ROUND(BB62,0)</f>
        <v>25859</v>
      </c>
      <c r="F785" s="275">
        <f>ROUND(BB63,0)</f>
        <v>58</v>
      </c>
      <c r="G785" s="275">
        <f>ROUND(BB64,0)</f>
        <v>1934</v>
      </c>
      <c r="H785" s="275">
        <f>ROUND(BB65,0)</f>
        <v>0</v>
      </c>
      <c r="I785" s="275">
        <f>ROUND(BB66,0)</f>
        <v>0</v>
      </c>
      <c r="J785" s="275">
        <f>ROUND(BB67,0)</f>
        <v>904</v>
      </c>
      <c r="K785" s="275">
        <f>ROUND(BB68,0)</f>
        <v>0</v>
      </c>
      <c r="L785" s="275">
        <f>ROUND(BB69,0)</f>
        <v>250</v>
      </c>
      <c r="M785" s="275">
        <f>ROUND(BB70,0)</f>
        <v>0</v>
      </c>
      <c r="N785" s="275"/>
      <c r="O785" s="275"/>
      <c r="P785" s="275">
        <f>IF(BB76&gt;0,ROUND(BB76,0),0)</f>
        <v>100</v>
      </c>
      <c r="Q785" s="275">
        <f>IF(BB77&gt;0,ROUND(BB77,0),0)</f>
        <v>0</v>
      </c>
      <c r="R785" s="275">
        <f>IF(BB78&gt;0,ROUND(BB78,0),0)</f>
        <v>100</v>
      </c>
      <c r="S785" s="275">
        <f>IF(BB79&gt;0,ROUND(BB79,0),0)</f>
        <v>0</v>
      </c>
      <c r="T785" s="277">
        <f>IF(BB80&gt;0,ROUND(BB80,2),0)</f>
        <v>0</v>
      </c>
      <c r="U785" s="275"/>
      <c r="V785" s="276"/>
      <c r="W785" s="275"/>
      <c r="X785" s="275"/>
      <c r="Y785" s="275"/>
      <c r="Z785" s="276"/>
      <c r="AA785" s="276"/>
      <c r="AB785" s="276"/>
      <c r="AC785" s="276"/>
      <c r="AD785" s="276"/>
      <c r="AE785" s="276"/>
      <c r="AF785" s="276"/>
      <c r="AG785" s="276"/>
      <c r="AH785" s="276"/>
      <c r="AI785" s="276"/>
      <c r="AJ785" s="276"/>
      <c r="AK785" s="276"/>
      <c r="AL785" s="276"/>
      <c r="AM785" s="276"/>
      <c r="AN785" s="276"/>
      <c r="AO785" s="276"/>
      <c r="AP785" s="276"/>
      <c r="AQ785" s="276"/>
      <c r="AR785" s="276"/>
      <c r="AS785" s="276"/>
      <c r="AT785" s="276"/>
      <c r="AU785" s="276"/>
      <c r="AV785" s="276"/>
      <c r="AW785" s="276"/>
      <c r="AX785" s="276"/>
      <c r="AY785" s="276"/>
      <c r="AZ785" s="276"/>
      <c r="BA785" s="276"/>
      <c r="BB785" s="276"/>
      <c r="BC785" s="276"/>
      <c r="BD785" s="276"/>
      <c r="BE785" s="276"/>
      <c r="BF785" s="276"/>
      <c r="BG785" s="276"/>
      <c r="BH785" s="276"/>
      <c r="BI785" s="276"/>
      <c r="BJ785" s="276"/>
      <c r="BK785" s="276"/>
      <c r="BL785" s="276"/>
      <c r="BM785" s="276"/>
      <c r="BN785" s="276"/>
      <c r="BO785" s="276"/>
      <c r="BP785" s="276"/>
      <c r="BQ785" s="276"/>
      <c r="BR785" s="276"/>
      <c r="BS785" s="276"/>
      <c r="BT785" s="276"/>
      <c r="BU785" s="276"/>
      <c r="BV785" s="276"/>
      <c r="BW785" s="276"/>
      <c r="BX785" s="276"/>
      <c r="BY785" s="276"/>
      <c r="BZ785" s="276"/>
      <c r="CA785" s="276"/>
      <c r="CB785" s="276"/>
      <c r="CC785" s="276"/>
      <c r="CD785" s="276"/>
      <c r="CE785" s="276"/>
    </row>
    <row r="786" spans="1:83" ht="12.65" customHeight="1" x14ac:dyDescent="0.3">
      <c r="A786" s="209" t="str">
        <f>RIGHT($C$83,3)&amp;"*"&amp;RIGHT($C$82,4)&amp;"*"&amp;BC$55&amp;"*"&amp;"A"</f>
        <v>082*2021*8370*A</v>
      </c>
      <c r="B786" s="275"/>
      <c r="C786" s="277">
        <f>ROUND(BC60,2)</f>
        <v>0</v>
      </c>
      <c r="D786" s="275">
        <f>ROUND(BC61,0)</f>
        <v>0</v>
      </c>
      <c r="E786" s="275">
        <f>ROUND(BC62,0)</f>
        <v>0</v>
      </c>
      <c r="F786" s="275">
        <f>ROUND(BC63,0)</f>
        <v>0</v>
      </c>
      <c r="G786" s="275">
        <f>ROUND(BC64,0)</f>
        <v>0</v>
      </c>
      <c r="H786" s="275">
        <f>ROUND(BC65,0)</f>
        <v>0</v>
      </c>
      <c r="I786" s="275">
        <f>ROUND(BC66,0)</f>
        <v>0</v>
      </c>
      <c r="J786" s="275">
        <f>ROUND(BC67,0)</f>
        <v>0</v>
      </c>
      <c r="K786" s="275">
        <f>ROUND(BC68,0)</f>
        <v>0</v>
      </c>
      <c r="L786" s="275">
        <f>ROUND(BC69,0)</f>
        <v>0</v>
      </c>
      <c r="M786" s="275">
        <f>ROUND(BC70,0)</f>
        <v>0</v>
      </c>
      <c r="N786" s="275"/>
      <c r="O786" s="275"/>
      <c r="P786" s="275">
        <f>IF(BC76&gt;0,ROUND(BC76,0),0)</f>
        <v>0</v>
      </c>
      <c r="Q786" s="275">
        <f>IF(BC77&gt;0,ROUND(BC77,0),0)</f>
        <v>0</v>
      </c>
      <c r="R786" s="275">
        <f>IF(BC78&gt;0,ROUND(BC78,0),0)</f>
        <v>0</v>
      </c>
      <c r="S786" s="275">
        <f>IF(BC79&gt;0,ROUND(BC79,0),0)</f>
        <v>0</v>
      </c>
      <c r="T786" s="277">
        <f>IF(BC80&gt;0,ROUND(BC80,2),0)</f>
        <v>0</v>
      </c>
      <c r="U786" s="275"/>
      <c r="V786" s="276"/>
      <c r="W786" s="275"/>
      <c r="X786" s="275"/>
      <c r="Y786" s="275"/>
      <c r="Z786" s="276"/>
      <c r="AA786" s="276"/>
      <c r="AB786" s="276"/>
      <c r="AC786" s="276"/>
      <c r="AD786" s="276"/>
      <c r="AE786" s="276"/>
      <c r="AF786" s="276"/>
      <c r="AG786" s="276"/>
      <c r="AH786" s="276"/>
      <c r="AI786" s="276"/>
      <c r="AJ786" s="276"/>
      <c r="AK786" s="276"/>
      <c r="AL786" s="276"/>
      <c r="AM786" s="276"/>
      <c r="AN786" s="276"/>
      <c r="AO786" s="276"/>
      <c r="AP786" s="276"/>
      <c r="AQ786" s="276"/>
      <c r="AR786" s="276"/>
      <c r="AS786" s="276"/>
      <c r="AT786" s="276"/>
      <c r="AU786" s="276"/>
      <c r="AV786" s="276"/>
      <c r="AW786" s="276"/>
      <c r="AX786" s="276"/>
      <c r="AY786" s="276"/>
      <c r="AZ786" s="276"/>
      <c r="BA786" s="276"/>
      <c r="BB786" s="276"/>
      <c r="BC786" s="276"/>
      <c r="BD786" s="276"/>
      <c r="BE786" s="276"/>
      <c r="BF786" s="276"/>
      <c r="BG786" s="276"/>
      <c r="BH786" s="276"/>
      <c r="BI786" s="276"/>
      <c r="BJ786" s="276"/>
      <c r="BK786" s="276"/>
      <c r="BL786" s="276"/>
      <c r="BM786" s="276"/>
      <c r="BN786" s="276"/>
      <c r="BO786" s="276"/>
      <c r="BP786" s="276"/>
      <c r="BQ786" s="276"/>
      <c r="BR786" s="276"/>
      <c r="BS786" s="276"/>
      <c r="BT786" s="276"/>
      <c r="BU786" s="276"/>
      <c r="BV786" s="276"/>
      <c r="BW786" s="276"/>
      <c r="BX786" s="276"/>
      <c r="BY786" s="276"/>
      <c r="BZ786" s="276"/>
      <c r="CA786" s="276"/>
      <c r="CB786" s="276"/>
      <c r="CC786" s="276"/>
      <c r="CD786" s="276"/>
      <c r="CE786" s="276"/>
    </row>
    <row r="787" spans="1:83" ht="12.65" customHeight="1" x14ac:dyDescent="0.3">
      <c r="A787" s="209" t="str">
        <f>RIGHT($C$83,3)&amp;"*"&amp;RIGHT($C$82,4)&amp;"*"&amp;BD$55&amp;"*"&amp;"A"</f>
        <v>082*2021*8420*A</v>
      </c>
      <c r="B787" s="275"/>
      <c r="C787" s="277">
        <f>ROUND(BD60,2)</f>
        <v>0</v>
      </c>
      <c r="D787" s="275">
        <f>ROUND(BD61,0)</f>
        <v>0</v>
      </c>
      <c r="E787" s="275">
        <f>ROUND(BD62,0)</f>
        <v>0</v>
      </c>
      <c r="F787" s="275">
        <f>ROUND(BD63,0)</f>
        <v>0</v>
      </c>
      <c r="G787" s="275">
        <f>ROUND(BD64,0)</f>
        <v>0</v>
      </c>
      <c r="H787" s="275">
        <f>ROUND(BD65,0)</f>
        <v>0</v>
      </c>
      <c r="I787" s="275">
        <f>ROUND(BD66,0)</f>
        <v>0</v>
      </c>
      <c r="J787" s="275">
        <f>ROUND(BD67,0)</f>
        <v>0</v>
      </c>
      <c r="K787" s="275">
        <f>ROUND(BD68,0)</f>
        <v>0</v>
      </c>
      <c r="L787" s="275">
        <f>ROUND(BD69,0)</f>
        <v>0</v>
      </c>
      <c r="M787" s="275">
        <f>ROUND(BD70,0)</f>
        <v>0</v>
      </c>
      <c r="N787" s="275"/>
      <c r="O787" s="275"/>
      <c r="P787" s="275">
        <f>IF(BD76&gt;0,ROUND(BD76,0),0)</f>
        <v>0</v>
      </c>
      <c r="Q787" s="275">
        <f>IF(BD77&gt;0,ROUND(BD77,0),0)</f>
        <v>0</v>
      </c>
      <c r="R787" s="275">
        <f>IF(BD78&gt;0,ROUND(BD78,0),0)</f>
        <v>0</v>
      </c>
      <c r="S787" s="275">
        <f>IF(BD79&gt;0,ROUND(BD79,0),0)</f>
        <v>0</v>
      </c>
      <c r="T787" s="277">
        <f>IF(BD80&gt;0,ROUND(BD80,2),0)</f>
        <v>0</v>
      </c>
      <c r="U787" s="275"/>
      <c r="V787" s="276"/>
      <c r="W787" s="275"/>
      <c r="X787" s="275"/>
      <c r="Y787" s="275"/>
      <c r="Z787" s="276"/>
      <c r="AA787" s="276"/>
      <c r="AB787" s="276"/>
      <c r="AC787" s="276"/>
      <c r="AD787" s="276"/>
      <c r="AE787" s="276"/>
      <c r="AF787" s="276"/>
      <c r="AG787" s="276"/>
      <c r="AH787" s="276"/>
      <c r="AI787" s="276"/>
      <c r="AJ787" s="276"/>
      <c r="AK787" s="276"/>
      <c r="AL787" s="276"/>
      <c r="AM787" s="276"/>
      <c r="AN787" s="276"/>
      <c r="AO787" s="276"/>
      <c r="AP787" s="276"/>
      <c r="AQ787" s="276"/>
      <c r="AR787" s="276"/>
      <c r="AS787" s="276"/>
      <c r="AT787" s="276"/>
      <c r="AU787" s="276"/>
      <c r="AV787" s="276"/>
      <c r="AW787" s="276"/>
      <c r="AX787" s="276"/>
      <c r="AY787" s="276"/>
      <c r="AZ787" s="276"/>
      <c r="BA787" s="276"/>
      <c r="BB787" s="276"/>
      <c r="BC787" s="276"/>
      <c r="BD787" s="276"/>
      <c r="BE787" s="276"/>
      <c r="BF787" s="276"/>
      <c r="BG787" s="276"/>
      <c r="BH787" s="276"/>
      <c r="BI787" s="276"/>
      <c r="BJ787" s="276"/>
      <c r="BK787" s="276"/>
      <c r="BL787" s="276"/>
      <c r="BM787" s="276"/>
      <c r="BN787" s="276"/>
      <c r="BO787" s="276"/>
      <c r="BP787" s="276"/>
      <c r="BQ787" s="276"/>
      <c r="BR787" s="276"/>
      <c r="BS787" s="276"/>
      <c r="BT787" s="276"/>
      <c r="BU787" s="276"/>
      <c r="BV787" s="276"/>
      <c r="BW787" s="276"/>
      <c r="BX787" s="276"/>
      <c r="BY787" s="276"/>
      <c r="BZ787" s="276"/>
      <c r="CA787" s="276"/>
      <c r="CB787" s="276"/>
      <c r="CC787" s="276"/>
      <c r="CD787" s="276"/>
      <c r="CE787" s="276"/>
    </row>
    <row r="788" spans="1:83" ht="12.65" customHeight="1" x14ac:dyDescent="0.3">
      <c r="A788" s="209" t="str">
        <f>RIGHT($C$83,3)&amp;"*"&amp;RIGHT($C$82,4)&amp;"*"&amp;BE$55&amp;"*"&amp;"A"</f>
        <v>082*2021*8430*A</v>
      </c>
      <c r="B788" s="275">
        <f>ROUND(BE59,0)</f>
        <v>20923</v>
      </c>
      <c r="C788" s="277">
        <f>ROUND(BE60,2)</f>
        <v>2.13</v>
      </c>
      <c r="D788" s="275">
        <f>ROUND(BE61,0)</f>
        <v>144974</v>
      </c>
      <c r="E788" s="275">
        <f>ROUND(BE62,0)</f>
        <v>31859</v>
      </c>
      <c r="F788" s="275">
        <f>ROUND(BE63,0)</f>
        <v>3426</v>
      </c>
      <c r="G788" s="275">
        <f>ROUND(BE64,0)</f>
        <v>38259</v>
      </c>
      <c r="H788" s="275">
        <f>ROUND(BE65,0)</f>
        <v>116197</v>
      </c>
      <c r="I788" s="275">
        <f>ROUND(BE66,0)</f>
        <v>23401</v>
      </c>
      <c r="J788" s="275">
        <f>ROUND(BE67,0)</f>
        <v>15854</v>
      </c>
      <c r="K788" s="275">
        <f>ROUND(BE68,0)</f>
        <v>4875</v>
      </c>
      <c r="L788" s="275">
        <f>ROUND(BE69,0)</f>
        <v>341</v>
      </c>
      <c r="M788" s="275">
        <f>ROUND(BE70,0)</f>
        <v>0</v>
      </c>
      <c r="N788" s="275"/>
      <c r="O788" s="275"/>
      <c r="P788" s="275">
        <f>IF(BE76&gt;0,ROUND(BE76,0),0)</f>
        <v>1753</v>
      </c>
      <c r="Q788" s="275">
        <f>IF(BE77&gt;0,ROUND(BE77,0),0)</f>
        <v>0</v>
      </c>
      <c r="R788" s="275">
        <f>IF(BE78&gt;0,ROUND(BE78,0),0)</f>
        <v>0</v>
      </c>
      <c r="S788" s="275">
        <f>IF(BE79&gt;0,ROUND(BE79,0),0)</f>
        <v>0</v>
      </c>
      <c r="T788" s="277">
        <f>IF(BE80&gt;0,ROUND(BE80,2),0)</f>
        <v>0</v>
      </c>
      <c r="U788" s="275"/>
      <c r="V788" s="276"/>
      <c r="W788" s="275"/>
      <c r="X788" s="275"/>
      <c r="Y788" s="275"/>
      <c r="Z788" s="276"/>
      <c r="AA788" s="276"/>
      <c r="AB788" s="276"/>
      <c r="AC788" s="276"/>
      <c r="AD788" s="276"/>
      <c r="AE788" s="276"/>
      <c r="AF788" s="276"/>
      <c r="AG788" s="276"/>
      <c r="AH788" s="276"/>
      <c r="AI788" s="276"/>
      <c r="AJ788" s="276"/>
      <c r="AK788" s="276"/>
      <c r="AL788" s="276"/>
      <c r="AM788" s="276"/>
      <c r="AN788" s="276"/>
      <c r="AO788" s="276"/>
      <c r="AP788" s="276"/>
      <c r="AQ788" s="276"/>
      <c r="AR788" s="276"/>
      <c r="AS788" s="276"/>
      <c r="AT788" s="276"/>
      <c r="AU788" s="276"/>
      <c r="AV788" s="276"/>
      <c r="AW788" s="276"/>
      <c r="AX788" s="276"/>
      <c r="AY788" s="276"/>
      <c r="AZ788" s="276"/>
      <c r="BA788" s="276"/>
      <c r="BB788" s="276"/>
      <c r="BC788" s="276"/>
      <c r="BD788" s="276"/>
      <c r="BE788" s="276"/>
      <c r="BF788" s="276"/>
      <c r="BG788" s="276"/>
      <c r="BH788" s="276"/>
      <c r="BI788" s="276"/>
      <c r="BJ788" s="276"/>
      <c r="BK788" s="276"/>
      <c r="BL788" s="276"/>
      <c r="BM788" s="276"/>
      <c r="BN788" s="276"/>
      <c r="BO788" s="276"/>
      <c r="BP788" s="276"/>
      <c r="BQ788" s="276"/>
      <c r="BR788" s="276"/>
      <c r="BS788" s="276"/>
      <c r="BT788" s="276"/>
      <c r="BU788" s="276"/>
      <c r="BV788" s="276"/>
      <c r="BW788" s="276"/>
      <c r="BX788" s="276"/>
      <c r="BY788" s="276"/>
      <c r="BZ788" s="276"/>
      <c r="CA788" s="276"/>
      <c r="CB788" s="276"/>
      <c r="CC788" s="276"/>
      <c r="CD788" s="276"/>
      <c r="CE788" s="276"/>
    </row>
    <row r="789" spans="1:83" ht="12.65" customHeight="1" x14ac:dyDescent="0.3">
      <c r="A789" s="209" t="str">
        <f>RIGHT($C$83,3)&amp;"*"&amp;RIGHT($C$82,4)&amp;"*"&amp;BF$55&amp;"*"&amp;"A"</f>
        <v>082*2021*8460*A</v>
      </c>
      <c r="B789" s="275"/>
      <c r="C789" s="277">
        <f>ROUND(BF60,2)</f>
        <v>4.88</v>
      </c>
      <c r="D789" s="275">
        <f>ROUND(BF61,0)</f>
        <v>189173</v>
      </c>
      <c r="E789" s="275">
        <f>ROUND(BF62,0)</f>
        <v>41572</v>
      </c>
      <c r="F789" s="275">
        <f>ROUND(BF63,0)</f>
        <v>158</v>
      </c>
      <c r="G789" s="275">
        <f>ROUND(BF64,0)</f>
        <v>14268</v>
      </c>
      <c r="H789" s="275">
        <f>ROUND(BF65,0)</f>
        <v>0</v>
      </c>
      <c r="I789" s="275">
        <f>ROUND(BF66,0)</f>
        <v>220</v>
      </c>
      <c r="J789" s="275">
        <f>ROUND(BF67,0)</f>
        <v>1890</v>
      </c>
      <c r="K789" s="275">
        <f>ROUND(BF68,0)</f>
        <v>0</v>
      </c>
      <c r="L789" s="275">
        <f>ROUND(BF69,0)</f>
        <v>15</v>
      </c>
      <c r="M789" s="275">
        <f>ROUND(BF70,0)</f>
        <v>0</v>
      </c>
      <c r="N789" s="275"/>
      <c r="O789" s="275"/>
      <c r="P789" s="275">
        <f>IF(BF76&gt;0,ROUND(BF76,0),0)</f>
        <v>209</v>
      </c>
      <c r="Q789" s="275">
        <f>IF(BF77&gt;0,ROUND(BF77,0),0)</f>
        <v>0</v>
      </c>
      <c r="R789" s="275">
        <f>IF(BF78&gt;0,ROUND(BF78,0),0)</f>
        <v>0</v>
      </c>
      <c r="S789" s="275">
        <f>IF(BF79&gt;0,ROUND(BF79,0),0)</f>
        <v>0</v>
      </c>
      <c r="T789" s="277">
        <f>IF(BF80&gt;0,ROUND(BF80,2),0)</f>
        <v>0</v>
      </c>
      <c r="U789" s="275"/>
      <c r="V789" s="276"/>
      <c r="W789" s="275"/>
      <c r="X789" s="275"/>
      <c r="Y789" s="275"/>
      <c r="Z789" s="276"/>
      <c r="AA789" s="276"/>
      <c r="AB789" s="276"/>
      <c r="AC789" s="276"/>
      <c r="AD789" s="276"/>
      <c r="AE789" s="276"/>
      <c r="AF789" s="276"/>
      <c r="AG789" s="276"/>
      <c r="AH789" s="276"/>
      <c r="AI789" s="276"/>
      <c r="AJ789" s="276"/>
      <c r="AK789" s="276"/>
      <c r="AL789" s="276"/>
      <c r="AM789" s="276"/>
      <c r="AN789" s="276"/>
      <c r="AO789" s="276"/>
      <c r="AP789" s="276"/>
      <c r="AQ789" s="276"/>
      <c r="AR789" s="276"/>
      <c r="AS789" s="276"/>
      <c r="AT789" s="276"/>
      <c r="AU789" s="276"/>
      <c r="AV789" s="276"/>
      <c r="AW789" s="276"/>
      <c r="AX789" s="276"/>
      <c r="AY789" s="276"/>
      <c r="AZ789" s="276"/>
      <c r="BA789" s="276"/>
      <c r="BB789" s="276"/>
      <c r="BC789" s="276"/>
      <c r="BD789" s="276"/>
      <c r="BE789" s="276"/>
      <c r="BF789" s="276"/>
      <c r="BG789" s="276"/>
      <c r="BH789" s="276"/>
      <c r="BI789" s="276"/>
      <c r="BJ789" s="276"/>
      <c r="BK789" s="276"/>
      <c r="BL789" s="276"/>
      <c r="BM789" s="276"/>
      <c r="BN789" s="276"/>
      <c r="BO789" s="276"/>
      <c r="BP789" s="276"/>
      <c r="BQ789" s="276"/>
      <c r="BR789" s="276"/>
      <c r="BS789" s="276"/>
      <c r="BT789" s="276"/>
      <c r="BU789" s="276"/>
      <c r="BV789" s="276"/>
      <c r="BW789" s="276"/>
      <c r="BX789" s="276"/>
      <c r="BY789" s="276"/>
      <c r="BZ789" s="276"/>
      <c r="CA789" s="276"/>
      <c r="CB789" s="276"/>
      <c r="CC789" s="276"/>
      <c r="CD789" s="276"/>
      <c r="CE789" s="276"/>
    </row>
    <row r="790" spans="1:83" ht="12.65" customHeight="1" x14ac:dyDescent="0.3">
      <c r="A790" s="209" t="str">
        <f>RIGHT($C$83,3)&amp;"*"&amp;RIGHT($C$82,4)&amp;"*"&amp;BG$55&amp;"*"&amp;"A"</f>
        <v>082*2021*8470*A</v>
      </c>
      <c r="B790" s="275"/>
      <c r="C790" s="277">
        <f>ROUND(BG60,2)</f>
        <v>0</v>
      </c>
      <c r="D790" s="275">
        <f>ROUND(BG61,0)</f>
        <v>0</v>
      </c>
      <c r="E790" s="275">
        <f>ROUND(BG62,0)</f>
        <v>0</v>
      </c>
      <c r="F790" s="275">
        <f>ROUND(BG63,0)</f>
        <v>0</v>
      </c>
      <c r="G790" s="275">
        <f>ROUND(BG64,0)</f>
        <v>0</v>
      </c>
      <c r="H790" s="275">
        <f>ROUND(BG65,0)</f>
        <v>0</v>
      </c>
      <c r="I790" s="275">
        <f>ROUND(BG66,0)</f>
        <v>0</v>
      </c>
      <c r="J790" s="275">
        <f>ROUND(BG67,0)</f>
        <v>0</v>
      </c>
      <c r="K790" s="275">
        <f>ROUND(BG68,0)</f>
        <v>0</v>
      </c>
      <c r="L790" s="275">
        <f>ROUND(BG69,0)</f>
        <v>0</v>
      </c>
      <c r="M790" s="275">
        <f>ROUND(BG70,0)</f>
        <v>0</v>
      </c>
      <c r="N790" s="275"/>
      <c r="O790" s="275"/>
      <c r="P790" s="275">
        <f>IF(BG76&gt;0,ROUND(BG76,0),0)</f>
        <v>0</v>
      </c>
      <c r="Q790" s="275">
        <f>IF(BG77&gt;0,ROUND(BG77,0),0)</f>
        <v>0</v>
      </c>
      <c r="R790" s="275">
        <f>IF(BG78&gt;0,ROUND(BG78,0),0)</f>
        <v>0</v>
      </c>
      <c r="S790" s="275">
        <f>IF(BG79&gt;0,ROUND(BG79,0),0)</f>
        <v>0</v>
      </c>
      <c r="T790" s="277">
        <f>IF(BG80&gt;0,ROUND(BG80,2),0)</f>
        <v>0</v>
      </c>
      <c r="U790" s="275"/>
      <c r="V790" s="276"/>
      <c r="W790" s="275"/>
      <c r="X790" s="275"/>
      <c r="Y790" s="275"/>
      <c r="Z790" s="276"/>
      <c r="AA790" s="276"/>
      <c r="AB790" s="276"/>
      <c r="AC790" s="276"/>
      <c r="AD790" s="276"/>
      <c r="AE790" s="276"/>
      <c r="AF790" s="276"/>
      <c r="AG790" s="276"/>
      <c r="AH790" s="276"/>
      <c r="AI790" s="276"/>
      <c r="AJ790" s="276"/>
      <c r="AK790" s="276"/>
      <c r="AL790" s="276"/>
      <c r="AM790" s="276"/>
      <c r="AN790" s="276"/>
      <c r="AO790" s="276"/>
      <c r="AP790" s="276"/>
      <c r="AQ790" s="276"/>
      <c r="AR790" s="276"/>
      <c r="AS790" s="276"/>
      <c r="AT790" s="276"/>
      <c r="AU790" s="276"/>
      <c r="AV790" s="276"/>
      <c r="AW790" s="276"/>
      <c r="AX790" s="276"/>
      <c r="AY790" s="276"/>
      <c r="AZ790" s="276"/>
      <c r="BA790" s="276"/>
      <c r="BB790" s="276"/>
      <c r="BC790" s="276"/>
      <c r="BD790" s="276"/>
      <c r="BE790" s="276"/>
      <c r="BF790" s="276"/>
      <c r="BG790" s="276"/>
      <c r="BH790" s="276"/>
      <c r="BI790" s="276"/>
      <c r="BJ790" s="276"/>
      <c r="BK790" s="276"/>
      <c r="BL790" s="276"/>
      <c r="BM790" s="276"/>
      <c r="BN790" s="276"/>
      <c r="BO790" s="276"/>
      <c r="BP790" s="276"/>
      <c r="BQ790" s="276"/>
      <c r="BR790" s="276"/>
      <c r="BS790" s="276"/>
      <c r="BT790" s="276"/>
      <c r="BU790" s="276"/>
      <c r="BV790" s="276"/>
      <c r="BW790" s="276"/>
      <c r="BX790" s="276"/>
      <c r="BY790" s="276"/>
      <c r="BZ790" s="276"/>
      <c r="CA790" s="276"/>
      <c r="CB790" s="276"/>
      <c r="CC790" s="276"/>
      <c r="CD790" s="276"/>
      <c r="CE790" s="276"/>
    </row>
    <row r="791" spans="1:83" ht="12.65" customHeight="1" x14ac:dyDescent="0.3">
      <c r="A791" s="209" t="str">
        <f>RIGHT($C$83,3)&amp;"*"&amp;RIGHT($C$82,4)&amp;"*"&amp;BH$55&amp;"*"&amp;"A"</f>
        <v>082*2021*8480*A</v>
      </c>
      <c r="B791" s="275"/>
      <c r="C791" s="277">
        <f>ROUND(BH60,2)</f>
        <v>0.89</v>
      </c>
      <c r="D791" s="275">
        <f>ROUND(BH61,0)</f>
        <v>50526</v>
      </c>
      <c r="E791" s="275">
        <f>ROUND(BH62,0)</f>
        <v>11103</v>
      </c>
      <c r="F791" s="275">
        <f>ROUND(BH63,0)</f>
        <v>898</v>
      </c>
      <c r="G791" s="275">
        <f>ROUND(BH64,0)</f>
        <v>26723</v>
      </c>
      <c r="H791" s="275">
        <f>ROUND(BH65,0)</f>
        <v>43760</v>
      </c>
      <c r="I791" s="275">
        <f>ROUND(BH66,0)</f>
        <v>107904</v>
      </c>
      <c r="J791" s="275">
        <f>ROUND(BH67,0)</f>
        <v>3799</v>
      </c>
      <c r="K791" s="275">
        <f>ROUND(BH68,0)</f>
        <v>0</v>
      </c>
      <c r="L791" s="275">
        <f>ROUND(BH69,0)</f>
        <v>37140</v>
      </c>
      <c r="M791" s="275">
        <f>ROUND(BH70,0)</f>
        <v>0</v>
      </c>
      <c r="N791" s="275"/>
      <c r="O791" s="275"/>
      <c r="P791" s="275">
        <f>IF(BH76&gt;0,ROUND(BH76,0),0)</f>
        <v>420</v>
      </c>
      <c r="Q791" s="275">
        <f>IF(BH77&gt;0,ROUND(BH77,0),0)</f>
        <v>0</v>
      </c>
      <c r="R791" s="275">
        <f>IF(BH78&gt;0,ROUND(BH78,0),0)</f>
        <v>420</v>
      </c>
      <c r="S791" s="275">
        <f>IF(BH79&gt;0,ROUND(BH79,0),0)</f>
        <v>0</v>
      </c>
      <c r="T791" s="277">
        <f>IF(BH80&gt;0,ROUND(BH80,2),0)</f>
        <v>0</v>
      </c>
      <c r="U791" s="275"/>
      <c r="V791" s="276"/>
      <c r="W791" s="275"/>
      <c r="X791" s="275"/>
      <c r="Y791" s="275"/>
      <c r="Z791" s="276"/>
      <c r="AA791" s="276"/>
      <c r="AB791" s="276"/>
      <c r="AC791" s="276"/>
      <c r="AD791" s="276"/>
      <c r="AE791" s="276"/>
      <c r="AF791" s="276"/>
      <c r="AG791" s="276"/>
      <c r="AH791" s="276"/>
      <c r="AI791" s="276"/>
      <c r="AJ791" s="276"/>
      <c r="AK791" s="276"/>
      <c r="AL791" s="276"/>
      <c r="AM791" s="276"/>
      <c r="AN791" s="276"/>
      <c r="AO791" s="276"/>
      <c r="AP791" s="276"/>
      <c r="AQ791" s="276"/>
      <c r="AR791" s="276"/>
      <c r="AS791" s="276"/>
      <c r="AT791" s="276"/>
      <c r="AU791" s="276"/>
      <c r="AV791" s="276"/>
      <c r="AW791" s="276"/>
      <c r="AX791" s="276"/>
      <c r="AY791" s="276"/>
      <c r="AZ791" s="276"/>
      <c r="BA791" s="276"/>
      <c r="BB791" s="276"/>
      <c r="BC791" s="276"/>
      <c r="BD791" s="276"/>
      <c r="BE791" s="276"/>
      <c r="BF791" s="276"/>
      <c r="BG791" s="276"/>
      <c r="BH791" s="276"/>
      <c r="BI791" s="276"/>
      <c r="BJ791" s="276"/>
      <c r="BK791" s="276"/>
      <c r="BL791" s="276"/>
      <c r="BM791" s="276"/>
      <c r="BN791" s="276"/>
      <c r="BO791" s="276"/>
      <c r="BP791" s="276"/>
      <c r="BQ791" s="276"/>
      <c r="BR791" s="276"/>
      <c r="BS791" s="276"/>
      <c r="BT791" s="276"/>
      <c r="BU791" s="276"/>
      <c r="BV791" s="276"/>
      <c r="BW791" s="276"/>
      <c r="BX791" s="276"/>
      <c r="BY791" s="276"/>
      <c r="BZ791" s="276"/>
      <c r="CA791" s="276"/>
      <c r="CB791" s="276"/>
      <c r="CC791" s="276"/>
      <c r="CD791" s="276"/>
      <c r="CE791" s="276"/>
    </row>
    <row r="792" spans="1:83" ht="12.65" customHeight="1" x14ac:dyDescent="0.3">
      <c r="A792" s="209" t="str">
        <f>RIGHT($C$83,3)&amp;"*"&amp;RIGHT($C$82,4)&amp;"*"&amp;BI$55&amp;"*"&amp;"A"</f>
        <v>082*2021*8490*A</v>
      </c>
      <c r="B792" s="275"/>
      <c r="C792" s="277">
        <f>ROUND(BI60,2)</f>
        <v>0</v>
      </c>
      <c r="D792" s="275">
        <f>ROUND(BI61,0)</f>
        <v>0</v>
      </c>
      <c r="E792" s="275">
        <f>ROUND(BI62,0)</f>
        <v>0</v>
      </c>
      <c r="F792" s="275">
        <f>ROUND(BI63,0)</f>
        <v>0</v>
      </c>
      <c r="G792" s="275">
        <f>ROUND(BI64,0)</f>
        <v>0</v>
      </c>
      <c r="H792" s="275">
        <f>ROUND(BI65,0)</f>
        <v>0</v>
      </c>
      <c r="I792" s="275">
        <f>ROUND(BI66,0)</f>
        <v>0</v>
      </c>
      <c r="J792" s="275">
        <f>ROUND(BI67,0)</f>
        <v>0</v>
      </c>
      <c r="K792" s="275">
        <f>ROUND(BI68,0)</f>
        <v>0</v>
      </c>
      <c r="L792" s="275">
        <f>ROUND(BI69,0)</f>
        <v>0</v>
      </c>
      <c r="M792" s="275">
        <f>ROUND(BI70,0)</f>
        <v>0</v>
      </c>
      <c r="N792" s="275"/>
      <c r="O792" s="275"/>
      <c r="P792" s="275">
        <f>IF(BI76&gt;0,ROUND(BI76,0),0)</f>
        <v>0</v>
      </c>
      <c r="Q792" s="275">
        <f>IF(BI77&gt;0,ROUND(BI77,0),0)</f>
        <v>0</v>
      </c>
      <c r="R792" s="275">
        <f>IF(BI78&gt;0,ROUND(BI78,0),0)</f>
        <v>0</v>
      </c>
      <c r="S792" s="275">
        <f>IF(BI79&gt;0,ROUND(BI79,0),0)</f>
        <v>0</v>
      </c>
      <c r="T792" s="277">
        <f>IF(BI80&gt;0,ROUND(BI80,2),0)</f>
        <v>0</v>
      </c>
      <c r="U792" s="275"/>
      <c r="V792" s="276"/>
      <c r="W792" s="275"/>
      <c r="X792" s="275"/>
      <c r="Y792" s="275"/>
      <c r="Z792" s="276"/>
      <c r="AA792" s="276"/>
      <c r="AB792" s="276"/>
      <c r="AC792" s="276"/>
      <c r="AD792" s="276"/>
      <c r="AE792" s="276"/>
      <c r="AF792" s="276"/>
      <c r="AG792" s="276"/>
      <c r="AH792" s="276"/>
      <c r="AI792" s="276"/>
      <c r="AJ792" s="276"/>
      <c r="AK792" s="276"/>
      <c r="AL792" s="276"/>
      <c r="AM792" s="276"/>
      <c r="AN792" s="276"/>
      <c r="AO792" s="276"/>
      <c r="AP792" s="276"/>
      <c r="AQ792" s="276"/>
      <c r="AR792" s="276"/>
      <c r="AS792" s="276"/>
      <c r="AT792" s="276"/>
      <c r="AU792" s="276"/>
      <c r="AV792" s="276"/>
      <c r="AW792" s="276"/>
      <c r="AX792" s="276"/>
      <c r="AY792" s="276"/>
      <c r="AZ792" s="276"/>
      <c r="BA792" s="276"/>
      <c r="BB792" s="276"/>
      <c r="BC792" s="276"/>
      <c r="BD792" s="276"/>
      <c r="BE792" s="276"/>
      <c r="BF792" s="276"/>
      <c r="BG792" s="276"/>
      <c r="BH792" s="276"/>
      <c r="BI792" s="276"/>
      <c r="BJ792" s="276"/>
      <c r="BK792" s="276"/>
      <c r="BL792" s="276"/>
      <c r="BM792" s="276"/>
      <c r="BN792" s="276"/>
      <c r="BO792" s="276"/>
      <c r="BP792" s="276"/>
      <c r="BQ792" s="276"/>
      <c r="BR792" s="276"/>
      <c r="BS792" s="276"/>
      <c r="BT792" s="276"/>
      <c r="BU792" s="276"/>
      <c r="BV792" s="276"/>
      <c r="BW792" s="276"/>
      <c r="BX792" s="276"/>
      <c r="BY792" s="276"/>
      <c r="BZ792" s="276"/>
      <c r="CA792" s="276"/>
      <c r="CB792" s="276"/>
      <c r="CC792" s="276"/>
      <c r="CD792" s="276"/>
      <c r="CE792" s="276"/>
    </row>
    <row r="793" spans="1:83" ht="12.65" customHeight="1" x14ac:dyDescent="0.3">
      <c r="A793" s="209" t="str">
        <f>RIGHT($C$83,3)&amp;"*"&amp;RIGHT($C$82,4)&amp;"*"&amp;BJ$55&amp;"*"&amp;"A"</f>
        <v>082*2021*8510*A</v>
      </c>
      <c r="B793" s="275"/>
      <c r="C793" s="277">
        <f>ROUND(BJ60,2)</f>
        <v>1.86</v>
      </c>
      <c r="D793" s="275">
        <f>ROUND(BJ61,0)</f>
        <v>121975</v>
      </c>
      <c r="E793" s="275">
        <f>ROUND(BJ62,0)</f>
        <v>26805</v>
      </c>
      <c r="F793" s="275">
        <f>ROUND(BJ63,0)</f>
        <v>2538</v>
      </c>
      <c r="G793" s="275">
        <f>ROUND(BJ64,0)</f>
        <v>5245</v>
      </c>
      <c r="H793" s="275">
        <f>ROUND(BJ65,0)</f>
        <v>0</v>
      </c>
      <c r="I793" s="275">
        <f>ROUND(BJ66,0)</f>
        <v>53</v>
      </c>
      <c r="J793" s="275">
        <f>ROUND(BJ67,0)</f>
        <v>6231</v>
      </c>
      <c r="K793" s="275">
        <f>ROUND(BJ68,0)</f>
        <v>3829</v>
      </c>
      <c r="L793" s="275">
        <f>ROUND(BJ69,0)</f>
        <v>30991</v>
      </c>
      <c r="M793" s="275">
        <f>ROUND(BJ70,0)</f>
        <v>0</v>
      </c>
      <c r="N793" s="275"/>
      <c r="O793" s="275"/>
      <c r="P793" s="275">
        <f>IF(BJ76&gt;0,ROUND(BJ76,0),0)</f>
        <v>689</v>
      </c>
      <c r="Q793" s="275">
        <f>IF(BJ77&gt;0,ROUND(BJ77,0),0)</f>
        <v>0</v>
      </c>
      <c r="R793" s="275">
        <f>IF(BJ78&gt;0,ROUND(BJ78,0),0)</f>
        <v>0</v>
      </c>
      <c r="S793" s="275">
        <f>IF(BJ79&gt;0,ROUND(BJ79,0),0)</f>
        <v>0</v>
      </c>
      <c r="T793" s="277">
        <f>IF(BJ80&gt;0,ROUND(BJ80,2),0)</f>
        <v>0</v>
      </c>
      <c r="U793" s="275"/>
      <c r="V793" s="276"/>
      <c r="W793" s="275"/>
      <c r="X793" s="275"/>
      <c r="Y793" s="275"/>
      <c r="Z793" s="276"/>
      <c r="AA793" s="276"/>
      <c r="AB793" s="276"/>
      <c r="AC793" s="276"/>
      <c r="AD793" s="276"/>
      <c r="AE793" s="276"/>
      <c r="AF793" s="276"/>
      <c r="AG793" s="276"/>
      <c r="AH793" s="276"/>
      <c r="AI793" s="276"/>
      <c r="AJ793" s="276"/>
      <c r="AK793" s="276"/>
      <c r="AL793" s="276"/>
      <c r="AM793" s="276"/>
      <c r="AN793" s="276"/>
      <c r="AO793" s="276"/>
      <c r="AP793" s="276"/>
      <c r="AQ793" s="276"/>
      <c r="AR793" s="276"/>
      <c r="AS793" s="276"/>
      <c r="AT793" s="276"/>
      <c r="AU793" s="276"/>
      <c r="AV793" s="276"/>
      <c r="AW793" s="276"/>
      <c r="AX793" s="276"/>
      <c r="AY793" s="276"/>
      <c r="AZ793" s="276"/>
      <c r="BA793" s="276"/>
      <c r="BB793" s="276"/>
      <c r="BC793" s="276"/>
      <c r="BD793" s="276"/>
      <c r="BE793" s="276"/>
      <c r="BF793" s="276"/>
      <c r="BG793" s="276"/>
      <c r="BH793" s="276"/>
      <c r="BI793" s="276"/>
      <c r="BJ793" s="276"/>
      <c r="BK793" s="276"/>
      <c r="BL793" s="276"/>
      <c r="BM793" s="276"/>
      <c r="BN793" s="276"/>
      <c r="BO793" s="276"/>
      <c r="BP793" s="276"/>
      <c r="BQ793" s="276"/>
      <c r="BR793" s="276"/>
      <c r="BS793" s="276"/>
      <c r="BT793" s="276"/>
      <c r="BU793" s="276"/>
      <c r="BV793" s="276"/>
      <c r="BW793" s="276"/>
      <c r="BX793" s="276"/>
      <c r="BY793" s="276"/>
      <c r="BZ793" s="276"/>
      <c r="CA793" s="276"/>
      <c r="CB793" s="276"/>
      <c r="CC793" s="276"/>
      <c r="CD793" s="276"/>
      <c r="CE793" s="276"/>
    </row>
    <row r="794" spans="1:83" ht="12.65" customHeight="1" x14ac:dyDescent="0.3">
      <c r="A794" s="209" t="str">
        <f>RIGHT($C$83,3)&amp;"*"&amp;RIGHT($C$82,4)&amp;"*"&amp;BK$55&amp;"*"&amp;"A"</f>
        <v>082*2021*8530*A</v>
      </c>
      <c r="B794" s="275"/>
      <c r="C794" s="277">
        <f>ROUND(BK60,2)</f>
        <v>0</v>
      </c>
      <c r="D794" s="275">
        <f>ROUND(BK61,0)</f>
        <v>0</v>
      </c>
      <c r="E794" s="275">
        <f>ROUND(BK62,0)</f>
        <v>0</v>
      </c>
      <c r="F794" s="275">
        <f>ROUND(BK63,0)</f>
        <v>0</v>
      </c>
      <c r="G794" s="275">
        <f>ROUND(BK64,0)</f>
        <v>0</v>
      </c>
      <c r="H794" s="275">
        <f>ROUND(BK65,0)</f>
        <v>0</v>
      </c>
      <c r="I794" s="275">
        <f>ROUND(BK66,0)</f>
        <v>0</v>
      </c>
      <c r="J794" s="275">
        <f>ROUND(BK67,0)</f>
        <v>0</v>
      </c>
      <c r="K794" s="275">
        <f>ROUND(BK68,0)</f>
        <v>0</v>
      </c>
      <c r="L794" s="275">
        <f>ROUND(BK69,0)</f>
        <v>0</v>
      </c>
      <c r="M794" s="275">
        <f>ROUND(BK70,0)</f>
        <v>0</v>
      </c>
      <c r="N794" s="275"/>
      <c r="O794" s="275"/>
      <c r="P794" s="275">
        <f>IF(BK76&gt;0,ROUND(BK76,0),0)</f>
        <v>0</v>
      </c>
      <c r="Q794" s="275">
        <f>IF(BK77&gt;0,ROUND(BK77,0),0)</f>
        <v>0</v>
      </c>
      <c r="R794" s="275">
        <f>IF(BK78&gt;0,ROUND(BK78,0),0)</f>
        <v>0</v>
      </c>
      <c r="S794" s="275">
        <f>IF(BK79&gt;0,ROUND(BK79,0),0)</f>
        <v>0</v>
      </c>
      <c r="T794" s="277">
        <f>IF(BK80&gt;0,ROUND(BK80,2),0)</f>
        <v>0</v>
      </c>
      <c r="U794" s="275"/>
      <c r="V794" s="276"/>
      <c r="W794" s="275"/>
      <c r="X794" s="275"/>
      <c r="Y794" s="275"/>
      <c r="Z794" s="276"/>
      <c r="AA794" s="276"/>
      <c r="AB794" s="276"/>
      <c r="AC794" s="276"/>
      <c r="AD794" s="276"/>
      <c r="AE794" s="276"/>
      <c r="AF794" s="276"/>
      <c r="AG794" s="276"/>
      <c r="AH794" s="276"/>
      <c r="AI794" s="276"/>
      <c r="AJ794" s="276"/>
      <c r="AK794" s="276"/>
      <c r="AL794" s="276"/>
      <c r="AM794" s="276"/>
      <c r="AN794" s="276"/>
      <c r="AO794" s="276"/>
      <c r="AP794" s="276"/>
      <c r="AQ794" s="276"/>
      <c r="AR794" s="276"/>
      <c r="AS794" s="276"/>
      <c r="AT794" s="276"/>
      <c r="AU794" s="276"/>
      <c r="AV794" s="276"/>
      <c r="AW794" s="276"/>
      <c r="AX794" s="276"/>
      <c r="AY794" s="276"/>
      <c r="AZ794" s="276"/>
      <c r="BA794" s="276"/>
      <c r="BB794" s="276"/>
      <c r="BC794" s="276"/>
      <c r="BD794" s="276"/>
      <c r="BE794" s="276"/>
      <c r="BF794" s="276"/>
      <c r="BG794" s="276"/>
      <c r="BH794" s="276"/>
      <c r="BI794" s="276"/>
      <c r="BJ794" s="276"/>
      <c r="BK794" s="276"/>
      <c r="BL794" s="276"/>
      <c r="BM794" s="276"/>
      <c r="BN794" s="276"/>
      <c r="BO794" s="276"/>
      <c r="BP794" s="276"/>
      <c r="BQ794" s="276"/>
      <c r="BR794" s="276"/>
      <c r="BS794" s="276"/>
      <c r="BT794" s="276"/>
      <c r="BU794" s="276"/>
      <c r="BV794" s="276"/>
      <c r="BW794" s="276"/>
      <c r="BX794" s="276"/>
      <c r="BY794" s="276"/>
      <c r="BZ794" s="276"/>
      <c r="CA794" s="276"/>
      <c r="CB794" s="276"/>
      <c r="CC794" s="276"/>
      <c r="CD794" s="276"/>
      <c r="CE794" s="276"/>
    </row>
    <row r="795" spans="1:83" ht="12.65" customHeight="1" x14ac:dyDescent="0.3">
      <c r="A795" s="209" t="str">
        <f>RIGHT($C$83,3)&amp;"*"&amp;RIGHT($C$82,4)&amp;"*"&amp;BL$55&amp;"*"&amp;"A"</f>
        <v>082*2021*8560*A</v>
      </c>
      <c r="B795" s="275"/>
      <c r="C795" s="277">
        <f>ROUND(BL60,2)</f>
        <v>0</v>
      </c>
      <c r="D795" s="275">
        <f>ROUND(BL61,0)</f>
        <v>0</v>
      </c>
      <c r="E795" s="275">
        <f>ROUND(BL62,0)</f>
        <v>0</v>
      </c>
      <c r="F795" s="275">
        <f>ROUND(BL63,0)</f>
        <v>0</v>
      </c>
      <c r="G795" s="275">
        <f>ROUND(BL64,0)</f>
        <v>0</v>
      </c>
      <c r="H795" s="275">
        <f>ROUND(BL65,0)</f>
        <v>0</v>
      </c>
      <c r="I795" s="275">
        <f>ROUND(BL66,0)</f>
        <v>0</v>
      </c>
      <c r="J795" s="275">
        <f>ROUND(BL67,0)</f>
        <v>0</v>
      </c>
      <c r="K795" s="275">
        <f>ROUND(BL68,0)</f>
        <v>0</v>
      </c>
      <c r="L795" s="275">
        <f>ROUND(BL69,0)</f>
        <v>0</v>
      </c>
      <c r="M795" s="275">
        <f>ROUND(BL70,0)</f>
        <v>0</v>
      </c>
      <c r="N795" s="275"/>
      <c r="O795" s="275"/>
      <c r="P795" s="275">
        <f>IF(BL76&gt;0,ROUND(BL76,0),0)</f>
        <v>0</v>
      </c>
      <c r="Q795" s="275">
        <f>IF(BL77&gt;0,ROUND(BL77,0),0)</f>
        <v>0</v>
      </c>
      <c r="R795" s="275">
        <f>IF(BL78&gt;0,ROUND(BL78,0),0)</f>
        <v>0</v>
      </c>
      <c r="S795" s="275">
        <f>IF(BL79&gt;0,ROUND(BL79,0),0)</f>
        <v>0</v>
      </c>
      <c r="T795" s="277">
        <f>IF(BL80&gt;0,ROUND(BL80,2),0)</f>
        <v>0</v>
      </c>
      <c r="U795" s="275"/>
      <c r="V795" s="276"/>
      <c r="W795" s="275"/>
      <c r="X795" s="275"/>
      <c r="Y795" s="275"/>
      <c r="Z795" s="276"/>
      <c r="AA795" s="276"/>
      <c r="AB795" s="276"/>
      <c r="AC795" s="276"/>
      <c r="AD795" s="276"/>
      <c r="AE795" s="276"/>
      <c r="AF795" s="276"/>
      <c r="AG795" s="276"/>
      <c r="AH795" s="276"/>
      <c r="AI795" s="276"/>
      <c r="AJ795" s="276"/>
      <c r="AK795" s="276"/>
      <c r="AL795" s="276"/>
      <c r="AM795" s="276"/>
      <c r="AN795" s="276"/>
      <c r="AO795" s="276"/>
      <c r="AP795" s="276"/>
      <c r="AQ795" s="276"/>
      <c r="AR795" s="276"/>
      <c r="AS795" s="276"/>
      <c r="AT795" s="276"/>
      <c r="AU795" s="276"/>
      <c r="AV795" s="276"/>
      <c r="AW795" s="276"/>
      <c r="AX795" s="276"/>
      <c r="AY795" s="276"/>
      <c r="AZ795" s="276"/>
      <c r="BA795" s="276"/>
      <c r="BB795" s="276"/>
      <c r="BC795" s="276"/>
      <c r="BD795" s="276"/>
      <c r="BE795" s="276"/>
      <c r="BF795" s="276"/>
      <c r="BG795" s="276"/>
      <c r="BH795" s="276"/>
      <c r="BI795" s="276"/>
      <c r="BJ795" s="276"/>
      <c r="BK795" s="276"/>
      <c r="BL795" s="276"/>
      <c r="BM795" s="276"/>
      <c r="BN795" s="276"/>
      <c r="BO795" s="276"/>
      <c r="BP795" s="276"/>
      <c r="BQ795" s="276"/>
      <c r="BR795" s="276"/>
      <c r="BS795" s="276"/>
      <c r="BT795" s="276"/>
      <c r="BU795" s="276"/>
      <c r="BV795" s="276"/>
      <c r="BW795" s="276"/>
      <c r="BX795" s="276"/>
      <c r="BY795" s="276"/>
      <c r="BZ795" s="276"/>
      <c r="CA795" s="276"/>
      <c r="CB795" s="276"/>
      <c r="CC795" s="276"/>
      <c r="CD795" s="276"/>
      <c r="CE795" s="276"/>
    </row>
    <row r="796" spans="1:83" ht="12.65" customHeight="1" x14ac:dyDescent="0.3">
      <c r="A796" s="209" t="str">
        <f>RIGHT($C$83,3)&amp;"*"&amp;RIGHT($C$82,4)&amp;"*"&amp;BM$55&amp;"*"&amp;"A"</f>
        <v>082*2021*8590*A</v>
      </c>
      <c r="B796" s="275"/>
      <c r="C796" s="277">
        <f>ROUND(BM60,2)</f>
        <v>0</v>
      </c>
      <c r="D796" s="275">
        <f>ROUND(BM61,0)</f>
        <v>0</v>
      </c>
      <c r="E796" s="275">
        <f>ROUND(BM62,0)</f>
        <v>0</v>
      </c>
      <c r="F796" s="275">
        <f>ROUND(BM63,0)</f>
        <v>0</v>
      </c>
      <c r="G796" s="275">
        <f>ROUND(BM64,0)</f>
        <v>0</v>
      </c>
      <c r="H796" s="275">
        <f>ROUND(BM65,0)</f>
        <v>0</v>
      </c>
      <c r="I796" s="275">
        <f>ROUND(BM66,0)</f>
        <v>0</v>
      </c>
      <c r="J796" s="275">
        <f>ROUND(BM67,0)</f>
        <v>0</v>
      </c>
      <c r="K796" s="275">
        <f>ROUND(BM68,0)</f>
        <v>0</v>
      </c>
      <c r="L796" s="275">
        <f>ROUND(BM69,0)</f>
        <v>0</v>
      </c>
      <c r="M796" s="275">
        <f>ROUND(BM70,0)</f>
        <v>0</v>
      </c>
      <c r="N796" s="275"/>
      <c r="O796" s="275"/>
      <c r="P796" s="275">
        <f>IF(BM76&gt;0,ROUND(BM76,0),0)</f>
        <v>0</v>
      </c>
      <c r="Q796" s="275">
        <f>IF(BM77&gt;0,ROUND(BM77,0),0)</f>
        <v>0</v>
      </c>
      <c r="R796" s="275">
        <f>IF(BM78&gt;0,ROUND(BM78,0),0)</f>
        <v>0</v>
      </c>
      <c r="S796" s="275">
        <f>IF(BM79&gt;0,ROUND(BM79,0),0)</f>
        <v>0</v>
      </c>
      <c r="T796" s="277">
        <f>IF(BM80&gt;0,ROUND(BM80,2),0)</f>
        <v>0</v>
      </c>
      <c r="U796" s="275"/>
      <c r="V796" s="276"/>
      <c r="W796" s="275"/>
      <c r="X796" s="275"/>
      <c r="Y796" s="275"/>
      <c r="Z796" s="276"/>
      <c r="AA796" s="276"/>
      <c r="AB796" s="276"/>
      <c r="AC796" s="276"/>
      <c r="AD796" s="276"/>
      <c r="AE796" s="276"/>
      <c r="AF796" s="276"/>
      <c r="AG796" s="276"/>
      <c r="AH796" s="276"/>
      <c r="AI796" s="276"/>
      <c r="AJ796" s="276"/>
      <c r="AK796" s="276"/>
      <c r="AL796" s="276"/>
      <c r="AM796" s="276"/>
      <c r="AN796" s="276"/>
      <c r="AO796" s="276"/>
      <c r="AP796" s="276"/>
      <c r="AQ796" s="276"/>
      <c r="AR796" s="276"/>
      <c r="AS796" s="276"/>
      <c r="AT796" s="276"/>
      <c r="AU796" s="276"/>
      <c r="AV796" s="276"/>
      <c r="AW796" s="276"/>
      <c r="AX796" s="276"/>
      <c r="AY796" s="276"/>
      <c r="AZ796" s="276"/>
      <c r="BA796" s="276"/>
      <c r="BB796" s="276"/>
      <c r="BC796" s="276"/>
      <c r="BD796" s="276"/>
      <c r="BE796" s="276"/>
      <c r="BF796" s="276"/>
      <c r="BG796" s="276"/>
      <c r="BH796" s="276"/>
      <c r="BI796" s="276"/>
      <c r="BJ796" s="276"/>
      <c r="BK796" s="276"/>
      <c r="BL796" s="276"/>
      <c r="BM796" s="276"/>
      <c r="BN796" s="276"/>
      <c r="BO796" s="276"/>
      <c r="BP796" s="276"/>
      <c r="BQ796" s="276"/>
      <c r="BR796" s="276"/>
      <c r="BS796" s="276"/>
      <c r="BT796" s="276"/>
      <c r="BU796" s="276"/>
      <c r="BV796" s="276"/>
      <c r="BW796" s="276"/>
      <c r="BX796" s="276"/>
      <c r="BY796" s="276"/>
      <c r="BZ796" s="276"/>
      <c r="CA796" s="276"/>
      <c r="CB796" s="276"/>
      <c r="CC796" s="276"/>
      <c r="CD796" s="276"/>
      <c r="CE796" s="276"/>
    </row>
    <row r="797" spans="1:83" ht="12.65" customHeight="1" x14ac:dyDescent="0.3">
      <c r="A797" s="209" t="str">
        <f>RIGHT($C$83,3)&amp;"*"&amp;RIGHT($C$82,4)&amp;"*"&amp;BN$55&amp;"*"&amp;"A"</f>
        <v>082*2021*8610*A</v>
      </c>
      <c r="B797" s="275"/>
      <c r="C797" s="277">
        <f>ROUND(BN60,2)</f>
        <v>1.1299999999999999</v>
      </c>
      <c r="D797" s="275">
        <f>ROUND(BN61,0)</f>
        <v>113534</v>
      </c>
      <c r="E797" s="275">
        <f>ROUND(BN62,0)</f>
        <v>24950</v>
      </c>
      <c r="F797" s="275">
        <f>ROUND(BN63,0)</f>
        <v>222751</v>
      </c>
      <c r="G797" s="275">
        <f>ROUND(BN64,0)</f>
        <v>15528</v>
      </c>
      <c r="H797" s="275">
        <f>ROUND(BN65,0)</f>
        <v>0</v>
      </c>
      <c r="I797" s="275">
        <f>ROUND(BN66,0)</f>
        <v>26359</v>
      </c>
      <c r="J797" s="275">
        <f>ROUND(BN67,0)</f>
        <v>20575</v>
      </c>
      <c r="K797" s="275">
        <f>ROUND(BN68,0)</f>
        <v>6264</v>
      </c>
      <c r="L797" s="275">
        <f>ROUND(BN69,0)</f>
        <v>71948</v>
      </c>
      <c r="M797" s="275">
        <f>ROUND(BN70,0)</f>
        <v>0</v>
      </c>
      <c r="N797" s="275"/>
      <c r="O797" s="275"/>
      <c r="P797" s="275">
        <f>IF(BN76&gt;0,ROUND(BN76,0),0)</f>
        <v>2275</v>
      </c>
      <c r="Q797" s="275">
        <f>IF(BN77&gt;0,ROUND(BN77,0),0)</f>
        <v>0</v>
      </c>
      <c r="R797" s="275">
        <f>IF(BN78&gt;0,ROUND(BN78,0),0)</f>
        <v>0</v>
      </c>
      <c r="S797" s="275">
        <f>IF(BN79&gt;0,ROUND(BN79,0),0)</f>
        <v>0</v>
      </c>
      <c r="T797" s="277">
        <f>IF(BN80&gt;0,ROUND(BN80,2),0)</f>
        <v>0</v>
      </c>
      <c r="U797" s="275"/>
      <c r="V797" s="276"/>
      <c r="W797" s="275"/>
      <c r="X797" s="275"/>
      <c r="Y797" s="275"/>
      <c r="Z797" s="276"/>
      <c r="AA797" s="276"/>
      <c r="AB797" s="276"/>
      <c r="AC797" s="276"/>
      <c r="AD797" s="276"/>
      <c r="AE797" s="276"/>
      <c r="AF797" s="276"/>
      <c r="AG797" s="276"/>
      <c r="AH797" s="276"/>
      <c r="AI797" s="276"/>
      <c r="AJ797" s="276"/>
      <c r="AK797" s="276"/>
      <c r="AL797" s="276"/>
      <c r="AM797" s="276"/>
      <c r="AN797" s="276"/>
      <c r="AO797" s="276"/>
      <c r="AP797" s="276"/>
      <c r="AQ797" s="276"/>
      <c r="AR797" s="276"/>
      <c r="AS797" s="276"/>
      <c r="AT797" s="276"/>
      <c r="AU797" s="276"/>
      <c r="AV797" s="276"/>
      <c r="AW797" s="276"/>
      <c r="AX797" s="276"/>
      <c r="AY797" s="276"/>
      <c r="AZ797" s="276"/>
      <c r="BA797" s="276"/>
      <c r="BB797" s="276"/>
      <c r="BC797" s="276"/>
      <c r="BD797" s="276"/>
      <c r="BE797" s="276"/>
      <c r="BF797" s="276"/>
      <c r="BG797" s="276"/>
      <c r="BH797" s="276"/>
      <c r="BI797" s="276"/>
      <c r="BJ797" s="276"/>
      <c r="BK797" s="276"/>
      <c r="BL797" s="276"/>
      <c r="BM797" s="276"/>
      <c r="BN797" s="276"/>
      <c r="BO797" s="276"/>
      <c r="BP797" s="276"/>
      <c r="BQ797" s="276"/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76"/>
      <c r="CB797" s="276"/>
      <c r="CC797" s="276"/>
      <c r="CD797" s="276"/>
      <c r="CE797" s="276"/>
    </row>
    <row r="798" spans="1:83" ht="12.65" customHeight="1" x14ac:dyDescent="0.3">
      <c r="A798" s="209" t="str">
        <f>RIGHT($C$83,3)&amp;"*"&amp;RIGHT($C$82,4)&amp;"*"&amp;BO$55&amp;"*"&amp;"A"</f>
        <v>082*2021*8620*A</v>
      </c>
      <c r="B798" s="275"/>
      <c r="C798" s="277">
        <f>ROUND(BO60,2)</f>
        <v>0</v>
      </c>
      <c r="D798" s="275">
        <f>ROUND(BO61,0)</f>
        <v>0</v>
      </c>
      <c r="E798" s="275">
        <f>ROUND(BO62,0)</f>
        <v>0</v>
      </c>
      <c r="F798" s="275">
        <f>ROUND(BO63,0)</f>
        <v>0</v>
      </c>
      <c r="G798" s="275">
        <f>ROUND(BO64,0)</f>
        <v>0</v>
      </c>
      <c r="H798" s="275">
        <f>ROUND(BO65,0)</f>
        <v>0</v>
      </c>
      <c r="I798" s="275">
        <f>ROUND(BO66,0)</f>
        <v>0</v>
      </c>
      <c r="J798" s="275">
        <f>ROUND(BO67,0)</f>
        <v>0</v>
      </c>
      <c r="K798" s="275">
        <f>ROUND(BO68,0)</f>
        <v>0</v>
      </c>
      <c r="L798" s="275">
        <f>ROUND(BO69,0)</f>
        <v>0</v>
      </c>
      <c r="M798" s="275">
        <f>ROUND(BO70,0)</f>
        <v>0</v>
      </c>
      <c r="N798" s="275"/>
      <c r="O798" s="275"/>
      <c r="P798" s="275">
        <f>IF(BO76&gt;0,ROUND(BO76,0),0)</f>
        <v>0</v>
      </c>
      <c r="Q798" s="275">
        <f>IF(BO77&gt;0,ROUND(BO77,0),0)</f>
        <v>0</v>
      </c>
      <c r="R798" s="275">
        <f>IF(BO78&gt;0,ROUND(BO78,0),0)</f>
        <v>0</v>
      </c>
      <c r="S798" s="275">
        <f>IF(BO79&gt;0,ROUND(BO79,0),0)</f>
        <v>0</v>
      </c>
      <c r="T798" s="277">
        <f>IF(BO80&gt;0,ROUND(BO80,2),0)</f>
        <v>0</v>
      </c>
      <c r="U798" s="275"/>
      <c r="V798" s="276"/>
      <c r="W798" s="275"/>
      <c r="X798" s="275"/>
      <c r="Y798" s="275"/>
      <c r="Z798" s="276"/>
      <c r="AA798" s="276"/>
      <c r="AB798" s="276"/>
      <c r="AC798" s="276"/>
      <c r="AD798" s="276"/>
      <c r="AE798" s="276"/>
      <c r="AF798" s="276"/>
      <c r="AG798" s="276"/>
      <c r="AH798" s="276"/>
      <c r="AI798" s="276"/>
      <c r="AJ798" s="276"/>
      <c r="AK798" s="276"/>
      <c r="AL798" s="276"/>
      <c r="AM798" s="276"/>
      <c r="AN798" s="276"/>
      <c r="AO798" s="276"/>
      <c r="AP798" s="276"/>
      <c r="AQ798" s="276"/>
      <c r="AR798" s="276"/>
      <c r="AS798" s="276"/>
      <c r="AT798" s="276"/>
      <c r="AU798" s="276"/>
      <c r="AV798" s="276"/>
      <c r="AW798" s="276"/>
      <c r="AX798" s="276"/>
      <c r="AY798" s="276"/>
      <c r="AZ798" s="276"/>
      <c r="BA798" s="276"/>
      <c r="BB798" s="276"/>
      <c r="BC798" s="276"/>
      <c r="BD798" s="276"/>
      <c r="BE798" s="276"/>
      <c r="BF798" s="276"/>
      <c r="BG798" s="276"/>
      <c r="BH798" s="276"/>
      <c r="BI798" s="276"/>
      <c r="BJ798" s="276"/>
      <c r="BK798" s="276"/>
      <c r="BL798" s="276"/>
      <c r="BM798" s="276"/>
      <c r="BN798" s="276"/>
      <c r="BO798" s="276"/>
      <c r="BP798" s="276"/>
      <c r="BQ798" s="276"/>
      <c r="BR798" s="276"/>
      <c r="BS798" s="276"/>
      <c r="BT798" s="276"/>
      <c r="BU798" s="276"/>
      <c r="BV798" s="276"/>
      <c r="BW798" s="276"/>
      <c r="BX798" s="276"/>
      <c r="BY798" s="276"/>
      <c r="BZ798" s="276"/>
      <c r="CA798" s="276"/>
      <c r="CB798" s="276"/>
      <c r="CC798" s="276"/>
      <c r="CD798" s="276"/>
      <c r="CE798" s="276"/>
    </row>
    <row r="799" spans="1:83" ht="12.65" customHeight="1" x14ac:dyDescent="0.3">
      <c r="A799" s="209" t="str">
        <f>RIGHT($C$83,3)&amp;"*"&amp;RIGHT($C$82,4)&amp;"*"&amp;BP$55&amp;"*"&amp;"A"</f>
        <v>082*2021*8630*A</v>
      </c>
      <c r="B799" s="275"/>
      <c r="C799" s="277">
        <f>ROUND(BP60,2)</f>
        <v>0</v>
      </c>
      <c r="D799" s="275">
        <f>ROUND(BP61,0)</f>
        <v>0</v>
      </c>
      <c r="E799" s="275">
        <f>ROUND(BP62,0)</f>
        <v>0</v>
      </c>
      <c r="F799" s="275">
        <f>ROUND(BP63,0)</f>
        <v>0</v>
      </c>
      <c r="G799" s="275">
        <f>ROUND(BP64,0)</f>
        <v>0</v>
      </c>
      <c r="H799" s="275">
        <f>ROUND(BP65,0)</f>
        <v>0</v>
      </c>
      <c r="I799" s="275">
        <f>ROUND(BP66,0)</f>
        <v>0</v>
      </c>
      <c r="J799" s="275">
        <f>ROUND(BP67,0)</f>
        <v>0</v>
      </c>
      <c r="K799" s="275">
        <f>ROUND(BP68,0)</f>
        <v>0</v>
      </c>
      <c r="L799" s="275">
        <f>ROUND(BP69,0)</f>
        <v>0</v>
      </c>
      <c r="M799" s="275">
        <f>ROUND(BP70,0)</f>
        <v>0</v>
      </c>
      <c r="N799" s="275"/>
      <c r="O799" s="275"/>
      <c r="P799" s="275">
        <f>IF(BP76&gt;0,ROUND(BP76,0),0)</f>
        <v>0</v>
      </c>
      <c r="Q799" s="275">
        <f>IF(BP77&gt;0,ROUND(BP77,0),0)</f>
        <v>0</v>
      </c>
      <c r="R799" s="275">
        <f>IF(BP78&gt;0,ROUND(BP78,0),0)</f>
        <v>0</v>
      </c>
      <c r="S799" s="275">
        <f>IF(BP79&gt;0,ROUND(BP79,0),0)</f>
        <v>0</v>
      </c>
      <c r="T799" s="277">
        <f>IF(BP80&gt;0,ROUND(BP80,2),0)</f>
        <v>0</v>
      </c>
      <c r="U799" s="275"/>
      <c r="V799" s="276"/>
      <c r="W799" s="275"/>
      <c r="X799" s="275"/>
      <c r="Y799" s="275"/>
      <c r="Z799" s="276"/>
      <c r="AA799" s="276"/>
      <c r="AB799" s="276"/>
      <c r="AC799" s="276"/>
      <c r="AD799" s="276"/>
      <c r="AE799" s="276"/>
      <c r="AF799" s="276"/>
      <c r="AG799" s="276"/>
      <c r="AH799" s="276"/>
      <c r="AI799" s="276"/>
      <c r="AJ799" s="276"/>
      <c r="AK799" s="276"/>
      <c r="AL799" s="276"/>
      <c r="AM799" s="276"/>
      <c r="AN799" s="276"/>
      <c r="AO799" s="276"/>
      <c r="AP799" s="276"/>
      <c r="AQ799" s="276"/>
      <c r="AR799" s="276"/>
      <c r="AS799" s="276"/>
      <c r="AT799" s="276"/>
      <c r="AU799" s="276"/>
      <c r="AV799" s="276"/>
      <c r="AW799" s="276"/>
      <c r="AX799" s="276"/>
      <c r="AY799" s="276"/>
      <c r="AZ799" s="276"/>
      <c r="BA799" s="276"/>
      <c r="BB799" s="276"/>
      <c r="BC799" s="276"/>
      <c r="BD799" s="276"/>
      <c r="BE799" s="276"/>
      <c r="BF799" s="276"/>
      <c r="BG799" s="276"/>
      <c r="BH799" s="276"/>
      <c r="BI799" s="276"/>
      <c r="BJ799" s="276"/>
      <c r="BK799" s="276"/>
      <c r="BL799" s="276"/>
      <c r="BM799" s="276"/>
      <c r="BN799" s="276"/>
      <c r="BO799" s="276"/>
      <c r="BP799" s="276"/>
      <c r="BQ799" s="276"/>
      <c r="BR799" s="276"/>
      <c r="BS799" s="276"/>
      <c r="BT799" s="276"/>
      <c r="BU799" s="276"/>
      <c r="BV799" s="276"/>
      <c r="BW799" s="276"/>
      <c r="BX799" s="276"/>
      <c r="BY799" s="276"/>
      <c r="BZ799" s="276"/>
      <c r="CA799" s="276"/>
      <c r="CB799" s="276"/>
      <c r="CC799" s="276"/>
      <c r="CD799" s="276"/>
      <c r="CE799" s="276"/>
    </row>
    <row r="800" spans="1:83" ht="12.65" customHeight="1" x14ac:dyDescent="0.3">
      <c r="A800" s="209" t="str">
        <f>RIGHT($C$83,3)&amp;"*"&amp;RIGHT($C$82,4)&amp;"*"&amp;BQ$55&amp;"*"&amp;"A"</f>
        <v>082*2021*8640*A</v>
      </c>
      <c r="B800" s="275"/>
      <c r="C800" s="277">
        <f>ROUND(BQ60,2)</f>
        <v>0</v>
      </c>
      <c r="D800" s="275">
        <f>ROUND(BQ61,0)</f>
        <v>0</v>
      </c>
      <c r="E800" s="275">
        <f>ROUND(BQ62,0)</f>
        <v>0</v>
      </c>
      <c r="F800" s="275">
        <f>ROUND(BQ63,0)</f>
        <v>0</v>
      </c>
      <c r="G800" s="275">
        <f>ROUND(BQ64,0)</f>
        <v>0</v>
      </c>
      <c r="H800" s="275">
        <f>ROUND(BQ65,0)</f>
        <v>0</v>
      </c>
      <c r="I800" s="275">
        <f>ROUND(BQ66,0)</f>
        <v>0</v>
      </c>
      <c r="J800" s="275">
        <f>ROUND(BQ67,0)</f>
        <v>0</v>
      </c>
      <c r="K800" s="275">
        <f>ROUND(BQ68,0)</f>
        <v>0</v>
      </c>
      <c r="L800" s="275">
        <f>ROUND(BQ69,0)</f>
        <v>0</v>
      </c>
      <c r="M800" s="275">
        <f>ROUND(BQ70,0)</f>
        <v>0</v>
      </c>
      <c r="N800" s="275"/>
      <c r="O800" s="275"/>
      <c r="P800" s="275">
        <f>IF(BQ76&gt;0,ROUND(BQ76,0),0)</f>
        <v>0</v>
      </c>
      <c r="Q800" s="275">
        <f>IF(BQ77&gt;0,ROUND(BQ77,0),0)</f>
        <v>0</v>
      </c>
      <c r="R800" s="275">
        <f>IF(BQ78&gt;0,ROUND(BQ78,0),0)</f>
        <v>0</v>
      </c>
      <c r="S800" s="275">
        <f>IF(BQ79&gt;0,ROUND(BQ79,0),0)</f>
        <v>0</v>
      </c>
      <c r="T800" s="277">
        <f>IF(BQ80&gt;0,ROUND(BQ80,2),0)</f>
        <v>0</v>
      </c>
      <c r="U800" s="275"/>
      <c r="V800" s="276"/>
      <c r="W800" s="275"/>
      <c r="X800" s="275"/>
      <c r="Y800" s="275"/>
      <c r="Z800" s="276"/>
      <c r="AA800" s="276"/>
      <c r="AB800" s="276"/>
      <c r="AC800" s="276"/>
      <c r="AD800" s="276"/>
      <c r="AE800" s="276"/>
      <c r="AF800" s="276"/>
      <c r="AG800" s="276"/>
      <c r="AH800" s="276"/>
      <c r="AI800" s="276"/>
      <c r="AJ800" s="276"/>
      <c r="AK800" s="276"/>
      <c r="AL800" s="276"/>
      <c r="AM800" s="276"/>
      <c r="AN800" s="276"/>
      <c r="AO800" s="276"/>
      <c r="AP800" s="276"/>
      <c r="AQ800" s="276"/>
      <c r="AR800" s="276"/>
      <c r="AS800" s="276"/>
      <c r="AT800" s="276"/>
      <c r="AU800" s="276"/>
      <c r="AV800" s="276"/>
      <c r="AW800" s="276"/>
      <c r="AX800" s="276"/>
      <c r="AY800" s="276"/>
      <c r="AZ800" s="276"/>
      <c r="BA800" s="276"/>
      <c r="BB800" s="276"/>
      <c r="BC800" s="276"/>
      <c r="BD800" s="276"/>
      <c r="BE800" s="276"/>
      <c r="BF800" s="276"/>
      <c r="BG800" s="276"/>
      <c r="BH800" s="276"/>
      <c r="BI800" s="276"/>
      <c r="BJ800" s="276"/>
      <c r="BK800" s="276"/>
      <c r="BL800" s="276"/>
      <c r="BM800" s="276"/>
      <c r="BN800" s="276"/>
      <c r="BO800" s="276"/>
      <c r="BP800" s="276"/>
      <c r="BQ800" s="276"/>
      <c r="BR800" s="276"/>
      <c r="BS800" s="276"/>
      <c r="BT800" s="276"/>
      <c r="BU800" s="276"/>
      <c r="BV800" s="276"/>
      <c r="BW800" s="276"/>
      <c r="BX800" s="276"/>
      <c r="BY800" s="276"/>
      <c r="BZ800" s="276"/>
      <c r="CA800" s="276"/>
      <c r="CB800" s="276"/>
      <c r="CC800" s="276"/>
      <c r="CD800" s="276"/>
      <c r="CE800" s="276"/>
    </row>
    <row r="801" spans="1:83" ht="12.65" customHeight="1" x14ac:dyDescent="0.3">
      <c r="A801" s="209" t="str">
        <f>RIGHT($C$83,3)&amp;"*"&amp;RIGHT($C$82,4)&amp;"*"&amp;BR$55&amp;"*"&amp;"A"</f>
        <v>082*2021*8650*A</v>
      </c>
      <c r="B801" s="275"/>
      <c r="C801" s="277">
        <f>ROUND(BR60,2)</f>
        <v>1.01</v>
      </c>
      <c r="D801" s="275">
        <f>ROUND(BR61,0)</f>
        <v>81621</v>
      </c>
      <c r="E801" s="275">
        <f>ROUND(BR62,0)</f>
        <v>17937</v>
      </c>
      <c r="F801" s="275">
        <f>ROUND(BR63,0)</f>
        <v>16690</v>
      </c>
      <c r="G801" s="275">
        <f>ROUND(BR64,0)</f>
        <v>448</v>
      </c>
      <c r="H801" s="275">
        <f>ROUND(BR65,0)</f>
        <v>0</v>
      </c>
      <c r="I801" s="275">
        <f>ROUND(BR66,0)</f>
        <v>149</v>
      </c>
      <c r="J801" s="275">
        <f>ROUND(BR67,0)</f>
        <v>1908</v>
      </c>
      <c r="K801" s="275">
        <f>ROUND(BR68,0)</f>
        <v>0</v>
      </c>
      <c r="L801" s="275">
        <f>ROUND(BR69,0)</f>
        <v>9112</v>
      </c>
      <c r="M801" s="275">
        <f>ROUND(BR70,0)</f>
        <v>0</v>
      </c>
      <c r="N801" s="275"/>
      <c r="O801" s="275"/>
      <c r="P801" s="275">
        <f>IF(BR76&gt;0,ROUND(BR76,0),0)</f>
        <v>211</v>
      </c>
      <c r="Q801" s="275">
        <f>IF(BR77&gt;0,ROUND(BR77,0),0)</f>
        <v>0</v>
      </c>
      <c r="R801" s="275">
        <f>IF(BR78&gt;0,ROUND(BR78,0),0)</f>
        <v>0</v>
      </c>
      <c r="S801" s="275">
        <f>IF(BR79&gt;0,ROUND(BR79,0),0)</f>
        <v>0</v>
      </c>
      <c r="T801" s="277">
        <f>IF(BR80&gt;0,ROUND(BR80,2),0)</f>
        <v>0</v>
      </c>
      <c r="U801" s="275"/>
      <c r="V801" s="276"/>
      <c r="W801" s="275"/>
      <c r="X801" s="275"/>
      <c r="Y801" s="275"/>
      <c r="Z801" s="276"/>
      <c r="AA801" s="276"/>
      <c r="AB801" s="276"/>
      <c r="AC801" s="276"/>
      <c r="AD801" s="276"/>
      <c r="AE801" s="276"/>
      <c r="AF801" s="276"/>
      <c r="AG801" s="276"/>
      <c r="AH801" s="276"/>
      <c r="AI801" s="276"/>
      <c r="AJ801" s="276"/>
      <c r="AK801" s="276"/>
      <c r="AL801" s="276"/>
      <c r="AM801" s="276"/>
      <c r="AN801" s="276"/>
      <c r="AO801" s="276"/>
      <c r="AP801" s="276"/>
      <c r="AQ801" s="276"/>
      <c r="AR801" s="276"/>
      <c r="AS801" s="276"/>
      <c r="AT801" s="276"/>
      <c r="AU801" s="276"/>
      <c r="AV801" s="276"/>
      <c r="AW801" s="276"/>
      <c r="AX801" s="276"/>
      <c r="AY801" s="276"/>
      <c r="AZ801" s="276"/>
      <c r="BA801" s="276"/>
      <c r="BB801" s="276"/>
      <c r="BC801" s="276"/>
      <c r="BD801" s="276"/>
      <c r="BE801" s="276"/>
      <c r="BF801" s="276"/>
      <c r="BG801" s="276"/>
      <c r="BH801" s="276"/>
      <c r="BI801" s="276"/>
      <c r="BJ801" s="276"/>
      <c r="BK801" s="276"/>
      <c r="BL801" s="276"/>
      <c r="BM801" s="276"/>
      <c r="BN801" s="276"/>
      <c r="BO801" s="276"/>
      <c r="BP801" s="276"/>
      <c r="BQ801" s="276"/>
      <c r="BR801" s="276"/>
      <c r="BS801" s="276"/>
      <c r="BT801" s="276"/>
      <c r="BU801" s="276"/>
      <c r="BV801" s="276"/>
      <c r="BW801" s="276"/>
      <c r="BX801" s="276"/>
      <c r="BY801" s="276"/>
      <c r="BZ801" s="276"/>
      <c r="CA801" s="276"/>
      <c r="CB801" s="276"/>
      <c r="CC801" s="276"/>
      <c r="CD801" s="276"/>
      <c r="CE801" s="276"/>
    </row>
    <row r="802" spans="1:83" ht="12.65" customHeight="1" x14ac:dyDescent="0.3">
      <c r="A802" s="209" t="str">
        <f>RIGHT($C$83,3)&amp;"*"&amp;RIGHT($C$82,4)&amp;"*"&amp;BS$55&amp;"*"&amp;"A"</f>
        <v>082*2021*8660*A</v>
      </c>
      <c r="B802" s="275"/>
      <c r="C802" s="277">
        <f>ROUND(BS60,2)</f>
        <v>0</v>
      </c>
      <c r="D802" s="275">
        <f>ROUND(BS61,0)</f>
        <v>0</v>
      </c>
      <c r="E802" s="275">
        <f>ROUND(BS62,0)</f>
        <v>0</v>
      </c>
      <c r="F802" s="275">
        <f>ROUND(BS63,0)</f>
        <v>0</v>
      </c>
      <c r="G802" s="275">
        <f>ROUND(BS64,0)</f>
        <v>0</v>
      </c>
      <c r="H802" s="275">
        <f>ROUND(BS65,0)</f>
        <v>0</v>
      </c>
      <c r="I802" s="275">
        <f>ROUND(BS66,0)</f>
        <v>0</v>
      </c>
      <c r="J802" s="275">
        <f>ROUND(BS67,0)</f>
        <v>0</v>
      </c>
      <c r="K802" s="275">
        <f>ROUND(BS68,0)</f>
        <v>0</v>
      </c>
      <c r="L802" s="275">
        <f>ROUND(BS69,0)</f>
        <v>0</v>
      </c>
      <c r="M802" s="275">
        <f>ROUND(BS70,0)</f>
        <v>0</v>
      </c>
      <c r="N802" s="275"/>
      <c r="O802" s="275"/>
      <c r="P802" s="275">
        <f>IF(BS76&gt;0,ROUND(BS76,0),0)</f>
        <v>0</v>
      </c>
      <c r="Q802" s="275">
        <f>IF(BS77&gt;0,ROUND(BS77,0),0)</f>
        <v>0</v>
      </c>
      <c r="R802" s="275">
        <f>IF(BS78&gt;0,ROUND(BS78,0),0)</f>
        <v>0</v>
      </c>
      <c r="S802" s="275">
        <f>IF(BS79&gt;0,ROUND(BS79,0),0)</f>
        <v>0</v>
      </c>
      <c r="T802" s="277">
        <f>IF(BS80&gt;0,ROUND(BS80,2),0)</f>
        <v>0</v>
      </c>
      <c r="U802" s="275"/>
      <c r="V802" s="276"/>
      <c r="W802" s="275"/>
      <c r="X802" s="275"/>
      <c r="Y802" s="275"/>
      <c r="Z802" s="276"/>
      <c r="AA802" s="276"/>
      <c r="AB802" s="276"/>
      <c r="AC802" s="276"/>
      <c r="AD802" s="276"/>
      <c r="AE802" s="276"/>
      <c r="AF802" s="276"/>
      <c r="AG802" s="276"/>
      <c r="AH802" s="276"/>
      <c r="AI802" s="276"/>
      <c r="AJ802" s="276"/>
      <c r="AK802" s="276"/>
      <c r="AL802" s="276"/>
      <c r="AM802" s="276"/>
      <c r="AN802" s="276"/>
      <c r="AO802" s="276"/>
      <c r="AP802" s="276"/>
      <c r="AQ802" s="276"/>
      <c r="AR802" s="276"/>
      <c r="AS802" s="276"/>
      <c r="AT802" s="276"/>
      <c r="AU802" s="276"/>
      <c r="AV802" s="276"/>
      <c r="AW802" s="276"/>
      <c r="AX802" s="276"/>
      <c r="AY802" s="276"/>
      <c r="AZ802" s="276"/>
      <c r="BA802" s="276"/>
      <c r="BB802" s="276"/>
      <c r="BC802" s="276"/>
      <c r="BD802" s="276"/>
      <c r="BE802" s="276"/>
      <c r="BF802" s="276"/>
      <c r="BG802" s="276"/>
      <c r="BH802" s="276"/>
      <c r="BI802" s="276"/>
      <c r="BJ802" s="276"/>
      <c r="BK802" s="276"/>
      <c r="BL802" s="276"/>
      <c r="BM802" s="276"/>
      <c r="BN802" s="276"/>
      <c r="BO802" s="276"/>
      <c r="BP802" s="276"/>
      <c r="BQ802" s="276"/>
      <c r="BR802" s="276"/>
      <c r="BS802" s="276"/>
      <c r="BT802" s="276"/>
      <c r="BU802" s="276"/>
      <c r="BV802" s="276"/>
      <c r="BW802" s="276"/>
      <c r="BX802" s="276"/>
      <c r="BY802" s="276"/>
      <c r="BZ802" s="276"/>
      <c r="CA802" s="276"/>
      <c r="CB802" s="276"/>
      <c r="CC802" s="276"/>
      <c r="CD802" s="276"/>
      <c r="CE802" s="276"/>
    </row>
    <row r="803" spans="1:83" ht="12.65" customHeight="1" x14ac:dyDescent="0.3">
      <c r="A803" s="209" t="str">
        <f>RIGHT($C$83,3)&amp;"*"&amp;RIGHT($C$82,4)&amp;"*"&amp;BT$55&amp;"*"&amp;"A"</f>
        <v>082*2021*8670*A</v>
      </c>
      <c r="B803" s="275"/>
      <c r="C803" s="277">
        <f>ROUND(BT60,2)</f>
        <v>0</v>
      </c>
      <c r="D803" s="275">
        <f>ROUND(BT61,0)</f>
        <v>0</v>
      </c>
      <c r="E803" s="275">
        <f>ROUND(BT62,0)</f>
        <v>0</v>
      </c>
      <c r="F803" s="275">
        <f>ROUND(BT63,0)</f>
        <v>0</v>
      </c>
      <c r="G803" s="275">
        <f>ROUND(BT64,0)</f>
        <v>0</v>
      </c>
      <c r="H803" s="275">
        <f>ROUND(BT65,0)</f>
        <v>0</v>
      </c>
      <c r="I803" s="275">
        <f>ROUND(BT66,0)</f>
        <v>0</v>
      </c>
      <c r="J803" s="275">
        <f>ROUND(BT67,0)</f>
        <v>0</v>
      </c>
      <c r="K803" s="275">
        <f>ROUND(BT68,0)</f>
        <v>0</v>
      </c>
      <c r="L803" s="275">
        <f>ROUND(BT69,0)</f>
        <v>0</v>
      </c>
      <c r="M803" s="275">
        <f>ROUND(BT70,0)</f>
        <v>0</v>
      </c>
      <c r="N803" s="275"/>
      <c r="O803" s="275"/>
      <c r="P803" s="275">
        <f>IF(BT76&gt;0,ROUND(BT76,0),0)</f>
        <v>0</v>
      </c>
      <c r="Q803" s="275">
        <f>IF(BT77&gt;0,ROUND(BT77,0),0)</f>
        <v>0</v>
      </c>
      <c r="R803" s="275">
        <f>IF(BT78&gt;0,ROUND(BT78,0),0)</f>
        <v>0</v>
      </c>
      <c r="S803" s="275">
        <f>IF(BT79&gt;0,ROUND(BT79,0),0)</f>
        <v>0</v>
      </c>
      <c r="T803" s="277">
        <f>IF(BT80&gt;0,ROUND(BT80,2),0)</f>
        <v>0</v>
      </c>
      <c r="U803" s="275"/>
      <c r="V803" s="276"/>
      <c r="W803" s="275"/>
      <c r="X803" s="275"/>
      <c r="Y803" s="275"/>
      <c r="Z803" s="276"/>
      <c r="AA803" s="276"/>
      <c r="AB803" s="276"/>
      <c r="AC803" s="276"/>
      <c r="AD803" s="276"/>
      <c r="AE803" s="276"/>
      <c r="AF803" s="276"/>
      <c r="AG803" s="276"/>
      <c r="AH803" s="276"/>
      <c r="AI803" s="276"/>
      <c r="AJ803" s="276"/>
      <c r="AK803" s="276"/>
      <c r="AL803" s="276"/>
      <c r="AM803" s="276"/>
      <c r="AN803" s="276"/>
      <c r="AO803" s="276"/>
      <c r="AP803" s="276"/>
      <c r="AQ803" s="276"/>
      <c r="AR803" s="276"/>
      <c r="AS803" s="276"/>
      <c r="AT803" s="276"/>
      <c r="AU803" s="276"/>
      <c r="AV803" s="276"/>
      <c r="AW803" s="276"/>
      <c r="AX803" s="276"/>
      <c r="AY803" s="276"/>
      <c r="AZ803" s="276"/>
      <c r="BA803" s="276"/>
      <c r="BB803" s="276"/>
      <c r="BC803" s="276"/>
      <c r="BD803" s="276"/>
      <c r="BE803" s="276"/>
      <c r="BF803" s="276"/>
      <c r="BG803" s="276"/>
      <c r="BH803" s="276"/>
      <c r="BI803" s="276"/>
      <c r="BJ803" s="276"/>
      <c r="BK803" s="276"/>
      <c r="BL803" s="276"/>
      <c r="BM803" s="276"/>
      <c r="BN803" s="276"/>
      <c r="BO803" s="276"/>
      <c r="BP803" s="276"/>
      <c r="BQ803" s="276"/>
      <c r="BR803" s="276"/>
      <c r="BS803" s="276"/>
      <c r="BT803" s="276"/>
      <c r="BU803" s="276"/>
      <c r="BV803" s="276"/>
      <c r="BW803" s="276"/>
      <c r="BX803" s="276"/>
      <c r="BY803" s="276"/>
      <c r="BZ803" s="276"/>
      <c r="CA803" s="276"/>
      <c r="CB803" s="276"/>
      <c r="CC803" s="276"/>
      <c r="CD803" s="276"/>
      <c r="CE803" s="276"/>
    </row>
    <row r="804" spans="1:83" ht="12.65" customHeight="1" x14ac:dyDescent="0.3">
      <c r="A804" s="209" t="str">
        <f>RIGHT($C$83,3)&amp;"*"&amp;RIGHT($C$82,4)&amp;"*"&amp;BU$55&amp;"*"&amp;"A"</f>
        <v>082*2021*8680*A</v>
      </c>
      <c r="B804" s="275"/>
      <c r="C804" s="277">
        <f>ROUND(BU60,2)</f>
        <v>0</v>
      </c>
      <c r="D804" s="275">
        <f>ROUND(BU61,0)</f>
        <v>0</v>
      </c>
      <c r="E804" s="275">
        <f>ROUND(BU62,0)</f>
        <v>0</v>
      </c>
      <c r="F804" s="275">
        <f>ROUND(BU63,0)</f>
        <v>0</v>
      </c>
      <c r="G804" s="275">
        <f>ROUND(BU64,0)</f>
        <v>0</v>
      </c>
      <c r="H804" s="275">
        <f>ROUND(BU65,0)</f>
        <v>0</v>
      </c>
      <c r="I804" s="275">
        <f>ROUND(BU66,0)</f>
        <v>0</v>
      </c>
      <c r="J804" s="275">
        <f>ROUND(BU67,0)</f>
        <v>0</v>
      </c>
      <c r="K804" s="275">
        <f>ROUND(BU68,0)</f>
        <v>0</v>
      </c>
      <c r="L804" s="275">
        <f>ROUND(BU69,0)</f>
        <v>0</v>
      </c>
      <c r="M804" s="275">
        <f>ROUND(BU70,0)</f>
        <v>0</v>
      </c>
      <c r="N804" s="275"/>
      <c r="O804" s="275"/>
      <c r="P804" s="275">
        <f>IF(BU76&gt;0,ROUND(BU76,0),0)</f>
        <v>0</v>
      </c>
      <c r="Q804" s="275">
        <f>IF(BU77&gt;0,ROUND(BU77,0),0)</f>
        <v>0</v>
      </c>
      <c r="R804" s="275">
        <f>IF(BU78&gt;0,ROUND(BU78,0),0)</f>
        <v>0</v>
      </c>
      <c r="S804" s="275">
        <f>IF(BU79&gt;0,ROUND(BU79,0),0)</f>
        <v>0</v>
      </c>
      <c r="T804" s="277">
        <f>IF(BU80&gt;0,ROUND(BU80,2),0)</f>
        <v>0</v>
      </c>
      <c r="U804" s="275"/>
      <c r="V804" s="276"/>
      <c r="W804" s="275"/>
      <c r="X804" s="275"/>
      <c r="Y804" s="275"/>
      <c r="Z804" s="276"/>
      <c r="AA804" s="276"/>
      <c r="AB804" s="276"/>
      <c r="AC804" s="276"/>
      <c r="AD804" s="276"/>
      <c r="AE804" s="276"/>
      <c r="AF804" s="276"/>
      <c r="AG804" s="276"/>
      <c r="AH804" s="276"/>
      <c r="AI804" s="276"/>
      <c r="AJ804" s="276"/>
      <c r="AK804" s="276"/>
      <c r="AL804" s="276"/>
      <c r="AM804" s="276"/>
      <c r="AN804" s="276"/>
      <c r="AO804" s="276"/>
      <c r="AP804" s="276"/>
      <c r="AQ804" s="276"/>
      <c r="AR804" s="276"/>
      <c r="AS804" s="276"/>
      <c r="AT804" s="276"/>
      <c r="AU804" s="276"/>
      <c r="AV804" s="276"/>
      <c r="AW804" s="276"/>
      <c r="AX804" s="276"/>
      <c r="AY804" s="276"/>
      <c r="AZ804" s="276"/>
      <c r="BA804" s="276"/>
      <c r="BB804" s="276"/>
      <c r="BC804" s="276"/>
      <c r="BD804" s="276"/>
      <c r="BE804" s="276"/>
      <c r="BF804" s="276"/>
      <c r="BG804" s="276"/>
      <c r="BH804" s="276"/>
      <c r="BI804" s="276"/>
      <c r="BJ804" s="276"/>
      <c r="BK804" s="276"/>
      <c r="BL804" s="276"/>
      <c r="BM804" s="276"/>
      <c r="BN804" s="276"/>
      <c r="BO804" s="276"/>
      <c r="BP804" s="276"/>
      <c r="BQ804" s="276"/>
      <c r="BR804" s="276"/>
      <c r="BS804" s="276"/>
      <c r="BT804" s="276"/>
      <c r="BU804" s="276"/>
      <c r="BV804" s="276"/>
      <c r="BW804" s="276"/>
      <c r="BX804" s="276"/>
      <c r="BY804" s="276"/>
      <c r="BZ804" s="276"/>
      <c r="CA804" s="276"/>
      <c r="CB804" s="276"/>
      <c r="CC804" s="276"/>
      <c r="CD804" s="276"/>
      <c r="CE804" s="276"/>
    </row>
    <row r="805" spans="1:83" ht="12.65" customHeight="1" x14ac:dyDescent="0.3">
      <c r="A805" s="209" t="str">
        <f>RIGHT($C$83,3)&amp;"*"&amp;RIGHT($C$82,4)&amp;"*"&amp;BV$55&amp;"*"&amp;"A"</f>
        <v>082*2021*8690*A</v>
      </c>
      <c r="B805" s="275"/>
      <c r="C805" s="277">
        <f>ROUND(BV60,2)</f>
        <v>5.0599999999999996</v>
      </c>
      <c r="D805" s="275">
        <f>ROUND(BV61,0)</f>
        <v>286349</v>
      </c>
      <c r="E805" s="275">
        <f>ROUND(BV62,0)</f>
        <v>62927</v>
      </c>
      <c r="F805" s="275">
        <f>ROUND(BV63,0)</f>
        <v>293626</v>
      </c>
      <c r="G805" s="275">
        <f>ROUND(BV64,0)</f>
        <v>3294</v>
      </c>
      <c r="H805" s="275">
        <f>ROUND(BV65,0)</f>
        <v>0</v>
      </c>
      <c r="I805" s="275">
        <f>ROUND(BV66,0)</f>
        <v>70</v>
      </c>
      <c r="J805" s="275">
        <f>ROUND(BV67,0)</f>
        <v>3220</v>
      </c>
      <c r="K805" s="275">
        <f>ROUND(BV68,0)</f>
        <v>1727</v>
      </c>
      <c r="L805" s="275">
        <f>ROUND(BV69,0)</f>
        <v>549</v>
      </c>
      <c r="M805" s="275">
        <f>ROUND(BV70,0)</f>
        <v>0</v>
      </c>
      <c r="N805" s="275"/>
      <c r="O805" s="275"/>
      <c r="P805" s="275">
        <f>IF(BV76&gt;0,ROUND(BV76,0),0)</f>
        <v>356</v>
      </c>
      <c r="Q805" s="275">
        <f>IF(BV77&gt;0,ROUND(BV77,0),0)</f>
        <v>0</v>
      </c>
      <c r="R805" s="275">
        <f>IF(BV78&gt;0,ROUND(BV78,0),0)</f>
        <v>356</v>
      </c>
      <c r="S805" s="275">
        <f>IF(BV79&gt;0,ROUND(BV79,0),0)</f>
        <v>0</v>
      </c>
      <c r="T805" s="277">
        <f>IF(BV80&gt;0,ROUND(BV80,2),0)</f>
        <v>0</v>
      </c>
      <c r="U805" s="275"/>
      <c r="V805" s="276"/>
      <c r="W805" s="275"/>
      <c r="X805" s="275"/>
      <c r="Y805" s="275"/>
      <c r="Z805" s="276"/>
      <c r="AA805" s="276"/>
      <c r="AB805" s="276"/>
      <c r="AC805" s="276"/>
      <c r="AD805" s="276"/>
      <c r="AE805" s="276"/>
      <c r="AF805" s="276"/>
      <c r="AG805" s="276"/>
      <c r="AH805" s="276"/>
      <c r="AI805" s="276"/>
      <c r="AJ805" s="276"/>
      <c r="AK805" s="276"/>
      <c r="AL805" s="276"/>
      <c r="AM805" s="276"/>
      <c r="AN805" s="276"/>
      <c r="AO805" s="276"/>
      <c r="AP805" s="276"/>
      <c r="AQ805" s="276"/>
      <c r="AR805" s="276"/>
      <c r="AS805" s="276"/>
      <c r="AT805" s="276"/>
      <c r="AU805" s="276"/>
      <c r="AV805" s="276"/>
      <c r="AW805" s="276"/>
      <c r="AX805" s="276"/>
      <c r="AY805" s="276"/>
      <c r="AZ805" s="276"/>
      <c r="BA805" s="276"/>
      <c r="BB805" s="276"/>
      <c r="BC805" s="276"/>
      <c r="BD805" s="276"/>
      <c r="BE805" s="276"/>
      <c r="BF805" s="276"/>
      <c r="BG805" s="276"/>
      <c r="BH805" s="276"/>
      <c r="BI805" s="276"/>
      <c r="BJ805" s="276"/>
      <c r="BK805" s="276"/>
      <c r="BL805" s="276"/>
      <c r="BM805" s="276"/>
      <c r="BN805" s="276"/>
      <c r="BO805" s="276"/>
      <c r="BP805" s="276"/>
      <c r="BQ805" s="276"/>
      <c r="BR805" s="276"/>
      <c r="BS805" s="276"/>
      <c r="BT805" s="276"/>
      <c r="BU805" s="276"/>
      <c r="BV805" s="276"/>
      <c r="BW805" s="276"/>
      <c r="BX805" s="276"/>
      <c r="BY805" s="276"/>
      <c r="BZ805" s="276"/>
      <c r="CA805" s="276"/>
      <c r="CB805" s="276"/>
      <c r="CC805" s="276"/>
      <c r="CD805" s="276"/>
      <c r="CE805" s="276"/>
    </row>
    <row r="806" spans="1:83" ht="12.65" customHeight="1" x14ac:dyDescent="0.3">
      <c r="A806" s="209" t="str">
        <f>RIGHT($C$83,3)&amp;"*"&amp;RIGHT($C$82,4)&amp;"*"&amp;BW$55&amp;"*"&amp;"A"</f>
        <v>082*2021*8700*A</v>
      </c>
      <c r="B806" s="275"/>
      <c r="C806" s="277">
        <f>ROUND(BW60,2)</f>
        <v>0</v>
      </c>
      <c r="D806" s="275">
        <f>ROUND(BW61,0)</f>
        <v>0</v>
      </c>
      <c r="E806" s="275">
        <f>ROUND(BW62,0)</f>
        <v>0</v>
      </c>
      <c r="F806" s="275">
        <f>ROUND(BW63,0)</f>
        <v>0</v>
      </c>
      <c r="G806" s="275">
        <f>ROUND(BW64,0)</f>
        <v>0</v>
      </c>
      <c r="H806" s="275">
        <f>ROUND(BW65,0)</f>
        <v>0</v>
      </c>
      <c r="I806" s="275">
        <f>ROUND(BW66,0)</f>
        <v>0</v>
      </c>
      <c r="J806" s="275">
        <f>ROUND(BW67,0)</f>
        <v>0</v>
      </c>
      <c r="K806" s="275">
        <f>ROUND(BW68,0)</f>
        <v>0</v>
      </c>
      <c r="L806" s="275">
        <f>ROUND(BW69,0)</f>
        <v>0</v>
      </c>
      <c r="M806" s="275">
        <f>ROUND(BW70,0)</f>
        <v>0</v>
      </c>
      <c r="N806" s="275"/>
      <c r="O806" s="275"/>
      <c r="P806" s="275">
        <f>IF(BW76&gt;0,ROUND(BW76,0),0)</f>
        <v>0</v>
      </c>
      <c r="Q806" s="275">
        <f>IF(BW77&gt;0,ROUND(BW77,0),0)</f>
        <v>0</v>
      </c>
      <c r="R806" s="275">
        <f>IF(BW78&gt;0,ROUND(BW78,0),0)</f>
        <v>0</v>
      </c>
      <c r="S806" s="275">
        <f>IF(BW79&gt;0,ROUND(BW79,0),0)</f>
        <v>0</v>
      </c>
      <c r="T806" s="277">
        <f>IF(BW80&gt;0,ROUND(BW80,2),0)</f>
        <v>0</v>
      </c>
      <c r="U806" s="275"/>
      <c r="V806" s="276"/>
      <c r="W806" s="275"/>
      <c r="X806" s="275"/>
      <c r="Y806" s="275"/>
      <c r="Z806" s="276"/>
      <c r="AA806" s="276"/>
      <c r="AB806" s="276"/>
      <c r="AC806" s="276"/>
      <c r="AD806" s="276"/>
      <c r="AE806" s="276"/>
      <c r="AF806" s="276"/>
      <c r="AG806" s="276"/>
      <c r="AH806" s="276"/>
      <c r="AI806" s="276"/>
      <c r="AJ806" s="276"/>
      <c r="AK806" s="276"/>
      <c r="AL806" s="276"/>
      <c r="AM806" s="276"/>
      <c r="AN806" s="276"/>
      <c r="AO806" s="276"/>
      <c r="AP806" s="276"/>
      <c r="AQ806" s="276"/>
      <c r="AR806" s="276"/>
      <c r="AS806" s="276"/>
      <c r="AT806" s="276"/>
      <c r="AU806" s="276"/>
      <c r="AV806" s="276"/>
      <c r="AW806" s="276"/>
      <c r="AX806" s="276"/>
      <c r="AY806" s="276"/>
      <c r="AZ806" s="276"/>
      <c r="BA806" s="276"/>
      <c r="BB806" s="276"/>
      <c r="BC806" s="276"/>
      <c r="BD806" s="276"/>
      <c r="BE806" s="276"/>
      <c r="BF806" s="276"/>
      <c r="BG806" s="276"/>
      <c r="BH806" s="276"/>
      <c r="BI806" s="276"/>
      <c r="BJ806" s="276"/>
      <c r="BK806" s="276"/>
      <c r="BL806" s="276"/>
      <c r="BM806" s="276"/>
      <c r="BN806" s="276"/>
      <c r="BO806" s="276"/>
      <c r="BP806" s="276"/>
      <c r="BQ806" s="276"/>
      <c r="BR806" s="276"/>
      <c r="BS806" s="276"/>
      <c r="BT806" s="276"/>
      <c r="BU806" s="276"/>
      <c r="BV806" s="276"/>
      <c r="BW806" s="276"/>
      <c r="BX806" s="276"/>
      <c r="BY806" s="276"/>
      <c r="BZ806" s="276"/>
      <c r="CA806" s="276"/>
      <c r="CB806" s="276"/>
      <c r="CC806" s="276"/>
      <c r="CD806" s="276"/>
      <c r="CE806" s="276"/>
    </row>
    <row r="807" spans="1:83" ht="12.65" customHeight="1" x14ac:dyDescent="0.3">
      <c r="A807" s="209" t="str">
        <f>RIGHT($C$83,3)&amp;"*"&amp;RIGHT($C$82,4)&amp;"*"&amp;BX$55&amp;"*"&amp;"A"</f>
        <v>082*2021*8710*A</v>
      </c>
      <c r="B807" s="275"/>
      <c r="C807" s="277">
        <f>ROUND(BX60,2)</f>
        <v>0</v>
      </c>
      <c r="D807" s="275">
        <f>ROUND(BX61,0)</f>
        <v>0</v>
      </c>
      <c r="E807" s="275">
        <f>ROUND(BX62,0)</f>
        <v>0</v>
      </c>
      <c r="F807" s="275">
        <f>ROUND(BX63,0)</f>
        <v>0</v>
      </c>
      <c r="G807" s="275">
        <f>ROUND(BX64,0)</f>
        <v>0</v>
      </c>
      <c r="H807" s="275">
        <f>ROUND(BX65,0)</f>
        <v>0</v>
      </c>
      <c r="I807" s="275">
        <f>ROUND(BX66,0)</f>
        <v>0</v>
      </c>
      <c r="J807" s="275">
        <f>ROUND(BX67,0)</f>
        <v>0</v>
      </c>
      <c r="K807" s="275">
        <f>ROUND(BX68,0)</f>
        <v>0</v>
      </c>
      <c r="L807" s="275">
        <f>ROUND(BX69,0)</f>
        <v>0</v>
      </c>
      <c r="M807" s="275">
        <f>ROUND(BX70,0)</f>
        <v>0</v>
      </c>
      <c r="N807" s="275"/>
      <c r="O807" s="275"/>
      <c r="P807" s="275">
        <f>IF(BX76&gt;0,ROUND(BX76,0),0)</f>
        <v>0</v>
      </c>
      <c r="Q807" s="275">
        <f>IF(BX77&gt;0,ROUND(BX77,0),0)</f>
        <v>0</v>
      </c>
      <c r="R807" s="275">
        <f>IF(BX78&gt;0,ROUND(BX78,0),0)</f>
        <v>0</v>
      </c>
      <c r="S807" s="275">
        <f>IF(BX79&gt;0,ROUND(BX79,0),0)</f>
        <v>0</v>
      </c>
      <c r="T807" s="277">
        <f>IF(BX80&gt;0,ROUND(BX80,2),0)</f>
        <v>0</v>
      </c>
      <c r="U807" s="275"/>
      <c r="V807" s="276"/>
      <c r="W807" s="275"/>
      <c r="X807" s="275"/>
      <c r="Y807" s="275"/>
      <c r="Z807" s="276"/>
      <c r="AA807" s="276"/>
      <c r="AB807" s="276"/>
      <c r="AC807" s="276"/>
      <c r="AD807" s="276"/>
      <c r="AE807" s="276"/>
      <c r="AF807" s="276"/>
      <c r="AG807" s="276"/>
      <c r="AH807" s="276"/>
      <c r="AI807" s="276"/>
      <c r="AJ807" s="276"/>
      <c r="AK807" s="276"/>
      <c r="AL807" s="276"/>
      <c r="AM807" s="276"/>
      <c r="AN807" s="276"/>
      <c r="AO807" s="276"/>
      <c r="AP807" s="276"/>
      <c r="AQ807" s="276"/>
      <c r="AR807" s="276"/>
      <c r="AS807" s="276"/>
      <c r="AT807" s="276"/>
      <c r="AU807" s="276"/>
      <c r="AV807" s="276"/>
      <c r="AW807" s="276"/>
      <c r="AX807" s="276"/>
      <c r="AY807" s="276"/>
      <c r="AZ807" s="276"/>
      <c r="BA807" s="276"/>
      <c r="BB807" s="276"/>
      <c r="BC807" s="276"/>
      <c r="BD807" s="276"/>
      <c r="BE807" s="276"/>
      <c r="BF807" s="276"/>
      <c r="BG807" s="276"/>
      <c r="BH807" s="276"/>
      <c r="BI807" s="276"/>
      <c r="BJ807" s="276"/>
      <c r="BK807" s="276"/>
      <c r="BL807" s="276"/>
      <c r="BM807" s="276"/>
      <c r="BN807" s="276"/>
      <c r="BO807" s="276"/>
      <c r="BP807" s="276"/>
      <c r="BQ807" s="276"/>
      <c r="BR807" s="276"/>
      <c r="BS807" s="276"/>
      <c r="BT807" s="276"/>
      <c r="BU807" s="276"/>
      <c r="BV807" s="276"/>
      <c r="BW807" s="276"/>
      <c r="BX807" s="276"/>
      <c r="BY807" s="276"/>
      <c r="BZ807" s="276"/>
      <c r="CA807" s="276"/>
      <c r="CB807" s="276"/>
      <c r="CC807" s="276"/>
      <c r="CD807" s="276"/>
      <c r="CE807" s="276"/>
    </row>
    <row r="808" spans="1:83" ht="12.65" customHeight="1" x14ac:dyDescent="0.3">
      <c r="A808" s="209" t="str">
        <f>RIGHT($C$83,3)&amp;"*"&amp;RIGHT($C$82,4)&amp;"*"&amp;BY$55&amp;"*"&amp;"A"</f>
        <v>082*2021*8720*A</v>
      </c>
      <c r="B808" s="275"/>
      <c r="C808" s="277">
        <f>ROUND(BY60,2)</f>
        <v>1</v>
      </c>
      <c r="D808" s="275">
        <f>ROUND(BY61,0)</f>
        <v>170907</v>
      </c>
      <c r="E808" s="275">
        <f>ROUND(BY62,0)</f>
        <v>37558</v>
      </c>
      <c r="F808" s="275">
        <f>ROUND(BY63,0)</f>
        <v>93100</v>
      </c>
      <c r="G808" s="275">
        <f>ROUND(BY64,0)</f>
        <v>127962</v>
      </c>
      <c r="H808" s="275">
        <f>ROUND(BY65,0)</f>
        <v>1837</v>
      </c>
      <c r="I808" s="275">
        <f>ROUND(BY66,0)</f>
        <v>77204</v>
      </c>
      <c r="J808" s="275">
        <f>ROUND(BY67,0)</f>
        <v>1782</v>
      </c>
      <c r="K808" s="275">
        <f>ROUND(BY68,0)</f>
        <v>102147</v>
      </c>
      <c r="L808" s="275">
        <f>ROUND(BY69,0)</f>
        <v>2013</v>
      </c>
      <c r="M808" s="275">
        <f>ROUND(BY70,0)</f>
        <v>0</v>
      </c>
      <c r="N808" s="275"/>
      <c r="O808" s="275"/>
      <c r="P808" s="275">
        <f>IF(BY76&gt;0,ROUND(BY76,0),0)</f>
        <v>197</v>
      </c>
      <c r="Q808" s="275">
        <f>IF(BY77&gt;0,ROUND(BY77,0),0)</f>
        <v>0</v>
      </c>
      <c r="R808" s="275">
        <f>IF(BY78&gt;0,ROUND(BY78,0),0)</f>
        <v>197</v>
      </c>
      <c r="S808" s="275">
        <f>IF(BY79&gt;0,ROUND(BY79,0),0)</f>
        <v>0</v>
      </c>
      <c r="T808" s="277">
        <f>IF(BY80&gt;0,ROUND(BY80,2),0)</f>
        <v>0</v>
      </c>
      <c r="U808" s="275"/>
      <c r="V808" s="276"/>
      <c r="W808" s="275"/>
      <c r="X808" s="275"/>
      <c r="Y808" s="275"/>
      <c r="Z808" s="276"/>
      <c r="AA808" s="276"/>
      <c r="AB808" s="276"/>
      <c r="AC808" s="276"/>
      <c r="AD808" s="276"/>
      <c r="AE808" s="276"/>
      <c r="AF808" s="276"/>
      <c r="AG808" s="276"/>
      <c r="AH808" s="276"/>
      <c r="AI808" s="276"/>
      <c r="AJ808" s="276"/>
      <c r="AK808" s="276"/>
      <c r="AL808" s="276"/>
      <c r="AM808" s="276"/>
      <c r="AN808" s="276"/>
      <c r="AO808" s="276"/>
      <c r="AP808" s="276"/>
      <c r="AQ808" s="276"/>
      <c r="AR808" s="276"/>
      <c r="AS808" s="276"/>
      <c r="AT808" s="276"/>
      <c r="AU808" s="276"/>
      <c r="AV808" s="276"/>
      <c r="AW808" s="276"/>
      <c r="AX808" s="276"/>
      <c r="AY808" s="276"/>
      <c r="AZ808" s="276"/>
      <c r="BA808" s="276"/>
      <c r="BB808" s="276"/>
      <c r="BC808" s="276"/>
      <c r="BD808" s="276"/>
      <c r="BE808" s="276"/>
      <c r="BF808" s="276"/>
      <c r="BG808" s="276"/>
      <c r="BH808" s="276"/>
      <c r="BI808" s="276"/>
      <c r="BJ808" s="276"/>
      <c r="BK808" s="276"/>
      <c r="BL808" s="276"/>
      <c r="BM808" s="276"/>
      <c r="BN808" s="276"/>
      <c r="BO808" s="276"/>
      <c r="BP808" s="276"/>
      <c r="BQ808" s="276"/>
      <c r="BR808" s="276"/>
      <c r="BS808" s="276"/>
      <c r="BT808" s="276"/>
      <c r="BU808" s="276"/>
      <c r="BV808" s="276"/>
      <c r="BW808" s="276"/>
      <c r="BX808" s="276"/>
      <c r="BY808" s="276"/>
      <c r="BZ808" s="276"/>
      <c r="CA808" s="276"/>
      <c r="CB808" s="276"/>
      <c r="CC808" s="276"/>
      <c r="CD808" s="276"/>
      <c r="CE808" s="276"/>
    </row>
    <row r="809" spans="1:83" ht="12.65" customHeight="1" x14ac:dyDescent="0.3">
      <c r="A809" s="209" t="str">
        <f>RIGHT($C$83,3)&amp;"*"&amp;RIGHT($C$82,4)&amp;"*"&amp;BZ$55&amp;"*"&amp;"A"</f>
        <v>082*2021*8730*A</v>
      </c>
      <c r="B809" s="275"/>
      <c r="C809" s="277">
        <f>ROUND(BZ60,2)</f>
        <v>0</v>
      </c>
      <c r="D809" s="275">
        <f>ROUND(BZ61,0)</f>
        <v>0</v>
      </c>
      <c r="E809" s="275">
        <f>ROUND(BZ62,0)</f>
        <v>0</v>
      </c>
      <c r="F809" s="275">
        <f>ROUND(BZ63,0)</f>
        <v>0</v>
      </c>
      <c r="G809" s="275">
        <f>ROUND(BZ64,0)</f>
        <v>0</v>
      </c>
      <c r="H809" s="275">
        <f>ROUND(BZ65,0)</f>
        <v>0</v>
      </c>
      <c r="I809" s="275">
        <f>ROUND(BZ66,0)</f>
        <v>0</v>
      </c>
      <c r="J809" s="275">
        <f>ROUND(BZ67,0)</f>
        <v>0</v>
      </c>
      <c r="K809" s="275">
        <f>ROUND(BZ68,0)</f>
        <v>0</v>
      </c>
      <c r="L809" s="275">
        <f>ROUND(BZ69,0)</f>
        <v>0</v>
      </c>
      <c r="M809" s="275">
        <f>ROUND(BZ70,0)</f>
        <v>0</v>
      </c>
      <c r="N809" s="275"/>
      <c r="O809" s="275"/>
      <c r="P809" s="275">
        <f>IF(BZ76&gt;0,ROUND(BZ76,0),0)</f>
        <v>0</v>
      </c>
      <c r="Q809" s="275">
        <f>IF(BZ77&gt;0,ROUND(BZ77,0),0)</f>
        <v>0</v>
      </c>
      <c r="R809" s="275">
        <f>IF(BZ78&gt;0,ROUND(BZ78,0),0)</f>
        <v>0</v>
      </c>
      <c r="S809" s="275">
        <f>IF(BZ79&gt;0,ROUND(BZ79,0),0)</f>
        <v>0</v>
      </c>
      <c r="T809" s="277">
        <f>IF(BZ80&gt;0,ROUND(BZ80,2),0)</f>
        <v>0</v>
      </c>
      <c r="U809" s="275"/>
      <c r="V809" s="276"/>
      <c r="W809" s="275"/>
      <c r="X809" s="275"/>
      <c r="Y809" s="275"/>
      <c r="Z809" s="276"/>
      <c r="AA809" s="276"/>
      <c r="AB809" s="276"/>
      <c r="AC809" s="276"/>
      <c r="AD809" s="276"/>
      <c r="AE809" s="276"/>
      <c r="AF809" s="276"/>
      <c r="AG809" s="276"/>
      <c r="AH809" s="276"/>
      <c r="AI809" s="276"/>
      <c r="AJ809" s="276"/>
      <c r="AK809" s="276"/>
      <c r="AL809" s="276"/>
      <c r="AM809" s="276"/>
      <c r="AN809" s="276"/>
      <c r="AO809" s="276"/>
      <c r="AP809" s="276"/>
      <c r="AQ809" s="276"/>
      <c r="AR809" s="276"/>
      <c r="AS809" s="276"/>
      <c r="AT809" s="276"/>
      <c r="AU809" s="276"/>
      <c r="AV809" s="276"/>
      <c r="AW809" s="276"/>
      <c r="AX809" s="276"/>
      <c r="AY809" s="276"/>
      <c r="AZ809" s="276"/>
      <c r="BA809" s="276"/>
      <c r="BB809" s="276"/>
      <c r="BC809" s="276"/>
      <c r="BD809" s="276"/>
      <c r="BE809" s="276"/>
      <c r="BF809" s="276"/>
      <c r="BG809" s="276"/>
      <c r="BH809" s="276"/>
      <c r="BI809" s="276"/>
      <c r="BJ809" s="276"/>
      <c r="BK809" s="276"/>
      <c r="BL809" s="276"/>
      <c r="BM809" s="276"/>
      <c r="BN809" s="276"/>
      <c r="BO809" s="276"/>
      <c r="BP809" s="276"/>
      <c r="BQ809" s="276"/>
      <c r="BR809" s="276"/>
      <c r="BS809" s="276"/>
      <c r="BT809" s="276"/>
      <c r="BU809" s="276"/>
      <c r="BV809" s="276"/>
      <c r="BW809" s="276"/>
      <c r="BX809" s="276"/>
      <c r="BY809" s="276"/>
      <c r="BZ809" s="276"/>
      <c r="CA809" s="276"/>
      <c r="CB809" s="276"/>
      <c r="CC809" s="276"/>
      <c r="CD809" s="276"/>
      <c r="CE809" s="276"/>
    </row>
    <row r="810" spans="1:83" ht="12.65" customHeight="1" x14ac:dyDescent="0.3">
      <c r="A810" s="209" t="str">
        <f>RIGHT($C$83,3)&amp;"*"&amp;RIGHT($C$82,4)&amp;"*"&amp;CA$55&amp;"*"&amp;"A"</f>
        <v>082*2021*8740*A</v>
      </c>
      <c r="B810" s="275"/>
      <c r="C810" s="277">
        <f>ROUND(CA60,2)</f>
        <v>0</v>
      </c>
      <c r="D810" s="275">
        <f>ROUND(CA61,0)</f>
        <v>0</v>
      </c>
      <c r="E810" s="275">
        <f>ROUND(CA62,0)</f>
        <v>0</v>
      </c>
      <c r="F810" s="275">
        <f>ROUND(CA63,0)</f>
        <v>0</v>
      </c>
      <c r="G810" s="275">
        <f>ROUND(CA64,0)</f>
        <v>0</v>
      </c>
      <c r="H810" s="275">
        <f>ROUND(CA65,0)</f>
        <v>0</v>
      </c>
      <c r="I810" s="275">
        <f>ROUND(CA66,0)</f>
        <v>0</v>
      </c>
      <c r="J810" s="275">
        <f>ROUND(CA67,0)</f>
        <v>0</v>
      </c>
      <c r="K810" s="275">
        <f>ROUND(CA68,0)</f>
        <v>0</v>
      </c>
      <c r="L810" s="275">
        <f>ROUND(CA69,0)</f>
        <v>0</v>
      </c>
      <c r="M810" s="275">
        <f>ROUND(CA70,0)</f>
        <v>0</v>
      </c>
      <c r="N810" s="275"/>
      <c r="O810" s="275"/>
      <c r="P810" s="275">
        <f>IF(CA76&gt;0,ROUND(CA76,0),0)</f>
        <v>0</v>
      </c>
      <c r="Q810" s="275">
        <f>IF(CA77&gt;0,ROUND(CA77,0),0)</f>
        <v>0</v>
      </c>
      <c r="R810" s="275">
        <f>IF(CA78&gt;0,ROUND(CA78,0),0)</f>
        <v>0</v>
      </c>
      <c r="S810" s="275">
        <f>IF(CA79&gt;0,ROUND(CA79,0),0)</f>
        <v>0</v>
      </c>
      <c r="T810" s="277">
        <f>IF(CA80&gt;0,ROUND(CA80,2),0)</f>
        <v>0</v>
      </c>
      <c r="U810" s="275"/>
      <c r="V810" s="276"/>
      <c r="W810" s="275"/>
      <c r="X810" s="275"/>
      <c r="Y810" s="275"/>
      <c r="Z810" s="276"/>
      <c r="AA810" s="276"/>
      <c r="AB810" s="276"/>
      <c r="AC810" s="276"/>
      <c r="AD810" s="276"/>
      <c r="AE810" s="276"/>
      <c r="AF810" s="276"/>
      <c r="AG810" s="276"/>
      <c r="AH810" s="276"/>
      <c r="AI810" s="276"/>
      <c r="AJ810" s="276"/>
      <c r="AK810" s="276"/>
      <c r="AL810" s="276"/>
      <c r="AM810" s="276"/>
      <c r="AN810" s="276"/>
      <c r="AO810" s="276"/>
      <c r="AP810" s="276"/>
      <c r="AQ810" s="276"/>
      <c r="AR810" s="276"/>
      <c r="AS810" s="276"/>
      <c r="AT810" s="276"/>
      <c r="AU810" s="276"/>
      <c r="AV810" s="276"/>
      <c r="AW810" s="276"/>
      <c r="AX810" s="276"/>
      <c r="AY810" s="276"/>
      <c r="AZ810" s="276"/>
      <c r="BA810" s="276"/>
      <c r="BB810" s="276"/>
      <c r="BC810" s="276"/>
      <c r="BD810" s="276"/>
      <c r="BE810" s="276"/>
      <c r="BF810" s="276"/>
      <c r="BG810" s="276"/>
      <c r="BH810" s="276"/>
      <c r="BI810" s="276"/>
      <c r="BJ810" s="276"/>
      <c r="BK810" s="276"/>
      <c r="BL810" s="276"/>
      <c r="BM810" s="276"/>
      <c r="BN810" s="276"/>
      <c r="BO810" s="276"/>
      <c r="BP810" s="276"/>
      <c r="BQ810" s="276"/>
      <c r="BR810" s="276"/>
      <c r="BS810" s="276"/>
      <c r="BT810" s="276"/>
      <c r="BU810" s="276"/>
      <c r="BV810" s="276"/>
      <c r="BW810" s="276"/>
      <c r="BX810" s="276"/>
      <c r="BY810" s="276"/>
      <c r="BZ810" s="276"/>
      <c r="CA810" s="276"/>
      <c r="CB810" s="276"/>
      <c r="CC810" s="276"/>
      <c r="CD810" s="276"/>
      <c r="CE810" s="276"/>
    </row>
    <row r="811" spans="1:83" ht="12.65" customHeight="1" x14ac:dyDescent="0.3">
      <c r="A811" s="209" t="str">
        <f>RIGHT($C$83,3)&amp;"*"&amp;RIGHT($C$82,4)&amp;"*"&amp;CB$55&amp;"*"&amp;"A"</f>
        <v>082*2021*8770*A</v>
      </c>
      <c r="B811" s="275"/>
      <c r="C811" s="277">
        <f>ROUND(CB60,2)</f>
        <v>0</v>
      </c>
      <c r="D811" s="275">
        <f>ROUND(CB61,0)</f>
        <v>0</v>
      </c>
      <c r="E811" s="275">
        <f>ROUND(CB62,0)</f>
        <v>0</v>
      </c>
      <c r="F811" s="275">
        <f>ROUND(CB63,0)</f>
        <v>0</v>
      </c>
      <c r="G811" s="275">
        <f>ROUND(CB64,0)</f>
        <v>0</v>
      </c>
      <c r="H811" s="275">
        <f>ROUND(CB65,0)</f>
        <v>0</v>
      </c>
      <c r="I811" s="275">
        <f>ROUND(CB66,0)</f>
        <v>0</v>
      </c>
      <c r="J811" s="275">
        <f>ROUND(CB67,0)</f>
        <v>0</v>
      </c>
      <c r="K811" s="275">
        <f>ROUND(CB68,0)</f>
        <v>0</v>
      </c>
      <c r="L811" s="275">
        <f>ROUND(CB69,0)</f>
        <v>0</v>
      </c>
      <c r="M811" s="275">
        <f>ROUND(CB70,0)</f>
        <v>0</v>
      </c>
      <c r="N811" s="275"/>
      <c r="O811" s="275"/>
      <c r="P811" s="275">
        <f>IF(CB76&gt;0,ROUND(CB76,0),0)</f>
        <v>0</v>
      </c>
      <c r="Q811" s="275">
        <f>IF(CB77&gt;0,ROUND(CB77,0),0)</f>
        <v>0</v>
      </c>
      <c r="R811" s="275">
        <f>IF(CB78&gt;0,ROUND(CB78,0),0)</f>
        <v>0</v>
      </c>
      <c r="S811" s="275">
        <f>IF(CB79&gt;0,ROUND(CB79,0),0)</f>
        <v>0</v>
      </c>
      <c r="T811" s="277">
        <f>IF(CB80&gt;0,ROUND(CB80,2),0)</f>
        <v>0</v>
      </c>
      <c r="U811" s="275"/>
      <c r="V811" s="276"/>
      <c r="W811" s="275"/>
      <c r="X811" s="275"/>
      <c r="Y811" s="275"/>
      <c r="Z811" s="276"/>
      <c r="AA811" s="276"/>
      <c r="AB811" s="276"/>
      <c r="AC811" s="276"/>
      <c r="AD811" s="276"/>
      <c r="AE811" s="276"/>
      <c r="AF811" s="276"/>
      <c r="AG811" s="276"/>
      <c r="AH811" s="276"/>
      <c r="AI811" s="276"/>
      <c r="AJ811" s="276"/>
      <c r="AK811" s="276"/>
      <c r="AL811" s="276"/>
      <c r="AM811" s="276"/>
      <c r="AN811" s="276"/>
      <c r="AO811" s="276"/>
      <c r="AP811" s="276"/>
      <c r="AQ811" s="276"/>
      <c r="AR811" s="276"/>
      <c r="AS811" s="276"/>
      <c r="AT811" s="276"/>
      <c r="AU811" s="276"/>
      <c r="AV811" s="276"/>
      <c r="AW811" s="276"/>
      <c r="AX811" s="276"/>
      <c r="AY811" s="276"/>
      <c r="AZ811" s="276"/>
      <c r="BA811" s="276"/>
      <c r="BB811" s="276"/>
      <c r="BC811" s="276"/>
      <c r="BD811" s="276"/>
      <c r="BE811" s="276"/>
      <c r="BF811" s="276"/>
      <c r="BG811" s="276"/>
      <c r="BH811" s="276"/>
      <c r="BI811" s="276"/>
      <c r="BJ811" s="276"/>
      <c r="BK811" s="276"/>
      <c r="BL811" s="276"/>
      <c r="BM811" s="276"/>
      <c r="BN811" s="276"/>
      <c r="BO811" s="276"/>
      <c r="BP811" s="276"/>
      <c r="BQ811" s="276"/>
      <c r="BR811" s="276"/>
      <c r="BS811" s="276"/>
      <c r="BT811" s="276"/>
      <c r="BU811" s="276"/>
      <c r="BV811" s="276"/>
      <c r="BW811" s="276"/>
      <c r="BX811" s="276"/>
      <c r="BY811" s="276"/>
      <c r="BZ811" s="276"/>
      <c r="CA811" s="276"/>
      <c r="CB811" s="276"/>
      <c r="CC811" s="276"/>
      <c r="CD811" s="276"/>
      <c r="CE811" s="276"/>
    </row>
    <row r="812" spans="1:83" ht="12.65" customHeight="1" x14ac:dyDescent="0.3">
      <c r="A812" s="209" t="str">
        <f>RIGHT($C$83,3)&amp;"*"&amp;RIGHT($C$82,4)&amp;"*"&amp;CC$55&amp;"*"&amp;"A"</f>
        <v>082*2021*8790*A</v>
      </c>
      <c r="B812" s="275"/>
      <c r="C812" s="277">
        <f>ROUND(CC60,2)</f>
        <v>0</v>
      </c>
      <c r="D812" s="275">
        <f>ROUND(CC61,0)</f>
        <v>0</v>
      </c>
      <c r="E812" s="275">
        <f>ROUND(CC62,0)</f>
        <v>0</v>
      </c>
      <c r="F812" s="275">
        <f>ROUND(CC63,0)</f>
        <v>0</v>
      </c>
      <c r="G812" s="275">
        <f>ROUND(CC64,0)</f>
        <v>0</v>
      </c>
      <c r="H812" s="275">
        <f>ROUND(CC65,0)</f>
        <v>0</v>
      </c>
      <c r="I812" s="275">
        <f>ROUND(CC66,0)</f>
        <v>0</v>
      </c>
      <c r="J812" s="275">
        <f>ROUND(CC67,0)</f>
        <v>0</v>
      </c>
      <c r="K812" s="275">
        <f>ROUND(CC68,0)</f>
        <v>0</v>
      </c>
      <c r="L812" s="275">
        <f>ROUND(CC69,0)</f>
        <v>0</v>
      </c>
      <c r="M812" s="275">
        <f>ROUND(CC70,0)</f>
        <v>0</v>
      </c>
      <c r="N812" s="275"/>
      <c r="O812" s="275"/>
      <c r="P812" s="275">
        <f>IF(CC76&gt;0,ROUND(CC76,0),0)</f>
        <v>0</v>
      </c>
      <c r="Q812" s="275">
        <f>IF(CC77&gt;0,ROUND(CC77,0),0)</f>
        <v>0</v>
      </c>
      <c r="R812" s="275">
        <f>IF(CC78&gt;0,ROUND(CC78,0),0)</f>
        <v>0</v>
      </c>
      <c r="S812" s="275">
        <f>IF(CC79&gt;0,ROUND(CC79,0),0)</f>
        <v>0</v>
      </c>
      <c r="T812" s="277">
        <f>IF(CC80&gt;0,ROUND(CC80,2),0)</f>
        <v>0</v>
      </c>
      <c r="U812" s="275"/>
      <c r="V812" s="276"/>
      <c r="W812" s="275"/>
      <c r="X812" s="275"/>
      <c r="Y812" s="275"/>
      <c r="Z812" s="276"/>
      <c r="AA812" s="276"/>
      <c r="AB812" s="276"/>
      <c r="AC812" s="276"/>
      <c r="AD812" s="276"/>
      <c r="AE812" s="276"/>
      <c r="AF812" s="276"/>
      <c r="AG812" s="276"/>
      <c r="AH812" s="276"/>
      <c r="AI812" s="276"/>
      <c r="AJ812" s="276"/>
      <c r="AK812" s="276"/>
      <c r="AL812" s="276"/>
      <c r="AM812" s="276"/>
      <c r="AN812" s="276"/>
      <c r="AO812" s="276"/>
      <c r="AP812" s="276"/>
      <c r="AQ812" s="276"/>
      <c r="AR812" s="276"/>
      <c r="AS812" s="276"/>
      <c r="AT812" s="276"/>
      <c r="AU812" s="276"/>
      <c r="AV812" s="276"/>
      <c r="AW812" s="276"/>
      <c r="AX812" s="276"/>
      <c r="AY812" s="276"/>
      <c r="AZ812" s="276"/>
      <c r="BA812" s="276"/>
      <c r="BB812" s="276"/>
      <c r="BC812" s="276"/>
      <c r="BD812" s="276"/>
      <c r="BE812" s="276"/>
      <c r="BF812" s="276"/>
      <c r="BG812" s="276"/>
      <c r="BH812" s="276"/>
      <c r="BI812" s="276"/>
      <c r="BJ812" s="276"/>
      <c r="BK812" s="276"/>
      <c r="BL812" s="276"/>
      <c r="BM812" s="276"/>
      <c r="BN812" s="276"/>
      <c r="BO812" s="276"/>
      <c r="BP812" s="276"/>
      <c r="BQ812" s="276"/>
      <c r="BR812" s="276"/>
      <c r="BS812" s="276"/>
      <c r="BT812" s="276"/>
      <c r="BU812" s="276"/>
      <c r="BV812" s="276"/>
      <c r="BW812" s="276"/>
      <c r="BX812" s="276"/>
      <c r="BY812" s="276"/>
      <c r="BZ812" s="276"/>
      <c r="CA812" s="276"/>
      <c r="CB812" s="276"/>
      <c r="CC812" s="276"/>
      <c r="CD812" s="276"/>
      <c r="CE812" s="276"/>
    </row>
    <row r="813" spans="1:83" ht="12.65" customHeight="1" x14ac:dyDescent="0.3">
      <c r="A813" s="209" t="str">
        <f>RIGHT($C$83,3)&amp;"*"&amp;RIGHT($C$82,4)&amp;"*"&amp;"9000"&amp;"*"&amp;"A"</f>
        <v>082*2021*9000*A</v>
      </c>
      <c r="B813" s="275"/>
      <c r="C813" s="278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8"/>
      <c r="U813" s="275">
        <f>ROUND(CD69,0)</f>
        <v>209770</v>
      </c>
      <c r="V813" s="276">
        <f>ROUND(CD70,0)</f>
        <v>1974190</v>
      </c>
      <c r="W813" s="275">
        <f>ROUND(CE72,0)</f>
        <v>1083582</v>
      </c>
      <c r="X813" s="275">
        <f>ROUND(C131,0)</f>
        <v>0</v>
      </c>
      <c r="Y813" s="275"/>
      <c r="Z813" s="276"/>
      <c r="AA813" s="276"/>
      <c r="AB813" s="276"/>
      <c r="AC813" s="276"/>
      <c r="AD813" s="276"/>
      <c r="AE813" s="276"/>
      <c r="AF813" s="276"/>
      <c r="AG813" s="276"/>
      <c r="AH813" s="276"/>
      <c r="AI813" s="276"/>
      <c r="AJ813" s="276"/>
      <c r="AK813" s="276"/>
      <c r="AL813" s="276"/>
      <c r="AM813" s="276"/>
      <c r="AN813" s="276"/>
      <c r="AO813" s="276"/>
      <c r="AP813" s="276"/>
      <c r="AQ813" s="276"/>
      <c r="AR813" s="276"/>
      <c r="AS813" s="276"/>
      <c r="AT813" s="276"/>
      <c r="AU813" s="276"/>
      <c r="AV813" s="276"/>
      <c r="AW813" s="276"/>
      <c r="AX813" s="276"/>
      <c r="AY813" s="276"/>
      <c r="AZ813" s="276"/>
      <c r="BA813" s="276"/>
      <c r="BB813" s="276"/>
      <c r="BC813" s="276"/>
      <c r="BD813" s="276"/>
      <c r="BE813" s="276"/>
      <c r="BF813" s="276"/>
      <c r="BG813" s="276"/>
      <c r="BH813" s="276"/>
      <c r="BI813" s="276"/>
      <c r="BJ813" s="276"/>
      <c r="BK813" s="276"/>
      <c r="BL813" s="276"/>
      <c r="BM813" s="276"/>
      <c r="BN813" s="276"/>
      <c r="BO813" s="276"/>
      <c r="BP813" s="276"/>
      <c r="BQ813" s="276"/>
      <c r="BR813" s="276"/>
      <c r="BS813" s="276"/>
      <c r="BT813" s="276"/>
      <c r="BU813" s="276"/>
      <c r="BV813" s="276"/>
      <c r="BW813" s="276"/>
      <c r="BX813" s="276"/>
      <c r="BY813" s="276"/>
      <c r="BZ813" s="276"/>
      <c r="CA813" s="276"/>
      <c r="CB813" s="276"/>
      <c r="CC813" s="276"/>
      <c r="CD813" s="276"/>
      <c r="CE813" s="276"/>
    </row>
    <row r="814" spans="1:83" ht="12.65" customHeight="1" x14ac:dyDescent="0.3">
      <c r="B814" s="276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76"/>
      <c r="AB814" s="276"/>
      <c r="AC814" s="276"/>
      <c r="AD814" s="276"/>
      <c r="AE814" s="276"/>
      <c r="AF814" s="276"/>
      <c r="AG814" s="276"/>
      <c r="AH814" s="276"/>
      <c r="AI814" s="276"/>
      <c r="AJ814" s="276"/>
      <c r="AK814" s="276"/>
      <c r="AL814" s="276"/>
      <c r="AM814" s="276"/>
      <c r="AN814" s="276"/>
      <c r="AO814" s="276"/>
      <c r="AP814" s="276"/>
      <c r="AQ814" s="276"/>
      <c r="AR814" s="276"/>
      <c r="AS814" s="276"/>
      <c r="AT814" s="276"/>
      <c r="AU814" s="276"/>
      <c r="AV814" s="276"/>
      <c r="AW814" s="276"/>
      <c r="AX814" s="276"/>
      <c r="AY814" s="276"/>
      <c r="AZ814" s="276"/>
      <c r="BA814" s="276"/>
      <c r="BB814" s="276"/>
      <c r="BC814" s="276"/>
      <c r="BD814" s="276"/>
      <c r="BE814" s="276"/>
      <c r="BF814" s="276"/>
      <c r="BG814" s="276"/>
      <c r="BH814" s="276"/>
      <c r="BI814" s="276"/>
      <c r="BJ814" s="276"/>
      <c r="BK814" s="276"/>
      <c r="BL814" s="276"/>
      <c r="BM814" s="276"/>
      <c r="BN814" s="276"/>
      <c r="BO814" s="276"/>
      <c r="BP814" s="276"/>
      <c r="BQ814" s="276"/>
      <c r="BR814" s="276"/>
      <c r="BS814" s="276"/>
      <c r="BT814" s="276"/>
      <c r="BU814" s="276"/>
      <c r="BV814" s="276"/>
      <c r="BW814" s="276"/>
      <c r="BX814" s="276"/>
      <c r="BY814" s="276"/>
      <c r="BZ814" s="276"/>
      <c r="CA814" s="276"/>
      <c r="CB814" s="276"/>
      <c r="CC814" s="276"/>
      <c r="CD814" s="276"/>
      <c r="CE814" s="276"/>
    </row>
    <row r="815" spans="1:83" ht="12.65" customHeight="1" x14ac:dyDescent="0.3">
      <c r="B815" s="279" t="s">
        <v>1004</v>
      </c>
      <c r="C815" s="280">
        <f t="shared" ref="C815:K815" si="22">SUM(C734:C813)</f>
        <v>73.490000000000009</v>
      </c>
      <c r="D815" s="276">
        <f t="shared" si="22"/>
        <v>5635936</v>
      </c>
      <c r="E815" s="276">
        <f t="shared" si="22"/>
        <v>1238526</v>
      </c>
      <c r="F815" s="276">
        <f t="shared" si="22"/>
        <v>1947933</v>
      </c>
      <c r="G815" s="276">
        <f t="shared" si="22"/>
        <v>809686</v>
      </c>
      <c r="H815" s="276">
        <f t="shared" si="22"/>
        <v>166582</v>
      </c>
      <c r="I815" s="276">
        <f t="shared" si="22"/>
        <v>543425</v>
      </c>
      <c r="J815" s="276">
        <f t="shared" si="22"/>
        <v>189231</v>
      </c>
      <c r="K815" s="276">
        <f t="shared" si="22"/>
        <v>151383</v>
      </c>
      <c r="L815" s="276">
        <f>SUM(L734:L813)+SUM(U734:U813)</f>
        <v>405518</v>
      </c>
      <c r="M815" s="276">
        <f>SUM(M734:M813)+SUM(V734:V813)</f>
        <v>1974190</v>
      </c>
      <c r="N815" s="276">
        <f t="shared" ref="N815:Y815" si="23">SUM(N734:N813)</f>
        <v>7525084</v>
      </c>
      <c r="O815" s="276">
        <f t="shared" si="23"/>
        <v>2224352</v>
      </c>
      <c r="P815" s="276">
        <f t="shared" si="23"/>
        <v>20923</v>
      </c>
      <c r="Q815" s="276">
        <f t="shared" si="23"/>
        <v>19238</v>
      </c>
      <c r="R815" s="276">
        <f t="shared" si="23"/>
        <v>14930</v>
      </c>
      <c r="S815" s="276">
        <f t="shared" si="23"/>
        <v>6780</v>
      </c>
      <c r="T815" s="280">
        <f t="shared" si="23"/>
        <v>26.139999999999997</v>
      </c>
      <c r="U815" s="276">
        <f t="shared" si="23"/>
        <v>209770</v>
      </c>
      <c r="V815" s="276">
        <f t="shared" si="23"/>
        <v>1974190</v>
      </c>
      <c r="W815" s="276">
        <f t="shared" si="23"/>
        <v>1083582</v>
      </c>
      <c r="X815" s="276">
        <f t="shared" si="23"/>
        <v>0</v>
      </c>
      <c r="Y815" s="276">
        <f t="shared" si="23"/>
        <v>1898912</v>
      </c>
      <c r="Z815" s="276"/>
      <c r="AA815" s="276"/>
      <c r="AB815" s="276"/>
      <c r="AC815" s="276"/>
      <c r="AD815" s="276"/>
      <c r="AE815" s="276"/>
      <c r="AF815" s="276"/>
      <c r="AG815" s="276"/>
      <c r="AH815" s="276"/>
      <c r="AI815" s="276"/>
      <c r="AJ815" s="276"/>
      <c r="AK815" s="276"/>
      <c r="AL815" s="276"/>
      <c r="AM815" s="276"/>
      <c r="AN815" s="276"/>
      <c r="AO815" s="276"/>
      <c r="AP815" s="276"/>
      <c r="AQ815" s="276"/>
      <c r="AR815" s="276"/>
      <c r="AS815" s="276"/>
      <c r="AT815" s="276"/>
      <c r="AU815" s="276"/>
      <c r="AV815" s="276"/>
      <c r="AW815" s="276"/>
      <c r="AX815" s="276"/>
      <c r="AY815" s="276"/>
      <c r="AZ815" s="276"/>
      <c r="BA815" s="276"/>
      <c r="BB815" s="276"/>
      <c r="BC815" s="276"/>
      <c r="BD815" s="276"/>
      <c r="BE815" s="276"/>
      <c r="BF815" s="276"/>
      <c r="BG815" s="276"/>
      <c r="BH815" s="276"/>
      <c r="BI815" s="276"/>
      <c r="BJ815" s="276"/>
      <c r="BK815" s="276"/>
      <c r="BL815" s="276"/>
      <c r="BM815" s="276"/>
      <c r="BN815" s="276"/>
      <c r="BO815" s="276"/>
      <c r="BP815" s="276"/>
      <c r="BQ815" s="276"/>
      <c r="BR815" s="276"/>
      <c r="BS815" s="276"/>
      <c r="BT815" s="276"/>
      <c r="BU815" s="276"/>
      <c r="BV815" s="276"/>
      <c r="BW815" s="276"/>
      <c r="BX815" s="276"/>
      <c r="BY815" s="276"/>
      <c r="BZ815" s="276"/>
      <c r="CA815" s="276"/>
      <c r="CB815" s="276"/>
      <c r="CC815" s="276"/>
      <c r="CD815" s="276"/>
      <c r="CE815" s="276"/>
    </row>
    <row r="816" spans="1:83" ht="12.65" customHeight="1" x14ac:dyDescent="0.3">
      <c r="B816" s="276" t="s">
        <v>1005</v>
      </c>
      <c r="C816" s="280">
        <f>CE60</f>
        <v>73.490000000000009</v>
      </c>
      <c r="D816" s="276">
        <f>CE61</f>
        <v>5635936</v>
      </c>
      <c r="E816" s="276">
        <f>CE62</f>
        <v>1238526</v>
      </c>
      <c r="F816" s="276">
        <f>CE63</f>
        <v>1947933</v>
      </c>
      <c r="G816" s="276">
        <f>CE64</f>
        <v>809686</v>
      </c>
      <c r="H816" s="279">
        <f>CE65</f>
        <v>166582</v>
      </c>
      <c r="I816" s="279">
        <f>CE66</f>
        <v>543425</v>
      </c>
      <c r="J816" s="279">
        <f>CE67</f>
        <v>189231</v>
      </c>
      <c r="K816" s="279">
        <f>CE68</f>
        <v>151383</v>
      </c>
      <c r="L816" s="279">
        <f>CE69</f>
        <v>405518</v>
      </c>
      <c r="M816" s="279">
        <f>CE70</f>
        <v>1974190</v>
      </c>
      <c r="N816" s="276">
        <f>CE75</f>
        <v>7525084</v>
      </c>
      <c r="O816" s="276">
        <f>CE73</f>
        <v>2224352</v>
      </c>
      <c r="P816" s="276">
        <f>CE76</f>
        <v>20923</v>
      </c>
      <c r="Q816" s="276">
        <f>CE77</f>
        <v>19238</v>
      </c>
      <c r="R816" s="276">
        <f>CE78</f>
        <v>14930</v>
      </c>
      <c r="S816" s="276">
        <f>CE79</f>
        <v>6780</v>
      </c>
      <c r="T816" s="280">
        <f>CE80</f>
        <v>26.139999999999997</v>
      </c>
      <c r="U816" s="276" t="s">
        <v>1006</v>
      </c>
      <c r="V816" s="276" t="s">
        <v>1006</v>
      </c>
      <c r="W816" s="276" t="s">
        <v>1006</v>
      </c>
      <c r="X816" s="276" t="s">
        <v>1006</v>
      </c>
      <c r="Y816" s="276">
        <f>M716</f>
        <v>1898912</v>
      </c>
      <c r="Z816" s="276"/>
      <c r="AA816" s="276"/>
      <c r="AB816" s="276"/>
      <c r="AC816" s="276"/>
      <c r="AD816" s="276"/>
      <c r="AE816" s="276"/>
      <c r="AF816" s="276"/>
      <c r="AG816" s="276"/>
      <c r="AH816" s="276"/>
      <c r="AI816" s="276"/>
      <c r="AJ816" s="276"/>
      <c r="AK816" s="276"/>
      <c r="AL816" s="276"/>
      <c r="AM816" s="276"/>
      <c r="AN816" s="276"/>
      <c r="AO816" s="276"/>
      <c r="AP816" s="276"/>
      <c r="AQ816" s="276"/>
      <c r="AR816" s="276"/>
      <c r="AS816" s="276"/>
      <c r="AT816" s="276"/>
      <c r="AU816" s="276"/>
      <c r="AV816" s="276"/>
      <c r="AW816" s="276"/>
      <c r="AX816" s="276"/>
      <c r="AY816" s="276"/>
      <c r="AZ816" s="276"/>
      <c r="BA816" s="276"/>
      <c r="BB816" s="276"/>
      <c r="BC816" s="276"/>
      <c r="BD816" s="276"/>
      <c r="BE816" s="276"/>
      <c r="BF816" s="276"/>
      <c r="BG816" s="276"/>
      <c r="BH816" s="276"/>
      <c r="BI816" s="276"/>
      <c r="BJ816" s="276"/>
      <c r="BK816" s="276"/>
      <c r="BL816" s="276"/>
      <c r="BM816" s="276"/>
      <c r="BN816" s="276"/>
      <c r="BO816" s="276"/>
      <c r="BP816" s="276"/>
      <c r="BQ816" s="276"/>
      <c r="BR816" s="276"/>
      <c r="BS816" s="276"/>
      <c r="BT816" s="276"/>
      <c r="BU816" s="276"/>
      <c r="BV816" s="276"/>
      <c r="BW816" s="276"/>
      <c r="BX816" s="276"/>
      <c r="BY816" s="276"/>
      <c r="BZ816" s="276"/>
      <c r="CA816" s="276"/>
      <c r="CB816" s="276"/>
      <c r="CC816" s="276"/>
      <c r="CD816" s="276"/>
      <c r="CE816" s="276"/>
    </row>
    <row r="817" spans="2:15" ht="12.65" customHeight="1" x14ac:dyDescent="0.3">
      <c r="B817" s="180" t="s">
        <v>471</v>
      </c>
      <c r="C817" s="199" t="s">
        <v>1007</v>
      </c>
      <c r="D817" s="180">
        <f>C378</f>
        <v>5635936</v>
      </c>
      <c r="E817" s="180">
        <f>C379</f>
        <v>1238524</v>
      </c>
      <c r="F817" s="180">
        <f>C380</f>
        <v>1947933</v>
      </c>
      <c r="G817" s="239">
        <f>C381</f>
        <v>809686</v>
      </c>
      <c r="H817" s="239">
        <f>C382</f>
        <v>166582</v>
      </c>
      <c r="I817" s="239">
        <f>C383</f>
        <v>543425</v>
      </c>
      <c r="J817" s="239">
        <f>C384</f>
        <v>189229</v>
      </c>
      <c r="K817" s="239">
        <f>C385</f>
        <v>151383</v>
      </c>
      <c r="L817" s="239">
        <f>C386+C387+C388+C389</f>
        <v>405518</v>
      </c>
      <c r="M817" s="239">
        <f>C370</f>
        <v>1974190</v>
      </c>
      <c r="N817" s="180">
        <f>D361</f>
        <v>7525084</v>
      </c>
      <c r="O817" s="180">
        <f>C359</f>
        <v>2224352</v>
      </c>
    </row>
  </sheetData>
  <sheetProtection algorithmName="SHA-512" hashValue="39xM+yV71d6qQF8EjNcKa9aKiPHbvc318dJOP9f6/dCokz0N4uYuajfm3VUuTOHw19fusQKeJuVKN3BgdWnlWg==" saltValue="vFYFPncK28lQAONCHA4fZA==" spinCount="100000" sheet="1" objects="1" scenarios="1"/>
  <mergeCells count="1">
    <mergeCell ref="B220:C220"/>
  </mergeCells>
  <phoneticPr fontId="0" type="noConversion"/>
  <hyperlinks>
    <hyperlink ref="A16" r:id="rId1" xr:uid="{05EB9215-1A2E-4AE7-93B7-5E850A934578}"/>
    <hyperlink ref="A17" r:id="rId2" xr:uid="{34A96F33-741F-4DB2-B4CF-70601991F2B6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P28" transitionEvaluation="1" transitionEntry="1" codeName="Sheet10">
    <pageSetUpPr autoPageBreaks="0" fitToPage="1"/>
  </sheetPr>
  <dimension ref="A1:CF816"/>
  <sheetViews>
    <sheetView showGridLines="0" topLeftCell="P28" zoomScale="75" workbookViewId="0">
      <selection activeCell="AI62" sqref="AI62"/>
    </sheetView>
  </sheetViews>
  <sheetFormatPr defaultColWidth="11.75" defaultRowHeight="12.65" customHeight="1" x14ac:dyDescent="0.3"/>
  <cols>
    <col min="1" max="1" width="29.58203125" style="180" customWidth="1"/>
    <col min="2" max="2" width="15.58203125" style="180" customWidth="1"/>
    <col min="3" max="3" width="14.75" style="180" customWidth="1"/>
    <col min="4" max="4" width="11.33203125" style="180" customWidth="1"/>
    <col min="5" max="16384" width="11.75" style="180"/>
  </cols>
  <sheetData>
    <row r="1" spans="1:6" ht="12.75" customHeight="1" x14ac:dyDescent="0.3">
      <c r="A1" s="231" t="s">
        <v>1231</v>
      </c>
      <c r="B1" s="232"/>
      <c r="C1" s="232"/>
      <c r="D1" s="232"/>
      <c r="E1" s="232"/>
      <c r="F1" s="232"/>
    </row>
    <row r="2" spans="1:6" ht="12.75" customHeight="1" x14ac:dyDescent="0.3">
      <c r="A2" s="232" t="s">
        <v>1232</v>
      </c>
      <c r="B2" s="232"/>
      <c r="C2" s="233"/>
      <c r="D2" s="232"/>
      <c r="E2" s="232"/>
      <c r="F2" s="232"/>
    </row>
    <row r="3" spans="1:6" ht="12.75" customHeight="1" x14ac:dyDescent="0.3">
      <c r="A3" s="199"/>
      <c r="C3" s="234"/>
    </row>
    <row r="4" spans="1:6" ht="12.75" customHeight="1" x14ac:dyDescent="0.3">
      <c r="C4" s="234"/>
    </row>
    <row r="5" spans="1:6" ht="12.75" customHeight="1" x14ac:dyDescent="0.3">
      <c r="A5" s="199" t="s">
        <v>1258</v>
      </c>
      <c r="C5" s="234"/>
    </row>
    <row r="6" spans="1:6" ht="12.75" customHeight="1" x14ac:dyDescent="0.3">
      <c r="A6" s="199" t="s">
        <v>0</v>
      </c>
      <c r="C6" s="234"/>
    </row>
    <row r="7" spans="1:6" ht="12.75" customHeight="1" x14ac:dyDescent="0.3">
      <c r="A7" s="199" t="s">
        <v>1</v>
      </c>
      <c r="C7" s="234"/>
    </row>
    <row r="8" spans="1:6" ht="12.75" customHeight="1" x14ac:dyDescent="0.3">
      <c r="C8" s="234"/>
    </row>
    <row r="9" spans="1:6" ht="12.75" customHeight="1" x14ac:dyDescent="0.3">
      <c r="C9" s="234"/>
    </row>
    <row r="10" spans="1:6" ht="12.75" customHeight="1" x14ac:dyDescent="0.3">
      <c r="A10" s="198" t="s">
        <v>1228</v>
      </c>
      <c r="C10" s="234"/>
    </row>
    <row r="11" spans="1:6" ht="12.75" customHeight="1" x14ac:dyDescent="0.3">
      <c r="A11" s="198" t="s">
        <v>1230</v>
      </c>
      <c r="C11" s="234"/>
    </row>
    <row r="12" spans="1:6" ht="12.75" customHeight="1" x14ac:dyDescent="0.3">
      <c r="C12" s="234"/>
    </row>
    <row r="13" spans="1:6" ht="12.75" customHeight="1" x14ac:dyDescent="0.3">
      <c r="C13" s="234"/>
    </row>
    <row r="14" spans="1:6" ht="12.75" customHeight="1" x14ac:dyDescent="0.3">
      <c r="A14" s="199" t="s">
        <v>2</v>
      </c>
      <c r="C14" s="234"/>
    </row>
    <row r="15" spans="1:6" ht="12.75" customHeight="1" x14ac:dyDescent="0.3">
      <c r="A15" s="199"/>
      <c r="C15" s="234"/>
    </row>
    <row r="16" spans="1:6" ht="12.75" customHeight="1" x14ac:dyDescent="0.3">
      <c r="A16" s="291" t="s">
        <v>1265</v>
      </c>
      <c r="C16" s="234"/>
    </row>
    <row r="17" spans="1:7" ht="12.75" customHeight="1" x14ac:dyDescent="0.3">
      <c r="A17" s="291" t="s">
        <v>1264</v>
      </c>
      <c r="C17" s="286"/>
      <c r="F17" s="235"/>
    </row>
    <row r="18" spans="1:7" ht="12.75" customHeight="1" x14ac:dyDescent="0.3">
      <c r="A18" s="289"/>
      <c r="C18" s="234"/>
    </row>
    <row r="19" spans="1:7" ht="12.75" customHeight="1" x14ac:dyDescent="0.3">
      <c r="C19" s="234"/>
    </row>
    <row r="20" spans="1:7" ht="12.75" customHeight="1" x14ac:dyDescent="0.3">
      <c r="A20" s="272" t="s">
        <v>1233</v>
      </c>
      <c r="B20" s="272"/>
      <c r="C20" s="287"/>
      <c r="D20" s="272"/>
      <c r="E20" s="272"/>
      <c r="F20" s="272"/>
      <c r="G20" s="272"/>
    </row>
    <row r="21" spans="1:7" ht="22.5" customHeight="1" x14ac:dyDescent="0.3">
      <c r="A21" s="199"/>
      <c r="C21" s="234"/>
    </row>
    <row r="22" spans="1:7" ht="12.65" customHeight="1" x14ac:dyDescent="0.3">
      <c r="A22" s="272" t="s">
        <v>1253</v>
      </c>
      <c r="B22" s="290"/>
      <c r="C22" s="287"/>
      <c r="D22" s="272"/>
      <c r="E22" s="272"/>
      <c r="F22" s="272"/>
    </row>
    <row r="23" spans="1:7" ht="12.65" customHeight="1" x14ac:dyDescent="0.3">
      <c r="B23" s="199"/>
      <c r="C23" s="234"/>
    </row>
    <row r="24" spans="1:7" ht="12.65" customHeight="1" x14ac:dyDescent="0.3">
      <c r="A24" s="239" t="s">
        <v>3</v>
      </c>
      <c r="C24" s="234"/>
    </row>
    <row r="25" spans="1:7" ht="12.65" customHeight="1" x14ac:dyDescent="0.3">
      <c r="A25" s="198" t="s">
        <v>1234</v>
      </c>
      <c r="C25" s="234"/>
    </row>
    <row r="26" spans="1:7" ht="12.65" customHeight="1" x14ac:dyDescent="0.3">
      <c r="A26" s="199" t="s">
        <v>4</v>
      </c>
      <c r="C26" s="234"/>
    </row>
    <row r="27" spans="1:7" ht="12.65" customHeight="1" x14ac:dyDescent="0.3">
      <c r="A27" s="198" t="s">
        <v>1235</v>
      </c>
      <c r="C27" s="234"/>
    </row>
    <row r="28" spans="1:7" ht="12.65" customHeight="1" x14ac:dyDescent="0.3">
      <c r="A28" s="199" t="s">
        <v>5</v>
      </c>
      <c r="C28" s="234"/>
    </row>
    <row r="29" spans="1:7" ht="12.65" customHeight="1" x14ac:dyDescent="0.3">
      <c r="A29" s="198"/>
      <c r="C29" s="234"/>
    </row>
    <row r="30" spans="1:7" ht="12.65" customHeight="1" x14ac:dyDescent="0.3">
      <c r="A30" s="180" t="s">
        <v>6</v>
      </c>
      <c r="C30" s="234"/>
    </row>
    <row r="31" spans="1:7" ht="12.65" customHeight="1" x14ac:dyDescent="0.3">
      <c r="A31" s="199" t="s">
        <v>7</v>
      </c>
      <c r="C31" s="234"/>
    </row>
    <row r="32" spans="1:7" ht="12.65" customHeight="1" x14ac:dyDescent="0.3">
      <c r="A32" s="199" t="s">
        <v>8</v>
      </c>
      <c r="C32" s="234"/>
    </row>
    <row r="33" spans="1:83" ht="12.65" customHeight="1" x14ac:dyDescent="0.3">
      <c r="A33" s="198" t="s">
        <v>1236</v>
      </c>
      <c r="C33" s="234"/>
    </row>
    <row r="34" spans="1:83" ht="12.65" customHeight="1" x14ac:dyDescent="0.3">
      <c r="A34" s="199" t="s">
        <v>9</v>
      </c>
      <c r="C34" s="234"/>
    </row>
    <row r="35" spans="1:83" ht="12.65" customHeight="1" x14ac:dyDescent="0.3">
      <c r="A35" s="199"/>
      <c r="C35" s="234"/>
    </row>
    <row r="36" spans="1:83" ht="12.65" customHeight="1" x14ac:dyDescent="0.3">
      <c r="A36" s="198" t="s">
        <v>1237</v>
      </c>
      <c r="C36" s="234"/>
    </row>
    <row r="37" spans="1:83" ht="12.65" customHeight="1" x14ac:dyDescent="0.3">
      <c r="A37" s="199" t="s">
        <v>1229</v>
      </c>
      <c r="C37" s="234"/>
    </row>
    <row r="38" spans="1:83" ht="12" customHeight="1" x14ac:dyDescent="0.3">
      <c r="A38" s="198"/>
      <c r="C38" s="234"/>
    </row>
    <row r="39" spans="1:83" ht="12.65" customHeight="1" x14ac:dyDescent="0.3">
      <c r="A39" s="199"/>
      <c r="C39" s="234"/>
    </row>
    <row r="40" spans="1:83" ht="12" customHeight="1" x14ac:dyDescent="0.3">
      <c r="A40" s="199"/>
      <c r="C40" s="234"/>
    </row>
    <row r="41" spans="1:83" ht="12" customHeight="1" x14ac:dyDescent="0.3">
      <c r="A41" s="199"/>
      <c r="C41" s="240"/>
      <c r="D41" s="241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</row>
    <row r="42" spans="1:83" ht="12" customHeight="1" x14ac:dyDescent="0.3">
      <c r="A42" s="199"/>
      <c r="C42" s="240"/>
      <c r="D42" s="241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2"/>
    </row>
    <row r="43" spans="1:83" ht="12" customHeight="1" x14ac:dyDescent="0.3">
      <c r="A43" s="199"/>
      <c r="C43" s="234"/>
      <c r="F43" s="181"/>
    </row>
    <row r="44" spans="1:83" ht="12" customHeight="1" x14ac:dyDescent="0.3">
      <c r="A44" s="294"/>
      <c r="B44" s="294"/>
      <c r="C44" s="295" t="s">
        <v>10</v>
      </c>
      <c r="D44" s="296" t="s">
        <v>11</v>
      </c>
      <c r="E44" s="296" t="s">
        <v>12</v>
      </c>
      <c r="F44" s="296" t="s">
        <v>13</v>
      </c>
      <c r="G44" s="296" t="s">
        <v>14</v>
      </c>
      <c r="H44" s="296" t="s">
        <v>15</v>
      </c>
      <c r="I44" s="296" t="s">
        <v>16</v>
      </c>
      <c r="J44" s="296" t="s">
        <v>17</v>
      </c>
      <c r="K44" s="296" t="s">
        <v>18</v>
      </c>
      <c r="L44" s="296" t="s">
        <v>19</v>
      </c>
      <c r="M44" s="296" t="s">
        <v>20</v>
      </c>
      <c r="N44" s="296" t="s">
        <v>21</v>
      </c>
      <c r="O44" s="296" t="s">
        <v>22</v>
      </c>
      <c r="P44" s="296" t="s">
        <v>23</v>
      </c>
      <c r="Q44" s="296" t="s">
        <v>24</v>
      </c>
      <c r="R44" s="296" t="s">
        <v>25</v>
      </c>
      <c r="S44" s="296" t="s">
        <v>26</v>
      </c>
      <c r="T44" s="296" t="s">
        <v>27</v>
      </c>
      <c r="U44" s="296" t="s">
        <v>28</v>
      </c>
      <c r="V44" s="296" t="s">
        <v>29</v>
      </c>
      <c r="W44" s="296" t="s">
        <v>30</v>
      </c>
      <c r="X44" s="296" t="s">
        <v>31</v>
      </c>
      <c r="Y44" s="296" t="s">
        <v>32</v>
      </c>
      <c r="Z44" s="296" t="s">
        <v>33</v>
      </c>
      <c r="AA44" s="296" t="s">
        <v>34</v>
      </c>
      <c r="AB44" s="296" t="s">
        <v>35</v>
      </c>
      <c r="AC44" s="296" t="s">
        <v>36</v>
      </c>
      <c r="AD44" s="296" t="s">
        <v>37</v>
      </c>
      <c r="AE44" s="296" t="s">
        <v>38</v>
      </c>
      <c r="AF44" s="296" t="s">
        <v>39</v>
      </c>
      <c r="AG44" s="296" t="s">
        <v>40</v>
      </c>
      <c r="AH44" s="296" t="s">
        <v>41</v>
      </c>
      <c r="AI44" s="296" t="s">
        <v>42</v>
      </c>
      <c r="AJ44" s="296" t="s">
        <v>43</v>
      </c>
      <c r="AK44" s="296" t="s">
        <v>44</v>
      </c>
      <c r="AL44" s="296" t="s">
        <v>45</v>
      </c>
      <c r="AM44" s="296" t="s">
        <v>46</v>
      </c>
      <c r="AN44" s="296" t="s">
        <v>47</v>
      </c>
      <c r="AO44" s="296" t="s">
        <v>48</v>
      </c>
      <c r="AP44" s="296" t="s">
        <v>49</v>
      </c>
      <c r="AQ44" s="296" t="s">
        <v>50</v>
      </c>
      <c r="AR44" s="296" t="s">
        <v>51</v>
      </c>
      <c r="AS44" s="296" t="s">
        <v>52</v>
      </c>
      <c r="AT44" s="296" t="s">
        <v>53</v>
      </c>
      <c r="AU44" s="296" t="s">
        <v>54</v>
      </c>
      <c r="AV44" s="296" t="s">
        <v>55</v>
      </c>
      <c r="AW44" s="296" t="s">
        <v>56</v>
      </c>
      <c r="AX44" s="296" t="s">
        <v>57</v>
      </c>
      <c r="AY44" s="296" t="s">
        <v>58</v>
      </c>
      <c r="AZ44" s="296" t="s">
        <v>59</v>
      </c>
      <c r="BA44" s="296" t="s">
        <v>60</v>
      </c>
      <c r="BB44" s="296" t="s">
        <v>61</v>
      </c>
      <c r="BC44" s="296" t="s">
        <v>62</v>
      </c>
      <c r="BD44" s="296" t="s">
        <v>63</v>
      </c>
      <c r="BE44" s="296" t="s">
        <v>64</v>
      </c>
      <c r="BF44" s="296" t="s">
        <v>65</v>
      </c>
      <c r="BG44" s="296" t="s">
        <v>66</v>
      </c>
      <c r="BH44" s="296" t="s">
        <v>67</v>
      </c>
      <c r="BI44" s="296" t="s">
        <v>68</v>
      </c>
      <c r="BJ44" s="296" t="s">
        <v>69</v>
      </c>
      <c r="BK44" s="296" t="s">
        <v>70</v>
      </c>
      <c r="BL44" s="296" t="s">
        <v>71</v>
      </c>
      <c r="BM44" s="296" t="s">
        <v>72</v>
      </c>
      <c r="BN44" s="296" t="s">
        <v>73</v>
      </c>
      <c r="BO44" s="296" t="s">
        <v>74</v>
      </c>
      <c r="BP44" s="296" t="s">
        <v>75</v>
      </c>
      <c r="BQ44" s="296" t="s">
        <v>76</v>
      </c>
      <c r="BR44" s="296" t="s">
        <v>77</v>
      </c>
      <c r="BS44" s="296" t="s">
        <v>78</v>
      </c>
      <c r="BT44" s="296" t="s">
        <v>79</v>
      </c>
      <c r="BU44" s="296" t="s">
        <v>80</v>
      </c>
      <c r="BV44" s="296" t="s">
        <v>81</v>
      </c>
      <c r="BW44" s="296" t="s">
        <v>82</v>
      </c>
      <c r="BX44" s="296" t="s">
        <v>83</v>
      </c>
      <c r="BY44" s="296" t="s">
        <v>84</v>
      </c>
      <c r="BZ44" s="296" t="s">
        <v>85</v>
      </c>
      <c r="CA44" s="296" t="s">
        <v>86</v>
      </c>
      <c r="CB44" s="296" t="s">
        <v>87</v>
      </c>
      <c r="CC44" s="296" t="s">
        <v>88</v>
      </c>
      <c r="CD44" s="296" t="s">
        <v>89</v>
      </c>
      <c r="CE44" s="296" t="s">
        <v>90</v>
      </c>
    </row>
    <row r="45" spans="1:83" ht="12" customHeight="1" x14ac:dyDescent="0.3">
      <c r="A45" s="294"/>
      <c r="B45" s="297" t="s">
        <v>91</v>
      </c>
      <c r="C45" s="295" t="s">
        <v>92</v>
      </c>
      <c r="D45" s="296" t="s">
        <v>93</v>
      </c>
      <c r="E45" s="296" t="s">
        <v>94</v>
      </c>
      <c r="F45" s="296" t="s">
        <v>95</v>
      </c>
      <c r="G45" s="296" t="s">
        <v>96</v>
      </c>
      <c r="H45" s="296" t="s">
        <v>97</v>
      </c>
      <c r="I45" s="296" t="s">
        <v>98</v>
      </c>
      <c r="J45" s="296" t="s">
        <v>99</v>
      </c>
      <c r="K45" s="296" t="s">
        <v>100</v>
      </c>
      <c r="L45" s="296" t="s">
        <v>101</v>
      </c>
      <c r="M45" s="296" t="s">
        <v>102</v>
      </c>
      <c r="N45" s="296" t="s">
        <v>103</v>
      </c>
      <c r="O45" s="296" t="s">
        <v>104</v>
      </c>
      <c r="P45" s="296" t="s">
        <v>105</v>
      </c>
      <c r="Q45" s="296" t="s">
        <v>106</v>
      </c>
      <c r="R45" s="296" t="s">
        <v>107</v>
      </c>
      <c r="S45" s="296" t="s">
        <v>108</v>
      </c>
      <c r="T45" s="296" t="s">
        <v>1194</v>
      </c>
      <c r="U45" s="296" t="s">
        <v>109</v>
      </c>
      <c r="V45" s="296" t="s">
        <v>110</v>
      </c>
      <c r="W45" s="296" t="s">
        <v>111</v>
      </c>
      <c r="X45" s="296" t="s">
        <v>112</v>
      </c>
      <c r="Y45" s="296" t="s">
        <v>113</v>
      </c>
      <c r="Z45" s="296" t="s">
        <v>113</v>
      </c>
      <c r="AA45" s="296" t="s">
        <v>114</v>
      </c>
      <c r="AB45" s="296" t="s">
        <v>115</v>
      </c>
      <c r="AC45" s="296" t="s">
        <v>116</v>
      </c>
      <c r="AD45" s="296" t="s">
        <v>117</v>
      </c>
      <c r="AE45" s="296" t="s">
        <v>96</v>
      </c>
      <c r="AF45" s="296" t="s">
        <v>97</v>
      </c>
      <c r="AG45" s="296" t="s">
        <v>118</v>
      </c>
      <c r="AH45" s="296" t="s">
        <v>119</v>
      </c>
      <c r="AI45" s="296" t="s">
        <v>120</v>
      </c>
      <c r="AJ45" s="296" t="s">
        <v>121</v>
      </c>
      <c r="AK45" s="296" t="s">
        <v>122</v>
      </c>
      <c r="AL45" s="296" t="s">
        <v>123</v>
      </c>
      <c r="AM45" s="296" t="s">
        <v>124</v>
      </c>
      <c r="AN45" s="296" t="s">
        <v>110</v>
      </c>
      <c r="AO45" s="296" t="s">
        <v>125</v>
      </c>
      <c r="AP45" s="296" t="s">
        <v>126</v>
      </c>
      <c r="AQ45" s="296" t="s">
        <v>127</v>
      </c>
      <c r="AR45" s="296" t="s">
        <v>128</v>
      </c>
      <c r="AS45" s="296" t="s">
        <v>129</v>
      </c>
      <c r="AT45" s="296" t="s">
        <v>130</v>
      </c>
      <c r="AU45" s="296" t="s">
        <v>131</v>
      </c>
      <c r="AV45" s="296" t="s">
        <v>132</v>
      </c>
      <c r="AW45" s="296" t="s">
        <v>133</v>
      </c>
      <c r="AX45" s="296" t="s">
        <v>134</v>
      </c>
      <c r="AY45" s="296" t="s">
        <v>135</v>
      </c>
      <c r="AZ45" s="296" t="s">
        <v>136</v>
      </c>
      <c r="BA45" s="296" t="s">
        <v>137</v>
      </c>
      <c r="BB45" s="296" t="s">
        <v>138</v>
      </c>
      <c r="BC45" s="296" t="s">
        <v>108</v>
      </c>
      <c r="BD45" s="296" t="s">
        <v>139</v>
      </c>
      <c r="BE45" s="296" t="s">
        <v>140</v>
      </c>
      <c r="BF45" s="296" t="s">
        <v>141</v>
      </c>
      <c r="BG45" s="296" t="s">
        <v>142</v>
      </c>
      <c r="BH45" s="296" t="s">
        <v>143</v>
      </c>
      <c r="BI45" s="296" t="s">
        <v>144</v>
      </c>
      <c r="BJ45" s="296" t="s">
        <v>145</v>
      </c>
      <c r="BK45" s="296" t="s">
        <v>146</v>
      </c>
      <c r="BL45" s="296" t="s">
        <v>147</v>
      </c>
      <c r="BM45" s="296" t="s">
        <v>132</v>
      </c>
      <c r="BN45" s="296" t="s">
        <v>148</v>
      </c>
      <c r="BO45" s="296" t="s">
        <v>149</v>
      </c>
      <c r="BP45" s="296" t="s">
        <v>150</v>
      </c>
      <c r="BQ45" s="296" t="s">
        <v>151</v>
      </c>
      <c r="BR45" s="296" t="s">
        <v>152</v>
      </c>
      <c r="BS45" s="296" t="s">
        <v>153</v>
      </c>
      <c r="BT45" s="296" t="s">
        <v>154</v>
      </c>
      <c r="BU45" s="296" t="s">
        <v>155</v>
      </c>
      <c r="BV45" s="296" t="s">
        <v>155</v>
      </c>
      <c r="BW45" s="296" t="s">
        <v>155</v>
      </c>
      <c r="BX45" s="296" t="s">
        <v>156</v>
      </c>
      <c r="BY45" s="296" t="s">
        <v>157</v>
      </c>
      <c r="BZ45" s="296" t="s">
        <v>158</v>
      </c>
      <c r="CA45" s="296" t="s">
        <v>159</v>
      </c>
      <c r="CB45" s="296" t="s">
        <v>160</v>
      </c>
      <c r="CC45" s="296" t="s">
        <v>132</v>
      </c>
      <c r="CD45" s="296"/>
      <c r="CE45" s="296" t="s">
        <v>161</v>
      </c>
    </row>
    <row r="46" spans="1:83" ht="12.65" customHeight="1" x14ac:dyDescent="0.3">
      <c r="A46" s="294" t="s">
        <v>3</v>
      </c>
      <c r="B46" s="296" t="s">
        <v>162</v>
      </c>
      <c r="C46" s="295" t="s">
        <v>163</v>
      </c>
      <c r="D46" s="296" t="s">
        <v>163</v>
      </c>
      <c r="E46" s="296" t="s">
        <v>163</v>
      </c>
      <c r="F46" s="296" t="s">
        <v>164</v>
      </c>
      <c r="G46" s="296" t="s">
        <v>165</v>
      </c>
      <c r="H46" s="296" t="s">
        <v>163</v>
      </c>
      <c r="I46" s="296" t="s">
        <v>166</v>
      </c>
      <c r="J46" s="296"/>
      <c r="K46" s="296" t="s">
        <v>157</v>
      </c>
      <c r="L46" s="296" t="s">
        <v>167</v>
      </c>
      <c r="M46" s="296" t="s">
        <v>168</v>
      </c>
      <c r="N46" s="296" t="s">
        <v>169</v>
      </c>
      <c r="O46" s="296" t="s">
        <v>170</v>
      </c>
      <c r="P46" s="296" t="s">
        <v>169</v>
      </c>
      <c r="Q46" s="296" t="s">
        <v>171</v>
      </c>
      <c r="R46" s="296"/>
      <c r="S46" s="296" t="s">
        <v>169</v>
      </c>
      <c r="T46" s="296" t="s">
        <v>172</v>
      </c>
      <c r="U46" s="296"/>
      <c r="V46" s="296" t="s">
        <v>173</v>
      </c>
      <c r="W46" s="296" t="s">
        <v>174</v>
      </c>
      <c r="X46" s="296" t="s">
        <v>175</v>
      </c>
      <c r="Y46" s="296" t="s">
        <v>176</v>
      </c>
      <c r="Z46" s="296" t="s">
        <v>177</v>
      </c>
      <c r="AA46" s="296" t="s">
        <v>178</v>
      </c>
      <c r="AB46" s="296"/>
      <c r="AC46" s="296" t="s">
        <v>172</v>
      </c>
      <c r="AD46" s="296"/>
      <c r="AE46" s="296" t="s">
        <v>172</v>
      </c>
      <c r="AF46" s="296" t="s">
        <v>179</v>
      </c>
      <c r="AG46" s="296" t="s">
        <v>171</v>
      </c>
      <c r="AH46" s="296"/>
      <c r="AI46" s="296" t="s">
        <v>180</v>
      </c>
      <c r="AJ46" s="296"/>
      <c r="AK46" s="296" t="s">
        <v>172</v>
      </c>
      <c r="AL46" s="296" t="s">
        <v>172</v>
      </c>
      <c r="AM46" s="296" t="s">
        <v>172</v>
      </c>
      <c r="AN46" s="296" t="s">
        <v>181</v>
      </c>
      <c r="AO46" s="296" t="s">
        <v>182</v>
      </c>
      <c r="AP46" s="296" t="s">
        <v>121</v>
      </c>
      <c r="AQ46" s="296" t="s">
        <v>183</v>
      </c>
      <c r="AR46" s="296" t="s">
        <v>169</v>
      </c>
      <c r="AS46" s="296"/>
      <c r="AT46" s="296" t="s">
        <v>184</v>
      </c>
      <c r="AU46" s="296" t="s">
        <v>185</v>
      </c>
      <c r="AV46" s="296" t="s">
        <v>186</v>
      </c>
      <c r="AW46" s="296" t="s">
        <v>187</v>
      </c>
      <c r="AX46" s="296" t="s">
        <v>188</v>
      </c>
      <c r="AY46" s="296"/>
      <c r="AZ46" s="296"/>
      <c r="BA46" s="296" t="s">
        <v>189</v>
      </c>
      <c r="BB46" s="296" t="s">
        <v>169</v>
      </c>
      <c r="BC46" s="296" t="s">
        <v>183</v>
      </c>
      <c r="BD46" s="296"/>
      <c r="BE46" s="296"/>
      <c r="BF46" s="296"/>
      <c r="BG46" s="296"/>
      <c r="BH46" s="296" t="s">
        <v>190</v>
      </c>
      <c r="BI46" s="296" t="s">
        <v>169</v>
      </c>
      <c r="BJ46" s="296"/>
      <c r="BK46" s="296" t="s">
        <v>191</v>
      </c>
      <c r="BL46" s="296"/>
      <c r="BM46" s="296" t="s">
        <v>192</v>
      </c>
      <c r="BN46" s="296" t="s">
        <v>193</v>
      </c>
      <c r="BO46" s="296" t="s">
        <v>194</v>
      </c>
      <c r="BP46" s="296" t="s">
        <v>195</v>
      </c>
      <c r="BQ46" s="296" t="s">
        <v>196</v>
      </c>
      <c r="BR46" s="296"/>
      <c r="BS46" s="296" t="s">
        <v>197</v>
      </c>
      <c r="BT46" s="296" t="s">
        <v>169</v>
      </c>
      <c r="BU46" s="296" t="s">
        <v>198</v>
      </c>
      <c r="BV46" s="296" t="s">
        <v>199</v>
      </c>
      <c r="BW46" s="296" t="s">
        <v>200</v>
      </c>
      <c r="BX46" s="296" t="s">
        <v>151</v>
      </c>
      <c r="BY46" s="296" t="s">
        <v>193</v>
      </c>
      <c r="BZ46" s="296" t="s">
        <v>152</v>
      </c>
      <c r="CA46" s="296" t="s">
        <v>201</v>
      </c>
      <c r="CB46" s="296" t="s">
        <v>201</v>
      </c>
      <c r="CC46" s="296" t="s">
        <v>202</v>
      </c>
      <c r="CD46" s="296"/>
      <c r="CE46" s="296" t="s">
        <v>203</v>
      </c>
    </row>
    <row r="47" spans="1:83" ht="12.65" customHeight="1" x14ac:dyDescent="0.3">
      <c r="A47" s="294" t="s">
        <v>204</v>
      </c>
      <c r="B47" s="298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99"/>
      <c r="BO47" s="299"/>
      <c r="BP47" s="299"/>
      <c r="BQ47" s="299"/>
      <c r="BR47" s="299"/>
      <c r="BS47" s="299"/>
      <c r="BT47" s="299"/>
      <c r="BU47" s="299"/>
      <c r="BV47" s="299"/>
      <c r="BW47" s="299"/>
      <c r="BX47" s="299"/>
      <c r="BY47" s="299"/>
      <c r="BZ47" s="299"/>
      <c r="CA47" s="299"/>
      <c r="CB47" s="299"/>
      <c r="CC47" s="299"/>
      <c r="CD47" s="294"/>
      <c r="CE47" s="294">
        <f>SUM(C47:CC47)</f>
        <v>0</v>
      </c>
    </row>
    <row r="48" spans="1:83" ht="12.65" customHeight="1" x14ac:dyDescent="0.3">
      <c r="A48" s="294" t="s">
        <v>205</v>
      </c>
      <c r="B48" s="298">
        <v>994613</v>
      </c>
      <c r="C48" s="300">
        <f>ROUND(((B48/CE61)*C61),0)</f>
        <v>0</v>
      </c>
      <c r="D48" s="300">
        <f>ROUND(((B48/CE61)*D61),0)</f>
        <v>0</v>
      </c>
      <c r="E48" s="294">
        <f>ROUND(((B48/CE61)*E61),0)</f>
        <v>3113</v>
      </c>
      <c r="F48" s="294">
        <f>ROUND(((B48/CE61)*F61),0)</f>
        <v>0</v>
      </c>
      <c r="G48" s="294">
        <f>ROUND(((B48/CE61)*G61),0)</f>
        <v>0</v>
      </c>
      <c r="H48" s="294">
        <f>ROUND(((B48/CE61)*H61),0)</f>
        <v>0</v>
      </c>
      <c r="I48" s="294">
        <f>ROUND(((B48/CE61)*I61),0)</f>
        <v>0</v>
      </c>
      <c r="J48" s="294">
        <f>ROUND(((B48/CE61)*J61),0)</f>
        <v>0</v>
      </c>
      <c r="K48" s="294">
        <f>ROUND(((B48/CE61)*K61),0)</f>
        <v>0</v>
      </c>
      <c r="L48" s="294">
        <f>ROUND(((B48/CE61)*L61),0)</f>
        <v>316304</v>
      </c>
      <c r="M48" s="294">
        <f>ROUND(((B48/CE61)*M61),0)</f>
        <v>0</v>
      </c>
      <c r="N48" s="294">
        <f>ROUND(((B48/CE61)*N61),0)</f>
        <v>0</v>
      </c>
      <c r="O48" s="294">
        <f>ROUND(((B48/CE61)*O61),0)</f>
        <v>0</v>
      </c>
      <c r="P48" s="294">
        <f>ROUND(((B48/CE61)*P61),0)</f>
        <v>0</v>
      </c>
      <c r="Q48" s="294">
        <f>ROUND(((B48/CE61)*Q61),0)</f>
        <v>0</v>
      </c>
      <c r="R48" s="294">
        <f>ROUND(((B48/CE61)*R61),0)</f>
        <v>0</v>
      </c>
      <c r="S48" s="294">
        <f>ROUND(((B48/CE61)*S61),0)</f>
        <v>9634</v>
      </c>
      <c r="T48" s="294">
        <f>ROUND(((B48/CE61)*T61),0)</f>
        <v>0</v>
      </c>
      <c r="U48" s="294">
        <f>ROUND(((B48/CE61)*U61),0)</f>
        <v>52350</v>
      </c>
      <c r="V48" s="294">
        <f>ROUND(((B48/CE61)*V61),0)</f>
        <v>488</v>
      </c>
      <c r="W48" s="294">
        <f>ROUND(((B48/CE61)*W61),0)</f>
        <v>0</v>
      </c>
      <c r="X48" s="294">
        <f>ROUND(((B48/CE61)*X61),0)</f>
        <v>0</v>
      </c>
      <c r="Y48" s="294">
        <f>ROUND(((B48/CE61)*Y61),0)</f>
        <v>60283</v>
      </c>
      <c r="Z48" s="294">
        <f>ROUND(((B48/CE61)*Z61),0)</f>
        <v>0</v>
      </c>
      <c r="AA48" s="294">
        <f>ROUND(((B48/CE61)*AA61),0)</f>
        <v>0</v>
      </c>
      <c r="AB48" s="294">
        <f>ROUND(((B48/CE61)*AB61),0)</f>
        <v>0</v>
      </c>
      <c r="AC48" s="294">
        <f>ROUND(((B48/CE61)*AC61),0)</f>
        <v>0</v>
      </c>
      <c r="AD48" s="294">
        <f>ROUND(((B48/CE61)*AD61),0)</f>
        <v>0</v>
      </c>
      <c r="AE48" s="294">
        <f>ROUND(((B48/CE61)*AE61),0)</f>
        <v>39985</v>
      </c>
      <c r="AF48" s="294">
        <f>ROUND(((B48/CE61)*AF61),0)</f>
        <v>0</v>
      </c>
      <c r="AG48" s="294">
        <f>ROUND(((B48/CE61)*AG61),0)</f>
        <v>101267</v>
      </c>
      <c r="AH48" s="294">
        <f>ROUND(((B48/CE61)*AH61),0)</f>
        <v>0</v>
      </c>
      <c r="AI48" s="294">
        <f>ROUND(((B48/CE61)*AI61),0)</f>
        <v>0</v>
      </c>
      <c r="AJ48" s="294">
        <f>ROUND(((B48/CE61)*AJ61),0)</f>
        <v>113146</v>
      </c>
      <c r="AK48" s="294">
        <f>ROUND(((B48/CE61)*AK61),0)</f>
        <v>0</v>
      </c>
      <c r="AL48" s="294">
        <f>ROUND(((B48/CE61)*AL61),0)</f>
        <v>0</v>
      </c>
      <c r="AM48" s="294">
        <f>ROUND(((B48/CE61)*AM61),0)</f>
        <v>0</v>
      </c>
      <c r="AN48" s="294">
        <f>ROUND(((B48/CE61)*AN61),0)</f>
        <v>0</v>
      </c>
      <c r="AO48" s="294">
        <f>ROUND(((B48/CE61)*AO61),0)</f>
        <v>1912</v>
      </c>
      <c r="AP48" s="294">
        <f>ROUND(((B48/CE61)*AP61),0)</f>
        <v>0</v>
      </c>
      <c r="AQ48" s="294">
        <f>ROUND(((B48/CE61)*AQ61),0)</f>
        <v>0</v>
      </c>
      <c r="AR48" s="294">
        <f>ROUND(((B48/CE61)*AR61),0)</f>
        <v>0</v>
      </c>
      <c r="AS48" s="294">
        <f>ROUND(((B48/CE61)*AS61),0)</f>
        <v>0</v>
      </c>
      <c r="AT48" s="294">
        <f>ROUND(((B48/CE61)*AT61),0)</f>
        <v>0</v>
      </c>
      <c r="AU48" s="294">
        <f>ROUND(((B48/CE61)*AU61),0)</f>
        <v>0</v>
      </c>
      <c r="AV48" s="294">
        <f>ROUND(((B48/CE61)*AV61),0)</f>
        <v>0</v>
      </c>
      <c r="AW48" s="294">
        <f>ROUND(((B48/CE61)*AW61),0)</f>
        <v>0</v>
      </c>
      <c r="AX48" s="294">
        <f>ROUND(((B48/CE61)*AX61),0)</f>
        <v>0</v>
      </c>
      <c r="AY48" s="294">
        <f>ROUND(((B48/CE61)*AY61),0)</f>
        <v>52979</v>
      </c>
      <c r="AZ48" s="294">
        <f>ROUND(((B48/CE61)*AZ61),0)</f>
        <v>0</v>
      </c>
      <c r="BA48" s="294">
        <f>ROUND(((B48/CE61)*BA61),0)</f>
        <v>6037</v>
      </c>
      <c r="BB48" s="294">
        <f>ROUND(((B48/CE61)*BB61),0)</f>
        <v>20946</v>
      </c>
      <c r="BC48" s="294">
        <f>ROUND(((B48/CE61)*BC61),0)</f>
        <v>0</v>
      </c>
      <c r="BD48" s="294">
        <f>ROUND(((B48/CE61)*BD61),0)</f>
        <v>0</v>
      </c>
      <c r="BE48" s="294">
        <f>ROUND(((B48/CE61)*BE61),0)</f>
        <v>29590</v>
      </c>
      <c r="BF48" s="294">
        <f>ROUND(((B48/CE61)*BF61),0)</f>
        <v>24370</v>
      </c>
      <c r="BG48" s="294">
        <f>ROUND(((B48/CE61)*BG61),0)</f>
        <v>0</v>
      </c>
      <c r="BH48" s="294">
        <f>ROUND(((B48/CE61)*BH61),0)</f>
        <v>15214</v>
      </c>
      <c r="BI48" s="294">
        <f>ROUND(((B48/CE61)*BI61),0)</f>
        <v>0</v>
      </c>
      <c r="BJ48" s="294">
        <f>ROUND(((B48/CE61)*BJ61),0)</f>
        <v>21856</v>
      </c>
      <c r="BK48" s="294">
        <f>ROUND(((B48/CE61)*BK61),0)</f>
        <v>0</v>
      </c>
      <c r="BL48" s="294">
        <f>ROUND(((B48/CE61)*BL61),0)</f>
        <v>0</v>
      </c>
      <c r="BM48" s="294">
        <f>ROUND(((B48/CE61)*BM61),0)</f>
        <v>0</v>
      </c>
      <c r="BN48" s="294">
        <f>ROUND(((B48/CE61)*BN61),0)</f>
        <v>22286</v>
      </c>
      <c r="BO48" s="294">
        <f>ROUND(((B48/CE61)*BO61),0)</f>
        <v>0</v>
      </c>
      <c r="BP48" s="294">
        <f>ROUND(((B48/CE61)*BP61),0)</f>
        <v>0</v>
      </c>
      <c r="BQ48" s="294">
        <f>ROUND(((B48/CE61)*BQ61),0)</f>
        <v>0</v>
      </c>
      <c r="BR48" s="294">
        <f>ROUND(((B48/CE61)*BR61),0)</f>
        <v>15843</v>
      </c>
      <c r="BS48" s="294">
        <f>ROUND(((B48/CE61)*BS61),0)</f>
        <v>0</v>
      </c>
      <c r="BT48" s="294">
        <f>ROUND(((B48/CE61)*BT61),0)</f>
        <v>0</v>
      </c>
      <c r="BU48" s="294">
        <f>ROUND(((B48/CE61)*BU61),0)</f>
        <v>0</v>
      </c>
      <c r="BV48" s="294">
        <f>ROUND(((B48/CE61)*BV61),0)</f>
        <v>52461</v>
      </c>
      <c r="BW48" s="294">
        <f>ROUND(((B48/CE61)*BW61),0)</f>
        <v>0</v>
      </c>
      <c r="BX48" s="294">
        <f>ROUND(((B48/CE61)*BX61),0)</f>
        <v>0</v>
      </c>
      <c r="BY48" s="294">
        <f>ROUND(((B48/CE61)*BY61),0)</f>
        <v>34548</v>
      </c>
      <c r="BZ48" s="294">
        <f>ROUND(((B48/CE61)*BZ61),0)</f>
        <v>0</v>
      </c>
      <c r="CA48" s="294">
        <f>ROUND(((B48/CE61)*CA61),0)</f>
        <v>0</v>
      </c>
      <c r="CB48" s="294">
        <f>ROUND(((B48/CE61)*CB61),0)</f>
        <v>0</v>
      </c>
      <c r="CC48" s="294">
        <f>ROUND(((B48/CE61)*CC61),0)</f>
        <v>0</v>
      </c>
      <c r="CD48" s="294"/>
      <c r="CE48" s="294">
        <f>SUM(C48:CD48)</f>
        <v>994612</v>
      </c>
    </row>
    <row r="49" spans="1:84" ht="12.65" customHeight="1" x14ac:dyDescent="0.3">
      <c r="A49" s="294" t="s">
        <v>206</v>
      </c>
      <c r="B49" s="294">
        <f>B47+B48</f>
        <v>994613</v>
      </c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</row>
    <row r="50" spans="1:84" ht="12.65" customHeight="1" x14ac:dyDescent="0.3">
      <c r="A50" s="294" t="s">
        <v>6</v>
      </c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</row>
    <row r="51" spans="1:84" ht="12.65" customHeight="1" x14ac:dyDescent="0.3">
      <c r="A51" s="301" t="s">
        <v>207</v>
      </c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299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299"/>
      <c r="BW51" s="299"/>
      <c r="BX51" s="299"/>
      <c r="BY51" s="299"/>
      <c r="BZ51" s="299"/>
      <c r="CA51" s="299"/>
      <c r="CB51" s="299"/>
      <c r="CC51" s="299"/>
      <c r="CD51" s="294"/>
      <c r="CE51" s="294">
        <f>SUM(C51:CD51)</f>
        <v>0</v>
      </c>
    </row>
    <row r="52" spans="1:84" ht="12.65" customHeight="1" x14ac:dyDescent="0.3">
      <c r="A52" s="301" t="s">
        <v>208</v>
      </c>
      <c r="B52" s="299">
        <v>112728</v>
      </c>
      <c r="C52" s="294">
        <f>ROUND((B52/(CE76+CF76)*C76),0)</f>
        <v>0</v>
      </c>
      <c r="D52" s="294">
        <f>ROUND((B52/(CE76+CF76)*D76),0)</f>
        <v>0</v>
      </c>
      <c r="E52" s="294">
        <f>ROUND((B52/(CE76+CF76)*E76),0)</f>
        <v>517</v>
      </c>
      <c r="F52" s="294">
        <f>ROUND((B52/(CE76+CF76)*F76),0)</f>
        <v>0</v>
      </c>
      <c r="G52" s="294">
        <f>ROUND((B52/(CE76+CF76)*G76),0)</f>
        <v>0</v>
      </c>
      <c r="H52" s="294">
        <f>ROUND((B52/(CE76+CF76)*H76),0)</f>
        <v>0</v>
      </c>
      <c r="I52" s="294">
        <f>ROUND((B52/(CE76+CF76)*I76),0)</f>
        <v>0</v>
      </c>
      <c r="J52" s="294">
        <f>ROUND((B52/(CE76+CF76)*J76),0)</f>
        <v>0</v>
      </c>
      <c r="K52" s="294">
        <f>ROUND((B52/(CE76+CF76)*K76),0)</f>
        <v>1061</v>
      </c>
      <c r="L52" s="294">
        <f>ROUND((B52/(CE76+CF76)*L76),0)</f>
        <v>52800</v>
      </c>
      <c r="M52" s="294">
        <f>ROUND((B52/(CE76+CF76)*M76),0)</f>
        <v>0</v>
      </c>
      <c r="N52" s="294">
        <f>ROUND((B52/(CE76+CF76)*N76),0)</f>
        <v>0</v>
      </c>
      <c r="O52" s="294">
        <f>ROUND((B52/(CE76+CF76)*O76),0)</f>
        <v>0</v>
      </c>
      <c r="P52" s="294">
        <f>ROUND((B52/(CE76+CF76)*P76),0)</f>
        <v>0</v>
      </c>
      <c r="Q52" s="294">
        <f>ROUND((B52/(CE76+CF76)*Q76),0)</f>
        <v>0</v>
      </c>
      <c r="R52" s="294">
        <f>ROUND((B52/(CE76+CF76)*R76),0)</f>
        <v>0</v>
      </c>
      <c r="S52" s="294">
        <f>ROUND((B52/(CE76+CF76)*S76),0)</f>
        <v>1546</v>
      </c>
      <c r="T52" s="294">
        <f>ROUND((B52/(CE76+CF76)*T76),0)</f>
        <v>0</v>
      </c>
      <c r="U52" s="294">
        <f>ROUND((B52/(CE76+CF76)*U76),0)</f>
        <v>3173</v>
      </c>
      <c r="V52" s="294">
        <f>ROUND((B52/(CE76+CF76)*V76),0)</f>
        <v>205</v>
      </c>
      <c r="W52" s="294">
        <f>ROUND((B52/(CE76+CF76)*W76),0)</f>
        <v>0</v>
      </c>
      <c r="X52" s="294">
        <f>ROUND((B52/(CE76+CF76)*X76),0)</f>
        <v>0</v>
      </c>
      <c r="Y52" s="294">
        <f>ROUND((B52/(CE76+CF76)*Y76),0)</f>
        <v>647</v>
      </c>
      <c r="Z52" s="294">
        <f>ROUND((B52/(CE76+CF76)*Z76),0)</f>
        <v>0</v>
      </c>
      <c r="AA52" s="294">
        <f>ROUND((B52/(CE76+CF76)*AA76),0)</f>
        <v>0</v>
      </c>
      <c r="AB52" s="294">
        <f>ROUND((B52/(CE76+CF76)*AB76),0)</f>
        <v>307</v>
      </c>
      <c r="AC52" s="294">
        <f>ROUND((B52/(CE76+CF76)*AC76),0)</f>
        <v>0</v>
      </c>
      <c r="AD52" s="294">
        <f>ROUND((B52/(CE76+CF76)*AD76),0)</f>
        <v>0</v>
      </c>
      <c r="AE52" s="294">
        <f>ROUND((B52/(CE76+CF76)*AE76),0)</f>
        <v>2699</v>
      </c>
      <c r="AF52" s="294">
        <f>ROUND((B52/(CE76+CF76)*AF76),0)</f>
        <v>0</v>
      </c>
      <c r="AG52" s="294">
        <f>ROUND((B52/(CE76+CF76)*AG76),0)</f>
        <v>3400</v>
      </c>
      <c r="AH52" s="294">
        <f>ROUND((B52/(CE76+CF76)*AH76),0)</f>
        <v>0</v>
      </c>
      <c r="AI52" s="294">
        <f>ROUND((B52/(CE76+CF76)*AI76),0)</f>
        <v>0</v>
      </c>
      <c r="AJ52" s="294">
        <f>ROUND((B52/(CE76+CF76)*AJ76),0)</f>
        <v>5582</v>
      </c>
      <c r="AK52" s="294">
        <f>ROUND((B52/(CE76+CF76)*AK76),0)</f>
        <v>0</v>
      </c>
      <c r="AL52" s="294">
        <f>ROUND((B52/(CE76+CF76)*AL76),0)</f>
        <v>0</v>
      </c>
      <c r="AM52" s="294">
        <f>ROUND((B52/(CE76+CF76)*AM76),0)</f>
        <v>0</v>
      </c>
      <c r="AN52" s="294">
        <f>ROUND((B52/(CE76+CF76)*AN76),0)</f>
        <v>0</v>
      </c>
      <c r="AO52" s="294">
        <f>ROUND((B52/(CE76+CF76)*AO76),0)</f>
        <v>318</v>
      </c>
      <c r="AP52" s="294">
        <f>ROUND((B52/(CE76+CF76)*AP76),0)</f>
        <v>0</v>
      </c>
      <c r="AQ52" s="294">
        <f>ROUND((B52/(CE76+CF76)*AQ76),0)</f>
        <v>0</v>
      </c>
      <c r="AR52" s="294">
        <f>ROUND((B52/(CE76+CF76)*AR76),0)</f>
        <v>0</v>
      </c>
      <c r="AS52" s="294">
        <f>ROUND((B52/(CE76+CF76)*AS76),0)</f>
        <v>0</v>
      </c>
      <c r="AT52" s="294">
        <f>ROUND((B52/(CE76+CF76)*AT76),0)</f>
        <v>0</v>
      </c>
      <c r="AU52" s="294">
        <f>ROUND((B52/(CE76+CF76)*AU76),0)</f>
        <v>0</v>
      </c>
      <c r="AV52" s="294">
        <f>ROUND((B52/(CE76+CF76)*AV76),0)</f>
        <v>0</v>
      </c>
      <c r="AW52" s="294">
        <f>ROUND((B52/(CE76+CF76)*AW76),0)</f>
        <v>0</v>
      </c>
      <c r="AX52" s="294">
        <f>ROUND((B52/(CE76+CF76)*AX76),0)</f>
        <v>0</v>
      </c>
      <c r="AY52" s="294">
        <f>ROUND((B52/(CE76+CF76)*AY76),0)</f>
        <v>0</v>
      </c>
      <c r="AZ52" s="294">
        <f>ROUND((B52/(CE76+CF76)*AZ76),0)</f>
        <v>0</v>
      </c>
      <c r="BA52" s="294">
        <f>ROUND((B52/(CE76+CF76)*BA76),0)</f>
        <v>4003</v>
      </c>
      <c r="BB52" s="294">
        <f>ROUND((B52/(CE76+CF76)*BB76),0)</f>
        <v>0</v>
      </c>
      <c r="BC52" s="294">
        <f>ROUND((B52/(CE76+CF76)*BC76),0)</f>
        <v>0</v>
      </c>
      <c r="BD52" s="294">
        <f>ROUND((B52/(CE76+CF76)*BD76),0)</f>
        <v>0</v>
      </c>
      <c r="BE52" s="294">
        <f>ROUND((B52/(CE76+CF76)*BE76),0)</f>
        <v>14057</v>
      </c>
      <c r="BF52" s="294">
        <f>ROUND((B52/(CE76+CF76)*BF76),0)</f>
        <v>1126</v>
      </c>
      <c r="BG52" s="294">
        <f>ROUND((B52/(CE76+CF76)*BG76),0)</f>
        <v>0</v>
      </c>
      <c r="BH52" s="294">
        <f>ROUND((B52/(CE76+CF76)*BH76),0)</f>
        <v>0</v>
      </c>
      <c r="BI52" s="294">
        <f>ROUND((B52/(CE76+CF76)*BI76),0)</f>
        <v>0</v>
      </c>
      <c r="BJ52" s="294">
        <f>ROUND((B52/(CE76+CF76)*BJ76),0)</f>
        <v>1918</v>
      </c>
      <c r="BK52" s="294">
        <f>ROUND((B52/(CE76+CF76)*BK76),0)</f>
        <v>0</v>
      </c>
      <c r="BL52" s="294">
        <f>ROUND((B52/(CE76+CF76)*BL76),0)</f>
        <v>0</v>
      </c>
      <c r="BM52" s="294">
        <f>ROUND((B52/(CE76+CF76)*BM76),0)</f>
        <v>0</v>
      </c>
      <c r="BN52" s="294">
        <f>ROUND((B52/(CE76+CF76)*BN76),0)</f>
        <v>19369</v>
      </c>
      <c r="BO52" s="294">
        <f>ROUND((B52/(CE76+CF76)*BO76),0)</f>
        <v>0</v>
      </c>
      <c r="BP52" s="294">
        <f>ROUND((B52/(CE76+CF76)*BP76),0)</f>
        <v>0</v>
      </c>
      <c r="BQ52" s="294">
        <f>ROUND((B52/(CE76+CF76)*BQ76),0)</f>
        <v>0</v>
      </c>
      <c r="BR52" s="294">
        <f>ROUND((B52/(CE76+CF76)*BR76),0)</f>
        <v>0</v>
      </c>
      <c r="BS52" s="294">
        <f>ROUND((B52/(CE76+CF76)*BS76),0)</f>
        <v>0</v>
      </c>
      <c r="BT52" s="294">
        <f>ROUND((B52/(CE76+CF76)*BT76),0)</f>
        <v>0</v>
      </c>
      <c r="BU52" s="294">
        <f>ROUND((B52/(CE76+CF76)*BU76),0)</f>
        <v>0</v>
      </c>
      <c r="BV52" s="294">
        <f>ROUND((B52/(CE76+CF76)*BV76),0)</f>
        <v>0</v>
      </c>
      <c r="BW52" s="294">
        <f>ROUND((B52/(CE76+CF76)*BW76),0)</f>
        <v>0</v>
      </c>
      <c r="BX52" s="294">
        <f>ROUND((B52/(CE76+CF76)*BX76),0)</f>
        <v>0</v>
      </c>
      <c r="BY52" s="294">
        <f>ROUND((B52/(CE76+CF76)*BY76),0)</f>
        <v>0</v>
      </c>
      <c r="BZ52" s="294">
        <f>ROUND((B52/(CE76+CF76)*BZ76),0)</f>
        <v>0</v>
      </c>
      <c r="CA52" s="294">
        <f>ROUND((B52/(CE76+CF76)*CA76),0)</f>
        <v>0</v>
      </c>
      <c r="CB52" s="294">
        <f>ROUND((B52/(CE76+CF76)*CB76),0)</f>
        <v>0</v>
      </c>
      <c r="CC52" s="294">
        <f>ROUND((B52/(CE76+CF76)*CC76),0)</f>
        <v>0</v>
      </c>
      <c r="CD52" s="294"/>
      <c r="CE52" s="294">
        <f>SUM(C52:CD52)</f>
        <v>112728</v>
      </c>
    </row>
    <row r="53" spans="1:84" ht="12.65" customHeight="1" x14ac:dyDescent="0.3">
      <c r="A53" s="294" t="s">
        <v>206</v>
      </c>
      <c r="B53" s="294">
        <f>B51+B52</f>
        <v>112728</v>
      </c>
      <c r="C53" s="294"/>
      <c r="D53" s="294"/>
      <c r="E53" s="294"/>
      <c r="F53" s="294"/>
      <c r="G53" s="294"/>
      <c r="H53" s="294"/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</row>
    <row r="54" spans="1:84" ht="15.75" customHeight="1" x14ac:dyDescent="0.3">
      <c r="A54" s="294"/>
      <c r="B54" s="294"/>
      <c r="C54" s="302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</row>
    <row r="55" spans="1:84" ht="12.65" customHeight="1" x14ac:dyDescent="0.3">
      <c r="A55" s="301" t="s">
        <v>209</v>
      </c>
      <c r="B55" s="294"/>
      <c r="C55" s="295" t="s">
        <v>10</v>
      </c>
      <c r="D55" s="296" t="s">
        <v>11</v>
      </c>
      <c r="E55" s="296" t="s">
        <v>12</v>
      </c>
      <c r="F55" s="296" t="s">
        <v>13</v>
      </c>
      <c r="G55" s="296" t="s">
        <v>14</v>
      </c>
      <c r="H55" s="296" t="s">
        <v>15</v>
      </c>
      <c r="I55" s="296" t="s">
        <v>16</v>
      </c>
      <c r="J55" s="296" t="s">
        <v>17</v>
      </c>
      <c r="K55" s="296" t="s">
        <v>18</v>
      </c>
      <c r="L55" s="296" t="s">
        <v>19</v>
      </c>
      <c r="M55" s="296" t="s">
        <v>20</v>
      </c>
      <c r="N55" s="296" t="s">
        <v>21</v>
      </c>
      <c r="O55" s="296" t="s">
        <v>22</v>
      </c>
      <c r="P55" s="296" t="s">
        <v>23</v>
      </c>
      <c r="Q55" s="296" t="s">
        <v>24</v>
      </c>
      <c r="R55" s="296" t="s">
        <v>25</v>
      </c>
      <c r="S55" s="296" t="s">
        <v>26</v>
      </c>
      <c r="T55" s="303" t="s">
        <v>27</v>
      </c>
      <c r="U55" s="296" t="s">
        <v>28</v>
      </c>
      <c r="V55" s="296" t="s">
        <v>29</v>
      </c>
      <c r="W55" s="296" t="s">
        <v>30</v>
      </c>
      <c r="X55" s="296" t="s">
        <v>31</v>
      </c>
      <c r="Y55" s="296" t="s">
        <v>32</v>
      </c>
      <c r="Z55" s="296" t="s">
        <v>33</v>
      </c>
      <c r="AA55" s="296" t="s">
        <v>34</v>
      </c>
      <c r="AB55" s="296" t="s">
        <v>35</v>
      </c>
      <c r="AC55" s="296" t="s">
        <v>36</v>
      </c>
      <c r="AD55" s="296" t="s">
        <v>37</v>
      </c>
      <c r="AE55" s="296" t="s">
        <v>38</v>
      </c>
      <c r="AF55" s="296" t="s">
        <v>39</v>
      </c>
      <c r="AG55" s="296" t="s">
        <v>40</v>
      </c>
      <c r="AH55" s="296" t="s">
        <v>41</v>
      </c>
      <c r="AI55" s="296" t="s">
        <v>42</v>
      </c>
      <c r="AJ55" s="296" t="s">
        <v>43</v>
      </c>
      <c r="AK55" s="296" t="s">
        <v>44</v>
      </c>
      <c r="AL55" s="296" t="s">
        <v>45</v>
      </c>
      <c r="AM55" s="296" t="s">
        <v>46</v>
      </c>
      <c r="AN55" s="296" t="s">
        <v>47</v>
      </c>
      <c r="AO55" s="296" t="s">
        <v>48</v>
      </c>
      <c r="AP55" s="296" t="s">
        <v>49</v>
      </c>
      <c r="AQ55" s="296" t="s">
        <v>50</v>
      </c>
      <c r="AR55" s="296" t="s">
        <v>51</v>
      </c>
      <c r="AS55" s="296" t="s">
        <v>52</v>
      </c>
      <c r="AT55" s="296" t="s">
        <v>53</v>
      </c>
      <c r="AU55" s="296" t="s">
        <v>54</v>
      </c>
      <c r="AV55" s="296" t="s">
        <v>55</v>
      </c>
      <c r="AW55" s="296" t="s">
        <v>56</v>
      </c>
      <c r="AX55" s="296" t="s">
        <v>57</v>
      </c>
      <c r="AY55" s="296" t="s">
        <v>58</v>
      </c>
      <c r="AZ55" s="296" t="s">
        <v>59</v>
      </c>
      <c r="BA55" s="296" t="s">
        <v>60</v>
      </c>
      <c r="BB55" s="296" t="s">
        <v>61</v>
      </c>
      <c r="BC55" s="296" t="s">
        <v>62</v>
      </c>
      <c r="BD55" s="296" t="s">
        <v>63</v>
      </c>
      <c r="BE55" s="296" t="s">
        <v>64</v>
      </c>
      <c r="BF55" s="296" t="s">
        <v>65</v>
      </c>
      <c r="BG55" s="296" t="s">
        <v>66</v>
      </c>
      <c r="BH55" s="296" t="s">
        <v>67</v>
      </c>
      <c r="BI55" s="296" t="s">
        <v>68</v>
      </c>
      <c r="BJ55" s="296" t="s">
        <v>69</v>
      </c>
      <c r="BK55" s="296" t="s">
        <v>70</v>
      </c>
      <c r="BL55" s="296" t="s">
        <v>71</v>
      </c>
      <c r="BM55" s="296" t="s">
        <v>72</v>
      </c>
      <c r="BN55" s="296" t="s">
        <v>73</v>
      </c>
      <c r="BO55" s="296" t="s">
        <v>74</v>
      </c>
      <c r="BP55" s="296" t="s">
        <v>75</v>
      </c>
      <c r="BQ55" s="296" t="s">
        <v>76</v>
      </c>
      <c r="BR55" s="296" t="s">
        <v>77</v>
      </c>
      <c r="BS55" s="296" t="s">
        <v>78</v>
      </c>
      <c r="BT55" s="296" t="s">
        <v>79</v>
      </c>
      <c r="BU55" s="296" t="s">
        <v>80</v>
      </c>
      <c r="BV55" s="296" t="s">
        <v>81</v>
      </c>
      <c r="BW55" s="296" t="s">
        <v>82</v>
      </c>
      <c r="BX55" s="296" t="s">
        <v>83</v>
      </c>
      <c r="BY55" s="296" t="s">
        <v>84</v>
      </c>
      <c r="BZ55" s="296" t="s">
        <v>85</v>
      </c>
      <c r="CA55" s="296" t="s">
        <v>86</v>
      </c>
      <c r="CB55" s="296" t="s">
        <v>87</v>
      </c>
      <c r="CC55" s="296" t="s">
        <v>88</v>
      </c>
      <c r="CD55" s="296" t="s">
        <v>89</v>
      </c>
      <c r="CE55" s="296" t="s">
        <v>90</v>
      </c>
    </row>
    <row r="56" spans="1:84" ht="12.65" customHeight="1" x14ac:dyDescent="0.3">
      <c r="A56" s="301" t="s">
        <v>210</v>
      </c>
      <c r="B56" s="294"/>
      <c r="C56" s="295" t="s">
        <v>92</v>
      </c>
      <c r="D56" s="296" t="s">
        <v>93</v>
      </c>
      <c r="E56" s="296" t="s">
        <v>94</v>
      </c>
      <c r="F56" s="296" t="s">
        <v>95</v>
      </c>
      <c r="G56" s="296" t="s">
        <v>96</v>
      </c>
      <c r="H56" s="296" t="s">
        <v>97</v>
      </c>
      <c r="I56" s="296" t="s">
        <v>98</v>
      </c>
      <c r="J56" s="296" t="s">
        <v>99</v>
      </c>
      <c r="K56" s="296" t="s">
        <v>100</v>
      </c>
      <c r="L56" s="296" t="s">
        <v>101</v>
      </c>
      <c r="M56" s="296" t="s">
        <v>102</v>
      </c>
      <c r="N56" s="296" t="s">
        <v>103</v>
      </c>
      <c r="O56" s="296" t="s">
        <v>104</v>
      </c>
      <c r="P56" s="296" t="s">
        <v>105</v>
      </c>
      <c r="Q56" s="296" t="s">
        <v>106</v>
      </c>
      <c r="R56" s="296" t="s">
        <v>107</v>
      </c>
      <c r="S56" s="296" t="s">
        <v>108</v>
      </c>
      <c r="T56" s="296" t="s">
        <v>1194</v>
      </c>
      <c r="U56" s="296" t="s">
        <v>109</v>
      </c>
      <c r="V56" s="296" t="s">
        <v>110</v>
      </c>
      <c r="W56" s="296" t="s">
        <v>111</v>
      </c>
      <c r="X56" s="296" t="s">
        <v>112</v>
      </c>
      <c r="Y56" s="296" t="s">
        <v>113</v>
      </c>
      <c r="Z56" s="296" t="s">
        <v>113</v>
      </c>
      <c r="AA56" s="296" t="s">
        <v>114</v>
      </c>
      <c r="AB56" s="296" t="s">
        <v>115</v>
      </c>
      <c r="AC56" s="296" t="s">
        <v>116</v>
      </c>
      <c r="AD56" s="296" t="s">
        <v>117</v>
      </c>
      <c r="AE56" s="296" t="s">
        <v>96</v>
      </c>
      <c r="AF56" s="296" t="s">
        <v>97</v>
      </c>
      <c r="AG56" s="296" t="s">
        <v>118</v>
      </c>
      <c r="AH56" s="296" t="s">
        <v>119</v>
      </c>
      <c r="AI56" s="296" t="s">
        <v>120</v>
      </c>
      <c r="AJ56" s="296" t="s">
        <v>121</v>
      </c>
      <c r="AK56" s="296" t="s">
        <v>122</v>
      </c>
      <c r="AL56" s="296" t="s">
        <v>123</v>
      </c>
      <c r="AM56" s="296" t="s">
        <v>124</v>
      </c>
      <c r="AN56" s="296" t="s">
        <v>110</v>
      </c>
      <c r="AO56" s="296" t="s">
        <v>125</v>
      </c>
      <c r="AP56" s="296" t="s">
        <v>126</v>
      </c>
      <c r="AQ56" s="296" t="s">
        <v>127</v>
      </c>
      <c r="AR56" s="296" t="s">
        <v>128</v>
      </c>
      <c r="AS56" s="296" t="s">
        <v>129</v>
      </c>
      <c r="AT56" s="296" t="s">
        <v>130</v>
      </c>
      <c r="AU56" s="296" t="s">
        <v>131</v>
      </c>
      <c r="AV56" s="296" t="s">
        <v>132</v>
      </c>
      <c r="AW56" s="296" t="s">
        <v>133</v>
      </c>
      <c r="AX56" s="296" t="s">
        <v>134</v>
      </c>
      <c r="AY56" s="296" t="s">
        <v>135</v>
      </c>
      <c r="AZ56" s="296" t="s">
        <v>136</v>
      </c>
      <c r="BA56" s="296" t="s">
        <v>137</v>
      </c>
      <c r="BB56" s="296" t="s">
        <v>138</v>
      </c>
      <c r="BC56" s="296" t="s">
        <v>108</v>
      </c>
      <c r="BD56" s="296" t="s">
        <v>139</v>
      </c>
      <c r="BE56" s="296" t="s">
        <v>140</v>
      </c>
      <c r="BF56" s="296" t="s">
        <v>141</v>
      </c>
      <c r="BG56" s="296" t="s">
        <v>142</v>
      </c>
      <c r="BH56" s="296" t="s">
        <v>143</v>
      </c>
      <c r="BI56" s="296" t="s">
        <v>144</v>
      </c>
      <c r="BJ56" s="296" t="s">
        <v>145</v>
      </c>
      <c r="BK56" s="296" t="s">
        <v>146</v>
      </c>
      <c r="BL56" s="296" t="s">
        <v>147</v>
      </c>
      <c r="BM56" s="296" t="s">
        <v>132</v>
      </c>
      <c r="BN56" s="296" t="s">
        <v>148</v>
      </c>
      <c r="BO56" s="296" t="s">
        <v>149</v>
      </c>
      <c r="BP56" s="296" t="s">
        <v>150</v>
      </c>
      <c r="BQ56" s="296" t="s">
        <v>151</v>
      </c>
      <c r="BR56" s="296" t="s">
        <v>152</v>
      </c>
      <c r="BS56" s="296" t="s">
        <v>153</v>
      </c>
      <c r="BT56" s="296" t="s">
        <v>154</v>
      </c>
      <c r="BU56" s="296" t="s">
        <v>155</v>
      </c>
      <c r="BV56" s="296" t="s">
        <v>155</v>
      </c>
      <c r="BW56" s="296" t="s">
        <v>155</v>
      </c>
      <c r="BX56" s="296" t="s">
        <v>156</v>
      </c>
      <c r="BY56" s="296" t="s">
        <v>157</v>
      </c>
      <c r="BZ56" s="296" t="s">
        <v>158</v>
      </c>
      <c r="CA56" s="296" t="s">
        <v>159</v>
      </c>
      <c r="CB56" s="296" t="s">
        <v>160</v>
      </c>
      <c r="CC56" s="296" t="s">
        <v>132</v>
      </c>
      <c r="CD56" s="296" t="s">
        <v>211</v>
      </c>
      <c r="CE56" s="296" t="s">
        <v>161</v>
      </c>
    </row>
    <row r="57" spans="1:84" ht="12.65" customHeight="1" x14ac:dyDescent="0.3">
      <c r="A57" s="301" t="s">
        <v>212</v>
      </c>
      <c r="B57" s="294"/>
      <c r="C57" s="295" t="s">
        <v>163</v>
      </c>
      <c r="D57" s="296" t="s">
        <v>163</v>
      </c>
      <c r="E57" s="296" t="s">
        <v>163</v>
      </c>
      <c r="F57" s="296" t="s">
        <v>164</v>
      </c>
      <c r="G57" s="296" t="s">
        <v>165</v>
      </c>
      <c r="H57" s="296" t="s">
        <v>163</v>
      </c>
      <c r="I57" s="296" t="s">
        <v>166</v>
      </c>
      <c r="J57" s="296"/>
      <c r="K57" s="296" t="s">
        <v>157</v>
      </c>
      <c r="L57" s="296" t="s">
        <v>167</v>
      </c>
      <c r="M57" s="296" t="s">
        <v>168</v>
      </c>
      <c r="N57" s="296" t="s">
        <v>169</v>
      </c>
      <c r="O57" s="296" t="s">
        <v>170</v>
      </c>
      <c r="P57" s="296" t="s">
        <v>169</v>
      </c>
      <c r="Q57" s="296" t="s">
        <v>171</v>
      </c>
      <c r="R57" s="296"/>
      <c r="S57" s="296" t="s">
        <v>169</v>
      </c>
      <c r="T57" s="296" t="s">
        <v>172</v>
      </c>
      <c r="U57" s="296"/>
      <c r="V57" s="296" t="s">
        <v>173</v>
      </c>
      <c r="W57" s="296" t="s">
        <v>174</v>
      </c>
      <c r="X57" s="296" t="s">
        <v>175</v>
      </c>
      <c r="Y57" s="296" t="s">
        <v>176</v>
      </c>
      <c r="Z57" s="296" t="s">
        <v>177</v>
      </c>
      <c r="AA57" s="296" t="s">
        <v>178</v>
      </c>
      <c r="AB57" s="296"/>
      <c r="AC57" s="296" t="s">
        <v>172</v>
      </c>
      <c r="AD57" s="296"/>
      <c r="AE57" s="296" t="s">
        <v>172</v>
      </c>
      <c r="AF57" s="296" t="s">
        <v>179</v>
      </c>
      <c r="AG57" s="296" t="s">
        <v>171</v>
      </c>
      <c r="AH57" s="296"/>
      <c r="AI57" s="296" t="s">
        <v>180</v>
      </c>
      <c r="AJ57" s="296"/>
      <c r="AK57" s="296" t="s">
        <v>172</v>
      </c>
      <c r="AL57" s="296" t="s">
        <v>172</v>
      </c>
      <c r="AM57" s="296" t="s">
        <v>172</v>
      </c>
      <c r="AN57" s="296" t="s">
        <v>181</v>
      </c>
      <c r="AO57" s="296" t="s">
        <v>182</v>
      </c>
      <c r="AP57" s="296" t="s">
        <v>121</v>
      </c>
      <c r="AQ57" s="296" t="s">
        <v>183</v>
      </c>
      <c r="AR57" s="296" t="s">
        <v>169</v>
      </c>
      <c r="AS57" s="296"/>
      <c r="AT57" s="296" t="s">
        <v>184</v>
      </c>
      <c r="AU57" s="296" t="s">
        <v>185</v>
      </c>
      <c r="AV57" s="296" t="s">
        <v>186</v>
      </c>
      <c r="AW57" s="296" t="s">
        <v>187</v>
      </c>
      <c r="AX57" s="296" t="s">
        <v>188</v>
      </c>
      <c r="AY57" s="296"/>
      <c r="AZ57" s="296"/>
      <c r="BA57" s="296" t="s">
        <v>189</v>
      </c>
      <c r="BB57" s="296" t="s">
        <v>169</v>
      </c>
      <c r="BC57" s="296" t="s">
        <v>183</v>
      </c>
      <c r="BD57" s="296"/>
      <c r="BE57" s="296"/>
      <c r="BF57" s="296"/>
      <c r="BG57" s="296"/>
      <c r="BH57" s="296" t="s">
        <v>190</v>
      </c>
      <c r="BI57" s="296" t="s">
        <v>169</v>
      </c>
      <c r="BJ57" s="296"/>
      <c r="BK57" s="296" t="s">
        <v>191</v>
      </c>
      <c r="BL57" s="296"/>
      <c r="BM57" s="296" t="s">
        <v>192</v>
      </c>
      <c r="BN57" s="296" t="s">
        <v>193</v>
      </c>
      <c r="BO57" s="296" t="s">
        <v>194</v>
      </c>
      <c r="BP57" s="296" t="s">
        <v>195</v>
      </c>
      <c r="BQ57" s="296" t="s">
        <v>196</v>
      </c>
      <c r="BR57" s="296"/>
      <c r="BS57" s="296" t="s">
        <v>197</v>
      </c>
      <c r="BT57" s="296" t="s">
        <v>169</v>
      </c>
      <c r="BU57" s="296" t="s">
        <v>198</v>
      </c>
      <c r="BV57" s="296" t="s">
        <v>199</v>
      </c>
      <c r="BW57" s="296" t="s">
        <v>200</v>
      </c>
      <c r="BX57" s="296" t="s">
        <v>151</v>
      </c>
      <c r="BY57" s="296" t="s">
        <v>193</v>
      </c>
      <c r="BZ57" s="296" t="s">
        <v>152</v>
      </c>
      <c r="CA57" s="296" t="s">
        <v>201</v>
      </c>
      <c r="CB57" s="296" t="s">
        <v>201</v>
      </c>
      <c r="CC57" s="296" t="s">
        <v>202</v>
      </c>
      <c r="CD57" s="296" t="s">
        <v>213</v>
      </c>
      <c r="CE57" s="296" t="s">
        <v>203</v>
      </c>
    </row>
    <row r="58" spans="1:84" ht="12.65" customHeight="1" x14ac:dyDescent="0.3">
      <c r="A58" s="301" t="s">
        <v>214</v>
      </c>
      <c r="B58" s="294"/>
      <c r="C58" s="295" t="s">
        <v>215</v>
      </c>
      <c r="D58" s="296" t="s">
        <v>215</v>
      </c>
      <c r="E58" s="296" t="s">
        <v>215</v>
      </c>
      <c r="F58" s="296" t="s">
        <v>215</v>
      </c>
      <c r="G58" s="296" t="s">
        <v>215</v>
      </c>
      <c r="H58" s="296" t="s">
        <v>215</v>
      </c>
      <c r="I58" s="296" t="s">
        <v>215</v>
      </c>
      <c r="J58" s="296" t="s">
        <v>216</v>
      </c>
      <c r="K58" s="296" t="s">
        <v>215</v>
      </c>
      <c r="L58" s="296" t="s">
        <v>215</v>
      </c>
      <c r="M58" s="296" t="s">
        <v>215</v>
      </c>
      <c r="N58" s="296" t="s">
        <v>215</v>
      </c>
      <c r="O58" s="296" t="s">
        <v>217</v>
      </c>
      <c r="P58" s="296" t="s">
        <v>218</v>
      </c>
      <c r="Q58" s="296" t="s">
        <v>219</v>
      </c>
      <c r="R58" s="297" t="s">
        <v>220</v>
      </c>
      <c r="S58" s="304" t="s">
        <v>221</v>
      </c>
      <c r="T58" s="304" t="s">
        <v>221</v>
      </c>
      <c r="U58" s="296" t="s">
        <v>222</v>
      </c>
      <c r="V58" s="296" t="s">
        <v>222</v>
      </c>
      <c r="W58" s="296" t="s">
        <v>223</v>
      </c>
      <c r="X58" s="296" t="s">
        <v>224</v>
      </c>
      <c r="Y58" s="296" t="s">
        <v>225</v>
      </c>
      <c r="Z58" s="296" t="s">
        <v>225</v>
      </c>
      <c r="AA58" s="296" t="s">
        <v>225</v>
      </c>
      <c r="AB58" s="304" t="s">
        <v>221</v>
      </c>
      <c r="AC58" s="296" t="s">
        <v>226</v>
      </c>
      <c r="AD58" s="296" t="s">
        <v>227</v>
      </c>
      <c r="AE58" s="296" t="s">
        <v>226</v>
      </c>
      <c r="AF58" s="296" t="s">
        <v>228</v>
      </c>
      <c r="AG58" s="296" t="s">
        <v>228</v>
      </c>
      <c r="AH58" s="296" t="s">
        <v>229</v>
      </c>
      <c r="AI58" s="296" t="s">
        <v>230</v>
      </c>
      <c r="AJ58" s="296" t="s">
        <v>228</v>
      </c>
      <c r="AK58" s="296" t="s">
        <v>226</v>
      </c>
      <c r="AL58" s="296" t="s">
        <v>226</v>
      </c>
      <c r="AM58" s="296" t="s">
        <v>226</v>
      </c>
      <c r="AN58" s="296" t="s">
        <v>217</v>
      </c>
      <c r="AO58" s="296" t="s">
        <v>227</v>
      </c>
      <c r="AP58" s="296" t="s">
        <v>228</v>
      </c>
      <c r="AQ58" s="296" t="s">
        <v>229</v>
      </c>
      <c r="AR58" s="296" t="s">
        <v>228</v>
      </c>
      <c r="AS58" s="296" t="s">
        <v>226</v>
      </c>
      <c r="AT58" s="296" t="s">
        <v>1212</v>
      </c>
      <c r="AU58" s="296" t="s">
        <v>228</v>
      </c>
      <c r="AV58" s="304" t="s">
        <v>221</v>
      </c>
      <c r="AW58" s="304" t="s">
        <v>221</v>
      </c>
      <c r="AX58" s="304" t="s">
        <v>221</v>
      </c>
      <c r="AY58" s="296" t="s">
        <v>231</v>
      </c>
      <c r="AZ58" s="296" t="s">
        <v>231</v>
      </c>
      <c r="BA58" s="304" t="s">
        <v>221</v>
      </c>
      <c r="BB58" s="304" t="s">
        <v>221</v>
      </c>
      <c r="BC58" s="304" t="s">
        <v>221</v>
      </c>
      <c r="BD58" s="304" t="s">
        <v>221</v>
      </c>
      <c r="BE58" s="296" t="s">
        <v>232</v>
      </c>
      <c r="BF58" s="304" t="s">
        <v>221</v>
      </c>
      <c r="BG58" s="304" t="s">
        <v>221</v>
      </c>
      <c r="BH58" s="304" t="s">
        <v>221</v>
      </c>
      <c r="BI58" s="304" t="s">
        <v>221</v>
      </c>
      <c r="BJ58" s="304" t="s">
        <v>221</v>
      </c>
      <c r="BK58" s="304" t="s">
        <v>221</v>
      </c>
      <c r="BL58" s="304" t="s">
        <v>221</v>
      </c>
      <c r="BM58" s="304" t="s">
        <v>221</v>
      </c>
      <c r="BN58" s="304" t="s">
        <v>221</v>
      </c>
      <c r="BO58" s="304" t="s">
        <v>221</v>
      </c>
      <c r="BP58" s="304" t="s">
        <v>221</v>
      </c>
      <c r="BQ58" s="304" t="s">
        <v>221</v>
      </c>
      <c r="BR58" s="304" t="s">
        <v>221</v>
      </c>
      <c r="BS58" s="304" t="s">
        <v>221</v>
      </c>
      <c r="BT58" s="304" t="s">
        <v>221</v>
      </c>
      <c r="BU58" s="304" t="s">
        <v>221</v>
      </c>
      <c r="BV58" s="304" t="s">
        <v>221</v>
      </c>
      <c r="BW58" s="304" t="s">
        <v>221</v>
      </c>
      <c r="BX58" s="304" t="s">
        <v>221</v>
      </c>
      <c r="BY58" s="304" t="s">
        <v>221</v>
      </c>
      <c r="BZ58" s="304" t="s">
        <v>221</v>
      </c>
      <c r="CA58" s="304" t="s">
        <v>221</v>
      </c>
      <c r="CB58" s="304" t="s">
        <v>221</v>
      </c>
      <c r="CC58" s="304" t="s">
        <v>221</v>
      </c>
      <c r="CD58" s="304" t="s">
        <v>221</v>
      </c>
      <c r="CE58" s="304" t="s">
        <v>221</v>
      </c>
    </row>
    <row r="59" spans="1:84" ht="12.65" customHeight="1" x14ac:dyDescent="0.3">
      <c r="A59" s="301" t="s">
        <v>233</v>
      </c>
      <c r="B59" s="294"/>
      <c r="C59" s="299"/>
      <c r="D59" s="299"/>
      <c r="E59" s="299">
        <v>70</v>
      </c>
      <c r="F59" s="299"/>
      <c r="G59" s="299"/>
      <c r="H59" s="299"/>
      <c r="I59" s="299"/>
      <c r="J59" s="299"/>
      <c r="K59" s="299"/>
      <c r="L59" s="299">
        <v>7113</v>
      </c>
      <c r="M59" s="299"/>
      <c r="N59" s="299"/>
      <c r="O59" s="299"/>
      <c r="P59" s="185"/>
      <c r="Q59" s="185"/>
      <c r="R59" s="185"/>
      <c r="S59" s="247"/>
      <c r="T59" s="247"/>
      <c r="U59" s="224">
        <v>3173</v>
      </c>
      <c r="V59" s="185">
        <v>212</v>
      </c>
      <c r="W59" s="185"/>
      <c r="X59" s="185"/>
      <c r="Y59" s="185">
        <v>673</v>
      </c>
      <c r="Z59" s="185"/>
      <c r="AA59" s="185"/>
      <c r="AB59" s="247"/>
      <c r="AC59" s="185"/>
      <c r="AD59" s="185"/>
      <c r="AE59" s="185">
        <v>1744</v>
      </c>
      <c r="AF59" s="185"/>
      <c r="AG59" s="185">
        <v>697</v>
      </c>
      <c r="AH59" s="185"/>
      <c r="AI59" s="185"/>
      <c r="AJ59" s="185">
        <v>3022</v>
      </c>
      <c r="AK59" s="185"/>
      <c r="AL59" s="185"/>
      <c r="AM59" s="185"/>
      <c r="AN59" s="185"/>
      <c r="AO59" s="185">
        <v>1032</v>
      </c>
      <c r="AP59" s="185"/>
      <c r="AQ59" s="185"/>
      <c r="AR59" s="185"/>
      <c r="AS59" s="185"/>
      <c r="AT59" s="185"/>
      <c r="AU59" s="185"/>
      <c r="AV59" s="247"/>
      <c r="AW59" s="247"/>
      <c r="AX59" s="247"/>
      <c r="AY59" s="185">
        <v>19735</v>
      </c>
      <c r="AZ59" s="185"/>
      <c r="BA59" s="247"/>
      <c r="BB59" s="247"/>
      <c r="BC59" s="247"/>
      <c r="BD59" s="247"/>
      <c r="BE59" s="185">
        <v>20923</v>
      </c>
      <c r="BF59" s="247"/>
      <c r="BG59" s="247"/>
      <c r="BH59" s="247"/>
      <c r="BI59" s="247"/>
      <c r="BJ59" s="247"/>
      <c r="BK59" s="247"/>
      <c r="BL59" s="247"/>
      <c r="BM59" s="247"/>
      <c r="BN59" s="247"/>
      <c r="BO59" s="247"/>
      <c r="BP59" s="247"/>
      <c r="BQ59" s="247"/>
      <c r="BR59" s="247"/>
      <c r="BS59" s="247"/>
      <c r="BT59" s="247"/>
      <c r="BU59" s="247"/>
      <c r="BV59" s="247"/>
      <c r="BW59" s="247"/>
      <c r="BX59" s="247"/>
      <c r="BY59" s="247"/>
      <c r="BZ59" s="247"/>
      <c r="CA59" s="247"/>
      <c r="CB59" s="247"/>
      <c r="CC59" s="247"/>
      <c r="CD59" s="304"/>
      <c r="CE59" s="294"/>
    </row>
    <row r="60" spans="1:84" ht="12.65" customHeight="1" x14ac:dyDescent="0.3">
      <c r="A60" s="305" t="s">
        <v>234</v>
      </c>
      <c r="B60" s="294"/>
      <c r="C60" s="186"/>
      <c r="D60" s="187"/>
      <c r="E60" s="187">
        <v>0.23</v>
      </c>
      <c r="F60" s="223"/>
      <c r="G60" s="187"/>
      <c r="H60" s="187"/>
      <c r="I60" s="187"/>
      <c r="J60" s="223"/>
      <c r="K60" s="187"/>
      <c r="L60" s="187">
        <v>22.97</v>
      </c>
      <c r="M60" s="187"/>
      <c r="N60" s="187"/>
      <c r="O60" s="187"/>
      <c r="P60" s="221"/>
      <c r="Q60" s="221"/>
      <c r="R60" s="221"/>
      <c r="S60" s="221">
        <v>0.93</v>
      </c>
      <c r="T60" s="221"/>
      <c r="U60" s="221">
        <v>4.1500000000000004</v>
      </c>
      <c r="V60" s="221">
        <v>0.04</v>
      </c>
      <c r="W60" s="221"/>
      <c r="X60" s="221"/>
      <c r="Y60" s="221">
        <v>4.4400000000000004</v>
      </c>
      <c r="Z60" s="221"/>
      <c r="AA60" s="221"/>
      <c r="AB60" s="221"/>
      <c r="AC60" s="221"/>
      <c r="AD60" s="221"/>
      <c r="AE60" s="221">
        <v>1.91</v>
      </c>
      <c r="AF60" s="221"/>
      <c r="AG60" s="221">
        <v>2.5299999999999998</v>
      </c>
      <c r="AH60" s="221"/>
      <c r="AI60" s="221"/>
      <c r="AJ60" s="221">
        <v>4.62</v>
      </c>
      <c r="AK60" s="221"/>
      <c r="AL60" s="221"/>
      <c r="AM60" s="221"/>
      <c r="AN60" s="221"/>
      <c r="AO60" s="221">
        <v>0.14000000000000001</v>
      </c>
      <c r="AP60" s="221"/>
      <c r="AQ60" s="221"/>
      <c r="AR60" s="221"/>
      <c r="AS60" s="221"/>
      <c r="AT60" s="221"/>
      <c r="AU60" s="221"/>
      <c r="AV60" s="221"/>
      <c r="AW60" s="221"/>
      <c r="AX60" s="221"/>
      <c r="AY60" s="221">
        <v>6.22</v>
      </c>
      <c r="AZ60" s="221"/>
      <c r="BA60" s="221">
        <v>0.92</v>
      </c>
      <c r="BB60" s="221">
        <v>1.83</v>
      </c>
      <c r="BC60" s="221"/>
      <c r="BD60" s="221"/>
      <c r="BE60" s="221">
        <v>2.0499999999999998</v>
      </c>
      <c r="BF60" s="221">
        <v>3.41</v>
      </c>
      <c r="BG60" s="221"/>
      <c r="BH60" s="221">
        <v>1.18</v>
      </c>
      <c r="BI60" s="221"/>
      <c r="BJ60" s="221">
        <v>1.8</v>
      </c>
      <c r="BK60" s="221"/>
      <c r="BL60" s="221"/>
      <c r="BM60" s="221"/>
      <c r="BN60" s="221">
        <v>1.1100000000000001</v>
      </c>
      <c r="BO60" s="221"/>
      <c r="BP60" s="221"/>
      <c r="BQ60" s="221"/>
      <c r="BR60" s="221">
        <v>0.96</v>
      </c>
      <c r="BS60" s="221"/>
      <c r="BT60" s="221"/>
      <c r="BU60" s="221"/>
      <c r="BV60" s="221">
        <v>4.72</v>
      </c>
      <c r="BW60" s="221"/>
      <c r="BX60" s="221"/>
      <c r="BY60" s="221">
        <v>1</v>
      </c>
      <c r="BZ60" s="221"/>
      <c r="CA60" s="221"/>
      <c r="CB60" s="221"/>
      <c r="CC60" s="221"/>
      <c r="CD60" s="304" t="s">
        <v>221</v>
      </c>
      <c r="CE60" s="306">
        <f t="shared" ref="CE60:CE70" si="0">SUM(C60:CD60)</f>
        <v>67.159999999999982</v>
      </c>
    </row>
    <row r="61" spans="1:84" ht="12.65" customHeight="1" x14ac:dyDescent="0.3">
      <c r="A61" s="301" t="s">
        <v>235</v>
      </c>
      <c r="B61" s="294"/>
      <c r="C61" s="299"/>
      <c r="D61" s="299"/>
      <c r="E61" s="299">
        <v>13781</v>
      </c>
      <c r="F61" s="185"/>
      <c r="G61" s="299"/>
      <c r="H61" s="299"/>
      <c r="I61" s="185"/>
      <c r="J61" s="185"/>
      <c r="K61" s="185"/>
      <c r="L61" s="185">
        <v>1400347</v>
      </c>
      <c r="M61" s="299"/>
      <c r="N61" s="299"/>
      <c r="O61" s="299"/>
      <c r="P61" s="185"/>
      <c r="Q61" s="185"/>
      <c r="R61" s="185"/>
      <c r="S61" s="185">
        <v>42652</v>
      </c>
      <c r="T61" s="185"/>
      <c r="U61" s="185">
        <v>231763</v>
      </c>
      <c r="V61" s="185">
        <v>2162</v>
      </c>
      <c r="W61" s="185"/>
      <c r="X61" s="185"/>
      <c r="Y61" s="185">
        <v>266887</v>
      </c>
      <c r="Z61" s="185"/>
      <c r="AA61" s="185"/>
      <c r="AB61" s="185">
        <v>0</v>
      </c>
      <c r="AC61" s="185"/>
      <c r="AD61" s="185"/>
      <c r="AE61" s="185">
        <v>177023</v>
      </c>
      <c r="AF61" s="185"/>
      <c r="AG61" s="185">
        <v>448333</v>
      </c>
      <c r="AH61" s="185"/>
      <c r="AI61" s="185"/>
      <c r="AJ61" s="185">
        <v>500923</v>
      </c>
      <c r="AK61" s="185"/>
      <c r="AL61" s="185"/>
      <c r="AM61" s="185"/>
      <c r="AN61" s="185"/>
      <c r="AO61" s="185">
        <v>8465</v>
      </c>
      <c r="AP61" s="185"/>
      <c r="AQ61" s="185"/>
      <c r="AR61" s="185"/>
      <c r="AS61" s="185"/>
      <c r="AT61" s="185"/>
      <c r="AU61" s="185"/>
      <c r="AV61" s="185"/>
      <c r="AW61" s="185"/>
      <c r="AX61" s="185"/>
      <c r="AY61" s="185">
        <v>234549</v>
      </c>
      <c r="AZ61" s="185"/>
      <c r="BA61" s="185">
        <v>26725</v>
      </c>
      <c r="BB61" s="185">
        <v>92734</v>
      </c>
      <c r="BC61" s="185"/>
      <c r="BD61" s="185"/>
      <c r="BE61" s="185">
        <v>131000</v>
      </c>
      <c r="BF61" s="185">
        <v>107892</v>
      </c>
      <c r="BG61" s="185"/>
      <c r="BH61" s="185">
        <v>67357</v>
      </c>
      <c r="BI61" s="185"/>
      <c r="BJ61" s="185">
        <v>96763</v>
      </c>
      <c r="BK61" s="185"/>
      <c r="BL61" s="185"/>
      <c r="BM61" s="185"/>
      <c r="BN61" s="185">
        <v>98663</v>
      </c>
      <c r="BO61" s="185"/>
      <c r="BP61" s="185"/>
      <c r="BQ61" s="185"/>
      <c r="BR61" s="185">
        <v>70142</v>
      </c>
      <c r="BS61" s="185"/>
      <c r="BT61" s="185"/>
      <c r="BU61" s="185"/>
      <c r="BV61" s="185">
        <v>232258</v>
      </c>
      <c r="BW61" s="185"/>
      <c r="BX61" s="185"/>
      <c r="BY61" s="185">
        <v>152950</v>
      </c>
      <c r="BZ61" s="185"/>
      <c r="CA61" s="185"/>
      <c r="CB61" s="185"/>
      <c r="CC61" s="185"/>
      <c r="CD61" s="304" t="s">
        <v>221</v>
      </c>
      <c r="CE61" s="294">
        <f t="shared" si="0"/>
        <v>4403369</v>
      </c>
      <c r="CF61" s="251"/>
    </row>
    <row r="62" spans="1:84" ht="12.65" customHeight="1" x14ac:dyDescent="0.3">
      <c r="A62" s="301" t="s">
        <v>3</v>
      </c>
      <c r="B62" s="294"/>
      <c r="C62" s="294">
        <f t="shared" ref="C62:BN62" si="1">ROUND(C47+C48,0)</f>
        <v>0</v>
      </c>
      <c r="D62" s="294">
        <f t="shared" si="1"/>
        <v>0</v>
      </c>
      <c r="E62" s="294">
        <f t="shared" si="1"/>
        <v>3113</v>
      </c>
      <c r="F62" s="294">
        <f t="shared" si="1"/>
        <v>0</v>
      </c>
      <c r="G62" s="294">
        <f t="shared" si="1"/>
        <v>0</v>
      </c>
      <c r="H62" s="294">
        <f t="shared" si="1"/>
        <v>0</v>
      </c>
      <c r="I62" s="294">
        <f t="shared" si="1"/>
        <v>0</v>
      </c>
      <c r="J62" s="294">
        <f>ROUND(J47+J48,0)</f>
        <v>0</v>
      </c>
      <c r="K62" s="294">
        <f t="shared" si="1"/>
        <v>0</v>
      </c>
      <c r="L62" s="294">
        <f t="shared" si="1"/>
        <v>316304</v>
      </c>
      <c r="M62" s="294">
        <f t="shared" si="1"/>
        <v>0</v>
      </c>
      <c r="N62" s="294">
        <f t="shared" si="1"/>
        <v>0</v>
      </c>
      <c r="O62" s="294">
        <f t="shared" si="1"/>
        <v>0</v>
      </c>
      <c r="P62" s="294">
        <f t="shared" si="1"/>
        <v>0</v>
      </c>
      <c r="Q62" s="294">
        <f t="shared" si="1"/>
        <v>0</v>
      </c>
      <c r="R62" s="294">
        <f t="shared" si="1"/>
        <v>0</v>
      </c>
      <c r="S62" s="294">
        <f t="shared" si="1"/>
        <v>9634</v>
      </c>
      <c r="T62" s="294">
        <f t="shared" si="1"/>
        <v>0</v>
      </c>
      <c r="U62" s="294">
        <f t="shared" si="1"/>
        <v>52350</v>
      </c>
      <c r="V62" s="294">
        <f t="shared" si="1"/>
        <v>488</v>
      </c>
      <c r="W62" s="294">
        <f t="shared" si="1"/>
        <v>0</v>
      </c>
      <c r="X62" s="294">
        <f t="shared" si="1"/>
        <v>0</v>
      </c>
      <c r="Y62" s="294">
        <f t="shared" si="1"/>
        <v>60283</v>
      </c>
      <c r="Z62" s="294">
        <f t="shared" si="1"/>
        <v>0</v>
      </c>
      <c r="AA62" s="294">
        <f t="shared" si="1"/>
        <v>0</v>
      </c>
      <c r="AB62" s="294">
        <f t="shared" si="1"/>
        <v>0</v>
      </c>
      <c r="AC62" s="294">
        <f t="shared" si="1"/>
        <v>0</v>
      </c>
      <c r="AD62" s="294">
        <f t="shared" si="1"/>
        <v>0</v>
      </c>
      <c r="AE62" s="294">
        <f t="shared" si="1"/>
        <v>39985</v>
      </c>
      <c r="AF62" s="294">
        <f t="shared" si="1"/>
        <v>0</v>
      </c>
      <c r="AG62" s="294">
        <f t="shared" si="1"/>
        <v>101267</v>
      </c>
      <c r="AH62" s="294">
        <f t="shared" si="1"/>
        <v>0</v>
      </c>
      <c r="AI62" s="294">
        <f t="shared" si="1"/>
        <v>0</v>
      </c>
      <c r="AJ62" s="294">
        <f t="shared" si="1"/>
        <v>113146</v>
      </c>
      <c r="AK62" s="294">
        <f t="shared" si="1"/>
        <v>0</v>
      </c>
      <c r="AL62" s="294">
        <f t="shared" si="1"/>
        <v>0</v>
      </c>
      <c r="AM62" s="294">
        <f t="shared" si="1"/>
        <v>0</v>
      </c>
      <c r="AN62" s="294">
        <f t="shared" si="1"/>
        <v>0</v>
      </c>
      <c r="AO62" s="294">
        <f t="shared" si="1"/>
        <v>1912</v>
      </c>
      <c r="AP62" s="294">
        <f t="shared" si="1"/>
        <v>0</v>
      </c>
      <c r="AQ62" s="294">
        <f t="shared" si="1"/>
        <v>0</v>
      </c>
      <c r="AR62" s="294">
        <f t="shared" si="1"/>
        <v>0</v>
      </c>
      <c r="AS62" s="294">
        <f t="shared" si="1"/>
        <v>0</v>
      </c>
      <c r="AT62" s="294">
        <f t="shared" si="1"/>
        <v>0</v>
      </c>
      <c r="AU62" s="294">
        <f t="shared" si="1"/>
        <v>0</v>
      </c>
      <c r="AV62" s="294">
        <f t="shared" si="1"/>
        <v>0</v>
      </c>
      <c r="AW62" s="294">
        <f t="shared" si="1"/>
        <v>0</v>
      </c>
      <c r="AX62" s="294">
        <f t="shared" si="1"/>
        <v>0</v>
      </c>
      <c r="AY62" s="294">
        <f>ROUND(AY47+AY48,0)</f>
        <v>52979</v>
      </c>
      <c r="AZ62" s="294">
        <f>ROUND(AZ47+AZ48,0)</f>
        <v>0</v>
      </c>
      <c r="BA62" s="294">
        <f>ROUND(BA47+BA48,0)</f>
        <v>6037</v>
      </c>
      <c r="BB62" s="294">
        <f t="shared" si="1"/>
        <v>20946</v>
      </c>
      <c r="BC62" s="294">
        <f t="shared" si="1"/>
        <v>0</v>
      </c>
      <c r="BD62" s="294">
        <f t="shared" si="1"/>
        <v>0</v>
      </c>
      <c r="BE62" s="294">
        <f t="shared" si="1"/>
        <v>29590</v>
      </c>
      <c r="BF62" s="294">
        <f t="shared" si="1"/>
        <v>24370</v>
      </c>
      <c r="BG62" s="294">
        <f t="shared" si="1"/>
        <v>0</v>
      </c>
      <c r="BH62" s="294">
        <f t="shared" si="1"/>
        <v>15214</v>
      </c>
      <c r="BI62" s="294">
        <f t="shared" si="1"/>
        <v>0</v>
      </c>
      <c r="BJ62" s="294">
        <f t="shared" si="1"/>
        <v>21856</v>
      </c>
      <c r="BK62" s="294">
        <f t="shared" si="1"/>
        <v>0</v>
      </c>
      <c r="BL62" s="294">
        <f t="shared" si="1"/>
        <v>0</v>
      </c>
      <c r="BM62" s="294">
        <f t="shared" si="1"/>
        <v>0</v>
      </c>
      <c r="BN62" s="294">
        <f t="shared" si="1"/>
        <v>22286</v>
      </c>
      <c r="BO62" s="294">
        <f t="shared" ref="BO62:CC62" si="2">ROUND(BO47+BO48,0)</f>
        <v>0</v>
      </c>
      <c r="BP62" s="294">
        <f t="shared" si="2"/>
        <v>0</v>
      </c>
      <c r="BQ62" s="294">
        <f t="shared" si="2"/>
        <v>0</v>
      </c>
      <c r="BR62" s="294">
        <f t="shared" si="2"/>
        <v>15843</v>
      </c>
      <c r="BS62" s="294">
        <f t="shared" si="2"/>
        <v>0</v>
      </c>
      <c r="BT62" s="294">
        <f t="shared" si="2"/>
        <v>0</v>
      </c>
      <c r="BU62" s="294">
        <f t="shared" si="2"/>
        <v>0</v>
      </c>
      <c r="BV62" s="294">
        <f t="shared" si="2"/>
        <v>52461</v>
      </c>
      <c r="BW62" s="294">
        <f t="shared" si="2"/>
        <v>0</v>
      </c>
      <c r="BX62" s="294">
        <f t="shared" si="2"/>
        <v>0</v>
      </c>
      <c r="BY62" s="294">
        <f t="shared" si="2"/>
        <v>34548</v>
      </c>
      <c r="BZ62" s="294">
        <f t="shared" si="2"/>
        <v>0</v>
      </c>
      <c r="CA62" s="294">
        <f t="shared" si="2"/>
        <v>0</v>
      </c>
      <c r="CB62" s="294">
        <f t="shared" si="2"/>
        <v>0</v>
      </c>
      <c r="CC62" s="294">
        <f t="shared" si="2"/>
        <v>0</v>
      </c>
      <c r="CD62" s="304" t="s">
        <v>221</v>
      </c>
      <c r="CE62" s="294">
        <f t="shared" si="0"/>
        <v>994612</v>
      </c>
      <c r="CF62" s="251"/>
    </row>
    <row r="63" spans="1:84" ht="12.65" customHeight="1" x14ac:dyDescent="0.3">
      <c r="A63" s="301" t="s">
        <v>236</v>
      </c>
      <c r="B63" s="294"/>
      <c r="C63" s="299"/>
      <c r="D63" s="299"/>
      <c r="E63" s="299">
        <v>9066</v>
      </c>
      <c r="F63" s="185"/>
      <c r="G63" s="299"/>
      <c r="H63" s="299"/>
      <c r="I63" s="185"/>
      <c r="J63" s="185"/>
      <c r="K63" s="185"/>
      <c r="L63" s="185">
        <v>921205</v>
      </c>
      <c r="M63" s="299"/>
      <c r="N63" s="299"/>
      <c r="O63" s="299"/>
      <c r="P63" s="185"/>
      <c r="Q63" s="185"/>
      <c r="R63" s="185"/>
      <c r="S63" s="185">
        <v>63</v>
      </c>
      <c r="T63" s="185"/>
      <c r="U63" s="185">
        <v>11949</v>
      </c>
      <c r="V63" s="185">
        <v>4839</v>
      </c>
      <c r="W63" s="185"/>
      <c r="X63" s="185"/>
      <c r="Y63" s="185">
        <v>15299</v>
      </c>
      <c r="Z63" s="185"/>
      <c r="AA63" s="185"/>
      <c r="AB63" s="185">
        <v>117539</v>
      </c>
      <c r="AC63" s="185"/>
      <c r="AD63" s="185"/>
      <c r="AE63" s="185">
        <v>3521</v>
      </c>
      <c r="AF63" s="185"/>
      <c r="AG63" s="185">
        <v>344761</v>
      </c>
      <c r="AH63" s="185"/>
      <c r="AI63" s="185"/>
      <c r="AJ63" s="185">
        <v>2252</v>
      </c>
      <c r="AK63" s="185"/>
      <c r="AL63" s="185"/>
      <c r="AM63" s="185"/>
      <c r="AN63" s="185"/>
      <c r="AO63" s="185">
        <v>5569</v>
      </c>
      <c r="AP63" s="185"/>
      <c r="AQ63" s="185"/>
      <c r="AR63" s="185"/>
      <c r="AS63" s="185"/>
      <c r="AT63" s="185"/>
      <c r="AU63" s="185"/>
      <c r="AV63" s="185"/>
      <c r="AW63" s="185"/>
      <c r="AX63" s="185"/>
      <c r="AY63" s="185">
        <v>23991</v>
      </c>
      <c r="AZ63" s="185"/>
      <c r="BA63" s="185"/>
      <c r="BB63" s="185">
        <v>63</v>
      </c>
      <c r="BC63" s="185"/>
      <c r="BD63" s="185"/>
      <c r="BE63" s="185">
        <v>1309</v>
      </c>
      <c r="BF63" s="185">
        <v>63</v>
      </c>
      <c r="BG63" s="185"/>
      <c r="BH63" s="185">
        <v>3313</v>
      </c>
      <c r="BI63" s="185"/>
      <c r="BJ63" s="185">
        <v>2531</v>
      </c>
      <c r="BK63" s="185"/>
      <c r="BL63" s="185"/>
      <c r="BM63" s="185"/>
      <c r="BN63" s="185">
        <v>226424</v>
      </c>
      <c r="BO63" s="185"/>
      <c r="BP63" s="185"/>
      <c r="BQ63" s="185"/>
      <c r="BR63" s="185">
        <v>22517</v>
      </c>
      <c r="BS63" s="185"/>
      <c r="BT63" s="185"/>
      <c r="BU63" s="185"/>
      <c r="BV63" s="185">
        <v>254558</v>
      </c>
      <c r="BW63" s="185"/>
      <c r="BX63" s="185"/>
      <c r="BY63" s="185">
        <v>1291</v>
      </c>
      <c r="BZ63" s="185"/>
      <c r="CA63" s="185"/>
      <c r="CB63" s="185"/>
      <c r="CC63" s="185"/>
      <c r="CD63" s="304" t="s">
        <v>221</v>
      </c>
      <c r="CE63" s="294">
        <f t="shared" si="0"/>
        <v>1972123</v>
      </c>
      <c r="CF63" s="251"/>
    </row>
    <row r="64" spans="1:84" ht="12.65" customHeight="1" x14ac:dyDescent="0.3">
      <c r="A64" s="301" t="s">
        <v>237</v>
      </c>
      <c r="B64" s="294"/>
      <c r="C64" s="299"/>
      <c r="D64" s="299"/>
      <c r="E64" s="185">
        <v>1617</v>
      </c>
      <c r="F64" s="185"/>
      <c r="G64" s="299"/>
      <c r="H64" s="299"/>
      <c r="I64" s="185"/>
      <c r="J64" s="185"/>
      <c r="K64" s="185"/>
      <c r="L64" s="185">
        <v>164279</v>
      </c>
      <c r="M64" s="299"/>
      <c r="N64" s="299"/>
      <c r="O64" s="299"/>
      <c r="P64" s="185"/>
      <c r="Q64" s="185"/>
      <c r="R64" s="185"/>
      <c r="S64" s="185">
        <v>2621</v>
      </c>
      <c r="T64" s="185"/>
      <c r="U64" s="185">
        <v>156866</v>
      </c>
      <c r="V64" s="185">
        <v>30.76</v>
      </c>
      <c r="W64" s="185"/>
      <c r="X64" s="185"/>
      <c r="Y64" s="185">
        <v>97.24</v>
      </c>
      <c r="Z64" s="185"/>
      <c r="AA64" s="185"/>
      <c r="AB64" s="185">
        <v>93456</v>
      </c>
      <c r="AC64" s="185"/>
      <c r="AD64" s="185"/>
      <c r="AE64" s="185">
        <v>5823</v>
      </c>
      <c r="AF64" s="185"/>
      <c r="AG64" s="185">
        <v>34451</v>
      </c>
      <c r="AH64" s="185"/>
      <c r="AI64" s="185"/>
      <c r="AJ64" s="185">
        <v>19861</v>
      </c>
      <c r="AK64" s="185"/>
      <c r="AL64" s="185"/>
      <c r="AM64" s="185"/>
      <c r="AN64" s="185"/>
      <c r="AO64" s="185">
        <v>993</v>
      </c>
      <c r="AP64" s="185"/>
      <c r="AQ64" s="185"/>
      <c r="AR64" s="185"/>
      <c r="AS64" s="185"/>
      <c r="AT64" s="185"/>
      <c r="AU64" s="185"/>
      <c r="AV64" s="185"/>
      <c r="AW64" s="185"/>
      <c r="AX64" s="185"/>
      <c r="AY64" s="185">
        <v>77004</v>
      </c>
      <c r="AZ64" s="185"/>
      <c r="BA64" s="185">
        <v>17730</v>
      </c>
      <c r="BB64" s="185">
        <v>2901</v>
      </c>
      <c r="BC64" s="185"/>
      <c r="BD64" s="185"/>
      <c r="BE64" s="185">
        <v>24824</v>
      </c>
      <c r="BF64" s="185">
        <v>12854</v>
      </c>
      <c r="BG64" s="185"/>
      <c r="BH64" s="185">
        <v>47442</v>
      </c>
      <c r="BI64" s="185"/>
      <c r="BJ64" s="185">
        <v>3082</v>
      </c>
      <c r="BK64" s="185"/>
      <c r="BL64" s="185"/>
      <c r="BM64" s="185"/>
      <c r="BN64" s="185">
        <v>11857</v>
      </c>
      <c r="BO64" s="185"/>
      <c r="BP64" s="185"/>
      <c r="BQ64" s="185"/>
      <c r="BR64" s="185">
        <v>1527</v>
      </c>
      <c r="BS64" s="185"/>
      <c r="BT64" s="185"/>
      <c r="BU64" s="185"/>
      <c r="BV64" s="185">
        <v>3292</v>
      </c>
      <c r="BW64" s="185"/>
      <c r="BX64" s="185"/>
      <c r="BY64" s="185">
        <v>51879</v>
      </c>
      <c r="BZ64" s="185"/>
      <c r="CA64" s="185"/>
      <c r="CB64" s="185"/>
      <c r="CC64" s="185"/>
      <c r="CD64" s="304" t="s">
        <v>221</v>
      </c>
      <c r="CE64" s="294">
        <f t="shared" si="0"/>
        <v>734487</v>
      </c>
      <c r="CF64" s="251"/>
    </row>
    <row r="65" spans="1:84" ht="12.65" customHeight="1" x14ac:dyDescent="0.3">
      <c r="A65" s="301" t="s">
        <v>238</v>
      </c>
      <c r="B65" s="294"/>
      <c r="C65" s="299"/>
      <c r="D65" s="299"/>
      <c r="E65" s="299">
        <v>6</v>
      </c>
      <c r="F65" s="299"/>
      <c r="G65" s="299"/>
      <c r="H65" s="299"/>
      <c r="I65" s="185"/>
      <c r="J65" s="299"/>
      <c r="K65" s="185"/>
      <c r="L65" s="185">
        <v>640</v>
      </c>
      <c r="M65" s="299"/>
      <c r="N65" s="299"/>
      <c r="O65" s="299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>
        <v>795</v>
      </c>
      <c r="AH65" s="185"/>
      <c r="AI65" s="185"/>
      <c r="AJ65" s="185"/>
      <c r="AK65" s="185"/>
      <c r="AL65" s="185"/>
      <c r="AM65" s="185"/>
      <c r="AN65" s="185"/>
      <c r="AO65" s="185">
        <v>4</v>
      </c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>
        <v>108590</v>
      </c>
      <c r="BF65" s="185"/>
      <c r="BG65" s="185"/>
      <c r="BH65" s="185">
        <v>43003</v>
      </c>
      <c r="BI65" s="185"/>
      <c r="BJ65" s="185"/>
      <c r="BK65" s="185"/>
      <c r="BL65" s="185"/>
      <c r="BM65" s="185"/>
      <c r="BN65" s="185">
        <v>0</v>
      </c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>
        <v>309</v>
      </c>
      <c r="BZ65" s="185"/>
      <c r="CA65" s="185"/>
      <c r="CB65" s="185"/>
      <c r="CC65" s="185"/>
      <c r="CD65" s="304" t="s">
        <v>221</v>
      </c>
      <c r="CE65" s="294">
        <f t="shared" si="0"/>
        <v>153347</v>
      </c>
      <c r="CF65" s="251"/>
    </row>
    <row r="66" spans="1:84" ht="12.65" customHeight="1" x14ac:dyDescent="0.3">
      <c r="A66" s="301" t="s">
        <v>239</v>
      </c>
      <c r="B66" s="294"/>
      <c r="C66" s="299"/>
      <c r="D66" s="299"/>
      <c r="E66" s="299">
        <v>197</v>
      </c>
      <c r="F66" s="299"/>
      <c r="G66" s="299"/>
      <c r="H66" s="299"/>
      <c r="I66" s="299"/>
      <c r="J66" s="299"/>
      <c r="K66" s="185"/>
      <c r="L66" s="185">
        <v>20036</v>
      </c>
      <c r="M66" s="299"/>
      <c r="N66" s="299"/>
      <c r="O66" s="185"/>
      <c r="P66" s="185"/>
      <c r="Q66" s="185"/>
      <c r="R66" s="185"/>
      <c r="S66" s="299"/>
      <c r="T66" s="299"/>
      <c r="U66" s="185">
        <v>137349</v>
      </c>
      <c r="V66" s="185">
        <v>2097</v>
      </c>
      <c r="W66" s="185"/>
      <c r="X66" s="185"/>
      <c r="Y66" s="185">
        <v>6631</v>
      </c>
      <c r="Z66" s="185"/>
      <c r="AA66" s="185"/>
      <c r="AB66" s="185">
        <v>4486</v>
      </c>
      <c r="AC66" s="185"/>
      <c r="AD66" s="185"/>
      <c r="AE66" s="185"/>
      <c r="AF66" s="185"/>
      <c r="AG66" s="185">
        <v>991</v>
      </c>
      <c r="AH66" s="185"/>
      <c r="AI66" s="185"/>
      <c r="AJ66" s="185">
        <v>9158</v>
      </c>
      <c r="AK66" s="185"/>
      <c r="AL66" s="185"/>
      <c r="AM66" s="185"/>
      <c r="AN66" s="185"/>
      <c r="AO66" s="185">
        <v>121</v>
      </c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>
        <v>43985</v>
      </c>
      <c r="BF66" s="185"/>
      <c r="BG66" s="185"/>
      <c r="BH66" s="185">
        <v>95312</v>
      </c>
      <c r="BI66" s="185"/>
      <c r="BJ66" s="185">
        <v>462</v>
      </c>
      <c r="BK66" s="185"/>
      <c r="BL66" s="185"/>
      <c r="BM66" s="185"/>
      <c r="BN66" s="185">
        <v>250</v>
      </c>
      <c r="BO66" s="185"/>
      <c r="BP66" s="185"/>
      <c r="BQ66" s="185"/>
      <c r="BR66" s="185">
        <v>436</v>
      </c>
      <c r="BS66" s="185"/>
      <c r="BT66" s="185"/>
      <c r="BU66" s="185"/>
      <c r="BV66" s="185"/>
      <c r="BW66" s="185"/>
      <c r="BX66" s="185"/>
      <c r="BY66" s="185">
        <v>56583</v>
      </c>
      <c r="BZ66" s="185"/>
      <c r="CA66" s="185"/>
      <c r="CB66" s="185"/>
      <c r="CC66" s="185"/>
      <c r="CD66" s="304" t="s">
        <v>221</v>
      </c>
      <c r="CE66" s="294">
        <f t="shared" si="0"/>
        <v>378094</v>
      </c>
      <c r="CF66" s="251"/>
    </row>
    <row r="67" spans="1:84" ht="12.65" customHeight="1" x14ac:dyDescent="0.3">
      <c r="A67" s="301" t="s">
        <v>6</v>
      </c>
      <c r="B67" s="294"/>
      <c r="C67" s="294">
        <f>ROUND(C51+C52,0)</f>
        <v>0</v>
      </c>
      <c r="D67" s="294">
        <f>ROUND(D51+D52,0)</f>
        <v>0</v>
      </c>
      <c r="E67" s="294">
        <f t="shared" ref="E67:BP67" si="3">ROUND(E51+E52,0)</f>
        <v>517</v>
      </c>
      <c r="F67" s="294">
        <f t="shared" si="3"/>
        <v>0</v>
      </c>
      <c r="G67" s="294">
        <f t="shared" si="3"/>
        <v>0</v>
      </c>
      <c r="H67" s="294">
        <f t="shared" si="3"/>
        <v>0</v>
      </c>
      <c r="I67" s="294">
        <f t="shared" si="3"/>
        <v>0</v>
      </c>
      <c r="J67" s="294">
        <f>ROUND(J51+J52,0)</f>
        <v>0</v>
      </c>
      <c r="K67" s="294">
        <f t="shared" si="3"/>
        <v>1061</v>
      </c>
      <c r="L67" s="294">
        <f t="shared" si="3"/>
        <v>52800</v>
      </c>
      <c r="M67" s="294">
        <f t="shared" si="3"/>
        <v>0</v>
      </c>
      <c r="N67" s="294">
        <f t="shared" si="3"/>
        <v>0</v>
      </c>
      <c r="O67" s="294">
        <f t="shared" si="3"/>
        <v>0</v>
      </c>
      <c r="P67" s="294">
        <f t="shared" si="3"/>
        <v>0</v>
      </c>
      <c r="Q67" s="294">
        <f t="shared" si="3"/>
        <v>0</v>
      </c>
      <c r="R67" s="294">
        <f t="shared" si="3"/>
        <v>0</v>
      </c>
      <c r="S67" s="294">
        <f t="shared" si="3"/>
        <v>1546</v>
      </c>
      <c r="T67" s="294">
        <f t="shared" si="3"/>
        <v>0</v>
      </c>
      <c r="U67" s="294">
        <f t="shared" si="3"/>
        <v>3173</v>
      </c>
      <c r="V67" s="294">
        <f t="shared" si="3"/>
        <v>205</v>
      </c>
      <c r="W67" s="294">
        <f t="shared" si="3"/>
        <v>0</v>
      </c>
      <c r="X67" s="294">
        <f t="shared" si="3"/>
        <v>0</v>
      </c>
      <c r="Y67" s="294">
        <f t="shared" si="3"/>
        <v>647</v>
      </c>
      <c r="Z67" s="294">
        <f t="shared" si="3"/>
        <v>0</v>
      </c>
      <c r="AA67" s="294">
        <f t="shared" si="3"/>
        <v>0</v>
      </c>
      <c r="AB67" s="294">
        <f t="shared" si="3"/>
        <v>307</v>
      </c>
      <c r="AC67" s="294">
        <f t="shared" si="3"/>
        <v>0</v>
      </c>
      <c r="AD67" s="294">
        <f t="shared" si="3"/>
        <v>0</v>
      </c>
      <c r="AE67" s="294">
        <f t="shared" si="3"/>
        <v>2699</v>
      </c>
      <c r="AF67" s="294">
        <f t="shared" si="3"/>
        <v>0</v>
      </c>
      <c r="AG67" s="294">
        <f t="shared" si="3"/>
        <v>3400</v>
      </c>
      <c r="AH67" s="294">
        <f t="shared" si="3"/>
        <v>0</v>
      </c>
      <c r="AI67" s="294">
        <f t="shared" si="3"/>
        <v>0</v>
      </c>
      <c r="AJ67" s="294">
        <f t="shared" si="3"/>
        <v>5582</v>
      </c>
      <c r="AK67" s="294">
        <f t="shared" si="3"/>
        <v>0</v>
      </c>
      <c r="AL67" s="294">
        <f t="shared" si="3"/>
        <v>0</v>
      </c>
      <c r="AM67" s="294">
        <f t="shared" si="3"/>
        <v>0</v>
      </c>
      <c r="AN67" s="294">
        <f t="shared" si="3"/>
        <v>0</v>
      </c>
      <c r="AO67" s="294">
        <f t="shared" si="3"/>
        <v>318</v>
      </c>
      <c r="AP67" s="294">
        <f t="shared" si="3"/>
        <v>0</v>
      </c>
      <c r="AQ67" s="294">
        <f t="shared" si="3"/>
        <v>0</v>
      </c>
      <c r="AR67" s="294">
        <f t="shared" si="3"/>
        <v>0</v>
      </c>
      <c r="AS67" s="294">
        <f t="shared" si="3"/>
        <v>0</v>
      </c>
      <c r="AT67" s="294">
        <f t="shared" si="3"/>
        <v>0</v>
      </c>
      <c r="AU67" s="294">
        <f t="shared" si="3"/>
        <v>0</v>
      </c>
      <c r="AV67" s="294">
        <f t="shared" si="3"/>
        <v>0</v>
      </c>
      <c r="AW67" s="294">
        <f t="shared" si="3"/>
        <v>0</v>
      </c>
      <c r="AX67" s="294">
        <f t="shared" si="3"/>
        <v>0</v>
      </c>
      <c r="AY67" s="294">
        <f t="shared" si="3"/>
        <v>0</v>
      </c>
      <c r="AZ67" s="294">
        <f>ROUND(AZ51+AZ52,0)</f>
        <v>0</v>
      </c>
      <c r="BA67" s="294">
        <f>ROUND(BA51+BA52,0)</f>
        <v>4003</v>
      </c>
      <c r="BB67" s="294">
        <f t="shared" si="3"/>
        <v>0</v>
      </c>
      <c r="BC67" s="294">
        <f t="shared" si="3"/>
        <v>0</v>
      </c>
      <c r="BD67" s="294">
        <f t="shared" si="3"/>
        <v>0</v>
      </c>
      <c r="BE67" s="294">
        <f t="shared" si="3"/>
        <v>14057</v>
      </c>
      <c r="BF67" s="294">
        <f t="shared" si="3"/>
        <v>1126</v>
      </c>
      <c r="BG67" s="294">
        <f t="shared" si="3"/>
        <v>0</v>
      </c>
      <c r="BH67" s="294">
        <f t="shared" si="3"/>
        <v>0</v>
      </c>
      <c r="BI67" s="294">
        <f t="shared" si="3"/>
        <v>0</v>
      </c>
      <c r="BJ67" s="294">
        <f t="shared" si="3"/>
        <v>1918</v>
      </c>
      <c r="BK67" s="294">
        <f t="shared" si="3"/>
        <v>0</v>
      </c>
      <c r="BL67" s="294">
        <f t="shared" si="3"/>
        <v>0</v>
      </c>
      <c r="BM67" s="294">
        <f t="shared" si="3"/>
        <v>0</v>
      </c>
      <c r="BN67" s="294">
        <f t="shared" si="3"/>
        <v>19369</v>
      </c>
      <c r="BO67" s="294">
        <f t="shared" si="3"/>
        <v>0</v>
      </c>
      <c r="BP67" s="294">
        <f t="shared" si="3"/>
        <v>0</v>
      </c>
      <c r="BQ67" s="294">
        <f t="shared" ref="BQ67:CC67" si="4">ROUND(BQ51+BQ52,0)</f>
        <v>0</v>
      </c>
      <c r="BR67" s="294">
        <f t="shared" si="4"/>
        <v>0</v>
      </c>
      <c r="BS67" s="294">
        <f t="shared" si="4"/>
        <v>0</v>
      </c>
      <c r="BT67" s="294">
        <f t="shared" si="4"/>
        <v>0</v>
      </c>
      <c r="BU67" s="294">
        <f t="shared" si="4"/>
        <v>0</v>
      </c>
      <c r="BV67" s="294">
        <f t="shared" si="4"/>
        <v>0</v>
      </c>
      <c r="BW67" s="294">
        <f t="shared" si="4"/>
        <v>0</v>
      </c>
      <c r="BX67" s="294">
        <f t="shared" si="4"/>
        <v>0</v>
      </c>
      <c r="BY67" s="294">
        <f t="shared" si="4"/>
        <v>0</v>
      </c>
      <c r="BZ67" s="294">
        <f t="shared" si="4"/>
        <v>0</v>
      </c>
      <c r="CA67" s="294">
        <f t="shared" si="4"/>
        <v>0</v>
      </c>
      <c r="CB67" s="294">
        <f t="shared" si="4"/>
        <v>0</v>
      </c>
      <c r="CC67" s="294">
        <f t="shared" si="4"/>
        <v>0</v>
      </c>
      <c r="CD67" s="304" t="s">
        <v>221</v>
      </c>
      <c r="CE67" s="294">
        <f t="shared" si="0"/>
        <v>112728</v>
      </c>
      <c r="CF67" s="251"/>
    </row>
    <row r="68" spans="1:84" ht="12.65" customHeight="1" x14ac:dyDescent="0.3">
      <c r="A68" s="301" t="s">
        <v>240</v>
      </c>
      <c r="B68" s="294"/>
      <c r="C68" s="299"/>
      <c r="D68" s="299"/>
      <c r="E68" s="299">
        <v>308</v>
      </c>
      <c r="F68" s="299"/>
      <c r="G68" s="299"/>
      <c r="H68" s="299"/>
      <c r="I68" s="299"/>
      <c r="J68" s="299"/>
      <c r="K68" s="185"/>
      <c r="L68" s="185">
        <v>31313</v>
      </c>
      <c r="M68" s="299"/>
      <c r="N68" s="299"/>
      <c r="O68" s="299"/>
      <c r="P68" s="185"/>
      <c r="Q68" s="185"/>
      <c r="R68" s="185"/>
      <c r="S68" s="185"/>
      <c r="T68" s="185"/>
      <c r="U68" s="185">
        <v>-171</v>
      </c>
      <c r="V68" s="185">
        <v>-1570</v>
      </c>
      <c r="W68" s="185"/>
      <c r="X68" s="185"/>
      <c r="Y68" s="185">
        <v>-4963</v>
      </c>
      <c r="Z68" s="185"/>
      <c r="AA68" s="185"/>
      <c r="AB68" s="185"/>
      <c r="AC68" s="185"/>
      <c r="AD68" s="185"/>
      <c r="AE68" s="185"/>
      <c r="AF68" s="185"/>
      <c r="AG68" s="185">
        <v>6649</v>
      </c>
      <c r="AH68" s="185"/>
      <c r="AI68" s="185"/>
      <c r="AJ68" s="185">
        <v>3155</v>
      </c>
      <c r="AK68" s="185"/>
      <c r="AL68" s="185"/>
      <c r="AM68" s="185"/>
      <c r="AN68" s="185"/>
      <c r="AO68" s="185">
        <v>189</v>
      </c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>
        <v>4007</v>
      </c>
      <c r="BF68" s="185"/>
      <c r="BG68" s="185"/>
      <c r="BH68" s="185"/>
      <c r="BI68" s="185"/>
      <c r="BJ68" s="185">
        <v>1826</v>
      </c>
      <c r="BK68" s="185"/>
      <c r="BL68" s="185"/>
      <c r="BM68" s="185"/>
      <c r="BN68" s="185">
        <v>4389</v>
      </c>
      <c r="BO68" s="185"/>
      <c r="BP68" s="185"/>
      <c r="BQ68" s="185"/>
      <c r="BR68" s="185"/>
      <c r="BS68" s="185"/>
      <c r="BT68" s="185"/>
      <c r="BU68" s="185"/>
      <c r="BV68" s="185">
        <v>2047</v>
      </c>
      <c r="BW68" s="185"/>
      <c r="BX68" s="185"/>
      <c r="BY68" s="185"/>
      <c r="BZ68" s="185"/>
      <c r="CA68" s="185"/>
      <c r="CB68" s="185"/>
      <c r="CC68" s="185"/>
      <c r="CD68" s="304" t="s">
        <v>221</v>
      </c>
      <c r="CE68" s="294">
        <f t="shared" si="0"/>
        <v>47179</v>
      </c>
      <c r="CF68" s="251"/>
    </row>
    <row r="69" spans="1:84" ht="12.65" customHeight="1" x14ac:dyDescent="0.3">
      <c r="A69" s="301" t="s">
        <v>241</v>
      </c>
      <c r="B69" s="294"/>
      <c r="C69" s="299"/>
      <c r="D69" s="299"/>
      <c r="E69" s="185">
        <v>108</v>
      </c>
      <c r="F69" s="185"/>
      <c r="G69" s="299"/>
      <c r="H69" s="299"/>
      <c r="I69" s="185"/>
      <c r="J69" s="185"/>
      <c r="K69" s="185"/>
      <c r="L69" s="185">
        <v>11010</v>
      </c>
      <c r="M69" s="299"/>
      <c r="N69" s="299"/>
      <c r="O69" s="299"/>
      <c r="P69" s="185"/>
      <c r="Q69" s="185"/>
      <c r="R69" s="224"/>
      <c r="S69" s="185">
        <v>37</v>
      </c>
      <c r="T69" s="299"/>
      <c r="U69" s="185">
        <v>3519</v>
      </c>
      <c r="V69" s="185">
        <v>722.85</v>
      </c>
      <c r="W69" s="299"/>
      <c r="X69" s="185"/>
      <c r="Y69" s="185">
        <v>2285.13</v>
      </c>
      <c r="Z69" s="185"/>
      <c r="AA69" s="185"/>
      <c r="AB69" s="185">
        <v>0</v>
      </c>
      <c r="AC69" s="185"/>
      <c r="AD69" s="185"/>
      <c r="AE69" s="185">
        <v>6232</v>
      </c>
      <c r="AF69" s="185"/>
      <c r="AG69" s="185">
        <v>11717</v>
      </c>
      <c r="AH69" s="185"/>
      <c r="AI69" s="185"/>
      <c r="AJ69" s="185">
        <v>5827</v>
      </c>
      <c r="AK69" s="185"/>
      <c r="AL69" s="185"/>
      <c r="AM69" s="185"/>
      <c r="AN69" s="185"/>
      <c r="AO69" s="299">
        <v>67</v>
      </c>
      <c r="AP69" s="185"/>
      <c r="AQ69" s="299"/>
      <c r="AR69" s="299"/>
      <c r="AS69" s="299"/>
      <c r="AT69" s="299"/>
      <c r="AU69" s="185"/>
      <c r="AV69" s="185"/>
      <c r="AW69" s="185"/>
      <c r="AX69" s="185"/>
      <c r="AY69" s="185">
        <v>107</v>
      </c>
      <c r="AZ69" s="185"/>
      <c r="BA69" s="185">
        <v>0</v>
      </c>
      <c r="BB69" s="185">
        <v>518</v>
      </c>
      <c r="BC69" s="185"/>
      <c r="BD69" s="185"/>
      <c r="BE69" s="185">
        <v>632</v>
      </c>
      <c r="BF69" s="185">
        <v>278</v>
      </c>
      <c r="BG69" s="185"/>
      <c r="BH69" s="224">
        <v>12433</v>
      </c>
      <c r="BI69" s="185"/>
      <c r="BJ69" s="185">
        <v>36363</v>
      </c>
      <c r="BK69" s="185"/>
      <c r="BL69" s="185"/>
      <c r="BM69" s="185"/>
      <c r="BN69" s="185">
        <v>4099</v>
      </c>
      <c r="BO69" s="185"/>
      <c r="BP69" s="185"/>
      <c r="BQ69" s="185"/>
      <c r="BR69" s="185">
        <v>10241</v>
      </c>
      <c r="BS69" s="185"/>
      <c r="BT69" s="185"/>
      <c r="BU69" s="185"/>
      <c r="BV69" s="185">
        <v>1844</v>
      </c>
      <c r="BW69" s="185"/>
      <c r="BX69" s="185"/>
      <c r="BY69" s="185">
        <v>3706</v>
      </c>
      <c r="BZ69" s="185"/>
      <c r="CA69" s="185"/>
      <c r="CB69" s="185"/>
      <c r="CC69" s="185"/>
      <c r="CD69" s="307">
        <v>206301</v>
      </c>
      <c r="CE69" s="294">
        <f t="shared" si="0"/>
        <v>318046.98</v>
      </c>
      <c r="CF69" s="251"/>
    </row>
    <row r="70" spans="1:84" ht="12.65" customHeight="1" x14ac:dyDescent="0.3">
      <c r="A70" s="301" t="s">
        <v>242</v>
      </c>
      <c r="B70" s="294"/>
      <c r="C70" s="299"/>
      <c r="D70" s="299"/>
      <c r="E70" s="299"/>
      <c r="F70" s="185"/>
      <c r="G70" s="299"/>
      <c r="H70" s="299"/>
      <c r="I70" s="299"/>
      <c r="J70" s="185"/>
      <c r="K70" s="185"/>
      <c r="L70" s="185"/>
      <c r="M70" s="299"/>
      <c r="N70" s="299"/>
      <c r="O70" s="299"/>
      <c r="P70" s="299"/>
      <c r="Q70" s="299"/>
      <c r="R70" s="299"/>
      <c r="S70" s="299"/>
      <c r="T70" s="299"/>
      <c r="U70" s="185"/>
      <c r="V70" s="299"/>
      <c r="W70" s="299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307">
        <v>2546941</v>
      </c>
      <c r="CE70" s="294">
        <f t="shared" si="0"/>
        <v>2546941</v>
      </c>
      <c r="CF70" s="251"/>
    </row>
    <row r="71" spans="1:84" ht="12.65" customHeight="1" x14ac:dyDescent="0.3">
      <c r="A71" s="301" t="s">
        <v>243</v>
      </c>
      <c r="B71" s="294"/>
      <c r="C71" s="294">
        <f>SUM(C61:C68)+C69-C70</f>
        <v>0</v>
      </c>
      <c r="D71" s="294">
        <f t="shared" ref="D71:AI71" si="5">SUM(D61:D69)-D70</f>
        <v>0</v>
      </c>
      <c r="E71" s="294">
        <f t="shared" si="5"/>
        <v>28713</v>
      </c>
      <c r="F71" s="294">
        <f t="shared" si="5"/>
        <v>0</v>
      </c>
      <c r="G71" s="294">
        <f t="shared" si="5"/>
        <v>0</v>
      </c>
      <c r="H71" s="294">
        <f t="shared" si="5"/>
        <v>0</v>
      </c>
      <c r="I71" s="294">
        <f t="shared" si="5"/>
        <v>0</v>
      </c>
      <c r="J71" s="294">
        <f t="shared" si="5"/>
        <v>0</v>
      </c>
      <c r="K71" s="294">
        <f t="shared" si="5"/>
        <v>1061</v>
      </c>
      <c r="L71" s="294">
        <f t="shared" si="5"/>
        <v>2917934</v>
      </c>
      <c r="M71" s="294">
        <f t="shared" si="5"/>
        <v>0</v>
      </c>
      <c r="N71" s="294">
        <f t="shared" si="5"/>
        <v>0</v>
      </c>
      <c r="O71" s="294">
        <f t="shared" si="5"/>
        <v>0</v>
      </c>
      <c r="P71" s="294">
        <f t="shared" si="5"/>
        <v>0</v>
      </c>
      <c r="Q71" s="294">
        <f t="shared" si="5"/>
        <v>0</v>
      </c>
      <c r="R71" s="294">
        <f t="shared" si="5"/>
        <v>0</v>
      </c>
      <c r="S71" s="294">
        <f t="shared" si="5"/>
        <v>56553</v>
      </c>
      <c r="T71" s="294">
        <f t="shared" si="5"/>
        <v>0</v>
      </c>
      <c r="U71" s="294">
        <f t="shared" si="5"/>
        <v>596798</v>
      </c>
      <c r="V71" s="294">
        <f t="shared" si="5"/>
        <v>8974.61</v>
      </c>
      <c r="W71" s="294">
        <f t="shared" si="5"/>
        <v>0</v>
      </c>
      <c r="X71" s="294">
        <f t="shared" si="5"/>
        <v>0</v>
      </c>
      <c r="Y71" s="294">
        <f t="shared" si="5"/>
        <v>347166.37</v>
      </c>
      <c r="Z71" s="294">
        <f t="shared" si="5"/>
        <v>0</v>
      </c>
      <c r="AA71" s="294">
        <f t="shared" si="5"/>
        <v>0</v>
      </c>
      <c r="AB71" s="294">
        <f t="shared" si="5"/>
        <v>215788</v>
      </c>
      <c r="AC71" s="294">
        <f t="shared" si="5"/>
        <v>0</v>
      </c>
      <c r="AD71" s="294">
        <f t="shared" si="5"/>
        <v>0</v>
      </c>
      <c r="AE71" s="294">
        <f t="shared" si="5"/>
        <v>235283</v>
      </c>
      <c r="AF71" s="294">
        <f t="shared" si="5"/>
        <v>0</v>
      </c>
      <c r="AG71" s="294">
        <f t="shared" si="5"/>
        <v>952364</v>
      </c>
      <c r="AH71" s="294">
        <f t="shared" si="5"/>
        <v>0</v>
      </c>
      <c r="AI71" s="294">
        <f t="shared" si="5"/>
        <v>0</v>
      </c>
      <c r="AJ71" s="294">
        <f t="shared" ref="AJ71:BO71" si="6">SUM(AJ61:AJ69)-AJ70</f>
        <v>659904</v>
      </c>
      <c r="AK71" s="294">
        <f t="shared" si="6"/>
        <v>0</v>
      </c>
      <c r="AL71" s="294">
        <f t="shared" si="6"/>
        <v>0</v>
      </c>
      <c r="AM71" s="294">
        <f t="shared" si="6"/>
        <v>0</v>
      </c>
      <c r="AN71" s="294">
        <f t="shared" si="6"/>
        <v>0</v>
      </c>
      <c r="AO71" s="294">
        <f t="shared" si="6"/>
        <v>17638</v>
      </c>
      <c r="AP71" s="294">
        <f t="shared" si="6"/>
        <v>0</v>
      </c>
      <c r="AQ71" s="294">
        <f t="shared" si="6"/>
        <v>0</v>
      </c>
      <c r="AR71" s="294">
        <f t="shared" si="6"/>
        <v>0</v>
      </c>
      <c r="AS71" s="294">
        <f t="shared" si="6"/>
        <v>0</v>
      </c>
      <c r="AT71" s="294">
        <f t="shared" si="6"/>
        <v>0</v>
      </c>
      <c r="AU71" s="294">
        <f t="shared" si="6"/>
        <v>0</v>
      </c>
      <c r="AV71" s="294">
        <f t="shared" si="6"/>
        <v>0</v>
      </c>
      <c r="AW71" s="294">
        <f t="shared" si="6"/>
        <v>0</v>
      </c>
      <c r="AX71" s="294">
        <f t="shared" si="6"/>
        <v>0</v>
      </c>
      <c r="AY71" s="294">
        <f t="shared" si="6"/>
        <v>388630</v>
      </c>
      <c r="AZ71" s="294">
        <f t="shared" si="6"/>
        <v>0</v>
      </c>
      <c r="BA71" s="294">
        <f t="shared" si="6"/>
        <v>54495</v>
      </c>
      <c r="BB71" s="294">
        <f t="shared" si="6"/>
        <v>117162</v>
      </c>
      <c r="BC71" s="294">
        <f t="shared" si="6"/>
        <v>0</v>
      </c>
      <c r="BD71" s="294">
        <f t="shared" si="6"/>
        <v>0</v>
      </c>
      <c r="BE71" s="294">
        <f t="shared" si="6"/>
        <v>357994</v>
      </c>
      <c r="BF71" s="294">
        <f t="shared" si="6"/>
        <v>146583</v>
      </c>
      <c r="BG71" s="294">
        <f t="shared" si="6"/>
        <v>0</v>
      </c>
      <c r="BH71" s="294">
        <f t="shared" si="6"/>
        <v>284074</v>
      </c>
      <c r="BI71" s="294">
        <f t="shared" si="6"/>
        <v>0</v>
      </c>
      <c r="BJ71" s="294">
        <f t="shared" si="6"/>
        <v>164801</v>
      </c>
      <c r="BK71" s="294">
        <f t="shared" si="6"/>
        <v>0</v>
      </c>
      <c r="BL71" s="294">
        <f t="shared" si="6"/>
        <v>0</v>
      </c>
      <c r="BM71" s="294">
        <f t="shared" si="6"/>
        <v>0</v>
      </c>
      <c r="BN71" s="294">
        <f t="shared" si="6"/>
        <v>387337</v>
      </c>
      <c r="BO71" s="294">
        <f t="shared" si="6"/>
        <v>0</v>
      </c>
      <c r="BP71" s="294">
        <f t="shared" ref="BP71:CC71" si="7">SUM(BP61:BP69)-BP70</f>
        <v>0</v>
      </c>
      <c r="BQ71" s="294">
        <f t="shared" si="7"/>
        <v>0</v>
      </c>
      <c r="BR71" s="294">
        <f t="shared" si="7"/>
        <v>120706</v>
      </c>
      <c r="BS71" s="294">
        <f t="shared" si="7"/>
        <v>0</v>
      </c>
      <c r="BT71" s="294">
        <f t="shared" si="7"/>
        <v>0</v>
      </c>
      <c r="BU71" s="294">
        <f t="shared" si="7"/>
        <v>0</v>
      </c>
      <c r="BV71" s="294">
        <f t="shared" si="7"/>
        <v>546460</v>
      </c>
      <c r="BW71" s="294">
        <f t="shared" si="7"/>
        <v>0</v>
      </c>
      <c r="BX71" s="294">
        <f t="shared" si="7"/>
        <v>0</v>
      </c>
      <c r="BY71" s="294">
        <f t="shared" si="7"/>
        <v>301266</v>
      </c>
      <c r="BZ71" s="294">
        <f t="shared" si="7"/>
        <v>0</v>
      </c>
      <c r="CA71" s="294">
        <f t="shared" si="7"/>
        <v>0</v>
      </c>
      <c r="CB71" s="294">
        <f t="shared" si="7"/>
        <v>0</v>
      </c>
      <c r="CC71" s="294">
        <f t="shared" si="7"/>
        <v>0</v>
      </c>
      <c r="CD71" s="300">
        <f>CD69-CD70</f>
        <v>-2340640</v>
      </c>
      <c r="CE71" s="294">
        <f>SUM(CE61:CE69)-CE70</f>
        <v>6567044.9800000004</v>
      </c>
      <c r="CF71" s="251"/>
    </row>
    <row r="72" spans="1:84" ht="12.65" customHeight="1" x14ac:dyDescent="0.3">
      <c r="A72" s="301" t="s">
        <v>244</v>
      </c>
      <c r="B72" s="294"/>
      <c r="C72" s="304" t="s">
        <v>221</v>
      </c>
      <c r="D72" s="304" t="s">
        <v>221</v>
      </c>
      <c r="E72" s="304" t="s">
        <v>221</v>
      </c>
      <c r="F72" s="304" t="s">
        <v>221</v>
      </c>
      <c r="G72" s="304" t="s">
        <v>221</v>
      </c>
      <c r="H72" s="304" t="s">
        <v>221</v>
      </c>
      <c r="I72" s="304" t="s">
        <v>221</v>
      </c>
      <c r="J72" s="304" t="s">
        <v>221</v>
      </c>
      <c r="K72" s="252" t="s">
        <v>221</v>
      </c>
      <c r="L72" s="304" t="s">
        <v>221</v>
      </c>
      <c r="M72" s="304" t="s">
        <v>221</v>
      </c>
      <c r="N72" s="304" t="s">
        <v>221</v>
      </c>
      <c r="O72" s="304" t="s">
        <v>221</v>
      </c>
      <c r="P72" s="304" t="s">
        <v>221</v>
      </c>
      <c r="Q72" s="304" t="s">
        <v>221</v>
      </c>
      <c r="R72" s="304" t="s">
        <v>221</v>
      </c>
      <c r="S72" s="304" t="s">
        <v>221</v>
      </c>
      <c r="T72" s="304" t="s">
        <v>221</v>
      </c>
      <c r="U72" s="304" t="s">
        <v>221</v>
      </c>
      <c r="V72" s="304" t="s">
        <v>221</v>
      </c>
      <c r="W72" s="304" t="s">
        <v>221</v>
      </c>
      <c r="X72" s="304" t="s">
        <v>221</v>
      </c>
      <c r="Y72" s="304" t="s">
        <v>221</v>
      </c>
      <c r="Z72" s="304" t="s">
        <v>221</v>
      </c>
      <c r="AA72" s="304" t="s">
        <v>221</v>
      </c>
      <c r="AB72" s="304" t="s">
        <v>221</v>
      </c>
      <c r="AC72" s="304" t="s">
        <v>221</v>
      </c>
      <c r="AD72" s="304" t="s">
        <v>221</v>
      </c>
      <c r="AE72" s="304" t="s">
        <v>221</v>
      </c>
      <c r="AF72" s="304" t="s">
        <v>221</v>
      </c>
      <c r="AG72" s="304" t="s">
        <v>221</v>
      </c>
      <c r="AH72" s="304" t="s">
        <v>221</v>
      </c>
      <c r="AI72" s="304" t="s">
        <v>221</v>
      </c>
      <c r="AJ72" s="304" t="s">
        <v>221</v>
      </c>
      <c r="AK72" s="304" t="s">
        <v>221</v>
      </c>
      <c r="AL72" s="304" t="s">
        <v>221</v>
      </c>
      <c r="AM72" s="304" t="s">
        <v>221</v>
      </c>
      <c r="AN72" s="304" t="s">
        <v>221</v>
      </c>
      <c r="AO72" s="304" t="s">
        <v>221</v>
      </c>
      <c r="AP72" s="304" t="s">
        <v>221</v>
      </c>
      <c r="AQ72" s="304" t="s">
        <v>221</v>
      </c>
      <c r="AR72" s="304" t="s">
        <v>221</v>
      </c>
      <c r="AS72" s="304" t="s">
        <v>221</v>
      </c>
      <c r="AT72" s="304" t="s">
        <v>221</v>
      </c>
      <c r="AU72" s="304" t="s">
        <v>221</v>
      </c>
      <c r="AV72" s="304" t="s">
        <v>221</v>
      </c>
      <c r="AW72" s="304" t="s">
        <v>221</v>
      </c>
      <c r="AX72" s="304" t="s">
        <v>221</v>
      </c>
      <c r="AY72" s="304" t="s">
        <v>221</v>
      </c>
      <c r="AZ72" s="304" t="s">
        <v>221</v>
      </c>
      <c r="BA72" s="304" t="s">
        <v>221</v>
      </c>
      <c r="BB72" s="304" t="s">
        <v>221</v>
      </c>
      <c r="BC72" s="304" t="s">
        <v>221</v>
      </c>
      <c r="BD72" s="304" t="s">
        <v>221</v>
      </c>
      <c r="BE72" s="304" t="s">
        <v>221</v>
      </c>
      <c r="BF72" s="304" t="s">
        <v>221</v>
      </c>
      <c r="BG72" s="304" t="s">
        <v>221</v>
      </c>
      <c r="BH72" s="304" t="s">
        <v>221</v>
      </c>
      <c r="BI72" s="304" t="s">
        <v>221</v>
      </c>
      <c r="BJ72" s="304" t="s">
        <v>221</v>
      </c>
      <c r="BK72" s="304" t="s">
        <v>221</v>
      </c>
      <c r="BL72" s="304" t="s">
        <v>221</v>
      </c>
      <c r="BM72" s="304" t="s">
        <v>221</v>
      </c>
      <c r="BN72" s="304" t="s">
        <v>221</v>
      </c>
      <c r="BO72" s="304" t="s">
        <v>221</v>
      </c>
      <c r="BP72" s="304" t="s">
        <v>221</v>
      </c>
      <c r="BQ72" s="304" t="s">
        <v>221</v>
      </c>
      <c r="BR72" s="304" t="s">
        <v>221</v>
      </c>
      <c r="BS72" s="304" t="s">
        <v>221</v>
      </c>
      <c r="BT72" s="304" t="s">
        <v>221</v>
      </c>
      <c r="BU72" s="304" t="s">
        <v>221</v>
      </c>
      <c r="BV72" s="304" t="s">
        <v>221</v>
      </c>
      <c r="BW72" s="304" t="s">
        <v>221</v>
      </c>
      <c r="BX72" s="304" t="s">
        <v>221</v>
      </c>
      <c r="BY72" s="304" t="s">
        <v>221</v>
      </c>
      <c r="BZ72" s="304" t="s">
        <v>221</v>
      </c>
      <c r="CA72" s="304" t="s">
        <v>221</v>
      </c>
      <c r="CB72" s="304" t="s">
        <v>221</v>
      </c>
      <c r="CC72" s="304" t="s">
        <v>221</v>
      </c>
      <c r="CD72" s="304" t="s">
        <v>221</v>
      </c>
      <c r="CE72" s="307">
        <v>204327</v>
      </c>
      <c r="CF72" s="251"/>
    </row>
    <row r="73" spans="1:84" ht="12.65" customHeight="1" x14ac:dyDescent="0.3">
      <c r="A73" s="301" t="s">
        <v>245</v>
      </c>
      <c r="B73" s="294"/>
      <c r="C73" s="299"/>
      <c r="D73" s="299"/>
      <c r="E73" s="185">
        <v>122811</v>
      </c>
      <c r="F73" s="185"/>
      <c r="G73" s="299"/>
      <c r="H73" s="299"/>
      <c r="I73" s="185"/>
      <c r="J73" s="185"/>
      <c r="K73" s="185"/>
      <c r="L73" s="185">
        <v>1675907</v>
      </c>
      <c r="M73" s="299"/>
      <c r="N73" s="299"/>
      <c r="O73" s="299"/>
      <c r="P73" s="185"/>
      <c r="Q73" s="185"/>
      <c r="R73" s="185"/>
      <c r="S73" s="185">
        <v>13390</v>
      </c>
      <c r="T73" s="185"/>
      <c r="U73" s="185">
        <v>110225</v>
      </c>
      <c r="V73" s="185">
        <v>1068</v>
      </c>
      <c r="W73" s="185"/>
      <c r="X73" s="185"/>
      <c r="Y73" s="185">
        <v>21201</v>
      </c>
      <c r="Z73" s="185"/>
      <c r="AA73" s="185"/>
      <c r="AB73" s="185">
        <v>165577</v>
      </c>
      <c r="AC73" s="185"/>
      <c r="AD73" s="185"/>
      <c r="AE73" s="185">
        <v>48791</v>
      </c>
      <c r="AF73" s="185"/>
      <c r="AG73" s="185">
        <v>793</v>
      </c>
      <c r="AH73" s="185"/>
      <c r="AI73" s="185"/>
      <c r="AJ73" s="185">
        <v>146</v>
      </c>
      <c r="AK73" s="185"/>
      <c r="AL73" s="185"/>
      <c r="AM73" s="185"/>
      <c r="AN73" s="185"/>
      <c r="AO73" s="185">
        <v>2460</v>
      </c>
      <c r="AP73" s="185"/>
      <c r="AQ73" s="185"/>
      <c r="AR73" s="185"/>
      <c r="AS73" s="185"/>
      <c r="AT73" s="185"/>
      <c r="AU73" s="185"/>
      <c r="AV73" s="185"/>
      <c r="AW73" s="304" t="s">
        <v>221</v>
      </c>
      <c r="AX73" s="304" t="s">
        <v>221</v>
      </c>
      <c r="AY73" s="304" t="s">
        <v>221</v>
      </c>
      <c r="AZ73" s="304" t="s">
        <v>221</v>
      </c>
      <c r="BA73" s="304" t="s">
        <v>221</v>
      </c>
      <c r="BB73" s="304" t="s">
        <v>221</v>
      </c>
      <c r="BC73" s="304" t="s">
        <v>221</v>
      </c>
      <c r="BD73" s="304" t="s">
        <v>221</v>
      </c>
      <c r="BE73" s="304" t="s">
        <v>221</v>
      </c>
      <c r="BF73" s="304" t="s">
        <v>221</v>
      </c>
      <c r="BG73" s="304" t="s">
        <v>221</v>
      </c>
      <c r="BH73" s="304" t="s">
        <v>221</v>
      </c>
      <c r="BI73" s="304" t="s">
        <v>221</v>
      </c>
      <c r="BJ73" s="304" t="s">
        <v>221</v>
      </c>
      <c r="BK73" s="304" t="s">
        <v>221</v>
      </c>
      <c r="BL73" s="304" t="s">
        <v>221</v>
      </c>
      <c r="BM73" s="304" t="s">
        <v>221</v>
      </c>
      <c r="BN73" s="304" t="s">
        <v>221</v>
      </c>
      <c r="BO73" s="304" t="s">
        <v>221</v>
      </c>
      <c r="BP73" s="304" t="s">
        <v>221</v>
      </c>
      <c r="BQ73" s="304" t="s">
        <v>221</v>
      </c>
      <c r="BR73" s="304" t="s">
        <v>221</v>
      </c>
      <c r="BS73" s="304" t="s">
        <v>221</v>
      </c>
      <c r="BT73" s="304" t="s">
        <v>221</v>
      </c>
      <c r="BU73" s="304" t="s">
        <v>221</v>
      </c>
      <c r="BV73" s="304" t="s">
        <v>221</v>
      </c>
      <c r="BW73" s="304" t="s">
        <v>221</v>
      </c>
      <c r="BX73" s="304" t="s">
        <v>221</v>
      </c>
      <c r="BY73" s="304" t="s">
        <v>221</v>
      </c>
      <c r="BZ73" s="304" t="s">
        <v>221</v>
      </c>
      <c r="CA73" s="304" t="s">
        <v>221</v>
      </c>
      <c r="CB73" s="304" t="s">
        <v>221</v>
      </c>
      <c r="CC73" s="304" t="s">
        <v>221</v>
      </c>
      <c r="CD73" s="304" t="s">
        <v>221</v>
      </c>
      <c r="CE73" s="294">
        <f t="shared" ref="CE73:CE80" si="8">SUM(C73:CD73)</f>
        <v>2162369</v>
      </c>
      <c r="CF73" s="251"/>
    </row>
    <row r="74" spans="1:84" ht="12.65" customHeight="1" x14ac:dyDescent="0.3">
      <c r="A74" s="301" t="s">
        <v>246</v>
      </c>
      <c r="B74" s="294"/>
      <c r="C74" s="299"/>
      <c r="D74" s="299"/>
      <c r="E74" s="185">
        <v>14456</v>
      </c>
      <c r="F74" s="185"/>
      <c r="G74" s="299"/>
      <c r="H74" s="299"/>
      <c r="I74" s="299"/>
      <c r="J74" s="185"/>
      <c r="K74" s="185"/>
      <c r="L74" s="185">
        <v>0</v>
      </c>
      <c r="M74" s="299"/>
      <c r="N74" s="299"/>
      <c r="O74" s="299"/>
      <c r="P74" s="185"/>
      <c r="Q74" s="185"/>
      <c r="R74" s="185"/>
      <c r="S74" s="185">
        <v>5463</v>
      </c>
      <c r="T74" s="185"/>
      <c r="U74" s="185">
        <v>1244855</v>
      </c>
      <c r="V74" s="185">
        <v>66274</v>
      </c>
      <c r="W74" s="185"/>
      <c r="X74" s="185"/>
      <c r="Y74" s="185">
        <v>191687</v>
      </c>
      <c r="Z74" s="185"/>
      <c r="AA74" s="185"/>
      <c r="AB74" s="185">
        <v>93502</v>
      </c>
      <c r="AC74" s="185"/>
      <c r="AD74" s="185"/>
      <c r="AE74" s="185">
        <v>347845</v>
      </c>
      <c r="AF74" s="185"/>
      <c r="AG74" s="185">
        <f>888497+2</f>
        <v>888499</v>
      </c>
      <c r="AH74" s="185"/>
      <c r="AI74" s="185"/>
      <c r="AJ74" s="185">
        <v>481203</v>
      </c>
      <c r="AK74" s="185"/>
      <c r="AL74" s="185"/>
      <c r="AM74" s="185"/>
      <c r="AN74" s="185"/>
      <c r="AO74" s="185">
        <v>171911</v>
      </c>
      <c r="AP74" s="185"/>
      <c r="AQ74" s="185"/>
      <c r="AR74" s="185"/>
      <c r="AS74" s="185"/>
      <c r="AT74" s="185"/>
      <c r="AU74" s="185"/>
      <c r="AV74" s="185"/>
      <c r="AW74" s="304" t="s">
        <v>221</v>
      </c>
      <c r="AX74" s="304" t="s">
        <v>221</v>
      </c>
      <c r="AY74" s="304" t="s">
        <v>221</v>
      </c>
      <c r="AZ74" s="304" t="s">
        <v>221</v>
      </c>
      <c r="BA74" s="304" t="s">
        <v>221</v>
      </c>
      <c r="BB74" s="304" t="s">
        <v>221</v>
      </c>
      <c r="BC74" s="304" t="s">
        <v>221</v>
      </c>
      <c r="BD74" s="304" t="s">
        <v>221</v>
      </c>
      <c r="BE74" s="304" t="s">
        <v>221</v>
      </c>
      <c r="BF74" s="304" t="s">
        <v>221</v>
      </c>
      <c r="BG74" s="304" t="s">
        <v>221</v>
      </c>
      <c r="BH74" s="304" t="s">
        <v>221</v>
      </c>
      <c r="BI74" s="304" t="s">
        <v>221</v>
      </c>
      <c r="BJ74" s="304" t="s">
        <v>221</v>
      </c>
      <c r="BK74" s="304" t="s">
        <v>221</v>
      </c>
      <c r="BL74" s="304" t="s">
        <v>221</v>
      </c>
      <c r="BM74" s="304" t="s">
        <v>221</v>
      </c>
      <c r="BN74" s="304" t="s">
        <v>221</v>
      </c>
      <c r="BO74" s="304" t="s">
        <v>221</v>
      </c>
      <c r="BP74" s="304" t="s">
        <v>221</v>
      </c>
      <c r="BQ74" s="304" t="s">
        <v>221</v>
      </c>
      <c r="BR74" s="304" t="s">
        <v>221</v>
      </c>
      <c r="BS74" s="304" t="s">
        <v>221</v>
      </c>
      <c r="BT74" s="304" t="s">
        <v>221</v>
      </c>
      <c r="BU74" s="304" t="s">
        <v>221</v>
      </c>
      <c r="BV74" s="304" t="s">
        <v>221</v>
      </c>
      <c r="BW74" s="304" t="s">
        <v>221</v>
      </c>
      <c r="BX74" s="304" t="s">
        <v>221</v>
      </c>
      <c r="BY74" s="304" t="s">
        <v>221</v>
      </c>
      <c r="BZ74" s="304" t="s">
        <v>221</v>
      </c>
      <c r="CA74" s="304" t="s">
        <v>221</v>
      </c>
      <c r="CB74" s="304" t="s">
        <v>221</v>
      </c>
      <c r="CC74" s="304" t="s">
        <v>221</v>
      </c>
      <c r="CD74" s="304" t="s">
        <v>221</v>
      </c>
      <c r="CE74" s="294">
        <f t="shared" si="8"/>
        <v>3505695</v>
      </c>
      <c r="CF74" s="251"/>
    </row>
    <row r="75" spans="1:84" ht="12.65" customHeight="1" x14ac:dyDescent="0.3">
      <c r="A75" s="301" t="s">
        <v>247</v>
      </c>
      <c r="B75" s="294"/>
      <c r="C75" s="294">
        <f t="shared" ref="C75:AV75" si="9">SUM(C73:C74)</f>
        <v>0</v>
      </c>
      <c r="D75" s="294">
        <f t="shared" si="9"/>
        <v>0</v>
      </c>
      <c r="E75" s="294">
        <f t="shared" si="9"/>
        <v>137267</v>
      </c>
      <c r="F75" s="294">
        <f t="shared" si="9"/>
        <v>0</v>
      </c>
      <c r="G75" s="294">
        <f t="shared" si="9"/>
        <v>0</v>
      </c>
      <c r="H75" s="294">
        <f t="shared" si="9"/>
        <v>0</v>
      </c>
      <c r="I75" s="294">
        <f t="shared" si="9"/>
        <v>0</v>
      </c>
      <c r="J75" s="294">
        <f t="shared" si="9"/>
        <v>0</v>
      </c>
      <c r="K75" s="294">
        <f t="shared" si="9"/>
        <v>0</v>
      </c>
      <c r="L75" s="294">
        <f t="shared" si="9"/>
        <v>1675907</v>
      </c>
      <c r="M75" s="294">
        <f t="shared" si="9"/>
        <v>0</v>
      </c>
      <c r="N75" s="294">
        <f t="shared" si="9"/>
        <v>0</v>
      </c>
      <c r="O75" s="294">
        <f t="shared" si="9"/>
        <v>0</v>
      </c>
      <c r="P75" s="294">
        <f t="shared" si="9"/>
        <v>0</v>
      </c>
      <c r="Q75" s="294">
        <f t="shared" si="9"/>
        <v>0</v>
      </c>
      <c r="R75" s="294">
        <f t="shared" si="9"/>
        <v>0</v>
      </c>
      <c r="S75" s="294">
        <f t="shared" si="9"/>
        <v>18853</v>
      </c>
      <c r="T75" s="294">
        <f t="shared" si="9"/>
        <v>0</v>
      </c>
      <c r="U75" s="294">
        <f t="shared" si="9"/>
        <v>1355080</v>
      </c>
      <c r="V75" s="294">
        <f t="shared" si="9"/>
        <v>67342</v>
      </c>
      <c r="W75" s="294">
        <f t="shared" si="9"/>
        <v>0</v>
      </c>
      <c r="X75" s="294">
        <f t="shared" si="9"/>
        <v>0</v>
      </c>
      <c r="Y75" s="294">
        <f t="shared" si="9"/>
        <v>212888</v>
      </c>
      <c r="Z75" s="294">
        <f t="shared" si="9"/>
        <v>0</v>
      </c>
      <c r="AA75" s="294">
        <f t="shared" si="9"/>
        <v>0</v>
      </c>
      <c r="AB75" s="294">
        <f t="shared" si="9"/>
        <v>259079</v>
      </c>
      <c r="AC75" s="294">
        <f t="shared" si="9"/>
        <v>0</v>
      </c>
      <c r="AD75" s="294">
        <f t="shared" si="9"/>
        <v>0</v>
      </c>
      <c r="AE75" s="294">
        <f t="shared" si="9"/>
        <v>396636</v>
      </c>
      <c r="AF75" s="294">
        <f t="shared" si="9"/>
        <v>0</v>
      </c>
      <c r="AG75" s="294">
        <f t="shared" si="9"/>
        <v>889292</v>
      </c>
      <c r="AH75" s="294">
        <f t="shared" si="9"/>
        <v>0</v>
      </c>
      <c r="AI75" s="294">
        <f t="shared" si="9"/>
        <v>0</v>
      </c>
      <c r="AJ75" s="294">
        <f t="shared" si="9"/>
        <v>481349</v>
      </c>
      <c r="AK75" s="294">
        <f t="shared" si="9"/>
        <v>0</v>
      </c>
      <c r="AL75" s="294">
        <f t="shared" si="9"/>
        <v>0</v>
      </c>
      <c r="AM75" s="294">
        <f t="shared" si="9"/>
        <v>0</v>
      </c>
      <c r="AN75" s="294">
        <f t="shared" si="9"/>
        <v>0</v>
      </c>
      <c r="AO75" s="294">
        <f t="shared" si="9"/>
        <v>174371</v>
      </c>
      <c r="AP75" s="294">
        <f t="shared" si="9"/>
        <v>0</v>
      </c>
      <c r="AQ75" s="294">
        <f t="shared" si="9"/>
        <v>0</v>
      </c>
      <c r="AR75" s="294">
        <f t="shared" si="9"/>
        <v>0</v>
      </c>
      <c r="AS75" s="294">
        <f t="shared" si="9"/>
        <v>0</v>
      </c>
      <c r="AT75" s="294">
        <f t="shared" si="9"/>
        <v>0</v>
      </c>
      <c r="AU75" s="294">
        <f t="shared" si="9"/>
        <v>0</v>
      </c>
      <c r="AV75" s="294">
        <f t="shared" si="9"/>
        <v>0</v>
      </c>
      <c r="AW75" s="304" t="s">
        <v>221</v>
      </c>
      <c r="AX75" s="304" t="s">
        <v>221</v>
      </c>
      <c r="AY75" s="304" t="s">
        <v>221</v>
      </c>
      <c r="AZ75" s="304" t="s">
        <v>221</v>
      </c>
      <c r="BA75" s="304" t="s">
        <v>221</v>
      </c>
      <c r="BB75" s="304" t="s">
        <v>221</v>
      </c>
      <c r="BC75" s="304" t="s">
        <v>221</v>
      </c>
      <c r="BD75" s="304" t="s">
        <v>221</v>
      </c>
      <c r="BE75" s="304" t="s">
        <v>221</v>
      </c>
      <c r="BF75" s="304" t="s">
        <v>221</v>
      </c>
      <c r="BG75" s="304" t="s">
        <v>221</v>
      </c>
      <c r="BH75" s="304" t="s">
        <v>221</v>
      </c>
      <c r="BI75" s="304" t="s">
        <v>221</v>
      </c>
      <c r="BJ75" s="304" t="s">
        <v>221</v>
      </c>
      <c r="BK75" s="304" t="s">
        <v>221</v>
      </c>
      <c r="BL75" s="304" t="s">
        <v>221</v>
      </c>
      <c r="BM75" s="304" t="s">
        <v>221</v>
      </c>
      <c r="BN75" s="304" t="s">
        <v>221</v>
      </c>
      <c r="BO75" s="304" t="s">
        <v>221</v>
      </c>
      <c r="BP75" s="304" t="s">
        <v>221</v>
      </c>
      <c r="BQ75" s="304" t="s">
        <v>221</v>
      </c>
      <c r="BR75" s="304" t="s">
        <v>221</v>
      </c>
      <c r="BS75" s="304" t="s">
        <v>221</v>
      </c>
      <c r="BT75" s="304" t="s">
        <v>221</v>
      </c>
      <c r="BU75" s="304" t="s">
        <v>221</v>
      </c>
      <c r="BV75" s="304" t="s">
        <v>221</v>
      </c>
      <c r="BW75" s="304" t="s">
        <v>221</v>
      </c>
      <c r="BX75" s="304" t="s">
        <v>221</v>
      </c>
      <c r="BY75" s="304" t="s">
        <v>221</v>
      </c>
      <c r="BZ75" s="304" t="s">
        <v>221</v>
      </c>
      <c r="CA75" s="304" t="s">
        <v>221</v>
      </c>
      <c r="CB75" s="304" t="s">
        <v>221</v>
      </c>
      <c r="CC75" s="304" t="s">
        <v>221</v>
      </c>
      <c r="CD75" s="304" t="s">
        <v>221</v>
      </c>
      <c r="CE75" s="294">
        <f t="shared" si="8"/>
        <v>5668064</v>
      </c>
      <c r="CF75" s="251"/>
    </row>
    <row r="76" spans="1:84" ht="12.65" customHeight="1" x14ac:dyDescent="0.3">
      <c r="A76" s="301" t="s">
        <v>248</v>
      </c>
      <c r="B76" s="294"/>
      <c r="C76" s="299"/>
      <c r="D76" s="299"/>
      <c r="E76" s="185">
        <v>96</v>
      </c>
      <c r="F76" s="185"/>
      <c r="G76" s="299"/>
      <c r="H76" s="299"/>
      <c r="I76" s="185"/>
      <c r="J76" s="185"/>
      <c r="K76" s="185">
        <v>197</v>
      </c>
      <c r="L76" s="185">
        <v>9800</v>
      </c>
      <c r="M76" s="185"/>
      <c r="N76" s="185"/>
      <c r="O76" s="185"/>
      <c r="P76" s="185"/>
      <c r="Q76" s="185"/>
      <c r="R76" s="185"/>
      <c r="S76" s="185">
        <v>287</v>
      </c>
      <c r="T76" s="185"/>
      <c r="U76" s="185">
        <v>589</v>
      </c>
      <c r="V76" s="185">
        <v>38</v>
      </c>
      <c r="W76" s="185"/>
      <c r="X76" s="185"/>
      <c r="Y76" s="185">
        <v>120</v>
      </c>
      <c r="Z76" s="185"/>
      <c r="AA76" s="185"/>
      <c r="AB76" s="185">
        <v>57</v>
      </c>
      <c r="AC76" s="185"/>
      <c r="AD76" s="185"/>
      <c r="AE76" s="185">
        <v>501</v>
      </c>
      <c r="AF76" s="185"/>
      <c r="AG76" s="185">
        <v>631</v>
      </c>
      <c r="AH76" s="185"/>
      <c r="AI76" s="185"/>
      <c r="AJ76" s="185">
        <v>1036</v>
      </c>
      <c r="AK76" s="185"/>
      <c r="AL76" s="185"/>
      <c r="AM76" s="185"/>
      <c r="AN76" s="185"/>
      <c r="AO76" s="185">
        <v>59</v>
      </c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>
        <v>743</v>
      </c>
      <c r="BB76" s="185"/>
      <c r="BC76" s="185"/>
      <c r="BD76" s="185"/>
      <c r="BE76" s="185">
        <v>2609</v>
      </c>
      <c r="BF76" s="185">
        <v>209</v>
      </c>
      <c r="BG76" s="185"/>
      <c r="BH76" s="185"/>
      <c r="BI76" s="185"/>
      <c r="BJ76" s="185">
        <v>356</v>
      </c>
      <c r="BK76" s="185"/>
      <c r="BL76" s="185"/>
      <c r="BM76" s="185"/>
      <c r="BN76" s="185">
        <v>3595</v>
      </c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304" t="s">
        <v>221</v>
      </c>
      <c r="CE76" s="294">
        <f t="shared" si="8"/>
        <v>20923</v>
      </c>
      <c r="CF76" s="251"/>
    </row>
    <row r="77" spans="1:84" ht="12.65" customHeight="1" x14ac:dyDescent="0.3">
      <c r="A77" s="301" t="s">
        <v>249</v>
      </c>
      <c r="B77" s="294"/>
      <c r="C77" s="299"/>
      <c r="D77" s="299"/>
      <c r="E77" s="299">
        <v>70</v>
      </c>
      <c r="F77" s="299"/>
      <c r="G77" s="299"/>
      <c r="H77" s="299"/>
      <c r="I77" s="299"/>
      <c r="J77" s="299"/>
      <c r="K77" s="299"/>
      <c r="L77" s="299">
        <v>7113</v>
      </c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299"/>
      <c r="AM77" s="299"/>
      <c r="AN77" s="299"/>
      <c r="AO77" s="299">
        <v>43</v>
      </c>
      <c r="AP77" s="299"/>
      <c r="AQ77" s="299"/>
      <c r="AR77" s="299"/>
      <c r="AS77" s="299"/>
      <c r="AT77" s="299"/>
      <c r="AU77" s="299"/>
      <c r="AV77" s="299"/>
      <c r="AW77" s="299"/>
      <c r="AX77" s="304" t="s">
        <v>221</v>
      </c>
      <c r="AY77" s="304" t="s">
        <v>221</v>
      </c>
      <c r="AZ77" s="299"/>
      <c r="BA77" s="299"/>
      <c r="BB77" s="299"/>
      <c r="BC77" s="299"/>
      <c r="BD77" s="304" t="s">
        <v>221</v>
      </c>
      <c r="BE77" s="304" t="s">
        <v>221</v>
      </c>
      <c r="BF77" s="299"/>
      <c r="BG77" s="304" t="s">
        <v>221</v>
      </c>
      <c r="BH77" s="299"/>
      <c r="BI77" s="299"/>
      <c r="BJ77" s="304" t="s">
        <v>221</v>
      </c>
      <c r="BK77" s="299"/>
      <c r="BL77" s="299"/>
      <c r="BM77" s="299"/>
      <c r="BN77" s="304" t="s">
        <v>221</v>
      </c>
      <c r="BO77" s="304" t="s">
        <v>221</v>
      </c>
      <c r="BP77" s="304" t="s">
        <v>221</v>
      </c>
      <c r="BQ77" s="304" t="s">
        <v>221</v>
      </c>
      <c r="BR77" s="299"/>
      <c r="BS77" s="299"/>
      <c r="BT77" s="299"/>
      <c r="BU77" s="299"/>
      <c r="BV77" s="299"/>
      <c r="BW77" s="299"/>
      <c r="BX77" s="299"/>
      <c r="BY77" s="299"/>
      <c r="BZ77" s="299"/>
      <c r="CA77" s="299"/>
      <c r="CB77" s="299"/>
      <c r="CC77" s="304" t="s">
        <v>221</v>
      </c>
      <c r="CD77" s="304" t="s">
        <v>221</v>
      </c>
      <c r="CE77" s="294">
        <f>SUM(C77:CD77)</f>
        <v>7226</v>
      </c>
      <c r="CF77" s="195">
        <f>BE59-CE77</f>
        <v>13697</v>
      </c>
    </row>
    <row r="78" spans="1:84" ht="12.65" customHeight="1" x14ac:dyDescent="0.3">
      <c r="A78" s="301" t="s">
        <v>250</v>
      </c>
      <c r="B78" s="294"/>
      <c r="C78" s="299"/>
      <c r="D78" s="299"/>
      <c r="E78" s="299">
        <v>96</v>
      </c>
      <c r="F78" s="299"/>
      <c r="G78" s="299"/>
      <c r="H78" s="299"/>
      <c r="I78" s="299"/>
      <c r="J78" s="299"/>
      <c r="K78" s="299">
        <v>197</v>
      </c>
      <c r="L78" s="299">
        <v>9800</v>
      </c>
      <c r="M78" s="299"/>
      <c r="N78" s="299"/>
      <c r="O78" s="299"/>
      <c r="P78" s="299"/>
      <c r="Q78" s="299"/>
      <c r="R78" s="299"/>
      <c r="S78" s="299">
        <v>287</v>
      </c>
      <c r="T78" s="299"/>
      <c r="U78" s="299">
        <v>589</v>
      </c>
      <c r="V78" s="299">
        <v>38</v>
      </c>
      <c r="W78" s="299"/>
      <c r="X78" s="299"/>
      <c r="Y78" s="299">
        <v>120</v>
      </c>
      <c r="Z78" s="299"/>
      <c r="AA78" s="299"/>
      <c r="AB78" s="299">
        <v>57</v>
      </c>
      <c r="AC78" s="299"/>
      <c r="AD78" s="299"/>
      <c r="AE78" s="299">
        <v>501</v>
      </c>
      <c r="AF78" s="299"/>
      <c r="AG78" s="299">
        <v>631</v>
      </c>
      <c r="AH78" s="299"/>
      <c r="AI78" s="299"/>
      <c r="AJ78" s="299">
        <v>1036</v>
      </c>
      <c r="AK78" s="299"/>
      <c r="AL78" s="299"/>
      <c r="AM78" s="299"/>
      <c r="AN78" s="299"/>
      <c r="AO78" s="299">
        <v>59</v>
      </c>
      <c r="AP78" s="299"/>
      <c r="AQ78" s="299"/>
      <c r="AR78" s="299"/>
      <c r="AS78" s="299"/>
      <c r="AT78" s="299"/>
      <c r="AU78" s="299"/>
      <c r="AV78" s="299"/>
      <c r="AW78" s="299"/>
      <c r="AX78" s="304" t="s">
        <v>221</v>
      </c>
      <c r="AY78" s="304" t="s">
        <v>221</v>
      </c>
      <c r="AZ78" s="304" t="s">
        <v>221</v>
      </c>
      <c r="BA78" s="299">
        <v>0</v>
      </c>
      <c r="BB78" s="299"/>
      <c r="BC78" s="299"/>
      <c r="BD78" s="304" t="s">
        <v>221</v>
      </c>
      <c r="BE78" s="304" t="s">
        <v>221</v>
      </c>
      <c r="BF78" s="304" t="s">
        <v>221</v>
      </c>
      <c r="BG78" s="304" t="s">
        <v>221</v>
      </c>
      <c r="BH78" s="299"/>
      <c r="BI78" s="299"/>
      <c r="BJ78" s="304" t="s">
        <v>221</v>
      </c>
      <c r="BK78" s="299"/>
      <c r="BL78" s="299"/>
      <c r="BM78" s="299"/>
      <c r="BN78" s="304" t="s">
        <v>221</v>
      </c>
      <c r="BO78" s="304" t="s">
        <v>221</v>
      </c>
      <c r="BP78" s="304" t="s">
        <v>221</v>
      </c>
      <c r="BQ78" s="304" t="s">
        <v>221</v>
      </c>
      <c r="BR78" s="304" t="s">
        <v>221</v>
      </c>
      <c r="BS78" s="299"/>
      <c r="BT78" s="299"/>
      <c r="BU78" s="299"/>
      <c r="BV78" s="299"/>
      <c r="BW78" s="299"/>
      <c r="BX78" s="299"/>
      <c r="BY78" s="299"/>
      <c r="BZ78" s="299"/>
      <c r="CA78" s="299"/>
      <c r="CB78" s="299"/>
      <c r="CC78" s="304" t="s">
        <v>221</v>
      </c>
      <c r="CD78" s="304" t="s">
        <v>221</v>
      </c>
      <c r="CE78" s="294">
        <f t="shared" si="8"/>
        <v>13411</v>
      </c>
      <c r="CF78" s="195">
        <f>AY59-CE78</f>
        <v>6324</v>
      </c>
    </row>
    <row r="79" spans="1:84" ht="12.65" customHeight="1" x14ac:dyDescent="0.3">
      <c r="A79" s="301" t="s">
        <v>251</v>
      </c>
      <c r="B79" s="294"/>
      <c r="C79" s="225"/>
      <c r="D79" s="225"/>
      <c r="E79" s="299">
        <v>70</v>
      </c>
      <c r="F79" s="299"/>
      <c r="G79" s="299"/>
      <c r="H79" s="299"/>
      <c r="I79" s="299"/>
      <c r="J79" s="299"/>
      <c r="K79" s="299"/>
      <c r="L79" s="299">
        <v>7113</v>
      </c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  <c r="AB79" s="299"/>
      <c r="AC79" s="299"/>
      <c r="AD79" s="299"/>
      <c r="AE79" s="299"/>
      <c r="AF79" s="299"/>
      <c r="AG79" s="299"/>
      <c r="AH79" s="299"/>
      <c r="AI79" s="299"/>
      <c r="AJ79" s="299"/>
      <c r="AK79" s="299"/>
      <c r="AL79" s="299"/>
      <c r="AM79" s="299"/>
      <c r="AN79" s="299"/>
      <c r="AO79" s="299">
        <v>43</v>
      </c>
      <c r="AP79" s="299"/>
      <c r="AQ79" s="299"/>
      <c r="AR79" s="299"/>
      <c r="AS79" s="299"/>
      <c r="AT79" s="299"/>
      <c r="AU79" s="299"/>
      <c r="AV79" s="299"/>
      <c r="AW79" s="299"/>
      <c r="AX79" s="304" t="s">
        <v>221</v>
      </c>
      <c r="AY79" s="304" t="s">
        <v>221</v>
      </c>
      <c r="AZ79" s="304" t="s">
        <v>221</v>
      </c>
      <c r="BA79" s="304" t="s">
        <v>221</v>
      </c>
      <c r="BB79" s="299"/>
      <c r="BC79" s="299"/>
      <c r="BD79" s="304" t="s">
        <v>221</v>
      </c>
      <c r="BE79" s="304" t="s">
        <v>221</v>
      </c>
      <c r="BF79" s="304" t="s">
        <v>221</v>
      </c>
      <c r="BG79" s="304" t="s">
        <v>221</v>
      </c>
      <c r="BH79" s="299"/>
      <c r="BI79" s="299"/>
      <c r="BJ79" s="304" t="s">
        <v>221</v>
      </c>
      <c r="BK79" s="299"/>
      <c r="BL79" s="299"/>
      <c r="BM79" s="299"/>
      <c r="BN79" s="304" t="s">
        <v>221</v>
      </c>
      <c r="BO79" s="304" t="s">
        <v>221</v>
      </c>
      <c r="BP79" s="304" t="s">
        <v>221</v>
      </c>
      <c r="BQ79" s="304" t="s">
        <v>221</v>
      </c>
      <c r="BR79" s="304" t="s">
        <v>221</v>
      </c>
      <c r="BS79" s="299"/>
      <c r="BT79" s="299"/>
      <c r="BU79" s="299"/>
      <c r="BV79" s="299"/>
      <c r="BW79" s="299"/>
      <c r="BX79" s="299"/>
      <c r="BY79" s="299"/>
      <c r="BZ79" s="299"/>
      <c r="CA79" s="299"/>
      <c r="CB79" s="299"/>
      <c r="CC79" s="304" t="s">
        <v>221</v>
      </c>
      <c r="CD79" s="304" t="s">
        <v>221</v>
      </c>
      <c r="CE79" s="294">
        <f t="shared" si="8"/>
        <v>7226</v>
      </c>
      <c r="CF79" s="195"/>
    </row>
    <row r="80" spans="1:84" ht="12.65" customHeight="1" x14ac:dyDescent="0.3">
      <c r="A80" s="301" t="s">
        <v>252</v>
      </c>
      <c r="B80" s="294"/>
      <c r="C80" s="187"/>
      <c r="D80" s="187"/>
      <c r="E80" s="187">
        <v>0.2</v>
      </c>
      <c r="F80" s="187"/>
      <c r="G80" s="187"/>
      <c r="H80" s="187"/>
      <c r="I80" s="187"/>
      <c r="J80" s="187"/>
      <c r="K80" s="187"/>
      <c r="L80" s="187">
        <v>20.46</v>
      </c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>
        <v>0.12</v>
      </c>
      <c r="AP80" s="187"/>
      <c r="AQ80" s="187"/>
      <c r="AR80" s="187"/>
      <c r="AS80" s="187"/>
      <c r="AT80" s="187"/>
      <c r="AU80" s="187"/>
      <c r="AV80" s="187"/>
      <c r="AW80" s="304" t="s">
        <v>221</v>
      </c>
      <c r="AX80" s="304" t="s">
        <v>221</v>
      </c>
      <c r="AY80" s="304" t="s">
        <v>221</v>
      </c>
      <c r="AZ80" s="304" t="s">
        <v>221</v>
      </c>
      <c r="BA80" s="304" t="s">
        <v>221</v>
      </c>
      <c r="BB80" s="304" t="s">
        <v>221</v>
      </c>
      <c r="BC80" s="304" t="s">
        <v>221</v>
      </c>
      <c r="BD80" s="304" t="s">
        <v>221</v>
      </c>
      <c r="BE80" s="304" t="s">
        <v>221</v>
      </c>
      <c r="BF80" s="304" t="s">
        <v>221</v>
      </c>
      <c r="BG80" s="304" t="s">
        <v>221</v>
      </c>
      <c r="BH80" s="304" t="s">
        <v>221</v>
      </c>
      <c r="BI80" s="304" t="s">
        <v>221</v>
      </c>
      <c r="BJ80" s="304" t="s">
        <v>221</v>
      </c>
      <c r="BK80" s="304" t="s">
        <v>221</v>
      </c>
      <c r="BL80" s="304" t="s">
        <v>221</v>
      </c>
      <c r="BM80" s="304" t="s">
        <v>221</v>
      </c>
      <c r="BN80" s="304" t="s">
        <v>221</v>
      </c>
      <c r="BO80" s="304" t="s">
        <v>221</v>
      </c>
      <c r="BP80" s="304" t="s">
        <v>221</v>
      </c>
      <c r="BQ80" s="304" t="s">
        <v>221</v>
      </c>
      <c r="BR80" s="304" t="s">
        <v>221</v>
      </c>
      <c r="BS80" s="304" t="s">
        <v>221</v>
      </c>
      <c r="BT80" s="304" t="s">
        <v>221</v>
      </c>
      <c r="BU80" s="308"/>
      <c r="BV80" s="308"/>
      <c r="BW80" s="308"/>
      <c r="BX80" s="308"/>
      <c r="BY80" s="308"/>
      <c r="BZ80" s="308"/>
      <c r="CA80" s="308"/>
      <c r="CB80" s="308"/>
      <c r="CC80" s="304" t="s">
        <v>221</v>
      </c>
      <c r="CD80" s="304" t="s">
        <v>221</v>
      </c>
      <c r="CE80" s="309">
        <f t="shared" si="8"/>
        <v>20.78</v>
      </c>
      <c r="CF80" s="195">
        <f>BA59</f>
        <v>0</v>
      </c>
    </row>
    <row r="81" spans="1:84" ht="21" customHeight="1" x14ac:dyDescent="0.3">
      <c r="A81" s="310" t="s">
        <v>253</v>
      </c>
      <c r="B81" s="310"/>
      <c r="C81" s="310"/>
      <c r="D81" s="310"/>
      <c r="E81" s="310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54"/>
    </row>
    <row r="82" spans="1:84" ht="12.65" customHeight="1" x14ac:dyDescent="0.3">
      <c r="A82" s="301" t="s">
        <v>254</v>
      </c>
      <c r="B82" s="311"/>
      <c r="C82" s="312" t="s">
        <v>1267</v>
      </c>
      <c r="D82" s="313"/>
      <c r="E82" s="294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4" ht="12.65" customHeight="1" x14ac:dyDescent="0.3">
      <c r="A83" s="294" t="s">
        <v>255</v>
      </c>
      <c r="B83" s="311" t="s">
        <v>256</v>
      </c>
      <c r="C83" s="314" t="s">
        <v>1268</v>
      </c>
      <c r="D83" s="313"/>
      <c r="E83" s="294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4" ht="12.65" customHeight="1" x14ac:dyDescent="0.3">
      <c r="A84" s="294" t="s">
        <v>257</v>
      </c>
      <c r="B84" s="311" t="s">
        <v>256</v>
      </c>
      <c r="C84" s="229" t="s">
        <v>1269</v>
      </c>
      <c r="D84" s="205"/>
      <c r="E84" s="204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4" ht="12.65" customHeight="1" x14ac:dyDescent="0.3">
      <c r="A85" s="294" t="s">
        <v>1250</v>
      </c>
      <c r="B85" s="311"/>
      <c r="C85" s="270" t="s">
        <v>1270</v>
      </c>
      <c r="D85" s="205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4" ht="12.65" customHeight="1" x14ac:dyDescent="0.3">
      <c r="A86" s="294" t="s">
        <v>1251</v>
      </c>
      <c r="B86" s="311" t="s">
        <v>256</v>
      </c>
      <c r="C86" s="270" t="s">
        <v>1270</v>
      </c>
      <c r="D86" s="205"/>
      <c r="E86" s="204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4" ht="12.65" customHeight="1" x14ac:dyDescent="0.3">
      <c r="A87" s="294" t="s">
        <v>258</v>
      </c>
      <c r="B87" s="311" t="s">
        <v>256</v>
      </c>
      <c r="C87" s="229" t="s">
        <v>1271</v>
      </c>
      <c r="D87" s="205"/>
      <c r="E87" s="20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4" ht="12.65" customHeight="1" x14ac:dyDescent="0.3">
      <c r="A88" s="294" t="s">
        <v>259</v>
      </c>
      <c r="B88" s="311" t="s">
        <v>256</v>
      </c>
      <c r="C88" s="229" t="s">
        <v>1272</v>
      </c>
      <c r="D88" s="205"/>
      <c r="E88" s="204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4" ht="12.65" customHeight="1" x14ac:dyDescent="0.3">
      <c r="A89" s="294" t="s">
        <v>260</v>
      </c>
      <c r="B89" s="311" t="s">
        <v>256</v>
      </c>
      <c r="C89" s="229" t="s">
        <v>1273</v>
      </c>
      <c r="D89" s="205"/>
      <c r="E89" s="204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4" ht="12.65" customHeight="1" x14ac:dyDescent="0.3">
      <c r="A90" s="294" t="s">
        <v>261</v>
      </c>
      <c r="B90" s="311" t="s">
        <v>256</v>
      </c>
      <c r="C90" s="229" t="s">
        <v>1274</v>
      </c>
      <c r="D90" s="205"/>
      <c r="E90" s="204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4" ht="12.65" customHeight="1" x14ac:dyDescent="0.3">
      <c r="A91" s="294" t="s">
        <v>262</v>
      </c>
      <c r="B91" s="311" t="s">
        <v>256</v>
      </c>
      <c r="C91" s="229" t="s">
        <v>1275</v>
      </c>
      <c r="D91" s="205"/>
      <c r="E91" s="204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4" ht="12.65" customHeight="1" x14ac:dyDescent="0.3">
      <c r="A92" s="294" t="s">
        <v>263</v>
      </c>
      <c r="B92" s="311" t="s">
        <v>256</v>
      </c>
      <c r="C92" s="226" t="s">
        <v>1276</v>
      </c>
      <c r="D92" s="313"/>
      <c r="E92" s="294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4" ht="12.65" customHeight="1" x14ac:dyDescent="0.3">
      <c r="A93" s="294" t="s">
        <v>264</v>
      </c>
      <c r="B93" s="311" t="s">
        <v>256</v>
      </c>
      <c r="C93" s="269"/>
      <c r="D93" s="313"/>
      <c r="E93" s="294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4" ht="12.65" customHeight="1" x14ac:dyDescent="0.3">
      <c r="A94" s="294"/>
      <c r="B94" s="294"/>
      <c r="C94" s="302"/>
      <c r="D94" s="294"/>
      <c r="E94" s="294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4" ht="12.65" customHeight="1" x14ac:dyDescent="0.3">
      <c r="A95" s="310" t="s">
        <v>265</v>
      </c>
      <c r="B95" s="310"/>
      <c r="C95" s="310"/>
      <c r="D95" s="310"/>
      <c r="E95" s="31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4" ht="12.65" customHeight="1" x14ac:dyDescent="0.3">
      <c r="A96" s="315" t="s">
        <v>266</v>
      </c>
      <c r="B96" s="315"/>
      <c r="C96" s="315"/>
      <c r="D96" s="315"/>
      <c r="E96" s="315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2.65" customHeight="1" x14ac:dyDescent="0.3">
      <c r="A97" s="294" t="s">
        <v>267</v>
      </c>
      <c r="B97" s="311" t="s">
        <v>256</v>
      </c>
      <c r="C97" s="189"/>
      <c r="D97" s="294"/>
      <c r="E97" s="294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2.65" customHeight="1" x14ac:dyDescent="0.3">
      <c r="A98" s="294" t="s">
        <v>259</v>
      </c>
      <c r="B98" s="311" t="s">
        <v>256</v>
      </c>
      <c r="C98" s="189"/>
      <c r="D98" s="294"/>
      <c r="E98" s="294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2.65" customHeight="1" x14ac:dyDescent="0.3">
      <c r="A99" s="294" t="s">
        <v>268</v>
      </c>
      <c r="B99" s="311" t="s">
        <v>256</v>
      </c>
      <c r="C99" s="189">
        <v>1</v>
      </c>
      <c r="D99" s="294"/>
      <c r="E99" s="294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2.65" customHeight="1" x14ac:dyDescent="0.3">
      <c r="A100" s="315" t="s">
        <v>269</v>
      </c>
      <c r="B100" s="315"/>
      <c r="C100" s="315"/>
      <c r="D100" s="315"/>
      <c r="E100" s="315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2.65" customHeight="1" x14ac:dyDescent="0.3">
      <c r="A101" s="294" t="s">
        <v>270</v>
      </c>
      <c r="B101" s="311" t="s">
        <v>256</v>
      </c>
      <c r="C101" s="189"/>
      <c r="D101" s="294"/>
      <c r="E101" s="294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2.65" customHeight="1" x14ac:dyDescent="0.3">
      <c r="A102" s="294" t="s">
        <v>132</v>
      </c>
      <c r="B102" s="311" t="s">
        <v>256</v>
      </c>
      <c r="C102" s="222"/>
      <c r="D102" s="294"/>
      <c r="E102" s="294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2.65" customHeight="1" x14ac:dyDescent="0.3">
      <c r="A103" s="315" t="s">
        <v>271</v>
      </c>
      <c r="B103" s="315"/>
      <c r="C103" s="315"/>
      <c r="D103" s="315"/>
      <c r="E103" s="31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2.65" customHeight="1" x14ac:dyDescent="0.3">
      <c r="A104" s="294" t="s">
        <v>272</v>
      </c>
      <c r="B104" s="311" t="s">
        <v>256</v>
      </c>
      <c r="C104" s="189"/>
      <c r="D104" s="294"/>
      <c r="E104" s="29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2.65" customHeight="1" x14ac:dyDescent="0.3">
      <c r="A105" s="294" t="s">
        <v>273</v>
      </c>
      <c r="B105" s="311" t="s">
        <v>256</v>
      </c>
      <c r="C105" s="189"/>
      <c r="D105" s="294"/>
      <c r="E105" s="29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2.65" customHeight="1" x14ac:dyDescent="0.3">
      <c r="A106" s="294" t="s">
        <v>274</v>
      </c>
      <c r="B106" s="311" t="s">
        <v>256</v>
      </c>
      <c r="C106" s="189"/>
      <c r="D106" s="294"/>
      <c r="E106" s="29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2.65" customHeight="1" x14ac:dyDescent="0.3">
      <c r="A107" s="294"/>
      <c r="B107" s="311"/>
      <c r="C107" s="316"/>
      <c r="D107" s="294"/>
      <c r="E107" s="29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21.75" customHeight="1" x14ac:dyDescent="0.3">
      <c r="A108" s="317" t="s">
        <v>275</v>
      </c>
      <c r="B108" s="310"/>
      <c r="C108" s="310"/>
      <c r="D108" s="310"/>
      <c r="E108" s="310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3.5" customHeight="1" x14ac:dyDescent="0.3">
      <c r="A109" s="294"/>
      <c r="B109" s="311"/>
      <c r="C109" s="316"/>
      <c r="D109" s="294"/>
      <c r="E109" s="294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3.5" customHeight="1" x14ac:dyDescent="0.3">
      <c r="A110" s="301" t="s">
        <v>276</v>
      </c>
      <c r="B110" s="294"/>
      <c r="C110" s="295" t="s">
        <v>277</v>
      </c>
      <c r="D110" s="296" t="s">
        <v>215</v>
      </c>
      <c r="E110" s="294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2.65" customHeight="1" x14ac:dyDescent="0.3">
      <c r="A111" s="294" t="s">
        <v>278</v>
      </c>
      <c r="B111" s="311" t="s">
        <v>256</v>
      </c>
      <c r="C111" s="189">
        <f>E138</f>
        <v>30</v>
      </c>
      <c r="D111" s="174">
        <v>70</v>
      </c>
      <c r="E111" s="294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2.65" customHeight="1" x14ac:dyDescent="0.3">
      <c r="A112" s="294" t="s">
        <v>279</v>
      </c>
      <c r="B112" s="311" t="s">
        <v>256</v>
      </c>
      <c r="C112" s="189">
        <f>E144</f>
        <v>341</v>
      </c>
      <c r="D112" s="174">
        <v>7113</v>
      </c>
      <c r="E112" s="29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2.65" customHeight="1" x14ac:dyDescent="0.3">
      <c r="A113" s="294" t="s">
        <v>280</v>
      </c>
      <c r="B113" s="311" t="s">
        <v>256</v>
      </c>
      <c r="C113" s="189"/>
      <c r="D113" s="174"/>
      <c r="E113" s="294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2.65" customHeight="1" x14ac:dyDescent="0.3">
      <c r="A114" s="294" t="s">
        <v>281</v>
      </c>
      <c r="B114" s="311" t="s">
        <v>256</v>
      </c>
      <c r="C114" s="189"/>
      <c r="D114" s="174"/>
      <c r="E114" s="294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2.65" customHeight="1" x14ac:dyDescent="0.3">
      <c r="A115" s="301" t="s">
        <v>282</v>
      </c>
      <c r="B115" s="294"/>
      <c r="C115" s="295" t="s">
        <v>167</v>
      </c>
      <c r="D115" s="294"/>
      <c r="E115" s="294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2.65" customHeight="1" x14ac:dyDescent="0.3">
      <c r="A116" s="294" t="s">
        <v>283</v>
      </c>
      <c r="B116" s="311" t="s">
        <v>256</v>
      </c>
      <c r="C116" s="189"/>
      <c r="D116" s="294"/>
      <c r="E116" s="29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2.65" customHeight="1" x14ac:dyDescent="0.3">
      <c r="A117" s="294" t="s">
        <v>284</v>
      </c>
      <c r="B117" s="311" t="s">
        <v>256</v>
      </c>
      <c r="C117" s="189"/>
      <c r="D117" s="294"/>
      <c r="E117" s="294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2.65" customHeight="1" x14ac:dyDescent="0.3">
      <c r="A118" s="294" t="s">
        <v>1238</v>
      </c>
      <c r="B118" s="311" t="s">
        <v>256</v>
      </c>
      <c r="C118" s="189">
        <v>25</v>
      </c>
      <c r="D118" s="294"/>
      <c r="E118" s="294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2.65" customHeight="1" x14ac:dyDescent="0.3">
      <c r="A119" s="294" t="s">
        <v>285</v>
      </c>
      <c r="B119" s="311" t="s">
        <v>256</v>
      </c>
      <c r="C119" s="189"/>
      <c r="D119" s="294"/>
      <c r="E119" s="294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2.65" customHeight="1" x14ac:dyDescent="0.3">
      <c r="A120" s="294" t="s">
        <v>286</v>
      </c>
      <c r="B120" s="311" t="s">
        <v>256</v>
      </c>
      <c r="C120" s="189"/>
      <c r="D120" s="294"/>
      <c r="E120" s="294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2.65" customHeight="1" x14ac:dyDescent="0.3">
      <c r="A121" s="294" t="s">
        <v>287</v>
      </c>
      <c r="B121" s="311" t="s">
        <v>256</v>
      </c>
      <c r="C121" s="189"/>
      <c r="D121" s="294"/>
      <c r="E121" s="294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2.65" customHeight="1" x14ac:dyDescent="0.3">
      <c r="A122" s="294" t="s">
        <v>97</v>
      </c>
      <c r="B122" s="311" t="s">
        <v>256</v>
      </c>
      <c r="C122" s="189"/>
      <c r="D122" s="294"/>
      <c r="E122" s="294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2.65" customHeight="1" x14ac:dyDescent="0.3">
      <c r="A123" s="294" t="s">
        <v>288</v>
      </c>
      <c r="B123" s="311" t="s">
        <v>256</v>
      </c>
      <c r="C123" s="189"/>
      <c r="D123" s="294"/>
      <c r="E123" s="294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2.65" customHeight="1" x14ac:dyDescent="0.3">
      <c r="A124" s="294" t="s">
        <v>289</v>
      </c>
      <c r="B124" s="311"/>
      <c r="C124" s="189"/>
      <c r="D124" s="294"/>
      <c r="E124" s="294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2.65" customHeight="1" x14ac:dyDescent="0.3">
      <c r="A125" s="294" t="s">
        <v>280</v>
      </c>
      <c r="B125" s="311" t="s">
        <v>256</v>
      </c>
      <c r="C125" s="189"/>
      <c r="D125" s="294"/>
      <c r="E125" s="294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2.65" customHeight="1" x14ac:dyDescent="0.3">
      <c r="A126" s="294" t="s">
        <v>290</v>
      </c>
      <c r="B126" s="311" t="s">
        <v>256</v>
      </c>
      <c r="C126" s="189"/>
      <c r="D126" s="294"/>
      <c r="E126" s="294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2.65" customHeight="1" x14ac:dyDescent="0.3">
      <c r="A127" s="294" t="s">
        <v>291</v>
      </c>
      <c r="B127" s="294"/>
      <c r="C127" s="302"/>
      <c r="D127" s="294"/>
      <c r="E127" s="294">
        <f>SUM(C116:C126)</f>
        <v>25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2.65" customHeight="1" x14ac:dyDescent="0.3">
      <c r="A128" s="294" t="s">
        <v>292</v>
      </c>
      <c r="B128" s="311" t="s">
        <v>256</v>
      </c>
      <c r="C128" s="189"/>
      <c r="D128" s="294"/>
      <c r="E128" s="294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2.65" customHeight="1" x14ac:dyDescent="0.3">
      <c r="A129" s="294" t="s">
        <v>293</v>
      </c>
      <c r="B129" s="311" t="s">
        <v>256</v>
      </c>
      <c r="C129" s="189"/>
      <c r="D129" s="294"/>
      <c r="E129" s="294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2.65" customHeight="1" x14ac:dyDescent="0.3">
      <c r="A130" s="294"/>
      <c r="B130" s="294"/>
      <c r="C130" s="302"/>
      <c r="D130" s="294"/>
      <c r="E130" s="294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2.65" customHeight="1" x14ac:dyDescent="0.3">
      <c r="A131" s="294" t="s">
        <v>294</v>
      </c>
      <c r="B131" s="311" t="s">
        <v>256</v>
      </c>
      <c r="C131" s="189"/>
      <c r="D131" s="294"/>
      <c r="E131" s="294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2.65" customHeight="1" x14ac:dyDescent="0.3">
      <c r="A132" s="294"/>
      <c r="B132" s="294"/>
      <c r="C132" s="302"/>
      <c r="D132" s="294"/>
      <c r="E132" s="294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2.65" customHeight="1" x14ac:dyDescent="0.3">
      <c r="A133" s="294"/>
      <c r="B133" s="294"/>
      <c r="C133" s="302"/>
      <c r="D133" s="294"/>
      <c r="E133" s="294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2.65" customHeight="1" x14ac:dyDescent="0.3">
      <c r="A134" s="294"/>
      <c r="B134" s="294"/>
      <c r="C134" s="302"/>
      <c r="D134" s="294"/>
      <c r="E134" s="294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2.65" customHeight="1" x14ac:dyDescent="0.3">
      <c r="A135" s="294"/>
      <c r="B135" s="294"/>
      <c r="C135" s="302"/>
      <c r="D135" s="294"/>
      <c r="E135" s="294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8" customHeight="1" x14ac:dyDescent="0.3">
      <c r="A136" s="310" t="s">
        <v>1239</v>
      </c>
      <c r="B136" s="317"/>
      <c r="C136" s="317"/>
      <c r="D136" s="317"/>
      <c r="E136" s="31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2.65" customHeight="1" x14ac:dyDescent="0.3">
      <c r="A137" s="318" t="s">
        <v>295</v>
      </c>
      <c r="B137" s="319" t="s">
        <v>296</v>
      </c>
      <c r="C137" s="320" t="s">
        <v>297</v>
      </c>
      <c r="D137" s="319" t="s">
        <v>132</v>
      </c>
      <c r="E137" s="319" t="s">
        <v>203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2.65" customHeight="1" x14ac:dyDescent="0.3">
      <c r="A138" s="294" t="s">
        <v>277</v>
      </c>
      <c r="B138" s="174">
        <v>22</v>
      </c>
      <c r="C138" s="189">
        <v>1</v>
      </c>
      <c r="D138" s="174">
        <v>7</v>
      </c>
      <c r="E138" s="294">
        <f>SUM(B138:D138)</f>
        <v>30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2.65" customHeight="1" x14ac:dyDescent="0.3">
      <c r="A139" s="294" t="s">
        <v>215</v>
      </c>
      <c r="B139" s="174">
        <v>52</v>
      </c>
      <c r="C139" s="189">
        <v>4</v>
      </c>
      <c r="D139" s="174">
        <v>14</v>
      </c>
      <c r="E139" s="294">
        <f>SUM(B139:D139)</f>
        <v>70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2.65" customHeight="1" x14ac:dyDescent="0.3">
      <c r="A140" s="294" t="s">
        <v>298</v>
      </c>
      <c r="B140" s="174"/>
      <c r="C140" s="174"/>
      <c r="D140" s="174"/>
      <c r="E140" s="294">
        <f>SUM(B140:D140)</f>
        <v>0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2.65" customHeight="1" x14ac:dyDescent="0.3">
      <c r="A141" s="294" t="s">
        <v>245</v>
      </c>
      <c r="B141" s="174">
        <v>191138</v>
      </c>
      <c r="C141" s="189">
        <v>8558</v>
      </c>
      <c r="D141" s="174">
        <v>66230</v>
      </c>
      <c r="E141" s="294">
        <f>SUM(B141:D141)</f>
        <v>265926</v>
      </c>
      <c r="F141" s="321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2.65" customHeight="1" x14ac:dyDescent="0.3">
      <c r="A142" s="294" t="s">
        <v>246</v>
      </c>
      <c r="B142" s="174">
        <v>1911871</v>
      </c>
      <c r="C142" s="189">
        <v>178402</v>
      </c>
      <c r="D142" s="174">
        <v>1415421</v>
      </c>
      <c r="E142" s="294">
        <f>SUM(B142:D142)</f>
        <v>3505694</v>
      </c>
      <c r="F142" s="321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2.65" customHeight="1" x14ac:dyDescent="0.3">
      <c r="A143" s="318" t="s">
        <v>299</v>
      </c>
      <c r="B143" s="319" t="s">
        <v>296</v>
      </c>
      <c r="C143" s="320" t="s">
        <v>297</v>
      </c>
      <c r="D143" s="319" t="s">
        <v>132</v>
      </c>
      <c r="E143" s="319" t="s">
        <v>203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2.65" customHeight="1" x14ac:dyDescent="0.3">
      <c r="A144" s="294" t="s">
        <v>277</v>
      </c>
      <c r="B144" s="174">
        <v>71</v>
      </c>
      <c r="C144" s="189">
        <v>145</v>
      </c>
      <c r="D144" s="174">
        <v>125</v>
      </c>
      <c r="E144" s="294">
        <f>SUM(B144:D144)</f>
        <v>341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2.65" customHeight="1" x14ac:dyDescent="0.3">
      <c r="A145" s="294" t="s">
        <v>215</v>
      </c>
      <c r="B145" s="174">
        <v>477</v>
      </c>
      <c r="C145" s="189">
        <v>3646</v>
      </c>
      <c r="D145" s="174">
        <f>7113-B145-C145</f>
        <v>2990</v>
      </c>
      <c r="E145" s="294">
        <f>SUM(B145:D145)</f>
        <v>7113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2.65" customHeight="1" x14ac:dyDescent="0.3">
      <c r="A146" s="294" t="s">
        <v>298</v>
      </c>
      <c r="B146" s="174"/>
      <c r="C146" s="189"/>
      <c r="D146" s="174"/>
      <c r="E146" s="294">
        <f>SUM(B146:D146)</f>
        <v>0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2.65" customHeight="1" x14ac:dyDescent="0.3">
      <c r="A147" s="294" t="s">
        <v>245</v>
      </c>
      <c r="B147" s="174">
        <v>347401</v>
      </c>
      <c r="C147" s="189">
        <v>839964</v>
      </c>
      <c r="D147" s="174">
        <v>709078</v>
      </c>
      <c r="E147" s="294">
        <f>SUM(B147:D147)</f>
        <v>1896443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2.65" customHeight="1" x14ac:dyDescent="0.3">
      <c r="A148" s="294" t="s">
        <v>246</v>
      </c>
      <c r="B148" s="174"/>
      <c r="C148" s="189"/>
      <c r="D148" s="174"/>
      <c r="E148" s="294">
        <f>SUM(B148:D148)</f>
        <v>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2.65" customHeight="1" x14ac:dyDescent="0.3">
      <c r="A149" s="318" t="s">
        <v>300</v>
      </c>
      <c r="B149" s="319" t="s">
        <v>296</v>
      </c>
      <c r="C149" s="320" t="s">
        <v>297</v>
      </c>
      <c r="D149" s="319" t="s">
        <v>132</v>
      </c>
      <c r="E149" s="319" t="s">
        <v>203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2.65" customHeight="1" x14ac:dyDescent="0.3">
      <c r="A150" s="294" t="s">
        <v>277</v>
      </c>
      <c r="B150" s="174"/>
      <c r="C150" s="189"/>
      <c r="D150" s="174"/>
      <c r="E150" s="294">
        <f>SUM(B150:D150)</f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2.65" customHeight="1" x14ac:dyDescent="0.3">
      <c r="A151" s="294" t="s">
        <v>215</v>
      </c>
      <c r="B151" s="174"/>
      <c r="C151" s="189"/>
      <c r="D151" s="174"/>
      <c r="E151" s="294">
        <f>SUM(B151:D151)</f>
        <v>0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2.65" customHeight="1" x14ac:dyDescent="0.3">
      <c r="A152" s="294" t="s">
        <v>298</v>
      </c>
      <c r="B152" s="174"/>
      <c r="C152" s="189"/>
      <c r="D152" s="174"/>
      <c r="E152" s="294">
        <f>SUM(B152:D152)</f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2.65" customHeight="1" x14ac:dyDescent="0.3">
      <c r="A153" s="294" t="s">
        <v>245</v>
      </c>
      <c r="B153" s="174"/>
      <c r="C153" s="189"/>
      <c r="D153" s="174"/>
      <c r="E153" s="294">
        <f>SUM(B153:D153)</f>
        <v>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2.65" customHeight="1" x14ac:dyDescent="0.3">
      <c r="A154" s="294" t="s">
        <v>246</v>
      </c>
      <c r="B154" s="174"/>
      <c r="C154" s="189"/>
      <c r="D154" s="174"/>
      <c r="E154" s="294">
        <f>SUM(B154:D154)</f>
        <v>0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2.65" customHeight="1" x14ac:dyDescent="0.3">
      <c r="A155" s="300"/>
      <c r="B155" s="300"/>
      <c r="C155" s="322"/>
      <c r="D155" s="323"/>
      <c r="E155" s="294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2.65" customHeight="1" x14ac:dyDescent="0.3">
      <c r="A156" s="318" t="s">
        <v>301</v>
      </c>
      <c r="B156" s="319" t="s">
        <v>302</v>
      </c>
      <c r="C156" s="320" t="s">
        <v>303</v>
      </c>
      <c r="D156" s="294"/>
      <c r="E156" s="294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2.65" customHeight="1" x14ac:dyDescent="0.3">
      <c r="A157" s="300" t="s">
        <v>304</v>
      </c>
      <c r="B157" s="174">
        <v>494810</v>
      </c>
      <c r="C157" s="174">
        <v>265817</v>
      </c>
      <c r="D157" s="294"/>
      <c r="E157" s="294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2.65" customHeight="1" x14ac:dyDescent="0.3">
      <c r="A158" s="300"/>
      <c r="B158" s="323"/>
      <c r="C158" s="322"/>
      <c r="D158" s="294"/>
      <c r="E158" s="294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2.65" customHeight="1" x14ac:dyDescent="0.3">
      <c r="A159" s="300"/>
      <c r="B159" s="300"/>
      <c r="C159" s="322"/>
      <c r="D159" s="323"/>
      <c r="E159" s="294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2.65" customHeight="1" x14ac:dyDescent="0.3">
      <c r="A160" s="300"/>
      <c r="B160" s="300"/>
      <c r="C160" s="322"/>
      <c r="D160" s="323"/>
      <c r="E160" s="294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2.65" customHeight="1" x14ac:dyDescent="0.3">
      <c r="A161" s="300"/>
      <c r="B161" s="300"/>
      <c r="C161" s="322"/>
      <c r="D161" s="323"/>
      <c r="E161" s="294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2.65" customHeight="1" x14ac:dyDescent="0.3">
      <c r="A162" s="300"/>
      <c r="B162" s="300"/>
      <c r="C162" s="322"/>
      <c r="D162" s="323"/>
      <c r="E162" s="294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21.75" customHeight="1" x14ac:dyDescent="0.3">
      <c r="A163" s="317" t="s">
        <v>305</v>
      </c>
      <c r="B163" s="310"/>
      <c r="C163" s="310"/>
      <c r="D163" s="310"/>
      <c r="E163" s="310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1.5" customHeight="1" x14ac:dyDescent="0.3">
      <c r="A164" s="315" t="s">
        <v>306</v>
      </c>
      <c r="B164" s="315"/>
      <c r="C164" s="315"/>
      <c r="D164" s="315"/>
      <c r="E164" s="315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1.5" customHeight="1" x14ac:dyDescent="0.3">
      <c r="A165" s="294" t="s">
        <v>307</v>
      </c>
      <c r="B165" s="311" t="s">
        <v>256</v>
      </c>
      <c r="C165" s="189">
        <v>308490</v>
      </c>
      <c r="D165" s="294"/>
      <c r="E165" s="294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1.5" customHeight="1" x14ac:dyDescent="0.3">
      <c r="A166" s="294" t="s">
        <v>308</v>
      </c>
      <c r="B166" s="311" t="s">
        <v>256</v>
      </c>
      <c r="C166" s="189">
        <v>20015</v>
      </c>
      <c r="D166" s="294"/>
      <c r="E166" s="294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1.5" customHeight="1" x14ac:dyDescent="0.3">
      <c r="A167" s="300" t="s">
        <v>309</v>
      </c>
      <c r="B167" s="311" t="s">
        <v>256</v>
      </c>
      <c r="C167" s="189">
        <v>69485</v>
      </c>
      <c r="D167" s="294"/>
      <c r="E167" s="294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1.5" customHeight="1" x14ac:dyDescent="0.3">
      <c r="A168" s="294" t="s">
        <v>310</v>
      </c>
      <c r="B168" s="311" t="s">
        <v>256</v>
      </c>
      <c r="C168" s="189">
        <v>516035</v>
      </c>
      <c r="D168" s="294"/>
      <c r="E168" s="294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1.5" customHeight="1" x14ac:dyDescent="0.3">
      <c r="A169" s="294" t="s">
        <v>311</v>
      </c>
      <c r="B169" s="311" t="s">
        <v>256</v>
      </c>
      <c r="C169" s="189">
        <v>6977</v>
      </c>
      <c r="D169" s="294"/>
      <c r="E169" s="294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1.5" customHeight="1" x14ac:dyDescent="0.3">
      <c r="A170" s="294" t="s">
        <v>312</v>
      </c>
      <c r="B170" s="311" t="s">
        <v>256</v>
      </c>
      <c r="C170" s="189">
        <v>28274</v>
      </c>
      <c r="D170" s="294"/>
      <c r="E170" s="294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1.5" customHeight="1" x14ac:dyDescent="0.3">
      <c r="A171" s="294" t="s">
        <v>313</v>
      </c>
      <c r="B171" s="311" t="s">
        <v>256</v>
      </c>
      <c r="C171" s="189">
        <v>45374</v>
      </c>
      <c r="D171" s="294"/>
      <c r="E171" s="294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1.5" customHeight="1" x14ac:dyDescent="0.3">
      <c r="A172" s="294" t="s">
        <v>313</v>
      </c>
      <c r="B172" s="311" t="s">
        <v>256</v>
      </c>
      <c r="C172" s="189"/>
      <c r="D172" s="294"/>
      <c r="E172" s="294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1.5" customHeight="1" x14ac:dyDescent="0.3">
      <c r="A173" s="294" t="s">
        <v>203</v>
      </c>
      <c r="B173" s="294"/>
      <c r="C173" s="302"/>
      <c r="D173" s="294">
        <f>SUM(C165:C172)</f>
        <v>994650</v>
      </c>
      <c r="E173" s="294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1.5" customHeight="1" x14ac:dyDescent="0.3">
      <c r="A174" s="315" t="s">
        <v>314</v>
      </c>
      <c r="B174" s="315"/>
      <c r="C174" s="315"/>
      <c r="D174" s="315"/>
      <c r="E174" s="315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1.5" customHeight="1" x14ac:dyDescent="0.3">
      <c r="A175" s="294" t="s">
        <v>315</v>
      </c>
      <c r="B175" s="311" t="s">
        <v>256</v>
      </c>
      <c r="C175" s="189">
        <v>0</v>
      </c>
      <c r="D175" s="294"/>
      <c r="E175" s="294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1.5" customHeight="1" x14ac:dyDescent="0.3">
      <c r="A176" s="294" t="s">
        <v>316</v>
      </c>
      <c r="B176" s="311" t="s">
        <v>256</v>
      </c>
      <c r="C176" s="189">
        <v>47178</v>
      </c>
      <c r="D176" s="294"/>
      <c r="E176" s="294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1.5" customHeight="1" x14ac:dyDescent="0.3">
      <c r="A177" s="294" t="s">
        <v>203</v>
      </c>
      <c r="B177" s="294"/>
      <c r="C177" s="302"/>
      <c r="D177" s="294">
        <f>SUM(C175:C176)</f>
        <v>47178</v>
      </c>
      <c r="E177" s="294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1.5" customHeight="1" x14ac:dyDescent="0.3">
      <c r="A178" s="315" t="s">
        <v>317</v>
      </c>
      <c r="B178" s="315"/>
      <c r="C178" s="315"/>
      <c r="D178" s="315"/>
      <c r="E178" s="315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1.5" customHeight="1" x14ac:dyDescent="0.3">
      <c r="A179" s="294" t="s">
        <v>318</v>
      </c>
      <c r="B179" s="311" t="s">
        <v>256</v>
      </c>
      <c r="C179" s="189">
        <v>10679</v>
      </c>
      <c r="D179" s="294"/>
      <c r="E179" s="294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1.5" customHeight="1" x14ac:dyDescent="0.3">
      <c r="A180" s="294" t="s">
        <v>319</v>
      </c>
      <c r="B180" s="311" t="s">
        <v>256</v>
      </c>
      <c r="C180" s="189">
        <v>99177</v>
      </c>
      <c r="D180" s="294"/>
      <c r="E180" s="294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1.5" customHeight="1" x14ac:dyDescent="0.3">
      <c r="A181" s="294" t="s">
        <v>203</v>
      </c>
      <c r="B181" s="294"/>
      <c r="C181" s="302"/>
      <c r="D181" s="294">
        <f>SUM(C179:C180)</f>
        <v>109856</v>
      </c>
      <c r="E181" s="294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1.5" customHeight="1" x14ac:dyDescent="0.3">
      <c r="A182" s="315" t="s">
        <v>320</v>
      </c>
      <c r="B182" s="315"/>
      <c r="C182" s="315"/>
      <c r="D182" s="315"/>
      <c r="E182" s="315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1.5" customHeight="1" x14ac:dyDescent="0.3">
      <c r="A183" s="294" t="s">
        <v>321</v>
      </c>
      <c r="B183" s="311" t="s">
        <v>256</v>
      </c>
      <c r="C183" s="189">
        <v>16496</v>
      </c>
      <c r="D183" s="294"/>
      <c r="E183" s="294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1.5" customHeight="1" x14ac:dyDescent="0.3">
      <c r="A184" s="294" t="s">
        <v>322</v>
      </c>
      <c r="B184" s="311" t="s">
        <v>256</v>
      </c>
      <c r="C184" s="189">
        <v>78346</v>
      </c>
      <c r="D184" s="294"/>
      <c r="E184" s="294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1.5" customHeight="1" x14ac:dyDescent="0.3">
      <c r="A185" s="294" t="s">
        <v>132</v>
      </c>
      <c r="B185" s="311" t="s">
        <v>256</v>
      </c>
      <c r="C185" s="189"/>
      <c r="D185" s="294"/>
      <c r="E185" s="294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1.5" customHeight="1" x14ac:dyDescent="0.3">
      <c r="A186" s="294" t="s">
        <v>203</v>
      </c>
      <c r="B186" s="294"/>
      <c r="C186" s="302"/>
      <c r="D186" s="294">
        <f>SUM(C183:C185)</f>
        <v>94842</v>
      </c>
      <c r="E186" s="294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1.5" customHeight="1" x14ac:dyDescent="0.3">
      <c r="A187" s="315" t="s">
        <v>323</v>
      </c>
      <c r="B187" s="315"/>
      <c r="C187" s="315"/>
      <c r="D187" s="315"/>
      <c r="E187" s="315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1.5" customHeight="1" x14ac:dyDescent="0.3">
      <c r="A188" s="294" t="s">
        <v>324</v>
      </c>
      <c r="B188" s="311" t="s">
        <v>256</v>
      </c>
      <c r="C188" s="189"/>
      <c r="D188" s="294"/>
      <c r="E188" s="294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1.5" customHeight="1" x14ac:dyDescent="0.3">
      <c r="A189" s="294" t="s">
        <v>325</v>
      </c>
      <c r="B189" s="311" t="s">
        <v>256</v>
      </c>
      <c r="C189" s="189">
        <v>1603</v>
      </c>
      <c r="D189" s="294"/>
      <c r="E189" s="294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1.5" customHeight="1" x14ac:dyDescent="0.3">
      <c r="A190" s="294" t="s">
        <v>203</v>
      </c>
      <c r="B190" s="294"/>
      <c r="C190" s="302"/>
      <c r="D190" s="294">
        <f>SUM(C188:C189)</f>
        <v>1603</v>
      </c>
      <c r="E190" s="294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1.5" customHeight="1" x14ac:dyDescent="0.3">
      <c r="A191" s="294"/>
      <c r="B191" s="294"/>
      <c r="C191" s="302"/>
      <c r="D191" s="294"/>
      <c r="E191" s="294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8" customHeight="1" x14ac:dyDescent="0.3">
      <c r="A192" s="310" t="s">
        <v>326</v>
      </c>
      <c r="B192" s="310"/>
      <c r="C192" s="310"/>
      <c r="D192" s="310"/>
      <c r="E192" s="310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2.65" customHeight="1" x14ac:dyDescent="0.3">
      <c r="A193" s="317" t="s">
        <v>327</v>
      </c>
      <c r="B193" s="310"/>
      <c r="C193" s="310"/>
      <c r="D193" s="310"/>
      <c r="E193" s="310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2.65" customHeight="1" x14ac:dyDescent="0.3">
      <c r="A194" s="301"/>
      <c r="B194" s="296" t="s">
        <v>328</v>
      </c>
      <c r="C194" s="295" t="s">
        <v>329</v>
      </c>
      <c r="D194" s="296" t="s">
        <v>330</v>
      </c>
      <c r="E194" s="296" t="s">
        <v>331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2.65" customHeight="1" x14ac:dyDescent="0.3">
      <c r="A195" s="294" t="s">
        <v>332</v>
      </c>
      <c r="B195" s="174">
        <v>83983</v>
      </c>
      <c r="C195" s="189">
        <v>0</v>
      </c>
      <c r="D195" s="174">
        <v>0</v>
      </c>
      <c r="E195" s="294">
        <f t="shared" ref="E195:E203" si="10">SUM(B195:C195)-D195</f>
        <v>83983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2.65" customHeight="1" x14ac:dyDescent="0.3">
      <c r="A196" s="294" t="s">
        <v>333</v>
      </c>
      <c r="B196" s="174">
        <v>234472</v>
      </c>
      <c r="C196" s="189">
        <v>0</v>
      </c>
      <c r="D196" s="174">
        <v>0</v>
      </c>
      <c r="E196" s="294">
        <f t="shared" si="10"/>
        <v>234472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2.65" customHeight="1" x14ac:dyDescent="0.3">
      <c r="A197" s="294" t="s">
        <v>334</v>
      </c>
      <c r="B197" s="174">
        <v>1462273</v>
      </c>
      <c r="C197" s="189">
        <v>0</v>
      </c>
      <c r="D197" s="174">
        <v>0</v>
      </c>
      <c r="E197" s="294">
        <f t="shared" si="10"/>
        <v>1462273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2.65" customHeight="1" x14ac:dyDescent="0.3">
      <c r="A198" s="294" t="s">
        <v>335</v>
      </c>
      <c r="B198" s="174">
        <v>0</v>
      </c>
      <c r="C198" s="189">
        <v>0</v>
      </c>
      <c r="D198" s="174">
        <v>0</v>
      </c>
      <c r="E198" s="294">
        <f t="shared" si="10"/>
        <v>0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2.65" customHeight="1" x14ac:dyDescent="0.3">
      <c r="A199" s="294" t="s">
        <v>336</v>
      </c>
      <c r="B199" s="174">
        <v>964729</v>
      </c>
      <c r="C199" s="189">
        <v>0</v>
      </c>
      <c r="D199" s="174">
        <v>0</v>
      </c>
      <c r="E199" s="294">
        <f t="shared" si="10"/>
        <v>964729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2.65" customHeight="1" x14ac:dyDescent="0.3">
      <c r="A200" s="294" t="s">
        <v>337</v>
      </c>
      <c r="B200" s="174">
        <v>2320492</v>
      </c>
      <c r="C200" s="189">
        <v>243860</v>
      </c>
      <c r="D200" s="174">
        <v>0</v>
      </c>
      <c r="E200" s="294">
        <f t="shared" si="10"/>
        <v>2564352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2.65" customHeight="1" x14ac:dyDescent="0.3">
      <c r="A201" s="294" t="s">
        <v>338</v>
      </c>
      <c r="B201" s="174"/>
      <c r="C201" s="189"/>
      <c r="D201" s="174"/>
      <c r="E201" s="294">
        <f t="shared" si="10"/>
        <v>0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2.65" customHeight="1" x14ac:dyDescent="0.3">
      <c r="A202" s="294" t="s">
        <v>339</v>
      </c>
      <c r="B202" s="174"/>
      <c r="C202" s="189"/>
      <c r="D202" s="174"/>
      <c r="E202" s="294">
        <f t="shared" si="10"/>
        <v>0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2.65" customHeight="1" x14ac:dyDescent="0.3">
      <c r="A203" s="294" t="s">
        <v>340</v>
      </c>
      <c r="B203" s="174">
        <v>0</v>
      </c>
      <c r="C203" s="189">
        <v>179174</v>
      </c>
      <c r="D203" s="174"/>
      <c r="E203" s="294">
        <f t="shared" si="10"/>
        <v>179174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2.65" customHeight="1" x14ac:dyDescent="0.3">
      <c r="A204" s="294" t="s">
        <v>203</v>
      </c>
      <c r="B204" s="294">
        <f>SUM(B195:B203)</f>
        <v>5065949</v>
      </c>
      <c r="C204" s="302">
        <f>SUM(C195:C203)</f>
        <v>423034</v>
      </c>
      <c r="D204" s="294">
        <f>SUM(D195:D203)</f>
        <v>0</v>
      </c>
      <c r="E204" s="294">
        <f>SUM(E195:E203)</f>
        <v>5488983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2.65" customHeight="1" x14ac:dyDescent="0.3">
      <c r="A205" s="294"/>
      <c r="B205" s="294"/>
      <c r="C205" s="302"/>
      <c r="D205" s="294"/>
      <c r="E205" s="294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2.65" customHeight="1" x14ac:dyDescent="0.3">
      <c r="A206" s="317" t="s">
        <v>341</v>
      </c>
      <c r="B206" s="317"/>
      <c r="C206" s="317"/>
      <c r="D206" s="317"/>
      <c r="E206" s="317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2.65" customHeight="1" x14ac:dyDescent="0.3">
      <c r="A207" s="301"/>
      <c r="B207" s="296" t="s">
        <v>328</v>
      </c>
      <c r="C207" s="295" t="s">
        <v>329</v>
      </c>
      <c r="D207" s="296" t="s">
        <v>330</v>
      </c>
      <c r="E207" s="296" t="s">
        <v>331</v>
      </c>
      <c r="F207" s="2"/>
      <c r="G207" s="2"/>
      <c r="H20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2.65" customHeight="1" x14ac:dyDescent="0.3">
      <c r="A208" s="294" t="s">
        <v>332</v>
      </c>
      <c r="B208" s="323"/>
      <c r="C208" s="322"/>
      <c r="D208" s="323"/>
      <c r="E208" s="294"/>
      <c r="F208" s="2"/>
      <c r="G208" s="2"/>
      <c r="H208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2.65" customHeight="1" x14ac:dyDescent="0.3">
      <c r="A209" s="294" t="s">
        <v>333</v>
      </c>
      <c r="B209" s="174">
        <v>234472</v>
      </c>
      <c r="C209" s="189">
        <v>0</v>
      </c>
      <c r="D209" s="174">
        <v>0</v>
      </c>
      <c r="E209" s="294">
        <f t="shared" ref="E209:E216" si="11">SUM(B209:C209)-D209</f>
        <v>234472</v>
      </c>
      <c r="F209" s="2"/>
      <c r="G209" s="2"/>
      <c r="H20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2.65" customHeight="1" x14ac:dyDescent="0.3">
      <c r="A210" s="294" t="s">
        <v>334</v>
      </c>
      <c r="B210" s="174">
        <v>1249329</v>
      </c>
      <c r="C210" s="189">
        <v>27101</v>
      </c>
      <c r="D210" s="174">
        <v>0</v>
      </c>
      <c r="E210" s="294">
        <f t="shared" si="11"/>
        <v>1276430</v>
      </c>
      <c r="F210" s="2"/>
      <c r="G210" s="2"/>
      <c r="H210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2.65" customHeight="1" x14ac:dyDescent="0.3">
      <c r="A211" s="294" t="s">
        <v>335</v>
      </c>
      <c r="B211" s="174">
        <v>0</v>
      </c>
      <c r="C211" s="189">
        <v>0</v>
      </c>
      <c r="D211" s="174">
        <v>0</v>
      </c>
      <c r="E211" s="294">
        <f>SUM(B211:C211)-D211</f>
        <v>0</v>
      </c>
      <c r="F211" s="2"/>
      <c r="G211" s="2"/>
      <c r="H21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2.65" customHeight="1" x14ac:dyDescent="0.3">
      <c r="A212" s="294" t="s">
        <v>336</v>
      </c>
      <c r="B212" s="174">
        <v>893088</v>
      </c>
      <c r="C212" s="189">
        <v>20237</v>
      </c>
      <c r="D212" s="174">
        <v>0</v>
      </c>
      <c r="E212" s="294">
        <f>SUM(B212:C212)-D212</f>
        <v>913325</v>
      </c>
      <c r="F212" s="2"/>
      <c r="G212" s="2"/>
      <c r="H21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2.65" customHeight="1" x14ac:dyDescent="0.3">
      <c r="A213" s="294" t="s">
        <v>337</v>
      </c>
      <c r="B213" s="174">
        <v>2124984</v>
      </c>
      <c r="C213" s="189">
        <v>65390</v>
      </c>
      <c r="D213" s="174"/>
      <c r="E213" s="294">
        <f>SUM(B213:C213)-D213</f>
        <v>2190374</v>
      </c>
      <c r="F213" s="2"/>
      <c r="G213" s="2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2.65" customHeight="1" x14ac:dyDescent="0.3">
      <c r="A214" s="294" t="s">
        <v>338</v>
      </c>
      <c r="B214" s="174"/>
      <c r="C214" s="189"/>
      <c r="D214" s="174"/>
      <c r="E214" s="294">
        <f t="shared" si="11"/>
        <v>0</v>
      </c>
      <c r="F214" s="2"/>
      <c r="G214" s="2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2.65" customHeight="1" x14ac:dyDescent="0.3">
      <c r="A215" s="294" t="s">
        <v>339</v>
      </c>
      <c r="B215" s="174"/>
      <c r="C215" s="189"/>
      <c r="D215" s="174"/>
      <c r="E215" s="294">
        <f t="shared" si="11"/>
        <v>0</v>
      </c>
      <c r="F215" s="2"/>
      <c r="G215" s="2"/>
      <c r="H215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2.65" customHeight="1" x14ac:dyDescent="0.3">
      <c r="A216" s="294" t="s">
        <v>340</v>
      </c>
      <c r="B216" s="174"/>
      <c r="C216" s="189"/>
      <c r="D216" s="174"/>
      <c r="E216" s="294">
        <f t="shared" si="11"/>
        <v>0</v>
      </c>
      <c r="F216" s="2"/>
      <c r="G216" s="2"/>
      <c r="H216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2.65" customHeight="1" x14ac:dyDescent="0.3">
      <c r="A217" s="294" t="s">
        <v>203</v>
      </c>
      <c r="B217" s="294">
        <f>SUM(B208:B216)</f>
        <v>4501873</v>
      </c>
      <c r="C217" s="302">
        <f>SUM(C208:C216)</f>
        <v>112728</v>
      </c>
      <c r="D217" s="294">
        <f>SUM(D208:D216)</f>
        <v>0</v>
      </c>
      <c r="E217" s="294">
        <f>SUM(E208:E216)</f>
        <v>4614601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2.65" customHeight="1" x14ac:dyDescent="0.3">
      <c r="A218" s="294"/>
      <c r="B218" s="294"/>
      <c r="C218" s="302"/>
      <c r="D218" s="294"/>
      <c r="E218" s="294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21.75" customHeight="1" x14ac:dyDescent="0.3">
      <c r="A219" s="310" t="s">
        <v>342</v>
      </c>
      <c r="B219" s="310"/>
      <c r="C219" s="310"/>
      <c r="D219" s="310"/>
      <c r="E219" s="310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2.65" customHeight="1" x14ac:dyDescent="0.3">
      <c r="A220" s="310"/>
      <c r="B220" s="343" t="s">
        <v>1254</v>
      </c>
      <c r="C220" s="343"/>
      <c r="D220" s="310"/>
      <c r="E220" s="310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2.65" customHeight="1" x14ac:dyDescent="0.3">
      <c r="A221" s="324" t="s">
        <v>1254</v>
      </c>
      <c r="B221" s="310"/>
      <c r="C221" s="189">
        <v>-26433</v>
      </c>
      <c r="D221" s="311">
        <f>C221</f>
        <v>-26433</v>
      </c>
      <c r="E221" s="310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2.65" customHeight="1" x14ac:dyDescent="0.3">
      <c r="A222" s="315" t="s">
        <v>343</v>
      </c>
      <c r="B222" s="315"/>
      <c r="C222" s="315"/>
      <c r="D222" s="315"/>
      <c r="E222" s="315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2.65" customHeight="1" x14ac:dyDescent="0.3">
      <c r="A223" s="294" t="s">
        <v>344</v>
      </c>
      <c r="B223" s="311" t="s">
        <v>256</v>
      </c>
      <c r="C223" s="189">
        <v>-1772971</v>
      </c>
      <c r="D223" s="294"/>
      <c r="E223" s="294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2.65" customHeight="1" x14ac:dyDescent="0.3">
      <c r="A224" s="294" t="s">
        <v>345</v>
      </c>
      <c r="B224" s="311" t="s">
        <v>256</v>
      </c>
      <c r="C224" s="189">
        <v>138972</v>
      </c>
      <c r="D224" s="294"/>
      <c r="E224" s="294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2.65" customHeight="1" x14ac:dyDescent="0.3">
      <c r="A225" s="294" t="s">
        <v>346</v>
      </c>
      <c r="B225" s="311" t="s">
        <v>256</v>
      </c>
      <c r="C225" s="189"/>
      <c r="D225" s="294"/>
      <c r="E225" s="294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2.65" customHeight="1" x14ac:dyDescent="0.3">
      <c r="A226" s="294" t="s">
        <v>347</v>
      </c>
      <c r="B226" s="311" t="s">
        <v>256</v>
      </c>
      <c r="C226" s="189"/>
      <c r="D226" s="294"/>
      <c r="E226" s="294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2.65" customHeight="1" x14ac:dyDescent="0.3">
      <c r="A227" s="294" t="s">
        <v>348</v>
      </c>
      <c r="B227" s="311" t="s">
        <v>256</v>
      </c>
      <c r="C227" s="189"/>
      <c r="D227" s="294"/>
      <c r="E227" s="294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2.65" customHeight="1" x14ac:dyDescent="0.3">
      <c r="A228" s="294" t="s">
        <v>349</v>
      </c>
      <c r="B228" s="311" t="s">
        <v>256</v>
      </c>
      <c r="C228" s="189">
        <v>188691</v>
      </c>
      <c r="D228" s="294"/>
      <c r="E228" s="294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2.65" customHeight="1" x14ac:dyDescent="0.3">
      <c r="A229" s="294" t="s">
        <v>350</v>
      </c>
      <c r="B229" s="294"/>
      <c r="C229" s="302"/>
      <c r="D229" s="294">
        <f>SUM(C223:C228)</f>
        <v>-1445308</v>
      </c>
      <c r="E229" s="294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2.65" customHeight="1" x14ac:dyDescent="0.3">
      <c r="A230" s="315" t="s">
        <v>351</v>
      </c>
      <c r="B230" s="315"/>
      <c r="C230" s="315"/>
      <c r="D230" s="315"/>
      <c r="E230" s="315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2.65" customHeight="1" x14ac:dyDescent="0.3">
      <c r="A231" s="301" t="s">
        <v>352</v>
      </c>
      <c r="B231" s="311" t="s">
        <v>256</v>
      </c>
      <c r="C231" s="189">
        <v>35</v>
      </c>
      <c r="D231" s="294"/>
      <c r="E231" s="294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2.65" customHeight="1" x14ac:dyDescent="0.3">
      <c r="A232" s="301"/>
      <c r="B232" s="311"/>
      <c r="C232" s="302"/>
      <c r="D232" s="294"/>
      <c r="E232" s="294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2.65" customHeight="1" x14ac:dyDescent="0.3">
      <c r="A233" s="301" t="s">
        <v>353</v>
      </c>
      <c r="B233" s="311" t="s">
        <v>256</v>
      </c>
      <c r="C233" s="189">
        <v>11271</v>
      </c>
      <c r="D233" s="294"/>
      <c r="E233" s="294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2.65" customHeight="1" x14ac:dyDescent="0.3">
      <c r="A234" s="301" t="s">
        <v>354</v>
      </c>
      <c r="B234" s="311" t="s">
        <v>256</v>
      </c>
      <c r="C234" s="189">
        <v>18530</v>
      </c>
      <c r="D234" s="294"/>
      <c r="E234" s="294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2.65" customHeight="1" x14ac:dyDescent="0.3">
      <c r="A235" s="294"/>
      <c r="B235" s="294"/>
      <c r="C235" s="302"/>
      <c r="D235" s="294"/>
      <c r="E235" s="294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2.65" customHeight="1" x14ac:dyDescent="0.3">
      <c r="A236" s="301" t="s">
        <v>355</v>
      </c>
      <c r="B236" s="294"/>
      <c r="C236" s="302"/>
      <c r="D236" s="294">
        <f>SUM(C233:C235)</f>
        <v>29801</v>
      </c>
      <c r="E236" s="294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2.65" customHeight="1" x14ac:dyDescent="0.3">
      <c r="A237" s="315" t="s">
        <v>356</v>
      </c>
      <c r="B237" s="315"/>
      <c r="C237" s="315"/>
      <c r="D237" s="315"/>
      <c r="E237" s="315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2.65" customHeight="1" x14ac:dyDescent="0.3">
      <c r="A238" s="294" t="s">
        <v>357</v>
      </c>
      <c r="B238" s="311" t="s">
        <v>256</v>
      </c>
      <c r="C238" s="189"/>
      <c r="D238" s="294"/>
      <c r="E238" s="294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2.65" customHeight="1" x14ac:dyDescent="0.3">
      <c r="A239" s="294" t="s">
        <v>356</v>
      </c>
      <c r="B239" s="311" t="s">
        <v>256</v>
      </c>
      <c r="C239" s="189"/>
      <c r="D239" s="294"/>
      <c r="E239" s="294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2.65" customHeight="1" x14ac:dyDescent="0.3">
      <c r="A240" s="294" t="s">
        <v>358</v>
      </c>
      <c r="B240" s="294"/>
      <c r="C240" s="302"/>
      <c r="D240" s="294">
        <f>SUM(C238:C239)</f>
        <v>0</v>
      </c>
      <c r="E240" s="29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2.65" customHeight="1" x14ac:dyDescent="0.3">
      <c r="A241" s="294"/>
      <c r="B241" s="294"/>
      <c r="C241" s="302"/>
      <c r="D241" s="294"/>
      <c r="E241" s="294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2.65" customHeight="1" x14ac:dyDescent="0.3">
      <c r="A242" s="294" t="s">
        <v>359</v>
      </c>
      <c r="B242" s="294"/>
      <c r="C242" s="302"/>
      <c r="D242" s="294">
        <f>D221+D229+D236+D240</f>
        <v>-1441940</v>
      </c>
      <c r="E242" s="294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2.65" customHeight="1" x14ac:dyDescent="0.3">
      <c r="A243" s="294"/>
      <c r="B243" s="294"/>
      <c r="C243" s="302"/>
      <c r="D243" s="294"/>
      <c r="E243" s="294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2.65" customHeight="1" x14ac:dyDescent="0.3">
      <c r="A244" s="294"/>
      <c r="B244" s="294"/>
      <c r="C244" s="302"/>
      <c r="D244" s="294"/>
      <c r="E244" s="294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2.65" customHeight="1" x14ac:dyDescent="0.3">
      <c r="A245" s="294"/>
      <c r="B245" s="294"/>
      <c r="C245" s="302"/>
      <c r="D245" s="294"/>
      <c r="E245" s="294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21.75" customHeight="1" x14ac:dyDescent="0.3">
      <c r="A246" s="294"/>
      <c r="B246" s="294"/>
      <c r="C246" s="302"/>
      <c r="D246" s="294"/>
      <c r="E246" s="294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2.65" customHeight="1" x14ac:dyDescent="0.3">
      <c r="A247" s="294"/>
      <c r="B247" s="294"/>
      <c r="C247" s="302"/>
      <c r="D247" s="294"/>
      <c r="E247" s="294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1.25" customHeight="1" x14ac:dyDescent="0.3">
      <c r="A248" s="310" t="s">
        <v>360</v>
      </c>
      <c r="B248" s="310"/>
      <c r="C248" s="310"/>
      <c r="D248" s="310"/>
      <c r="E248" s="310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2.65" customHeight="1" x14ac:dyDescent="0.3">
      <c r="A249" s="315" t="s">
        <v>361</v>
      </c>
      <c r="B249" s="315"/>
      <c r="C249" s="315"/>
      <c r="D249" s="315"/>
      <c r="E249" s="315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2.65" customHeight="1" x14ac:dyDescent="0.3">
      <c r="A250" s="294" t="s">
        <v>362</v>
      </c>
      <c r="B250" s="311" t="s">
        <v>256</v>
      </c>
      <c r="C250" s="189">
        <v>8727038</v>
      </c>
      <c r="D250" s="294"/>
      <c r="E250" s="294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2.65" customHeight="1" x14ac:dyDescent="0.3">
      <c r="A251" s="294" t="s">
        <v>363</v>
      </c>
      <c r="B251" s="311" t="s">
        <v>256</v>
      </c>
      <c r="C251" s="189"/>
      <c r="D251" s="294"/>
      <c r="E251" s="294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2.65" customHeight="1" x14ac:dyDescent="0.3">
      <c r="A252" s="294" t="s">
        <v>364</v>
      </c>
      <c r="B252" s="311" t="s">
        <v>256</v>
      </c>
      <c r="C252" s="189">
        <v>867146</v>
      </c>
      <c r="D252" s="294"/>
      <c r="E252" s="294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2.65" customHeight="1" x14ac:dyDescent="0.3">
      <c r="A253" s="294" t="s">
        <v>365</v>
      </c>
      <c r="B253" s="311" t="s">
        <v>256</v>
      </c>
      <c r="C253" s="189">
        <v>-410355</v>
      </c>
      <c r="D253" s="294"/>
      <c r="E253" s="294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2.65" customHeight="1" x14ac:dyDescent="0.3">
      <c r="A254" s="294" t="s">
        <v>1240</v>
      </c>
      <c r="B254" s="311" t="s">
        <v>256</v>
      </c>
      <c r="C254" s="189">
        <v>0</v>
      </c>
      <c r="D254" s="294"/>
      <c r="E254" s="294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2.65" customHeight="1" x14ac:dyDescent="0.3">
      <c r="A255" s="294" t="s">
        <v>366</v>
      </c>
      <c r="B255" s="311" t="s">
        <v>256</v>
      </c>
      <c r="C255" s="189">
        <v>173127</v>
      </c>
      <c r="D255" s="294"/>
      <c r="E255" s="294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2.65" customHeight="1" x14ac:dyDescent="0.3">
      <c r="A256" s="294" t="s">
        <v>367</v>
      </c>
      <c r="B256" s="311" t="s">
        <v>256</v>
      </c>
      <c r="C256" s="189"/>
      <c r="D256" s="294"/>
      <c r="E256" s="29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2.65" customHeight="1" x14ac:dyDescent="0.3">
      <c r="A257" s="294" t="s">
        <v>368</v>
      </c>
      <c r="B257" s="311" t="s">
        <v>256</v>
      </c>
      <c r="C257" s="189">
        <v>94850</v>
      </c>
      <c r="D257" s="294"/>
      <c r="E257" s="294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2.65" customHeight="1" x14ac:dyDescent="0.3">
      <c r="A258" s="294" t="s">
        <v>369</v>
      </c>
      <c r="B258" s="311" t="s">
        <v>256</v>
      </c>
      <c r="C258" s="189">
        <v>22376</v>
      </c>
      <c r="D258" s="294"/>
      <c r="E258" s="294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2.65" customHeight="1" x14ac:dyDescent="0.3">
      <c r="A259" s="294" t="s">
        <v>370</v>
      </c>
      <c r="B259" s="311" t="s">
        <v>256</v>
      </c>
      <c r="C259" s="189"/>
      <c r="D259" s="294"/>
      <c r="E259" s="294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1.25" customHeight="1" x14ac:dyDescent="0.3">
      <c r="A260" s="294" t="s">
        <v>371</v>
      </c>
      <c r="B260" s="294"/>
      <c r="C260" s="302"/>
      <c r="D260" s="294">
        <f>SUM(C250:C252)-C253+SUM(C254:C259)</f>
        <v>10294892</v>
      </c>
      <c r="E260" s="294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2.65" customHeight="1" x14ac:dyDescent="0.3">
      <c r="A261" s="315" t="s">
        <v>372</v>
      </c>
      <c r="B261" s="315"/>
      <c r="C261" s="315"/>
      <c r="D261" s="315"/>
      <c r="E261" s="315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2.65" customHeight="1" x14ac:dyDescent="0.3">
      <c r="A262" s="294" t="s">
        <v>362</v>
      </c>
      <c r="B262" s="311" t="s">
        <v>256</v>
      </c>
      <c r="C262" s="189">
        <v>62439</v>
      </c>
      <c r="D262" s="294"/>
      <c r="E262" s="294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2.65" customHeight="1" x14ac:dyDescent="0.3">
      <c r="A263" s="294" t="s">
        <v>363</v>
      </c>
      <c r="B263" s="311" t="s">
        <v>256</v>
      </c>
      <c r="C263" s="189"/>
      <c r="D263" s="294"/>
      <c r="E263" s="294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2.65" customHeight="1" x14ac:dyDescent="0.3">
      <c r="A264" s="294" t="s">
        <v>373</v>
      </c>
      <c r="B264" s="311" t="s">
        <v>256</v>
      </c>
      <c r="C264" s="189"/>
      <c r="D264" s="294"/>
      <c r="E264" s="294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1.25" customHeight="1" x14ac:dyDescent="0.3">
      <c r="A265" s="294" t="s">
        <v>374</v>
      </c>
      <c r="B265" s="294"/>
      <c r="C265" s="302"/>
      <c r="D265" s="294">
        <f>SUM(C262:C264)</f>
        <v>62439</v>
      </c>
      <c r="E265" s="294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2.65" customHeight="1" x14ac:dyDescent="0.3">
      <c r="A266" s="315" t="s">
        <v>375</v>
      </c>
      <c r="B266" s="315"/>
      <c r="C266" s="315"/>
      <c r="D266" s="315"/>
      <c r="E266" s="315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2.65" customHeight="1" x14ac:dyDescent="0.3">
      <c r="A267" s="294" t="s">
        <v>332</v>
      </c>
      <c r="B267" s="311" t="s">
        <v>256</v>
      </c>
      <c r="C267" s="189">
        <v>83983</v>
      </c>
      <c r="D267" s="294"/>
      <c r="E267" s="294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2.65" customHeight="1" x14ac:dyDescent="0.3">
      <c r="A268" s="294" t="s">
        <v>333</v>
      </c>
      <c r="B268" s="311" t="s">
        <v>256</v>
      </c>
      <c r="C268" s="189">
        <v>234472</v>
      </c>
      <c r="D268" s="294"/>
      <c r="E268" s="294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2.65" customHeight="1" x14ac:dyDescent="0.3">
      <c r="A269" s="294" t="s">
        <v>334</v>
      </c>
      <c r="B269" s="311" t="s">
        <v>256</v>
      </c>
      <c r="C269" s="189">
        <v>1462273</v>
      </c>
      <c r="D269" s="294"/>
      <c r="E269" s="294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2.65" customHeight="1" x14ac:dyDescent="0.3">
      <c r="A270" s="294" t="s">
        <v>376</v>
      </c>
      <c r="B270" s="311" t="s">
        <v>256</v>
      </c>
      <c r="C270" s="189"/>
      <c r="D270" s="294"/>
      <c r="E270" s="294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2.65" customHeight="1" x14ac:dyDescent="0.3">
      <c r="A271" s="294" t="s">
        <v>377</v>
      </c>
      <c r="B271" s="311" t="s">
        <v>256</v>
      </c>
      <c r="C271" s="189">
        <v>964729</v>
      </c>
      <c r="D271" s="294"/>
      <c r="E271" s="294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2.65" customHeight="1" x14ac:dyDescent="0.3">
      <c r="A272" s="294" t="s">
        <v>378</v>
      </c>
      <c r="B272" s="311" t="s">
        <v>256</v>
      </c>
      <c r="C272" s="189">
        <v>2564352</v>
      </c>
      <c r="D272" s="294"/>
      <c r="E272" s="294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2.65" customHeight="1" x14ac:dyDescent="0.3">
      <c r="A273" s="294" t="s">
        <v>339</v>
      </c>
      <c r="B273" s="311" t="s">
        <v>256</v>
      </c>
      <c r="C273" s="189"/>
      <c r="D273" s="294"/>
      <c r="E273" s="29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2.65" customHeight="1" x14ac:dyDescent="0.3">
      <c r="A274" s="294" t="s">
        <v>340</v>
      </c>
      <c r="B274" s="311" t="s">
        <v>256</v>
      </c>
      <c r="C274" s="189">
        <v>179174</v>
      </c>
      <c r="D274" s="294"/>
      <c r="E274" s="294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2.65" customHeight="1" x14ac:dyDescent="0.3">
      <c r="A275" s="294" t="s">
        <v>379</v>
      </c>
      <c r="B275" s="294"/>
      <c r="C275" s="302"/>
      <c r="D275" s="294">
        <f>SUM(C267:C274)</f>
        <v>5488983</v>
      </c>
      <c r="E275" s="294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2.65" customHeight="1" x14ac:dyDescent="0.3">
      <c r="A276" s="294" t="s">
        <v>380</v>
      </c>
      <c r="B276" s="311" t="s">
        <v>256</v>
      </c>
      <c r="C276" s="189">
        <v>4614601</v>
      </c>
      <c r="D276" s="294"/>
      <c r="E276" s="294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2.65" customHeight="1" x14ac:dyDescent="0.3">
      <c r="A277" s="294" t="s">
        <v>381</v>
      </c>
      <c r="B277" s="294"/>
      <c r="C277" s="302"/>
      <c r="D277" s="294">
        <f>D275-C276</f>
        <v>874382</v>
      </c>
      <c r="E277" s="294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2.65" customHeight="1" x14ac:dyDescent="0.3">
      <c r="A278" s="315" t="s">
        <v>382</v>
      </c>
      <c r="B278" s="315"/>
      <c r="C278" s="315"/>
      <c r="D278" s="315"/>
      <c r="E278" s="315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2.65" customHeight="1" x14ac:dyDescent="0.3">
      <c r="A279" s="294" t="s">
        <v>383</v>
      </c>
      <c r="B279" s="311" t="s">
        <v>256</v>
      </c>
      <c r="C279" s="189"/>
      <c r="D279" s="294"/>
      <c r="E279" s="29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2.65" customHeight="1" x14ac:dyDescent="0.3">
      <c r="A280" s="294" t="s">
        <v>384</v>
      </c>
      <c r="B280" s="311" t="s">
        <v>256</v>
      </c>
      <c r="C280" s="189"/>
      <c r="D280" s="294"/>
      <c r="E280" s="29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2.65" customHeight="1" x14ac:dyDescent="0.3">
      <c r="A281" s="294" t="s">
        <v>385</v>
      </c>
      <c r="B281" s="311" t="s">
        <v>256</v>
      </c>
      <c r="C281" s="189"/>
      <c r="D281" s="294"/>
      <c r="E281" s="29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2.65" customHeight="1" x14ac:dyDescent="0.3">
      <c r="A282" s="294" t="s">
        <v>373</v>
      </c>
      <c r="B282" s="311" t="s">
        <v>256</v>
      </c>
      <c r="C282" s="189"/>
      <c r="D282" s="294"/>
      <c r="E282" s="29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2.65" customHeight="1" x14ac:dyDescent="0.3">
      <c r="A283" s="294" t="s">
        <v>386</v>
      </c>
      <c r="B283" s="294"/>
      <c r="C283" s="302"/>
      <c r="D283" s="294">
        <f>C279-C280+C281+C282</f>
        <v>0</v>
      </c>
      <c r="E283" s="29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2.65" customHeight="1" x14ac:dyDescent="0.3">
      <c r="A284" s="294"/>
      <c r="B284" s="294"/>
      <c r="C284" s="302"/>
      <c r="D284" s="294"/>
      <c r="E284" s="29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2.65" customHeight="1" x14ac:dyDescent="0.3">
      <c r="A285" s="315" t="s">
        <v>387</v>
      </c>
      <c r="B285" s="315"/>
      <c r="C285" s="315"/>
      <c r="D285" s="315"/>
      <c r="E285" s="315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2.65" customHeight="1" x14ac:dyDescent="0.3">
      <c r="A286" s="294" t="s">
        <v>388</v>
      </c>
      <c r="B286" s="311" t="s">
        <v>256</v>
      </c>
      <c r="C286" s="189"/>
      <c r="D286" s="294"/>
      <c r="E286" s="29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2.65" customHeight="1" x14ac:dyDescent="0.3">
      <c r="A287" s="294" t="s">
        <v>389</v>
      </c>
      <c r="B287" s="311" t="s">
        <v>256</v>
      </c>
      <c r="C287" s="189"/>
      <c r="D287" s="294"/>
      <c r="E287" s="29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2.65" customHeight="1" x14ac:dyDescent="0.3">
      <c r="A288" s="294" t="s">
        <v>390</v>
      </c>
      <c r="B288" s="311" t="s">
        <v>256</v>
      </c>
      <c r="C288" s="189"/>
      <c r="D288" s="294"/>
      <c r="E288" s="29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2.65" customHeight="1" x14ac:dyDescent="0.3">
      <c r="A289" s="294" t="s">
        <v>391</v>
      </c>
      <c r="B289" s="311" t="s">
        <v>256</v>
      </c>
      <c r="C289" s="189"/>
      <c r="D289" s="294"/>
      <c r="E289" s="29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2.65" customHeight="1" x14ac:dyDescent="0.3">
      <c r="A290" s="294" t="s">
        <v>392</v>
      </c>
      <c r="B290" s="294"/>
      <c r="C290" s="302"/>
      <c r="D290" s="294">
        <f>SUM(C286:C289)</f>
        <v>0</v>
      </c>
      <c r="E290" s="29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2.65" customHeight="1" x14ac:dyDescent="0.3">
      <c r="A291" s="294"/>
      <c r="B291" s="294"/>
      <c r="C291" s="302"/>
      <c r="D291" s="294"/>
      <c r="E291" s="29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2.65" customHeight="1" x14ac:dyDescent="0.3">
      <c r="A292" s="294" t="s">
        <v>393</v>
      </c>
      <c r="B292" s="294"/>
      <c r="C292" s="302"/>
      <c r="D292" s="294">
        <f>D260+D265+D277+D283+D290</f>
        <v>11231713</v>
      </c>
      <c r="E292" s="29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2.65" customHeight="1" x14ac:dyDescent="0.3">
      <c r="A293" s="294"/>
      <c r="B293" s="294"/>
      <c r="C293" s="302"/>
      <c r="D293" s="294"/>
      <c r="E293" s="29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2.65" customHeight="1" x14ac:dyDescent="0.3">
      <c r="A294" s="294"/>
      <c r="B294" s="294"/>
      <c r="C294" s="302"/>
      <c r="D294" s="294"/>
      <c r="E294" s="29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2.65" customHeight="1" x14ac:dyDescent="0.3">
      <c r="A295" s="294"/>
      <c r="B295" s="294"/>
      <c r="C295" s="302"/>
      <c r="D295" s="294"/>
      <c r="E295" s="29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2.65" customHeight="1" x14ac:dyDescent="0.3">
      <c r="A296" s="294"/>
      <c r="B296" s="294"/>
      <c r="C296" s="302"/>
      <c r="D296" s="294"/>
      <c r="E296" s="29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2.65" customHeight="1" x14ac:dyDescent="0.3">
      <c r="A297" s="294"/>
      <c r="B297" s="294"/>
      <c r="C297" s="302"/>
      <c r="D297" s="294"/>
      <c r="E297" s="29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2.65" customHeight="1" x14ac:dyDescent="0.3">
      <c r="A298" s="294"/>
      <c r="B298" s="294"/>
      <c r="C298" s="302"/>
      <c r="D298" s="294"/>
      <c r="E298" s="29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2.65" customHeight="1" x14ac:dyDescent="0.3">
      <c r="A299" s="294"/>
      <c r="B299" s="294"/>
      <c r="C299" s="302"/>
      <c r="D299" s="294"/>
      <c r="E299" s="29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20.25" customHeight="1" x14ac:dyDescent="0.3">
      <c r="A300" s="294"/>
      <c r="B300" s="294"/>
      <c r="C300" s="302"/>
      <c r="D300" s="294"/>
      <c r="E300" s="29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2.65" customHeight="1" x14ac:dyDescent="0.3">
      <c r="A301" s="294"/>
      <c r="B301" s="294"/>
      <c r="C301" s="302"/>
      <c r="D301" s="294"/>
      <c r="E301" s="29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4.25" customHeight="1" x14ac:dyDescent="0.3">
      <c r="A302" s="310" t="s">
        <v>394</v>
      </c>
      <c r="B302" s="310"/>
      <c r="C302" s="310"/>
      <c r="D302" s="310"/>
      <c r="E302" s="310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2.65" customHeight="1" x14ac:dyDescent="0.3">
      <c r="A303" s="315" t="s">
        <v>395</v>
      </c>
      <c r="B303" s="315"/>
      <c r="C303" s="315"/>
      <c r="D303" s="315"/>
      <c r="E303" s="315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2.65" customHeight="1" x14ac:dyDescent="0.3">
      <c r="A304" s="294" t="s">
        <v>396</v>
      </c>
      <c r="B304" s="311" t="s">
        <v>256</v>
      </c>
      <c r="C304" s="189"/>
      <c r="D304" s="294"/>
      <c r="E304" s="29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2.65" customHeight="1" x14ac:dyDescent="0.3">
      <c r="A305" s="294" t="s">
        <v>397</v>
      </c>
      <c r="B305" s="311" t="s">
        <v>256</v>
      </c>
      <c r="C305" s="189">
        <v>528353</v>
      </c>
      <c r="D305" s="294"/>
      <c r="E305" s="29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2.65" customHeight="1" x14ac:dyDescent="0.3">
      <c r="A306" s="294" t="s">
        <v>398</v>
      </c>
      <c r="B306" s="311" t="s">
        <v>256</v>
      </c>
      <c r="C306" s="189">
        <v>271100</v>
      </c>
      <c r="D306" s="294"/>
      <c r="E306" s="29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2.65" customHeight="1" x14ac:dyDescent="0.3">
      <c r="A307" s="294" t="s">
        <v>399</v>
      </c>
      <c r="B307" s="311" t="s">
        <v>256</v>
      </c>
      <c r="C307" s="189"/>
      <c r="D307" s="294"/>
      <c r="E307" s="29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2.65" customHeight="1" x14ac:dyDescent="0.3">
      <c r="A308" s="294" t="s">
        <v>400</v>
      </c>
      <c r="B308" s="311" t="s">
        <v>256</v>
      </c>
      <c r="C308" s="189"/>
      <c r="D308" s="294"/>
      <c r="E308" s="29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2.65" customHeight="1" x14ac:dyDescent="0.3">
      <c r="A309" s="294" t="s">
        <v>1241</v>
      </c>
      <c r="B309" s="311" t="s">
        <v>256</v>
      </c>
      <c r="C309" s="189"/>
      <c r="D309" s="294"/>
      <c r="E309" s="29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2.65" customHeight="1" x14ac:dyDescent="0.3">
      <c r="A310" s="294" t="s">
        <v>401</v>
      </c>
      <c r="B310" s="311" t="s">
        <v>256</v>
      </c>
      <c r="C310" s="189"/>
      <c r="D310" s="294"/>
      <c r="E310" s="29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2.65" customHeight="1" x14ac:dyDescent="0.3">
      <c r="A311" s="294" t="s">
        <v>402</v>
      </c>
      <c r="B311" s="311" t="s">
        <v>256</v>
      </c>
      <c r="C311" s="189"/>
      <c r="D311" s="294"/>
      <c r="E311" s="29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2.65" customHeight="1" x14ac:dyDescent="0.3">
      <c r="A312" s="294" t="s">
        <v>403</v>
      </c>
      <c r="B312" s="311" t="s">
        <v>256</v>
      </c>
      <c r="C312" s="189">
        <v>4502555</v>
      </c>
      <c r="D312" s="294"/>
      <c r="E312" s="29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2.65" customHeight="1" x14ac:dyDescent="0.3">
      <c r="A313" s="294" t="s">
        <v>404</v>
      </c>
      <c r="B313" s="311" t="s">
        <v>256</v>
      </c>
      <c r="C313" s="189">
        <v>28026</v>
      </c>
      <c r="D313" s="294"/>
      <c r="E313" s="29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2.65" customHeight="1" x14ac:dyDescent="0.3">
      <c r="A314" s="294" t="s">
        <v>405</v>
      </c>
      <c r="B314" s="294"/>
      <c r="C314" s="302"/>
      <c r="D314" s="294">
        <f>SUM(C304:C313)</f>
        <v>5330034</v>
      </c>
      <c r="E314" s="29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2.65" customHeight="1" x14ac:dyDescent="0.3">
      <c r="A315" s="315" t="s">
        <v>406</v>
      </c>
      <c r="B315" s="315"/>
      <c r="C315" s="315"/>
      <c r="D315" s="315"/>
      <c r="E315" s="315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2.65" customHeight="1" x14ac:dyDescent="0.3">
      <c r="A316" s="294" t="s">
        <v>407</v>
      </c>
      <c r="B316" s="311" t="s">
        <v>256</v>
      </c>
      <c r="C316" s="189"/>
      <c r="D316" s="294"/>
      <c r="E316" s="29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2.65" customHeight="1" x14ac:dyDescent="0.3">
      <c r="A317" s="294" t="s">
        <v>408</v>
      </c>
      <c r="B317" s="311" t="s">
        <v>256</v>
      </c>
      <c r="C317" s="189"/>
      <c r="D317" s="294"/>
      <c r="E317" s="29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2.65" customHeight="1" x14ac:dyDescent="0.3">
      <c r="A318" s="294" t="s">
        <v>409</v>
      </c>
      <c r="B318" s="311" t="s">
        <v>256</v>
      </c>
      <c r="C318" s="189"/>
      <c r="D318" s="294"/>
      <c r="E318" s="29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2.65" customHeight="1" x14ac:dyDescent="0.3">
      <c r="A319" s="294" t="s">
        <v>410</v>
      </c>
      <c r="B319" s="294"/>
      <c r="C319" s="302"/>
      <c r="D319" s="294">
        <f>SUM(C316:C318)</f>
        <v>0</v>
      </c>
      <c r="E319" s="29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2.65" customHeight="1" x14ac:dyDescent="0.3">
      <c r="A320" s="315" t="s">
        <v>411</v>
      </c>
      <c r="B320" s="315"/>
      <c r="C320" s="315"/>
      <c r="D320" s="315"/>
      <c r="E320" s="315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2.65" customHeight="1" x14ac:dyDescent="0.3">
      <c r="A321" s="294" t="s">
        <v>412</v>
      </c>
      <c r="B321" s="311" t="s">
        <v>256</v>
      </c>
      <c r="C321" s="189"/>
      <c r="D321" s="294"/>
      <c r="E321" s="29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2.65" customHeight="1" x14ac:dyDescent="0.3">
      <c r="A322" s="294" t="s">
        <v>413</v>
      </c>
      <c r="B322" s="311" t="s">
        <v>256</v>
      </c>
      <c r="C322" s="189"/>
      <c r="D322" s="294"/>
      <c r="E322" s="29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2.65" customHeight="1" x14ac:dyDescent="0.3">
      <c r="A323" s="294" t="s">
        <v>414</v>
      </c>
      <c r="B323" s="311" t="s">
        <v>256</v>
      </c>
      <c r="C323" s="189"/>
      <c r="D323" s="294"/>
      <c r="E323" s="29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2.65" customHeight="1" x14ac:dyDescent="0.3">
      <c r="A324" s="301" t="s">
        <v>415</v>
      </c>
      <c r="B324" s="311" t="s">
        <v>256</v>
      </c>
      <c r="C324" s="189">
        <f>85598+28026</f>
        <v>113624</v>
      </c>
      <c r="D324" s="294"/>
      <c r="E324" s="29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2.65" customHeight="1" x14ac:dyDescent="0.3">
      <c r="A325" s="294" t="s">
        <v>416</v>
      </c>
      <c r="B325" s="311" t="s">
        <v>256</v>
      </c>
      <c r="C325" s="189"/>
      <c r="D325" s="294"/>
      <c r="E325" s="29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2.65" customHeight="1" x14ac:dyDescent="0.3">
      <c r="A326" s="301" t="s">
        <v>417</v>
      </c>
      <c r="B326" s="311" t="s">
        <v>256</v>
      </c>
      <c r="C326" s="189"/>
      <c r="D326" s="294"/>
      <c r="E326" s="29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customHeight="1" x14ac:dyDescent="0.3">
      <c r="A327" s="294" t="s">
        <v>418</v>
      </c>
      <c r="B327" s="311" t="s">
        <v>256</v>
      </c>
      <c r="C327" s="189"/>
      <c r="D327" s="294"/>
      <c r="E327" s="29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2.65" customHeight="1" x14ac:dyDescent="0.3">
      <c r="A328" s="294" t="s">
        <v>203</v>
      </c>
      <c r="B328" s="294"/>
      <c r="C328" s="302"/>
      <c r="D328" s="294">
        <f>SUM(C321:C327)</f>
        <v>113624</v>
      </c>
      <c r="E328" s="29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2.65" customHeight="1" x14ac:dyDescent="0.3">
      <c r="A329" s="294" t="s">
        <v>419</v>
      </c>
      <c r="B329" s="294"/>
      <c r="C329" s="302"/>
      <c r="D329" s="294">
        <f>C313</f>
        <v>28026</v>
      </c>
      <c r="E329" s="29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2.65" customHeight="1" x14ac:dyDescent="0.3">
      <c r="A330" s="294" t="s">
        <v>420</v>
      </c>
      <c r="B330" s="294"/>
      <c r="C330" s="302"/>
      <c r="D330" s="294">
        <f>D328-D329</f>
        <v>85598</v>
      </c>
      <c r="E330" s="29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2.65" customHeight="1" x14ac:dyDescent="0.3">
      <c r="A331" s="294"/>
      <c r="B331" s="294"/>
      <c r="C331" s="302"/>
      <c r="D331" s="294"/>
      <c r="E331" s="29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2.65" customHeight="1" x14ac:dyDescent="0.3">
      <c r="A332" s="294" t="s">
        <v>421</v>
      </c>
      <c r="B332" s="311" t="s">
        <v>256</v>
      </c>
      <c r="C332" s="222">
        <v>5816081</v>
      </c>
      <c r="D332" s="294"/>
      <c r="E332" s="29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2.65" customHeight="1" x14ac:dyDescent="0.3">
      <c r="A333" s="294"/>
      <c r="B333" s="311"/>
      <c r="C333" s="230"/>
      <c r="D333" s="294"/>
      <c r="E333" s="29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2.65" customHeight="1" x14ac:dyDescent="0.3">
      <c r="A334" s="294" t="s">
        <v>1142</v>
      </c>
      <c r="B334" s="311" t="s">
        <v>256</v>
      </c>
      <c r="C334" s="222"/>
      <c r="D334" s="294"/>
      <c r="E334" s="29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2.65" customHeight="1" x14ac:dyDescent="0.3">
      <c r="A335" s="294" t="s">
        <v>1143</v>
      </c>
      <c r="B335" s="311" t="s">
        <v>256</v>
      </c>
      <c r="C335" s="222"/>
      <c r="D335" s="294"/>
      <c r="E335" s="29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2.65" customHeight="1" x14ac:dyDescent="0.3">
      <c r="A336" s="294" t="s">
        <v>423</v>
      </c>
      <c r="B336" s="311" t="s">
        <v>256</v>
      </c>
      <c r="C336" s="222"/>
      <c r="D336" s="294"/>
      <c r="E336" s="29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2.65" customHeight="1" x14ac:dyDescent="0.3">
      <c r="A337" s="294" t="s">
        <v>422</v>
      </c>
      <c r="B337" s="311" t="s">
        <v>256</v>
      </c>
      <c r="C337" s="189"/>
      <c r="D337" s="294"/>
      <c r="E337" s="29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2.65" customHeight="1" x14ac:dyDescent="0.3">
      <c r="A338" s="294" t="s">
        <v>1252</v>
      </c>
      <c r="B338" s="311" t="s">
        <v>256</v>
      </c>
      <c r="C338" s="189"/>
      <c r="D338" s="294"/>
      <c r="E338" s="29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2.65" customHeight="1" x14ac:dyDescent="0.3">
      <c r="A339" s="294" t="s">
        <v>424</v>
      </c>
      <c r="B339" s="294"/>
      <c r="C339" s="302"/>
      <c r="D339" s="294">
        <f>D314+D319+D330+C332+C336+C337</f>
        <v>11231713</v>
      </c>
      <c r="E339" s="29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2.65" customHeight="1" x14ac:dyDescent="0.3">
      <c r="A340" s="294"/>
      <c r="B340" s="294"/>
      <c r="C340" s="302"/>
      <c r="D340" s="294"/>
      <c r="E340" s="29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2.65" customHeight="1" x14ac:dyDescent="0.3">
      <c r="A341" s="294" t="s">
        <v>425</v>
      </c>
      <c r="B341" s="294"/>
      <c r="C341" s="302"/>
      <c r="D341" s="294">
        <f>D292</f>
        <v>11231713</v>
      </c>
      <c r="E341" s="29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2.65" customHeight="1" x14ac:dyDescent="0.3">
      <c r="A342" s="294"/>
      <c r="B342" s="294"/>
      <c r="C342" s="302"/>
      <c r="D342" s="294"/>
      <c r="E342" s="29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2.65" customHeight="1" x14ac:dyDescent="0.3">
      <c r="A343" s="294"/>
      <c r="B343" s="294"/>
      <c r="C343" s="302"/>
      <c r="D343" s="294"/>
      <c r="E343" s="29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2.65" customHeight="1" x14ac:dyDescent="0.3">
      <c r="A344" s="294"/>
      <c r="B344" s="294"/>
      <c r="C344" s="302"/>
      <c r="D344" s="294"/>
      <c r="E344" s="29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2.65" customHeight="1" x14ac:dyDescent="0.3">
      <c r="A345" s="294"/>
      <c r="B345" s="294"/>
      <c r="C345" s="302"/>
      <c r="D345" s="294"/>
      <c r="E345" s="29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2.65" customHeight="1" x14ac:dyDescent="0.3">
      <c r="A346" s="294"/>
      <c r="B346" s="294"/>
      <c r="C346" s="302"/>
      <c r="D346" s="294"/>
      <c r="E346" s="29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2.65" customHeight="1" x14ac:dyDescent="0.3">
      <c r="A347" s="294"/>
      <c r="B347" s="294"/>
      <c r="C347" s="302"/>
      <c r="D347" s="294"/>
      <c r="E347" s="29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2.65" customHeight="1" x14ac:dyDescent="0.3">
      <c r="A348" s="294"/>
      <c r="B348" s="294"/>
      <c r="C348" s="302"/>
      <c r="D348" s="294"/>
      <c r="E348" s="29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2.65" customHeight="1" x14ac:dyDescent="0.3">
      <c r="A349" s="294"/>
      <c r="B349" s="294"/>
      <c r="C349" s="302"/>
      <c r="D349" s="294"/>
      <c r="E349" s="29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2.65" customHeight="1" x14ac:dyDescent="0.3">
      <c r="A350" s="294"/>
      <c r="B350" s="294"/>
      <c r="C350" s="302"/>
      <c r="D350" s="294"/>
      <c r="E350" s="29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2.65" customHeight="1" x14ac:dyDescent="0.3">
      <c r="A351" s="294"/>
      <c r="B351" s="294"/>
      <c r="C351" s="302"/>
      <c r="D351" s="294"/>
      <c r="E351" s="29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2.65" customHeight="1" x14ac:dyDescent="0.3">
      <c r="A352" s="294"/>
      <c r="B352" s="294"/>
      <c r="C352" s="302"/>
      <c r="D352" s="294"/>
      <c r="E352" s="29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2.65" customHeight="1" x14ac:dyDescent="0.3">
      <c r="A353" s="294"/>
      <c r="B353" s="294"/>
      <c r="C353" s="302"/>
      <c r="D353" s="294"/>
      <c r="E353" s="29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2.65" customHeight="1" x14ac:dyDescent="0.3">
      <c r="A354" s="294"/>
      <c r="B354" s="294"/>
      <c r="C354" s="302"/>
      <c r="D354" s="294"/>
      <c r="E354" s="29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20.25" customHeight="1" x14ac:dyDescent="0.3">
      <c r="A355" s="294"/>
      <c r="B355" s="294"/>
      <c r="C355" s="302"/>
      <c r="D355" s="294"/>
      <c r="E355" s="29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2.65" customHeight="1" x14ac:dyDescent="0.3">
      <c r="A356" s="294"/>
      <c r="B356" s="294"/>
      <c r="C356" s="302"/>
      <c r="D356" s="294"/>
      <c r="E356" s="29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2.65" customHeight="1" x14ac:dyDescent="0.3">
      <c r="A357" s="310" t="s">
        <v>426</v>
      </c>
      <c r="B357" s="310"/>
      <c r="C357" s="310"/>
      <c r="D357" s="310"/>
      <c r="E357" s="31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2.65" customHeight="1" x14ac:dyDescent="0.3">
      <c r="A358" s="315" t="s">
        <v>427</v>
      </c>
      <c r="B358" s="315"/>
      <c r="C358" s="315"/>
      <c r="D358" s="315"/>
      <c r="E358" s="315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2.65" customHeight="1" x14ac:dyDescent="0.3">
      <c r="A359" s="294" t="s">
        <v>428</v>
      </c>
      <c r="B359" s="311" t="s">
        <v>256</v>
      </c>
      <c r="C359" s="189">
        <v>2162369</v>
      </c>
      <c r="D359" s="294"/>
      <c r="E359" s="29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2.65" customHeight="1" x14ac:dyDescent="0.3">
      <c r="A360" s="294" t="s">
        <v>429</v>
      </c>
      <c r="B360" s="311" t="s">
        <v>256</v>
      </c>
      <c r="C360" s="189">
        <v>3505695</v>
      </c>
      <c r="D360" s="294"/>
      <c r="E360" s="29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2.65" customHeight="1" x14ac:dyDescent="0.3">
      <c r="A361" s="294" t="s">
        <v>430</v>
      </c>
      <c r="B361" s="294"/>
      <c r="C361" s="302"/>
      <c r="D361" s="294">
        <f>SUM(C359:C360)</f>
        <v>5668064</v>
      </c>
      <c r="E361" s="29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2.65" customHeight="1" x14ac:dyDescent="0.3">
      <c r="A362" s="315" t="s">
        <v>431</v>
      </c>
      <c r="B362" s="315"/>
      <c r="C362" s="315"/>
      <c r="D362" s="315"/>
      <c r="E362" s="315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2.65" customHeight="1" x14ac:dyDescent="0.3">
      <c r="A363" s="294" t="s">
        <v>1254</v>
      </c>
      <c r="B363" s="315"/>
      <c r="C363" s="189">
        <f>C221</f>
        <v>-26433</v>
      </c>
      <c r="D363" s="294"/>
      <c r="E363" s="315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2.65" customHeight="1" x14ac:dyDescent="0.3">
      <c r="A364" s="294" t="s">
        <v>432</v>
      </c>
      <c r="B364" s="311" t="s">
        <v>256</v>
      </c>
      <c r="C364" s="189">
        <v>-1445308</v>
      </c>
      <c r="D364" s="294"/>
      <c r="E364" s="29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2.65" customHeight="1" x14ac:dyDescent="0.3">
      <c r="A365" s="294" t="s">
        <v>433</v>
      </c>
      <c r="B365" s="311" t="s">
        <v>256</v>
      </c>
      <c r="C365" s="189">
        <v>29801</v>
      </c>
      <c r="D365" s="294"/>
      <c r="E365" s="29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2.65" customHeight="1" x14ac:dyDescent="0.3">
      <c r="A366" s="294" t="s">
        <v>434</v>
      </c>
      <c r="B366" s="311" t="s">
        <v>256</v>
      </c>
      <c r="C366" s="189"/>
      <c r="D366" s="294"/>
      <c r="E366" s="29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2.65" customHeight="1" x14ac:dyDescent="0.3">
      <c r="A367" s="294" t="s">
        <v>359</v>
      </c>
      <c r="B367" s="294"/>
      <c r="C367" s="302"/>
      <c r="D367" s="294">
        <f>SUM(C363:C366)</f>
        <v>-1441940</v>
      </c>
      <c r="E367" s="29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2.65" customHeight="1" x14ac:dyDescent="0.3">
      <c r="A368" s="294" t="s">
        <v>435</v>
      </c>
      <c r="B368" s="294"/>
      <c r="C368" s="302"/>
      <c r="D368" s="294">
        <f>D361-D367</f>
        <v>7110004</v>
      </c>
      <c r="E368" s="29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2.65" customHeight="1" x14ac:dyDescent="0.3">
      <c r="A369" s="315" t="s">
        <v>436</v>
      </c>
      <c r="B369" s="315"/>
      <c r="C369" s="315"/>
      <c r="D369" s="315"/>
      <c r="E369" s="315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2.65" customHeight="1" x14ac:dyDescent="0.3">
      <c r="A370" s="294" t="s">
        <v>437</v>
      </c>
      <c r="B370" s="311" t="s">
        <v>256</v>
      </c>
      <c r="C370" s="189">
        <v>2546941</v>
      </c>
      <c r="D370" s="294"/>
      <c r="E370" s="29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2.65" customHeight="1" x14ac:dyDescent="0.3">
      <c r="A371" s="294" t="s">
        <v>438</v>
      </c>
      <c r="B371" s="311" t="s">
        <v>256</v>
      </c>
      <c r="C371" s="189">
        <v>204327</v>
      </c>
      <c r="D371" s="294"/>
      <c r="E371" s="29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2.65" customHeight="1" x14ac:dyDescent="0.3">
      <c r="A372" s="294" t="s">
        <v>439</v>
      </c>
      <c r="B372" s="294"/>
      <c r="C372" s="302"/>
      <c r="D372" s="294">
        <f>SUM(C370:C371)</f>
        <v>2751268</v>
      </c>
      <c r="E372" s="29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2.65" customHeight="1" x14ac:dyDescent="0.3">
      <c r="A373" s="294" t="s">
        <v>440</v>
      </c>
      <c r="B373" s="294"/>
      <c r="C373" s="302"/>
      <c r="D373" s="294">
        <f>D368+D372</f>
        <v>9861272</v>
      </c>
      <c r="E373" s="29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2.65" customHeight="1" x14ac:dyDescent="0.3">
      <c r="A374" s="294"/>
      <c r="B374" s="294"/>
      <c r="C374" s="302"/>
      <c r="D374" s="294"/>
      <c r="E374" s="29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2.65" customHeight="1" x14ac:dyDescent="0.3">
      <c r="A375" s="294"/>
      <c r="B375" s="294"/>
      <c r="C375" s="302"/>
      <c r="D375" s="294"/>
      <c r="E375" s="29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2.65" customHeight="1" x14ac:dyDescent="0.3">
      <c r="A376" s="294"/>
      <c r="B376" s="294"/>
      <c r="C376" s="302"/>
      <c r="D376" s="294"/>
      <c r="E376" s="29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2.65" customHeight="1" x14ac:dyDescent="0.3">
      <c r="A377" s="315" t="s">
        <v>441</v>
      </c>
      <c r="B377" s="315"/>
      <c r="C377" s="315"/>
      <c r="D377" s="315"/>
      <c r="E377" s="315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2.65" customHeight="1" x14ac:dyDescent="0.3">
      <c r="A378" s="294" t="s">
        <v>442</v>
      </c>
      <c r="B378" s="311" t="s">
        <v>256</v>
      </c>
      <c r="C378" s="189">
        <v>4403369</v>
      </c>
      <c r="D378" s="294"/>
      <c r="E378" s="29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2.65" customHeight="1" x14ac:dyDescent="0.3">
      <c r="A379" s="294" t="s">
        <v>3</v>
      </c>
      <c r="B379" s="311" t="s">
        <v>256</v>
      </c>
      <c r="C379" s="189">
        <v>994613</v>
      </c>
      <c r="D379" s="294"/>
      <c r="E379" s="29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2.65" customHeight="1" x14ac:dyDescent="0.3">
      <c r="A380" s="294" t="s">
        <v>236</v>
      </c>
      <c r="B380" s="311" t="s">
        <v>256</v>
      </c>
      <c r="C380" s="189">
        <v>1972123</v>
      </c>
      <c r="D380" s="294"/>
      <c r="E380" s="29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2.65" customHeight="1" x14ac:dyDescent="0.3">
      <c r="A381" s="294" t="s">
        <v>443</v>
      </c>
      <c r="B381" s="311" t="s">
        <v>256</v>
      </c>
      <c r="C381" s="189">
        <v>734487</v>
      </c>
      <c r="D381" s="294"/>
      <c r="E381" s="29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2.65" customHeight="1" x14ac:dyDescent="0.3">
      <c r="A382" s="294" t="s">
        <v>444</v>
      </c>
      <c r="B382" s="311" t="s">
        <v>256</v>
      </c>
      <c r="C382" s="189">
        <v>153347</v>
      </c>
      <c r="D382" s="294"/>
      <c r="E382" s="29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2.65" customHeight="1" x14ac:dyDescent="0.3">
      <c r="A383" s="294" t="s">
        <v>445</v>
      </c>
      <c r="B383" s="311" t="s">
        <v>256</v>
      </c>
      <c r="C383" s="189">
        <v>378092</v>
      </c>
      <c r="D383" s="294"/>
      <c r="E383" s="29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2.65" customHeight="1" x14ac:dyDescent="0.3">
      <c r="A384" s="294" t="s">
        <v>6</v>
      </c>
      <c r="B384" s="311" t="s">
        <v>256</v>
      </c>
      <c r="C384" s="189">
        <v>112728</v>
      </c>
      <c r="D384" s="294"/>
      <c r="E384" s="29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2.65" customHeight="1" x14ac:dyDescent="0.3">
      <c r="A385" s="294" t="s">
        <v>446</v>
      </c>
      <c r="B385" s="311" t="s">
        <v>256</v>
      </c>
      <c r="C385" s="189">
        <v>47179</v>
      </c>
      <c r="D385" s="294"/>
      <c r="E385" s="29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2.65" customHeight="1" x14ac:dyDescent="0.3">
      <c r="A386" s="294" t="s">
        <v>447</v>
      </c>
      <c r="B386" s="311" t="s">
        <v>256</v>
      </c>
      <c r="C386" s="189">
        <v>109856</v>
      </c>
      <c r="D386" s="294"/>
      <c r="E386" s="29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2.65" customHeight="1" x14ac:dyDescent="0.3">
      <c r="A387" s="294" t="s">
        <v>448</v>
      </c>
      <c r="B387" s="311" t="s">
        <v>256</v>
      </c>
      <c r="C387" s="189">
        <v>94842</v>
      </c>
      <c r="D387" s="294"/>
      <c r="E387" s="29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2.65" customHeight="1" x14ac:dyDescent="0.3">
      <c r="A388" s="294" t="s">
        <v>449</v>
      </c>
      <c r="B388" s="311" t="s">
        <v>256</v>
      </c>
      <c r="C388" s="189">
        <v>1603</v>
      </c>
      <c r="D388" s="294"/>
      <c r="E388" s="29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2.65" customHeight="1" x14ac:dyDescent="0.3">
      <c r="A389" s="294" t="s">
        <v>451</v>
      </c>
      <c r="B389" s="311" t="s">
        <v>256</v>
      </c>
      <c r="C389" s="189">
        <v>111746</v>
      </c>
      <c r="D389" s="294"/>
      <c r="E389" s="29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2.65" customHeight="1" x14ac:dyDescent="0.3">
      <c r="A390" s="294" t="s">
        <v>452</v>
      </c>
      <c r="B390" s="294"/>
      <c r="C390" s="302"/>
      <c r="D390" s="294">
        <f>SUM(C378:C389)</f>
        <v>9113985</v>
      </c>
      <c r="E390" s="29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2.65" customHeight="1" x14ac:dyDescent="0.3">
      <c r="A391" s="294" t="s">
        <v>453</v>
      </c>
      <c r="B391" s="294"/>
      <c r="C391" s="302"/>
      <c r="D391" s="294">
        <f>D373-D390</f>
        <v>747287</v>
      </c>
      <c r="E391" s="29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2.65" customHeight="1" x14ac:dyDescent="0.3">
      <c r="A392" s="294" t="s">
        <v>454</v>
      </c>
      <c r="B392" s="311" t="s">
        <v>256</v>
      </c>
      <c r="C392" s="189">
        <v>1429093</v>
      </c>
      <c r="D392" s="294"/>
      <c r="E392" s="29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2.65" customHeight="1" x14ac:dyDescent="0.3">
      <c r="A393" s="294" t="s">
        <v>455</v>
      </c>
      <c r="B393" s="294"/>
      <c r="C393" s="302"/>
      <c r="D393" s="294">
        <f>D391+C392</f>
        <v>2176380</v>
      </c>
      <c r="E393" s="294"/>
      <c r="F393" s="325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2.65" customHeight="1" x14ac:dyDescent="0.3">
      <c r="A394" s="294" t="s">
        <v>456</v>
      </c>
      <c r="B394" s="311" t="s">
        <v>256</v>
      </c>
      <c r="C394" s="189"/>
      <c r="D394" s="294"/>
      <c r="E394" s="29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2.65" customHeight="1" x14ac:dyDescent="0.3">
      <c r="A395" s="294" t="s">
        <v>457</v>
      </c>
      <c r="B395" s="311" t="s">
        <v>256</v>
      </c>
      <c r="C395" s="189"/>
      <c r="D395" s="294"/>
      <c r="E395" s="29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3.5" customHeight="1" x14ac:dyDescent="0.3">
      <c r="A396" s="294" t="s">
        <v>458</v>
      </c>
      <c r="B396" s="294"/>
      <c r="C396" s="302"/>
      <c r="D396" s="294">
        <f>D393+C394-C395</f>
        <v>2176380</v>
      </c>
      <c r="E396" s="29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2.6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2.6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2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2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2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2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2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2.6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2.6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2.6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2.6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2.6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2.6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2.6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2.65" customHeight="1" x14ac:dyDescent="0.3">
      <c r="A411" s="2"/>
      <c r="B411" s="2"/>
      <c r="C411" s="326" t="s">
        <v>459</v>
      </c>
      <c r="D411" s="2"/>
      <c r="E411" s="327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2.65" customHeight="1" x14ac:dyDescent="0.3">
      <c r="A412" s="2" t="str">
        <f>C84&amp;"   "&amp;"H-"&amp;FIXED(C83,0,TRUE)&amp;"     FYE "&amp;C82</f>
        <v>Garfield County Public Hospital District   H-0     FYE 12/31/2020</v>
      </c>
      <c r="B412" s="2"/>
      <c r="C412" s="2"/>
      <c r="D412" s="2"/>
      <c r="E412" s="327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2.65" customHeight="1" x14ac:dyDescent="0.3">
      <c r="A413" s="2" t="s">
        <v>460</v>
      </c>
      <c r="B413" s="326" t="s">
        <v>461</v>
      </c>
      <c r="C413" s="326" t="s">
        <v>1242</v>
      </c>
      <c r="D413" s="326" t="s">
        <v>462</v>
      </c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2.65" customHeight="1" x14ac:dyDescent="0.3">
      <c r="A414" s="2" t="s">
        <v>463</v>
      </c>
      <c r="B414" s="2">
        <f>C111</f>
        <v>30</v>
      </c>
      <c r="C414" s="2">
        <f>E138</f>
        <v>30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2.65" customHeight="1" x14ac:dyDescent="0.3">
      <c r="A415" s="2" t="s">
        <v>464</v>
      </c>
      <c r="B415" s="2">
        <f>D111</f>
        <v>70</v>
      </c>
      <c r="C415" s="2">
        <f>E139</f>
        <v>70</v>
      </c>
      <c r="D415" s="2">
        <f>SUM(C59:H59)+N59</f>
        <v>70</v>
      </c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2.6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2.65" customHeight="1" x14ac:dyDescent="0.3">
      <c r="A417" s="2" t="s">
        <v>465</v>
      </c>
      <c r="B417" s="2">
        <f>C112</f>
        <v>341</v>
      </c>
      <c r="C417" s="2">
        <f>E144</f>
        <v>341</v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2.65" customHeight="1" x14ac:dyDescent="0.3">
      <c r="A418" s="2" t="s">
        <v>466</v>
      </c>
      <c r="B418" s="2">
        <f>D112</f>
        <v>7113</v>
      </c>
      <c r="C418" s="2">
        <f>E145</f>
        <v>7113</v>
      </c>
      <c r="D418" s="2">
        <f>K59+L59</f>
        <v>7113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2.6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2.65" customHeight="1" x14ac:dyDescent="0.3">
      <c r="A420" s="2" t="s">
        <v>467</v>
      </c>
      <c r="B420" s="2">
        <f>C113</f>
        <v>0</v>
      </c>
      <c r="C420" s="2">
        <f>E150</f>
        <v>0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2.65" customHeight="1" x14ac:dyDescent="0.3">
      <c r="A421" s="2" t="s">
        <v>468</v>
      </c>
      <c r="B421" s="2">
        <f>D113</f>
        <v>0</v>
      </c>
      <c r="C421" s="2">
        <f>E151</f>
        <v>0</v>
      </c>
      <c r="D421" s="2">
        <f>I59</f>
        <v>0</v>
      </c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2.65" customHeight="1" x14ac:dyDescent="0.3">
      <c r="A422" s="328"/>
      <c r="B422" s="328"/>
      <c r="C422" s="326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2.65" customHeight="1" x14ac:dyDescent="0.3">
      <c r="A423" s="2" t="s">
        <v>469</v>
      </c>
      <c r="B423" s="2">
        <f>C114</f>
        <v>0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2.65" customHeight="1" x14ac:dyDescent="0.3">
      <c r="A424" s="2" t="s">
        <v>1243</v>
      </c>
      <c r="B424" s="2">
        <f>D114</f>
        <v>0</v>
      </c>
      <c r="C424" s="2"/>
      <c r="D424" s="2">
        <f>J59</f>
        <v>0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2.65" customHeight="1" x14ac:dyDescent="0.3">
      <c r="A425" s="328"/>
      <c r="B425" s="328"/>
      <c r="C425" s="328"/>
      <c r="D425" s="328"/>
      <c r="E425" s="2"/>
      <c r="F425" s="328"/>
      <c r="G425" s="328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2.65" customHeight="1" x14ac:dyDescent="0.3">
      <c r="A426" s="2" t="s">
        <v>470</v>
      </c>
      <c r="B426" s="326" t="s">
        <v>471</v>
      </c>
      <c r="C426" s="326" t="s">
        <v>462</v>
      </c>
      <c r="D426" s="326" t="s">
        <v>472</v>
      </c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2.65" customHeight="1" x14ac:dyDescent="0.3">
      <c r="A427" s="2" t="s">
        <v>473</v>
      </c>
      <c r="B427" s="2">
        <f t="shared" ref="B427:B437" si="12">C378</f>
        <v>4403369</v>
      </c>
      <c r="C427" s="2">
        <f t="shared" ref="C427:C434" si="13">CE61</f>
        <v>4403369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2.65" customHeight="1" x14ac:dyDescent="0.3">
      <c r="A428" s="2" t="s">
        <v>3</v>
      </c>
      <c r="B428" s="2">
        <f t="shared" si="12"/>
        <v>994613</v>
      </c>
      <c r="C428" s="2">
        <f t="shared" si="13"/>
        <v>994612</v>
      </c>
      <c r="D428" s="2">
        <f>D173</f>
        <v>994650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2.65" customHeight="1" x14ac:dyDescent="0.3">
      <c r="A429" s="2" t="s">
        <v>236</v>
      </c>
      <c r="B429" s="2">
        <f t="shared" si="12"/>
        <v>1972123</v>
      </c>
      <c r="C429" s="2">
        <f t="shared" si="13"/>
        <v>1972123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2.65" customHeight="1" x14ac:dyDescent="0.3">
      <c r="A430" s="2" t="s">
        <v>237</v>
      </c>
      <c r="B430" s="2">
        <f t="shared" si="12"/>
        <v>734487</v>
      </c>
      <c r="C430" s="2">
        <f t="shared" si="13"/>
        <v>734487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2.65" customHeight="1" x14ac:dyDescent="0.3">
      <c r="A431" s="2" t="s">
        <v>444</v>
      </c>
      <c r="B431" s="2">
        <f t="shared" si="12"/>
        <v>153347</v>
      </c>
      <c r="C431" s="2">
        <f t="shared" si="13"/>
        <v>153347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2.65" customHeight="1" x14ac:dyDescent="0.3">
      <c r="A432" s="2" t="s">
        <v>445</v>
      </c>
      <c r="B432" s="2">
        <f t="shared" si="12"/>
        <v>378092</v>
      </c>
      <c r="C432" s="2">
        <f t="shared" si="13"/>
        <v>378094</v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2.65" customHeight="1" x14ac:dyDescent="0.3">
      <c r="A433" s="2" t="s">
        <v>6</v>
      </c>
      <c r="B433" s="2">
        <f t="shared" si="12"/>
        <v>112728</v>
      </c>
      <c r="C433" s="2">
        <f t="shared" si="13"/>
        <v>112728</v>
      </c>
      <c r="D433" s="2">
        <f>C217</f>
        <v>112728</v>
      </c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2.65" customHeight="1" x14ac:dyDescent="0.3">
      <c r="A434" s="2" t="s">
        <v>474</v>
      </c>
      <c r="B434" s="2">
        <f t="shared" si="12"/>
        <v>47179</v>
      </c>
      <c r="C434" s="2">
        <f t="shared" si="13"/>
        <v>47179</v>
      </c>
      <c r="D434" s="2">
        <f>D177</f>
        <v>47178</v>
      </c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2.65" customHeight="1" x14ac:dyDescent="0.3">
      <c r="A435" s="2" t="s">
        <v>447</v>
      </c>
      <c r="B435" s="2">
        <f t="shared" si="12"/>
        <v>109856</v>
      </c>
      <c r="C435" s="2"/>
      <c r="D435" s="2">
        <f>D181</f>
        <v>109856</v>
      </c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2.65" customHeight="1" x14ac:dyDescent="0.3">
      <c r="A436" s="2" t="s">
        <v>475</v>
      </c>
      <c r="B436" s="2">
        <f t="shared" si="12"/>
        <v>94842</v>
      </c>
      <c r="C436" s="2"/>
      <c r="D436" s="2">
        <f>D186</f>
        <v>94842</v>
      </c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2.65" customHeight="1" x14ac:dyDescent="0.3">
      <c r="A437" s="2" t="s">
        <v>449</v>
      </c>
      <c r="B437" s="2">
        <f t="shared" si="12"/>
        <v>1603</v>
      </c>
      <c r="C437" s="2"/>
      <c r="D437" s="2">
        <f>D190</f>
        <v>1603</v>
      </c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2.65" customHeight="1" x14ac:dyDescent="0.3">
      <c r="A438" s="2" t="s">
        <v>476</v>
      </c>
      <c r="B438" s="2">
        <f>C386+C387+C388</f>
        <v>206301</v>
      </c>
      <c r="C438" s="2">
        <f>CD69</f>
        <v>206301</v>
      </c>
      <c r="D438" s="2">
        <f>D181+D186+D190</f>
        <v>206301</v>
      </c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2.65" customHeight="1" x14ac:dyDescent="0.3">
      <c r="A439" s="2" t="s">
        <v>451</v>
      </c>
      <c r="B439" s="2">
        <f>C389</f>
        <v>111746</v>
      </c>
      <c r="C439" s="2">
        <f>SUM(C69:CC69)</f>
        <v>111745.98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2.65" customHeight="1" x14ac:dyDescent="0.3">
      <c r="A440" s="2" t="s">
        <v>477</v>
      </c>
      <c r="B440" s="2">
        <f>B438+B439</f>
        <v>318047</v>
      </c>
      <c r="C440" s="2">
        <f>CE69</f>
        <v>318046.98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2.65" customHeight="1" x14ac:dyDescent="0.3">
      <c r="A441" s="2" t="s">
        <v>478</v>
      </c>
      <c r="B441" s="2">
        <f>D390</f>
        <v>9113985</v>
      </c>
      <c r="C441" s="2">
        <f>SUM(C427:C437)+C440</f>
        <v>9113985.9800000004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2.65" customHeight="1" x14ac:dyDescent="0.3">
      <c r="A442" s="328"/>
      <c r="B442" s="328"/>
      <c r="C442" s="328"/>
      <c r="D442" s="328"/>
      <c r="E442" s="2"/>
      <c r="F442" s="328"/>
      <c r="G442" s="328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2.65" customHeight="1" x14ac:dyDescent="0.3">
      <c r="A443" s="2" t="s">
        <v>479</v>
      </c>
      <c r="B443" s="326" t="s">
        <v>480</v>
      </c>
      <c r="C443" s="326" t="s">
        <v>471</v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2.65" customHeight="1" x14ac:dyDescent="0.3">
      <c r="A444" s="2" t="s">
        <v>1256</v>
      </c>
      <c r="B444" s="2">
        <f>D221</f>
        <v>-26433</v>
      </c>
      <c r="C444" s="2">
        <f>C363</f>
        <v>-26433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2.65" customHeight="1" x14ac:dyDescent="0.3">
      <c r="A445" s="2" t="s">
        <v>343</v>
      </c>
      <c r="B445" s="2">
        <f>D229</f>
        <v>-1445308</v>
      </c>
      <c r="C445" s="2">
        <f>C364</f>
        <v>-1445308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2.65" customHeight="1" x14ac:dyDescent="0.3">
      <c r="A446" s="2" t="s">
        <v>351</v>
      </c>
      <c r="B446" s="2">
        <f>D236</f>
        <v>29801</v>
      </c>
      <c r="C446" s="2">
        <f>C365</f>
        <v>29801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2.65" customHeight="1" x14ac:dyDescent="0.3">
      <c r="A447" s="2" t="s">
        <v>356</v>
      </c>
      <c r="B447" s="2">
        <f>D240</f>
        <v>0</v>
      </c>
      <c r="C447" s="2">
        <f>C366</f>
        <v>0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2.65" customHeight="1" x14ac:dyDescent="0.3">
      <c r="A448" s="2" t="s">
        <v>358</v>
      </c>
      <c r="B448" s="2">
        <f>D242</f>
        <v>-1441940</v>
      </c>
      <c r="C448" s="2">
        <f>D367</f>
        <v>-1441940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2.65" customHeight="1" x14ac:dyDescent="0.3">
      <c r="A449" s="328"/>
      <c r="B449" s="328"/>
      <c r="C449" s="328"/>
      <c r="D449" s="328"/>
      <c r="E449" s="2"/>
      <c r="F449" s="328"/>
      <c r="G449" s="328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2.65" customHeight="1" x14ac:dyDescent="0.3">
      <c r="A450" s="2" t="s">
        <v>481</v>
      </c>
      <c r="B450" s="326" t="s">
        <v>482</v>
      </c>
      <c r="C450" s="328"/>
      <c r="D450" s="328"/>
      <c r="E450" s="2"/>
      <c r="F450" s="328"/>
      <c r="G450" s="328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2.65" customHeight="1" x14ac:dyDescent="0.3">
      <c r="A451" s="2"/>
      <c r="B451" s="326" t="s">
        <v>483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2.65" customHeight="1" x14ac:dyDescent="0.3">
      <c r="A452" s="2"/>
      <c r="B452" s="326" t="s">
        <v>472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2.65" customHeight="1" x14ac:dyDescent="0.3">
      <c r="A453" s="321" t="s">
        <v>484</v>
      </c>
      <c r="B453" s="2">
        <f>C231</f>
        <v>35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2.65" customHeight="1" x14ac:dyDescent="0.3">
      <c r="A454" s="2" t="s">
        <v>168</v>
      </c>
      <c r="B454" s="2">
        <f>C233</f>
        <v>11271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2.65" customHeight="1" x14ac:dyDescent="0.3">
      <c r="A455" s="2" t="s">
        <v>131</v>
      </c>
      <c r="B455" s="2">
        <f>C234</f>
        <v>18530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2.65" customHeight="1" x14ac:dyDescent="0.3">
      <c r="A456" s="328"/>
      <c r="B456" s="328"/>
      <c r="C456" s="328"/>
      <c r="D456" s="328"/>
      <c r="E456" s="2"/>
      <c r="F456" s="328"/>
      <c r="G456" s="328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2.65" customHeight="1" x14ac:dyDescent="0.3">
      <c r="A457" s="2" t="s">
        <v>485</v>
      </c>
      <c r="B457" s="326" t="s">
        <v>471</v>
      </c>
      <c r="C457" s="326" t="s">
        <v>486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2.65" customHeight="1" x14ac:dyDescent="0.3">
      <c r="A458" s="2" t="s">
        <v>487</v>
      </c>
      <c r="B458" s="2">
        <f>C370</f>
        <v>2546941</v>
      </c>
      <c r="C458" s="2">
        <f>CE70</f>
        <v>2546941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2.65" customHeight="1" x14ac:dyDescent="0.3">
      <c r="A459" s="2" t="s">
        <v>244</v>
      </c>
      <c r="B459" s="2">
        <f>C371</f>
        <v>204327</v>
      </c>
      <c r="C459" s="2">
        <f>CE72</f>
        <v>204327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2.65" customHeight="1" x14ac:dyDescent="0.3">
      <c r="A460" s="328"/>
      <c r="B460" s="328"/>
      <c r="C460" s="328"/>
      <c r="D460" s="328"/>
      <c r="E460" s="2"/>
      <c r="F460" s="328"/>
      <c r="G460" s="328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2.65" customHeight="1" x14ac:dyDescent="0.3">
      <c r="A461" s="2" t="s">
        <v>488</v>
      </c>
      <c r="B461" s="326"/>
      <c r="C461" s="326"/>
      <c r="D461" s="326" t="s">
        <v>1244</v>
      </c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2.65" customHeight="1" x14ac:dyDescent="0.3">
      <c r="A462" s="2"/>
      <c r="B462" s="326" t="s">
        <v>471</v>
      </c>
      <c r="C462" s="326" t="s">
        <v>486</v>
      </c>
      <c r="D462" s="326" t="s">
        <v>490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2.65" customHeight="1" x14ac:dyDescent="0.3">
      <c r="A463" s="2" t="s">
        <v>245</v>
      </c>
      <c r="B463" s="2">
        <f>C359</f>
        <v>2162369</v>
      </c>
      <c r="C463" s="2">
        <f>CE73</f>
        <v>2162369</v>
      </c>
      <c r="D463" s="2">
        <f>E141+E147+E153</f>
        <v>2162369</v>
      </c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2.65" customHeight="1" x14ac:dyDescent="0.3">
      <c r="A464" s="2" t="s">
        <v>246</v>
      </c>
      <c r="B464" s="2">
        <f>C360</f>
        <v>3505695</v>
      </c>
      <c r="C464" s="2">
        <f>CE74</f>
        <v>3505695</v>
      </c>
      <c r="D464" s="2">
        <f>E142+E148+E154</f>
        <v>3505694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2.65" customHeight="1" x14ac:dyDescent="0.3">
      <c r="A465" s="2" t="s">
        <v>247</v>
      </c>
      <c r="B465" s="2">
        <f>D361</f>
        <v>5668064</v>
      </c>
      <c r="C465" s="2">
        <f>CE75</f>
        <v>5668064</v>
      </c>
      <c r="D465" s="2">
        <f>D463+D464</f>
        <v>5668063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2.65" customHeight="1" x14ac:dyDescent="0.3">
      <c r="A466" s="328"/>
      <c r="B466" s="328"/>
      <c r="C466" s="328"/>
      <c r="D466" s="328"/>
      <c r="E466" s="2"/>
      <c r="F466" s="328"/>
      <c r="G466" s="328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2.65" customHeight="1" x14ac:dyDescent="0.3">
      <c r="A467" s="2" t="s">
        <v>491</v>
      </c>
      <c r="B467" s="326" t="s">
        <v>492</v>
      </c>
      <c r="C467" s="326" t="s">
        <v>493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2.65" customHeight="1" x14ac:dyDescent="0.3">
      <c r="A468" s="2" t="s">
        <v>332</v>
      </c>
      <c r="B468" s="2">
        <f t="shared" ref="B468:B475" si="14">C267</f>
        <v>83983</v>
      </c>
      <c r="C468" s="2">
        <f>E195</f>
        <v>83983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2.65" customHeight="1" x14ac:dyDescent="0.3">
      <c r="A469" s="2" t="s">
        <v>333</v>
      </c>
      <c r="B469" s="2">
        <f t="shared" si="14"/>
        <v>234472</v>
      </c>
      <c r="C469" s="2">
        <f>E196</f>
        <v>234472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2.65" customHeight="1" x14ac:dyDescent="0.3">
      <c r="A470" s="2" t="s">
        <v>334</v>
      </c>
      <c r="B470" s="2">
        <f t="shared" si="14"/>
        <v>1462273</v>
      </c>
      <c r="C470" s="2">
        <f>E197</f>
        <v>1462273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2.65" customHeight="1" x14ac:dyDescent="0.3">
      <c r="A471" s="2" t="s">
        <v>494</v>
      </c>
      <c r="B471" s="2">
        <f t="shared" si="14"/>
        <v>0</v>
      </c>
      <c r="C471" s="2">
        <f>E198</f>
        <v>0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2.65" customHeight="1" x14ac:dyDescent="0.3">
      <c r="A472" s="2" t="s">
        <v>377</v>
      </c>
      <c r="B472" s="2">
        <f t="shared" si="14"/>
        <v>964729</v>
      </c>
      <c r="C472" s="2">
        <f>E199</f>
        <v>964729</v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2.65" customHeight="1" x14ac:dyDescent="0.3">
      <c r="A473" s="2" t="s">
        <v>495</v>
      </c>
      <c r="B473" s="2">
        <f t="shared" si="14"/>
        <v>2564352</v>
      </c>
      <c r="C473" s="2">
        <f>SUM(E200:E201)</f>
        <v>2564352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2.65" customHeight="1" x14ac:dyDescent="0.3">
      <c r="A474" s="2" t="s">
        <v>339</v>
      </c>
      <c r="B474" s="2">
        <f t="shared" si="14"/>
        <v>0</v>
      </c>
      <c r="C474" s="2">
        <f>E202</f>
        <v>0</v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2.65" customHeight="1" x14ac:dyDescent="0.3">
      <c r="A475" s="2" t="s">
        <v>340</v>
      </c>
      <c r="B475" s="2">
        <f t="shared" si="14"/>
        <v>179174</v>
      </c>
      <c r="C475" s="2">
        <f>E203</f>
        <v>179174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2.65" customHeight="1" x14ac:dyDescent="0.3">
      <c r="A476" s="2" t="s">
        <v>203</v>
      </c>
      <c r="B476" s="2">
        <f>D275</f>
        <v>5488983</v>
      </c>
      <c r="C476" s="2">
        <f>E204</f>
        <v>5488983</v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2.6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2.65" customHeight="1" x14ac:dyDescent="0.3">
      <c r="A478" s="2" t="s">
        <v>496</v>
      </c>
      <c r="B478" s="2">
        <f>C276</f>
        <v>4614601</v>
      </c>
      <c r="C478" s="2">
        <f>E217</f>
        <v>4614601</v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2.6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2.65" customHeight="1" x14ac:dyDescent="0.3">
      <c r="A480" s="2" t="s">
        <v>497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2.65" customHeight="1" x14ac:dyDescent="0.3">
      <c r="A481" s="2" t="s">
        <v>498</v>
      </c>
      <c r="B481" s="2"/>
      <c r="C481" s="2">
        <f>D341</f>
        <v>11231713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2.65" customHeight="1" x14ac:dyDescent="0.3">
      <c r="A482" s="2" t="s">
        <v>499</v>
      </c>
      <c r="B482" s="2"/>
      <c r="C482" s="2">
        <f>D339</f>
        <v>11231713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2.6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2.6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2.65" customHeight="1" x14ac:dyDescent="0.3">
      <c r="A485" s="321" t="s">
        <v>500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2.65" customHeight="1" x14ac:dyDescent="0.3">
      <c r="A486" s="321" t="s">
        <v>501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2.65" customHeight="1" x14ac:dyDescent="0.3">
      <c r="A487" s="321" t="s">
        <v>502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2.65" customHeight="1" x14ac:dyDescent="0.3">
      <c r="A488" s="32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2.65" customHeight="1" x14ac:dyDescent="0.3">
      <c r="A489" s="329" t="s">
        <v>503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2.65" customHeight="1" x14ac:dyDescent="0.3">
      <c r="A490" s="321" t="s">
        <v>504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2.65" customHeight="1" x14ac:dyDescent="0.3">
      <c r="A491" s="32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2.6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2.65" customHeight="1" x14ac:dyDescent="0.3">
      <c r="A493" s="2" t="str">
        <f>C83</f>
        <v>082</v>
      </c>
      <c r="B493" s="330" t="str">
        <f>RIGHT('[1]Prior Year'!C83,4)</f>
        <v>2015</v>
      </c>
      <c r="C493" s="330" t="str">
        <f>RIGHT(C82,4)</f>
        <v>2020</v>
      </c>
      <c r="D493" s="330" t="str">
        <f>RIGHT('[1]Prior Year'!C83,4)</f>
        <v>2015</v>
      </c>
      <c r="E493" s="330" t="str">
        <f>RIGHT(C82,4)</f>
        <v>2020</v>
      </c>
      <c r="F493" s="330" t="str">
        <f>RIGHT('[1]Prior Year'!C83,4)</f>
        <v>2015</v>
      </c>
      <c r="G493" s="330" t="str">
        <f>RIGHT(C82,4)</f>
        <v>2020</v>
      </c>
      <c r="H493" s="330"/>
      <c r="I493" s="2"/>
      <c r="J493" s="2"/>
      <c r="K493" s="330"/>
      <c r="L493" s="330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2.65" customHeight="1" x14ac:dyDescent="0.3">
      <c r="A494" s="329"/>
      <c r="B494" s="326" t="s">
        <v>505</v>
      </c>
      <c r="C494" s="326" t="s">
        <v>505</v>
      </c>
      <c r="D494" s="331" t="s">
        <v>506</v>
      </c>
      <c r="E494" s="331" t="s">
        <v>506</v>
      </c>
      <c r="F494" s="330" t="s">
        <v>507</v>
      </c>
      <c r="G494" s="330" t="s">
        <v>507</v>
      </c>
      <c r="H494" s="330" t="s">
        <v>508</v>
      </c>
      <c r="I494" s="2"/>
      <c r="J494" s="2"/>
      <c r="K494" s="330"/>
      <c r="L494" s="330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2.65" customHeight="1" x14ac:dyDescent="0.3">
      <c r="A495" s="2"/>
      <c r="B495" s="326" t="s">
        <v>303</v>
      </c>
      <c r="C495" s="326" t="s">
        <v>303</v>
      </c>
      <c r="D495" s="326" t="s">
        <v>509</v>
      </c>
      <c r="E495" s="326" t="s">
        <v>509</v>
      </c>
      <c r="F495" s="330" t="s">
        <v>510</v>
      </c>
      <c r="G495" s="330" t="s">
        <v>510</v>
      </c>
      <c r="H495" s="330" t="s">
        <v>511</v>
      </c>
      <c r="I495" s="2"/>
      <c r="J495" s="2"/>
      <c r="K495" s="330"/>
      <c r="L495" s="330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2.65" customHeight="1" x14ac:dyDescent="0.3">
      <c r="A496" s="2" t="s">
        <v>512</v>
      </c>
      <c r="B496" s="332" t="e">
        <f>'[1]Prior Year'!C72</f>
        <v>#DIV/0!</v>
      </c>
      <c r="C496" s="332">
        <f>C71</f>
        <v>0</v>
      </c>
      <c r="D496" s="332">
        <f>'[1]Prior Year'!C59</f>
        <v>0</v>
      </c>
      <c r="E496" s="2">
        <f>C59</f>
        <v>0</v>
      </c>
      <c r="F496" s="333" t="e">
        <f t="shared" ref="F496:G511" si="15">IF(B496=0,"",IF(D496=0,"",B496/D496))</f>
        <v>#DIV/0!</v>
      </c>
      <c r="G496" s="333" t="str">
        <f t="shared" si="15"/>
        <v/>
      </c>
      <c r="H496" s="334" t="e">
        <f>IF(B496=0,"",IF(C496=0,"",IF(D496=0,"",IF(E496=0,"",IF(G496/F496-1&lt;-0.25,G496/F496-1,IF(G496/F496-1&gt;0.25,G496/F496-1,""))))))</f>
        <v>#DIV/0!</v>
      </c>
      <c r="I496" s="266"/>
      <c r="J496" s="2"/>
      <c r="K496" s="330"/>
      <c r="L496" s="330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2.65" customHeight="1" x14ac:dyDescent="0.3">
      <c r="A497" s="2" t="s">
        <v>513</v>
      </c>
      <c r="B497" s="332" t="e">
        <f>'[1]Prior Year'!D72</f>
        <v>#DIV/0!</v>
      </c>
      <c r="C497" s="332">
        <f>D71</f>
        <v>0</v>
      </c>
      <c r="D497" s="332">
        <f>'[1]Prior Year'!D59</f>
        <v>0</v>
      </c>
      <c r="E497" s="2">
        <f>D59</f>
        <v>0</v>
      </c>
      <c r="F497" s="333" t="e">
        <f t="shared" si="15"/>
        <v>#DIV/0!</v>
      </c>
      <c r="G497" s="333" t="str">
        <f t="shared" si="15"/>
        <v/>
      </c>
      <c r="H497" s="334" t="e">
        <f t="shared" ref="H497:H550" si="16">IF(B497=0,"",IF(C497=0,"",IF(D497=0,"",IF(E497=0,"",IF(G497/F497-1&lt;-0.25,G497/F497-1,IF(G497/F497-1&gt;0.25,G497/F497-1,""))))))</f>
        <v>#DIV/0!</v>
      </c>
      <c r="I497" s="266"/>
      <c r="J497" s="2"/>
      <c r="K497" s="330"/>
      <c r="L497" s="330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2.65" customHeight="1" x14ac:dyDescent="0.3">
      <c r="A498" s="2" t="s">
        <v>514</v>
      </c>
      <c r="B498" s="332" t="e">
        <f>'[1]Prior Year'!E72</f>
        <v>#DIV/0!</v>
      </c>
      <c r="C498" s="332">
        <f>E71</f>
        <v>28713</v>
      </c>
      <c r="D498" s="332">
        <f>'[1]Prior Year'!E59</f>
        <v>0</v>
      </c>
      <c r="E498" s="2">
        <f>E59</f>
        <v>70</v>
      </c>
      <c r="F498" s="333" t="e">
        <f t="shared" si="15"/>
        <v>#DIV/0!</v>
      </c>
      <c r="G498" s="333">
        <f t="shared" si="15"/>
        <v>410.18571428571431</v>
      </c>
      <c r="H498" s="334" t="e">
        <f t="shared" si="16"/>
        <v>#DIV/0!</v>
      </c>
      <c r="I498" s="266"/>
      <c r="J498" s="2"/>
      <c r="K498" s="330"/>
      <c r="L498" s="330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2.65" customHeight="1" x14ac:dyDescent="0.3">
      <c r="A499" s="2" t="s">
        <v>515</v>
      </c>
      <c r="B499" s="332" t="e">
        <f>'[1]Prior Year'!F72</f>
        <v>#DIV/0!</v>
      </c>
      <c r="C499" s="332">
        <f>F71</f>
        <v>0</v>
      </c>
      <c r="D499" s="332">
        <f>'[1]Prior Year'!F59</f>
        <v>0</v>
      </c>
      <c r="E499" s="2">
        <f>F59</f>
        <v>0</v>
      </c>
      <c r="F499" s="333" t="e">
        <f t="shared" si="15"/>
        <v>#DIV/0!</v>
      </c>
      <c r="G499" s="333" t="str">
        <f t="shared" si="15"/>
        <v/>
      </c>
      <c r="H499" s="334" t="e">
        <f t="shared" si="16"/>
        <v>#DIV/0!</v>
      </c>
      <c r="I499" s="266"/>
      <c r="J499" s="2"/>
      <c r="K499" s="330"/>
      <c r="L499" s="330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2.65" customHeight="1" x14ac:dyDescent="0.3">
      <c r="A500" s="2" t="s">
        <v>516</v>
      </c>
      <c r="B500" s="332" t="e">
        <f>'[1]Prior Year'!G72</f>
        <v>#DIV/0!</v>
      </c>
      <c r="C500" s="332">
        <f>G71</f>
        <v>0</v>
      </c>
      <c r="D500" s="332">
        <f>'[1]Prior Year'!G59</f>
        <v>0</v>
      </c>
      <c r="E500" s="2">
        <f>G59</f>
        <v>0</v>
      </c>
      <c r="F500" s="333" t="e">
        <f t="shared" si="15"/>
        <v>#DIV/0!</v>
      </c>
      <c r="G500" s="333" t="str">
        <f t="shared" si="15"/>
        <v/>
      </c>
      <c r="H500" s="334" t="e">
        <f t="shared" si="16"/>
        <v>#DIV/0!</v>
      </c>
      <c r="I500" s="266"/>
      <c r="J500" s="2"/>
      <c r="K500" s="330"/>
      <c r="L500" s="330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2.65" customHeight="1" x14ac:dyDescent="0.3">
      <c r="A501" s="2" t="s">
        <v>517</v>
      </c>
      <c r="B501" s="332" t="e">
        <f>'[1]Prior Year'!H72</f>
        <v>#DIV/0!</v>
      </c>
      <c r="C501" s="332">
        <f>H71</f>
        <v>0</v>
      </c>
      <c r="D501" s="332">
        <f>'[1]Prior Year'!H59</f>
        <v>0</v>
      </c>
      <c r="E501" s="2">
        <f>H59</f>
        <v>0</v>
      </c>
      <c r="F501" s="333" t="e">
        <f t="shared" si="15"/>
        <v>#DIV/0!</v>
      </c>
      <c r="G501" s="333" t="str">
        <f t="shared" si="15"/>
        <v/>
      </c>
      <c r="H501" s="334" t="e">
        <f t="shared" si="16"/>
        <v>#DIV/0!</v>
      </c>
      <c r="I501" s="266"/>
      <c r="J501" s="2"/>
      <c r="K501" s="330"/>
      <c r="L501" s="330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2.65" customHeight="1" x14ac:dyDescent="0.3">
      <c r="A502" s="2" t="s">
        <v>518</v>
      </c>
      <c r="B502" s="332" t="e">
        <f>'[1]Prior Year'!I72</f>
        <v>#DIV/0!</v>
      </c>
      <c r="C502" s="332">
        <f>I71</f>
        <v>0</v>
      </c>
      <c r="D502" s="332">
        <f>'[1]Prior Year'!I59</f>
        <v>0</v>
      </c>
      <c r="E502" s="2">
        <f>I59</f>
        <v>0</v>
      </c>
      <c r="F502" s="333" t="e">
        <f t="shared" si="15"/>
        <v>#DIV/0!</v>
      </c>
      <c r="G502" s="333" t="str">
        <f t="shared" si="15"/>
        <v/>
      </c>
      <c r="H502" s="334" t="e">
        <f t="shared" si="16"/>
        <v>#DIV/0!</v>
      </c>
      <c r="I502" s="266"/>
      <c r="J502" s="2"/>
      <c r="K502" s="330"/>
      <c r="L502" s="330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2.65" customHeight="1" x14ac:dyDescent="0.3">
      <c r="A503" s="2" t="s">
        <v>519</v>
      </c>
      <c r="B503" s="332" t="e">
        <f>'[1]Prior Year'!J72</f>
        <v>#DIV/0!</v>
      </c>
      <c r="C503" s="332">
        <f>J71</f>
        <v>0</v>
      </c>
      <c r="D503" s="332">
        <f>'[1]Prior Year'!J59</f>
        <v>0</v>
      </c>
      <c r="E503" s="2">
        <f>J59</f>
        <v>0</v>
      </c>
      <c r="F503" s="333" t="e">
        <f t="shared" si="15"/>
        <v>#DIV/0!</v>
      </c>
      <c r="G503" s="333" t="str">
        <f t="shared" si="15"/>
        <v/>
      </c>
      <c r="H503" s="334" t="e">
        <f t="shared" si="16"/>
        <v>#DIV/0!</v>
      </c>
      <c r="I503" s="266"/>
      <c r="J503" s="2"/>
      <c r="K503" s="330"/>
      <c r="L503" s="330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2.65" customHeight="1" x14ac:dyDescent="0.3">
      <c r="A504" s="2" t="s">
        <v>520</v>
      </c>
      <c r="B504" s="332" t="e">
        <f>'[1]Prior Year'!K72</f>
        <v>#DIV/0!</v>
      </c>
      <c r="C504" s="332">
        <f>K71</f>
        <v>1061</v>
      </c>
      <c r="D504" s="332">
        <f>'[1]Prior Year'!K59</f>
        <v>0</v>
      </c>
      <c r="E504" s="2">
        <f>K59</f>
        <v>0</v>
      </c>
      <c r="F504" s="333" t="e">
        <f t="shared" si="15"/>
        <v>#DIV/0!</v>
      </c>
      <c r="G504" s="333" t="str">
        <f t="shared" si="15"/>
        <v/>
      </c>
      <c r="H504" s="334" t="e">
        <f t="shared" si="16"/>
        <v>#DIV/0!</v>
      </c>
      <c r="I504" s="266"/>
      <c r="J504" s="2"/>
      <c r="K504" s="330"/>
      <c r="L504" s="330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2.65" customHeight="1" x14ac:dyDescent="0.3">
      <c r="A505" s="2" t="s">
        <v>521</v>
      </c>
      <c r="B505" s="332" t="e">
        <f>'[1]Prior Year'!L72</f>
        <v>#DIV/0!</v>
      </c>
      <c r="C505" s="332">
        <f>L71</f>
        <v>2917934</v>
      </c>
      <c r="D505" s="332">
        <f>'[1]Prior Year'!L59</f>
        <v>0</v>
      </c>
      <c r="E505" s="2">
        <f>L59</f>
        <v>7113</v>
      </c>
      <c r="F505" s="333" t="e">
        <f t="shared" si="15"/>
        <v>#DIV/0!</v>
      </c>
      <c r="G505" s="333">
        <f t="shared" si="15"/>
        <v>410.22550260087166</v>
      </c>
      <c r="H505" s="334" t="e">
        <f t="shared" si="16"/>
        <v>#DIV/0!</v>
      </c>
      <c r="I505" s="266"/>
      <c r="J505" s="2"/>
      <c r="K505" s="330"/>
      <c r="L505" s="330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2.65" customHeight="1" x14ac:dyDescent="0.3">
      <c r="A506" s="2" t="s">
        <v>522</v>
      </c>
      <c r="B506" s="332" t="e">
        <f>'[1]Prior Year'!M72</f>
        <v>#DIV/0!</v>
      </c>
      <c r="C506" s="332">
        <f>M71</f>
        <v>0</v>
      </c>
      <c r="D506" s="332">
        <f>'[1]Prior Year'!M59</f>
        <v>0</v>
      </c>
      <c r="E506" s="2">
        <f>M59</f>
        <v>0</v>
      </c>
      <c r="F506" s="333" t="e">
        <f t="shared" si="15"/>
        <v>#DIV/0!</v>
      </c>
      <c r="G506" s="333" t="str">
        <f t="shared" si="15"/>
        <v/>
      </c>
      <c r="H506" s="334" t="e">
        <f t="shared" si="16"/>
        <v>#DIV/0!</v>
      </c>
      <c r="I506" s="266"/>
      <c r="J506" s="2"/>
      <c r="K506" s="330"/>
      <c r="L506" s="330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2.65" customHeight="1" x14ac:dyDescent="0.3">
      <c r="A507" s="2" t="s">
        <v>523</v>
      </c>
      <c r="B507" s="332" t="e">
        <f>'[1]Prior Year'!N72</f>
        <v>#DIV/0!</v>
      </c>
      <c r="C507" s="332">
        <f>N71</f>
        <v>0</v>
      </c>
      <c r="D507" s="332">
        <f>'[1]Prior Year'!N59</f>
        <v>0</v>
      </c>
      <c r="E507" s="2">
        <f>N59</f>
        <v>0</v>
      </c>
      <c r="F507" s="333" t="e">
        <f t="shared" si="15"/>
        <v>#DIV/0!</v>
      </c>
      <c r="G507" s="333" t="str">
        <f t="shared" si="15"/>
        <v/>
      </c>
      <c r="H507" s="334" t="e">
        <f t="shared" si="16"/>
        <v>#DIV/0!</v>
      </c>
      <c r="I507" s="266"/>
      <c r="J507" s="2"/>
      <c r="K507" s="330"/>
      <c r="L507" s="330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2.65" customHeight="1" x14ac:dyDescent="0.3">
      <c r="A508" s="2" t="s">
        <v>524</v>
      </c>
      <c r="B508" s="332" t="e">
        <f>'[1]Prior Year'!O72</f>
        <v>#DIV/0!</v>
      </c>
      <c r="C508" s="332">
        <f>O71</f>
        <v>0</v>
      </c>
      <c r="D508" s="332">
        <f>'[1]Prior Year'!O59</f>
        <v>0</v>
      </c>
      <c r="E508" s="2">
        <f>O59</f>
        <v>0</v>
      </c>
      <c r="F508" s="333" t="e">
        <f t="shared" si="15"/>
        <v>#DIV/0!</v>
      </c>
      <c r="G508" s="333" t="str">
        <f t="shared" si="15"/>
        <v/>
      </c>
      <c r="H508" s="334" t="e">
        <f t="shared" si="16"/>
        <v>#DIV/0!</v>
      </c>
      <c r="I508" s="266"/>
      <c r="J508" s="2"/>
      <c r="K508" s="330"/>
      <c r="L508" s="330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2.65" customHeight="1" x14ac:dyDescent="0.3">
      <c r="A509" s="2" t="s">
        <v>525</v>
      </c>
      <c r="B509" s="332" t="e">
        <f>'[1]Prior Year'!P72</f>
        <v>#DIV/0!</v>
      </c>
      <c r="C509" s="332">
        <f>P71</f>
        <v>0</v>
      </c>
      <c r="D509" s="332">
        <f>'[1]Prior Year'!P59</f>
        <v>0</v>
      </c>
      <c r="E509" s="2">
        <f>P59</f>
        <v>0</v>
      </c>
      <c r="F509" s="333" t="e">
        <f t="shared" si="15"/>
        <v>#DIV/0!</v>
      </c>
      <c r="G509" s="333" t="str">
        <f t="shared" si="15"/>
        <v/>
      </c>
      <c r="H509" s="334" t="e">
        <f t="shared" si="16"/>
        <v>#DIV/0!</v>
      </c>
      <c r="I509" s="266"/>
      <c r="J509" s="2"/>
      <c r="K509" s="330"/>
      <c r="L509" s="330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2.65" customHeight="1" x14ac:dyDescent="0.3">
      <c r="A510" s="2" t="s">
        <v>526</v>
      </c>
      <c r="B510" s="332" t="e">
        <f>'[1]Prior Year'!Q72</f>
        <v>#DIV/0!</v>
      </c>
      <c r="C510" s="332">
        <f>Q71</f>
        <v>0</v>
      </c>
      <c r="D510" s="332">
        <f>'[1]Prior Year'!Q59</f>
        <v>0</v>
      </c>
      <c r="E510" s="2">
        <f>Q59</f>
        <v>0</v>
      </c>
      <c r="F510" s="333" t="e">
        <f t="shared" si="15"/>
        <v>#DIV/0!</v>
      </c>
      <c r="G510" s="333" t="str">
        <f t="shared" si="15"/>
        <v/>
      </c>
      <c r="H510" s="334" t="e">
        <f t="shared" si="16"/>
        <v>#DIV/0!</v>
      </c>
      <c r="I510" s="266"/>
      <c r="J510" s="2"/>
      <c r="K510" s="330"/>
      <c r="L510" s="330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2.65" customHeight="1" x14ac:dyDescent="0.3">
      <c r="A511" s="2" t="s">
        <v>527</v>
      </c>
      <c r="B511" s="332" t="e">
        <f>'[1]Prior Year'!R72</f>
        <v>#DIV/0!</v>
      </c>
      <c r="C511" s="332">
        <f>R71</f>
        <v>0</v>
      </c>
      <c r="D511" s="332">
        <f>'[1]Prior Year'!R59</f>
        <v>0</v>
      </c>
      <c r="E511" s="2">
        <f>R59</f>
        <v>0</v>
      </c>
      <c r="F511" s="333" t="e">
        <f t="shared" si="15"/>
        <v>#DIV/0!</v>
      </c>
      <c r="G511" s="333" t="str">
        <f t="shared" si="15"/>
        <v/>
      </c>
      <c r="H511" s="334" t="e">
        <f t="shared" si="16"/>
        <v>#DIV/0!</v>
      </c>
      <c r="I511" s="266"/>
      <c r="J511" s="2"/>
      <c r="K511" s="330"/>
      <c r="L511" s="330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2.65" customHeight="1" x14ac:dyDescent="0.3">
      <c r="A512" s="2" t="s">
        <v>528</v>
      </c>
      <c r="B512" s="332" t="e">
        <f>'[1]Prior Year'!S72</f>
        <v>#DIV/0!</v>
      </c>
      <c r="C512" s="332">
        <f>S71</f>
        <v>56553</v>
      </c>
      <c r="D512" s="326" t="s">
        <v>529</v>
      </c>
      <c r="E512" s="326" t="s">
        <v>529</v>
      </c>
      <c r="F512" s="333" t="e">
        <f t="shared" ref="F512:G527" si="17">IF(B512=0,"",IF(D512=0,"",B512/D512))</f>
        <v>#DIV/0!</v>
      </c>
      <c r="G512" s="333" t="str">
        <f t="shared" si="17"/>
        <v/>
      </c>
      <c r="H512" s="334" t="e">
        <f t="shared" si="16"/>
        <v>#DIV/0!</v>
      </c>
      <c r="I512" s="266"/>
      <c r="J512" s="2"/>
      <c r="K512" s="330"/>
      <c r="L512" s="330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2.65" customHeight="1" x14ac:dyDescent="0.3">
      <c r="A513" s="2" t="s">
        <v>1245</v>
      </c>
      <c r="B513" s="332" t="e">
        <f>'[1]Prior Year'!T72</f>
        <v>#DIV/0!</v>
      </c>
      <c r="C513" s="332">
        <f>T71</f>
        <v>0</v>
      </c>
      <c r="D513" s="326" t="s">
        <v>529</v>
      </c>
      <c r="E513" s="326" t="s">
        <v>529</v>
      </c>
      <c r="F513" s="333" t="e">
        <f t="shared" si="17"/>
        <v>#DIV/0!</v>
      </c>
      <c r="G513" s="333" t="str">
        <f t="shared" si="17"/>
        <v/>
      </c>
      <c r="H513" s="334" t="e">
        <f t="shared" si="16"/>
        <v>#DIV/0!</v>
      </c>
      <c r="I513" s="266"/>
      <c r="J513" s="2"/>
      <c r="K513" s="330"/>
      <c r="L513" s="330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2.65" customHeight="1" x14ac:dyDescent="0.3">
      <c r="A514" s="2" t="s">
        <v>530</v>
      </c>
      <c r="B514" s="332" t="e">
        <f>'[1]Prior Year'!U72</f>
        <v>#DIV/0!</v>
      </c>
      <c r="C514" s="332">
        <f>U71</f>
        <v>596798</v>
      </c>
      <c r="D514" s="332">
        <f>'[1]Prior Year'!U59</f>
        <v>0</v>
      </c>
      <c r="E514" s="2">
        <f>U59</f>
        <v>3173</v>
      </c>
      <c r="F514" s="333" t="e">
        <f t="shared" si="17"/>
        <v>#DIV/0!</v>
      </c>
      <c r="G514" s="333">
        <f t="shared" si="17"/>
        <v>188.08635360857232</v>
      </c>
      <c r="H514" s="334" t="e">
        <f t="shared" si="16"/>
        <v>#DIV/0!</v>
      </c>
      <c r="I514" s="266"/>
      <c r="J514" s="2"/>
      <c r="K514" s="330"/>
      <c r="L514" s="330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2.65" customHeight="1" x14ac:dyDescent="0.3">
      <c r="A515" s="2" t="s">
        <v>531</v>
      </c>
      <c r="B515" s="332" t="e">
        <f>'[1]Prior Year'!V72</f>
        <v>#DIV/0!</v>
      </c>
      <c r="C515" s="332">
        <f>V71</f>
        <v>8974.61</v>
      </c>
      <c r="D515" s="332">
        <f>'[1]Prior Year'!V59</f>
        <v>0</v>
      </c>
      <c r="E515" s="2">
        <f>V59</f>
        <v>212</v>
      </c>
      <c r="F515" s="333" t="e">
        <f t="shared" si="17"/>
        <v>#DIV/0!</v>
      </c>
      <c r="G515" s="333">
        <f t="shared" si="17"/>
        <v>42.333066037735854</v>
      </c>
      <c r="H515" s="334" t="e">
        <f t="shared" si="16"/>
        <v>#DIV/0!</v>
      </c>
      <c r="I515" s="266"/>
      <c r="J515" s="2"/>
      <c r="K515" s="330"/>
      <c r="L515" s="330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ht="12.65" customHeight="1" x14ac:dyDescent="0.3">
      <c r="A516" s="2" t="s">
        <v>532</v>
      </c>
      <c r="B516" s="332" t="e">
        <f>'[1]Prior Year'!W72</f>
        <v>#DIV/0!</v>
      </c>
      <c r="C516" s="332">
        <f>W71</f>
        <v>0</v>
      </c>
      <c r="D516" s="332">
        <f>'[1]Prior Year'!W59</f>
        <v>0</v>
      </c>
      <c r="E516" s="2">
        <f>W59</f>
        <v>0</v>
      </c>
      <c r="F516" s="333" t="e">
        <f t="shared" si="17"/>
        <v>#DIV/0!</v>
      </c>
      <c r="G516" s="333" t="str">
        <f t="shared" si="17"/>
        <v/>
      </c>
      <c r="H516" s="334" t="e">
        <f t="shared" si="16"/>
        <v>#DIV/0!</v>
      </c>
      <c r="I516" s="266"/>
      <c r="J516" s="2"/>
      <c r="K516" s="330"/>
      <c r="L516" s="330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</row>
    <row r="517" spans="1:83" ht="12.65" customHeight="1" x14ac:dyDescent="0.3">
      <c r="A517" s="2" t="s">
        <v>533</v>
      </c>
      <c r="B517" s="332" t="e">
        <f>'[1]Prior Year'!X72</f>
        <v>#DIV/0!</v>
      </c>
      <c r="C517" s="332">
        <f>X71</f>
        <v>0</v>
      </c>
      <c r="D517" s="332">
        <f>'[1]Prior Year'!X59</f>
        <v>0</v>
      </c>
      <c r="E517" s="2">
        <f>X59</f>
        <v>0</v>
      </c>
      <c r="F517" s="333" t="e">
        <f t="shared" si="17"/>
        <v>#DIV/0!</v>
      </c>
      <c r="G517" s="333" t="str">
        <f t="shared" si="17"/>
        <v/>
      </c>
      <c r="H517" s="334" t="e">
        <f t="shared" si="16"/>
        <v>#DIV/0!</v>
      </c>
      <c r="I517" s="266"/>
      <c r="J517" s="2"/>
      <c r="K517" s="330"/>
      <c r="L517" s="330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</row>
    <row r="518" spans="1:83" ht="12.65" customHeight="1" x14ac:dyDescent="0.3">
      <c r="A518" s="2" t="s">
        <v>534</v>
      </c>
      <c r="B518" s="332" t="e">
        <f>'[1]Prior Year'!Y72</f>
        <v>#DIV/0!</v>
      </c>
      <c r="C518" s="332">
        <f>Y71</f>
        <v>347166.37</v>
      </c>
      <c r="D518" s="332">
        <f>'[1]Prior Year'!Y59</f>
        <v>0</v>
      </c>
      <c r="E518" s="2">
        <f>Y59</f>
        <v>673</v>
      </c>
      <c r="F518" s="333" t="e">
        <f t="shared" si="17"/>
        <v>#DIV/0!</v>
      </c>
      <c r="G518" s="333">
        <f t="shared" si="17"/>
        <v>515.84898959881127</v>
      </c>
      <c r="H518" s="334" t="e">
        <f t="shared" si="16"/>
        <v>#DIV/0!</v>
      </c>
      <c r="I518" s="266"/>
      <c r="J518" s="2"/>
      <c r="K518" s="330"/>
      <c r="L518" s="330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</row>
    <row r="519" spans="1:83" ht="12.65" customHeight="1" x14ac:dyDescent="0.3">
      <c r="A519" s="2" t="s">
        <v>535</v>
      </c>
      <c r="B519" s="332" t="e">
        <f>'[1]Prior Year'!Z72</f>
        <v>#DIV/0!</v>
      </c>
      <c r="C519" s="332">
        <f>Z71</f>
        <v>0</v>
      </c>
      <c r="D519" s="332">
        <f>'[1]Prior Year'!Z59</f>
        <v>0</v>
      </c>
      <c r="E519" s="2">
        <f>Z59</f>
        <v>0</v>
      </c>
      <c r="F519" s="333" t="e">
        <f t="shared" si="17"/>
        <v>#DIV/0!</v>
      </c>
      <c r="G519" s="333" t="str">
        <f t="shared" si="17"/>
        <v/>
      </c>
      <c r="H519" s="334" t="e">
        <f t="shared" si="16"/>
        <v>#DIV/0!</v>
      </c>
      <c r="I519" s="266"/>
      <c r="J519" s="2"/>
      <c r="K519" s="330"/>
      <c r="L519" s="330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</row>
    <row r="520" spans="1:83" ht="12.65" customHeight="1" x14ac:dyDescent="0.3">
      <c r="A520" s="2" t="s">
        <v>536</v>
      </c>
      <c r="B520" s="332" t="e">
        <f>'[1]Prior Year'!AA72</f>
        <v>#DIV/0!</v>
      </c>
      <c r="C520" s="332">
        <f>AA71</f>
        <v>0</v>
      </c>
      <c r="D520" s="332">
        <f>'[1]Prior Year'!AA59</f>
        <v>0</v>
      </c>
      <c r="E520" s="2">
        <f>AA59</f>
        <v>0</v>
      </c>
      <c r="F520" s="333" t="e">
        <f t="shared" si="17"/>
        <v>#DIV/0!</v>
      </c>
      <c r="G520" s="333" t="str">
        <f t="shared" si="17"/>
        <v/>
      </c>
      <c r="H520" s="334" t="e">
        <f t="shared" si="16"/>
        <v>#DIV/0!</v>
      </c>
      <c r="I520" s="266"/>
      <c r="J520" s="2"/>
      <c r="K520" s="330"/>
      <c r="L520" s="330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</row>
    <row r="521" spans="1:83" ht="12.65" customHeight="1" x14ac:dyDescent="0.3">
      <c r="A521" s="2" t="s">
        <v>537</v>
      </c>
      <c r="B521" s="332" t="e">
        <f>'[1]Prior Year'!AB72</f>
        <v>#DIV/0!</v>
      </c>
      <c r="C521" s="332">
        <f>AB71</f>
        <v>215788</v>
      </c>
      <c r="D521" s="326" t="s">
        <v>529</v>
      </c>
      <c r="E521" s="326" t="s">
        <v>529</v>
      </c>
      <c r="F521" s="333" t="e">
        <f t="shared" si="17"/>
        <v>#DIV/0!</v>
      </c>
      <c r="G521" s="333" t="str">
        <f t="shared" si="17"/>
        <v/>
      </c>
      <c r="H521" s="334" t="e">
        <f t="shared" si="16"/>
        <v>#DIV/0!</v>
      </c>
      <c r="I521" s="266"/>
      <c r="J521" s="2"/>
      <c r="K521" s="330"/>
      <c r="L521" s="330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</row>
    <row r="522" spans="1:83" ht="12.65" customHeight="1" x14ac:dyDescent="0.3">
      <c r="A522" s="2" t="s">
        <v>538</v>
      </c>
      <c r="B522" s="332" t="e">
        <f>'[1]Prior Year'!AC72</f>
        <v>#DIV/0!</v>
      </c>
      <c r="C522" s="332">
        <f>AC71</f>
        <v>0</v>
      </c>
      <c r="D522" s="332">
        <f>'[1]Prior Year'!AC59</f>
        <v>0</v>
      </c>
      <c r="E522" s="2">
        <f>AC59</f>
        <v>0</v>
      </c>
      <c r="F522" s="333" t="e">
        <f t="shared" si="17"/>
        <v>#DIV/0!</v>
      </c>
      <c r="G522" s="333" t="str">
        <f t="shared" si="17"/>
        <v/>
      </c>
      <c r="H522" s="334" t="e">
        <f t="shared" si="16"/>
        <v>#DIV/0!</v>
      </c>
      <c r="I522" s="266"/>
      <c r="J522" s="2"/>
      <c r="K522" s="330"/>
      <c r="L522" s="330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</row>
    <row r="523" spans="1:83" ht="12.65" customHeight="1" x14ac:dyDescent="0.3">
      <c r="A523" s="2" t="s">
        <v>539</v>
      </c>
      <c r="B523" s="332" t="e">
        <f>'[1]Prior Year'!AD72</f>
        <v>#DIV/0!</v>
      </c>
      <c r="C523" s="332">
        <f>AD71</f>
        <v>0</v>
      </c>
      <c r="D523" s="332">
        <f>'[1]Prior Year'!AD59</f>
        <v>0</v>
      </c>
      <c r="E523" s="2">
        <f>AD59</f>
        <v>0</v>
      </c>
      <c r="F523" s="333" t="e">
        <f t="shared" si="17"/>
        <v>#DIV/0!</v>
      </c>
      <c r="G523" s="333" t="str">
        <f t="shared" si="17"/>
        <v/>
      </c>
      <c r="H523" s="334" t="e">
        <f t="shared" si="16"/>
        <v>#DIV/0!</v>
      </c>
      <c r="I523" s="266"/>
      <c r="J523" s="2"/>
      <c r="K523" s="330"/>
      <c r="L523" s="330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</row>
    <row r="524" spans="1:83" ht="12.65" customHeight="1" x14ac:dyDescent="0.3">
      <c r="A524" s="2" t="s">
        <v>540</v>
      </c>
      <c r="B524" s="332" t="e">
        <f>'[1]Prior Year'!AE72</f>
        <v>#DIV/0!</v>
      </c>
      <c r="C524" s="332">
        <f>AE71</f>
        <v>235283</v>
      </c>
      <c r="D524" s="332">
        <f>'[1]Prior Year'!AE59</f>
        <v>0</v>
      </c>
      <c r="E524" s="2">
        <f>AE59</f>
        <v>1744</v>
      </c>
      <c r="F524" s="333" t="e">
        <f t="shared" si="17"/>
        <v>#DIV/0!</v>
      </c>
      <c r="G524" s="333">
        <f t="shared" si="17"/>
        <v>134.90997706422019</v>
      </c>
      <c r="H524" s="334" t="e">
        <f t="shared" si="16"/>
        <v>#DIV/0!</v>
      </c>
      <c r="I524" s="266"/>
      <c r="J524" s="2"/>
      <c r="K524" s="330"/>
      <c r="L524" s="330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</row>
    <row r="525" spans="1:83" ht="12.65" customHeight="1" x14ac:dyDescent="0.3">
      <c r="A525" s="2" t="s">
        <v>541</v>
      </c>
      <c r="B525" s="332" t="e">
        <f>'[1]Prior Year'!AF72</f>
        <v>#DIV/0!</v>
      </c>
      <c r="C525" s="332">
        <f>AF71</f>
        <v>0</v>
      </c>
      <c r="D525" s="332">
        <f>'[1]Prior Year'!AF59</f>
        <v>0</v>
      </c>
      <c r="E525" s="2">
        <f>AF59</f>
        <v>0</v>
      </c>
      <c r="F525" s="333" t="e">
        <f t="shared" si="17"/>
        <v>#DIV/0!</v>
      </c>
      <c r="G525" s="333" t="str">
        <f t="shared" si="17"/>
        <v/>
      </c>
      <c r="H525" s="334" t="e">
        <f t="shared" si="16"/>
        <v>#DIV/0!</v>
      </c>
      <c r="I525" s="266"/>
      <c r="J525" s="2"/>
      <c r="K525" s="330"/>
      <c r="L525" s="330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</row>
    <row r="526" spans="1:83" ht="12.65" customHeight="1" x14ac:dyDescent="0.3">
      <c r="A526" s="2" t="s">
        <v>542</v>
      </c>
      <c r="B526" s="332" t="e">
        <f>'[1]Prior Year'!AG72</f>
        <v>#DIV/0!</v>
      </c>
      <c r="C526" s="332">
        <f>AG71</f>
        <v>952364</v>
      </c>
      <c r="D526" s="332">
        <f>'[1]Prior Year'!AG59</f>
        <v>0</v>
      </c>
      <c r="E526" s="2">
        <f>AG59</f>
        <v>697</v>
      </c>
      <c r="F526" s="333" t="e">
        <f t="shared" si="17"/>
        <v>#DIV/0!</v>
      </c>
      <c r="G526" s="333">
        <f t="shared" si="17"/>
        <v>1366.3758967001436</v>
      </c>
      <c r="H526" s="334" t="e">
        <f t="shared" si="16"/>
        <v>#DIV/0!</v>
      </c>
      <c r="I526" s="266"/>
      <c r="J526" s="2"/>
      <c r="K526" s="330"/>
      <c r="L526" s="330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</row>
    <row r="527" spans="1:83" ht="12.65" customHeight="1" x14ac:dyDescent="0.3">
      <c r="A527" s="2" t="s">
        <v>543</v>
      </c>
      <c r="B527" s="332" t="e">
        <f>'[1]Prior Year'!AH72</f>
        <v>#DIV/0!</v>
      </c>
      <c r="C527" s="332">
        <f>AH71</f>
        <v>0</v>
      </c>
      <c r="D527" s="332">
        <f>'[1]Prior Year'!AH59</f>
        <v>0</v>
      </c>
      <c r="E527" s="2">
        <f>AH59</f>
        <v>0</v>
      </c>
      <c r="F527" s="333" t="e">
        <f t="shared" si="17"/>
        <v>#DIV/0!</v>
      </c>
      <c r="G527" s="333" t="str">
        <f t="shared" si="17"/>
        <v/>
      </c>
      <c r="H527" s="334" t="e">
        <f t="shared" si="16"/>
        <v>#DIV/0!</v>
      </c>
      <c r="I527" s="266"/>
      <c r="J527" s="2"/>
      <c r="K527" s="330"/>
      <c r="L527" s="330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</row>
    <row r="528" spans="1:83" ht="12.65" customHeight="1" x14ac:dyDescent="0.3">
      <c r="A528" s="2" t="s">
        <v>544</v>
      </c>
      <c r="B528" s="332" t="e">
        <f>'[1]Prior Year'!AI72</f>
        <v>#DIV/0!</v>
      </c>
      <c r="C528" s="332">
        <f>AI71</f>
        <v>0</v>
      </c>
      <c r="D528" s="332">
        <f>'[1]Prior Year'!AI59</f>
        <v>0</v>
      </c>
      <c r="E528" s="2">
        <f>AI59</f>
        <v>0</v>
      </c>
      <c r="F528" s="333" t="e">
        <f t="shared" ref="F528:G540" si="18">IF(B528=0,"",IF(D528=0,"",B528/D528))</f>
        <v>#DIV/0!</v>
      </c>
      <c r="G528" s="333" t="str">
        <f t="shared" si="18"/>
        <v/>
      </c>
      <c r="H528" s="334" t="e">
        <f t="shared" si="16"/>
        <v>#DIV/0!</v>
      </c>
      <c r="I528" s="266"/>
      <c r="J528" s="2"/>
      <c r="K528" s="330"/>
      <c r="L528" s="330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</row>
    <row r="529" spans="1:83" ht="12.65" customHeight="1" x14ac:dyDescent="0.3">
      <c r="A529" s="2" t="s">
        <v>545</v>
      </c>
      <c r="B529" s="332" t="e">
        <f>'[1]Prior Year'!AJ72</f>
        <v>#DIV/0!</v>
      </c>
      <c r="C529" s="332">
        <f>AJ71</f>
        <v>659904</v>
      </c>
      <c r="D529" s="332">
        <f>'[1]Prior Year'!AJ59</f>
        <v>0</v>
      </c>
      <c r="E529" s="2">
        <f>AJ59</f>
        <v>3022</v>
      </c>
      <c r="F529" s="333" t="e">
        <f t="shared" si="18"/>
        <v>#DIV/0!</v>
      </c>
      <c r="G529" s="333">
        <f t="shared" si="18"/>
        <v>218.36664460622106</v>
      </c>
      <c r="H529" s="334" t="e">
        <f t="shared" si="16"/>
        <v>#DIV/0!</v>
      </c>
      <c r="I529" s="266"/>
      <c r="J529" s="2"/>
      <c r="K529" s="330"/>
      <c r="L529" s="330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</row>
    <row r="530" spans="1:83" ht="12.65" customHeight="1" x14ac:dyDescent="0.3">
      <c r="A530" s="2" t="s">
        <v>546</v>
      </c>
      <c r="B530" s="332" t="e">
        <f>'[1]Prior Year'!AK72</f>
        <v>#DIV/0!</v>
      </c>
      <c r="C530" s="332">
        <f>AK71</f>
        <v>0</v>
      </c>
      <c r="D530" s="332">
        <f>'[1]Prior Year'!AK59</f>
        <v>0</v>
      </c>
      <c r="E530" s="2">
        <f>AK59</f>
        <v>0</v>
      </c>
      <c r="F530" s="333" t="e">
        <f t="shared" si="18"/>
        <v>#DIV/0!</v>
      </c>
      <c r="G530" s="333" t="str">
        <f t="shared" si="18"/>
        <v/>
      </c>
      <c r="H530" s="334" t="e">
        <f t="shared" si="16"/>
        <v>#DIV/0!</v>
      </c>
      <c r="I530" s="266"/>
      <c r="J530" s="2"/>
      <c r="K530" s="330"/>
      <c r="L530" s="330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</row>
    <row r="531" spans="1:83" ht="12.65" customHeight="1" x14ac:dyDescent="0.3">
      <c r="A531" s="2" t="s">
        <v>547</v>
      </c>
      <c r="B531" s="332" t="e">
        <f>'[1]Prior Year'!AL72</f>
        <v>#DIV/0!</v>
      </c>
      <c r="C531" s="332">
        <f>AL71</f>
        <v>0</v>
      </c>
      <c r="D531" s="332">
        <f>'[1]Prior Year'!AL59</f>
        <v>0</v>
      </c>
      <c r="E531" s="2">
        <f>AL59</f>
        <v>0</v>
      </c>
      <c r="F531" s="333" t="e">
        <f t="shared" si="18"/>
        <v>#DIV/0!</v>
      </c>
      <c r="G531" s="333" t="str">
        <f t="shared" si="18"/>
        <v/>
      </c>
      <c r="H531" s="334" t="e">
        <f t="shared" si="16"/>
        <v>#DIV/0!</v>
      </c>
      <c r="I531" s="266"/>
      <c r="J531" s="2"/>
      <c r="K531" s="330"/>
      <c r="L531" s="330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</row>
    <row r="532" spans="1:83" ht="12.65" customHeight="1" x14ac:dyDescent="0.3">
      <c r="A532" s="2" t="s">
        <v>548</v>
      </c>
      <c r="B532" s="332" t="e">
        <f>'[1]Prior Year'!AM72</f>
        <v>#DIV/0!</v>
      </c>
      <c r="C532" s="332">
        <f>AM71</f>
        <v>0</v>
      </c>
      <c r="D532" s="332">
        <f>'[1]Prior Year'!AM59</f>
        <v>0</v>
      </c>
      <c r="E532" s="2">
        <f>AM59</f>
        <v>0</v>
      </c>
      <c r="F532" s="333" t="e">
        <f t="shared" si="18"/>
        <v>#DIV/0!</v>
      </c>
      <c r="G532" s="333" t="str">
        <f t="shared" si="18"/>
        <v/>
      </c>
      <c r="H532" s="334" t="e">
        <f t="shared" si="16"/>
        <v>#DIV/0!</v>
      </c>
      <c r="I532" s="266"/>
      <c r="J532" s="2"/>
      <c r="K532" s="330"/>
      <c r="L532" s="330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</row>
    <row r="533" spans="1:83" ht="12.65" customHeight="1" x14ac:dyDescent="0.3">
      <c r="A533" s="2" t="s">
        <v>1246</v>
      </c>
      <c r="B533" s="332" t="e">
        <f>'[1]Prior Year'!AN72</f>
        <v>#DIV/0!</v>
      </c>
      <c r="C533" s="332">
        <f>AN71</f>
        <v>0</v>
      </c>
      <c r="D533" s="332">
        <f>'[1]Prior Year'!AN59</f>
        <v>0</v>
      </c>
      <c r="E533" s="2">
        <f>AN59</f>
        <v>0</v>
      </c>
      <c r="F533" s="333" t="e">
        <f t="shared" si="18"/>
        <v>#DIV/0!</v>
      </c>
      <c r="G533" s="333" t="str">
        <f t="shared" si="18"/>
        <v/>
      </c>
      <c r="H533" s="334" t="e">
        <f t="shared" si="16"/>
        <v>#DIV/0!</v>
      </c>
      <c r="I533" s="266"/>
      <c r="J533" s="2"/>
      <c r="K533" s="330"/>
      <c r="L533" s="330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</row>
    <row r="534" spans="1:83" ht="12.65" customHeight="1" x14ac:dyDescent="0.3">
      <c r="A534" s="2" t="s">
        <v>549</v>
      </c>
      <c r="B534" s="332" t="e">
        <f>'[1]Prior Year'!AO72</f>
        <v>#DIV/0!</v>
      </c>
      <c r="C534" s="332">
        <f>AO71</f>
        <v>17638</v>
      </c>
      <c r="D534" s="332">
        <f>'[1]Prior Year'!AO59</f>
        <v>0</v>
      </c>
      <c r="E534" s="2">
        <f>AO59</f>
        <v>1032</v>
      </c>
      <c r="F534" s="333" t="e">
        <f t="shared" si="18"/>
        <v>#DIV/0!</v>
      </c>
      <c r="G534" s="333">
        <f t="shared" si="18"/>
        <v>17.09108527131783</v>
      </c>
      <c r="H534" s="334" t="e">
        <f t="shared" si="16"/>
        <v>#DIV/0!</v>
      </c>
      <c r="I534" s="266"/>
      <c r="J534" s="2"/>
      <c r="K534" s="330"/>
      <c r="L534" s="330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</row>
    <row r="535" spans="1:83" ht="12.65" customHeight="1" x14ac:dyDescent="0.3">
      <c r="A535" s="2" t="s">
        <v>550</v>
      </c>
      <c r="B535" s="332" t="e">
        <f>'[1]Prior Year'!AP72</f>
        <v>#DIV/0!</v>
      </c>
      <c r="C535" s="332">
        <f>AP71</f>
        <v>0</v>
      </c>
      <c r="D535" s="332">
        <f>'[1]Prior Year'!AP59</f>
        <v>0</v>
      </c>
      <c r="E535" s="2">
        <f>AP59</f>
        <v>0</v>
      </c>
      <c r="F535" s="333" t="e">
        <f t="shared" si="18"/>
        <v>#DIV/0!</v>
      </c>
      <c r="G535" s="333" t="str">
        <f t="shared" si="18"/>
        <v/>
      </c>
      <c r="H535" s="334" t="e">
        <f t="shared" si="16"/>
        <v>#DIV/0!</v>
      </c>
      <c r="I535" s="266"/>
      <c r="J535" s="2"/>
      <c r="K535" s="330"/>
      <c r="L535" s="330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</row>
    <row r="536" spans="1:83" ht="12.65" customHeight="1" x14ac:dyDescent="0.3">
      <c r="A536" s="2" t="s">
        <v>551</v>
      </c>
      <c r="B536" s="332" t="e">
        <f>'[1]Prior Year'!AQ72</f>
        <v>#DIV/0!</v>
      </c>
      <c r="C536" s="332">
        <f>AQ71</f>
        <v>0</v>
      </c>
      <c r="D536" s="332">
        <f>'[1]Prior Year'!AQ59</f>
        <v>0</v>
      </c>
      <c r="E536" s="2">
        <f>AQ59</f>
        <v>0</v>
      </c>
      <c r="F536" s="333" t="e">
        <f t="shared" si="18"/>
        <v>#DIV/0!</v>
      </c>
      <c r="G536" s="333" t="str">
        <f t="shared" si="18"/>
        <v/>
      </c>
      <c r="H536" s="334" t="e">
        <f t="shared" si="16"/>
        <v>#DIV/0!</v>
      </c>
      <c r="I536" s="266"/>
      <c r="J536" s="2"/>
      <c r="K536" s="330"/>
      <c r="L536" s="330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</row>
    <row r="537" spans="1:83" ht="12.65" customHeight="1" x14ac:dyDescent="0.3">
      <c r="A537" s="2" t="s">
        <v>552</v>
      </c>
      <c r="B537" s="332" t="e">
        <f>'[1]Prior Year'!AR72</f>
        <v>#DIV/0!</v>
      </c>
      <c r="C537" s="332">
        <f>AR71</f>
        <v>0</v>
      </c>
      <c r="D537" s="332">
        <f>'[1]Prior Year'!AR59</f>
        <v>0</v>
      </c>
      <c r="E537" s="2">
        <f>AR59</f>
        <v>0</v>
      </c>
      <c r="F537" s="333" t="e">
        <f t="shared" si="18"/>
        <v>#DIV/0!</v>
      </c>
      <c r="G537" s="333" t="str">
        <f t="shared" si="18"/>
        <v/>
      </c>
      <c r="H537" s="334" t="e">
        <f t="shared" si="16"/>
        <v>#DIV/0!</v>
      </c>
      <c r="I537" s="266"/>
      <c r="J537" s="2"/>
      <c r="K537" s="330"/>
      <c r="L537" s="330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</row>
    <row r="538" spans="1:83" ht="12.65" customHeight="1" x14ac:dyDescent="0.3">
      <c r="A538" s="2" t="s">
        <v>553</v>
      </c>
      <c r="B538" s="332" t="e">
        <f>'[1]Prior Year'!AS72</f>
        <v>#DIV/0!</v>
      </c>
      <c r="C538" s="332">
        <f>AS71</f>
        <v>0</v>
      </c>
      <c r="D538" s="332">
        <f>'[1]Prior Year'!AS59</f>
        <v>0</v>
      </c>
      <c r="E538" s="2">
        <f>AS59</f>
        <v>0</v>
      </c>
      <c r="F538" s="333" t="e">
        <f t="shared" si="18"/>
        <v>#DIV/0!</v>
      </c>
      <c r="G538" s="333" t="str">
        <f t="shared" si="18"/>
        <v/>
      </c>
      <c r="H538" s="334" t="e">
        <f t="shared" si="16"/>
        <v>#DIV/0!</v>
      </c>
      <c r="I538" s="266"/>
      <c r="J538" s="2"/>
      <c r="K538" s="330"/>
      <c r="L538" s="330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</row>
    <row r="539" spans="1:83" ht="12.65" customHeight="1" x14ac:dyDescent="0.3">
      <c r="A539" s="2" t="s">
        <v>554</v>
      </c>
      <c r="B539" s="332" t="e">
        <f>'[1]Prior Year'!AT72</f>
        <v>#DIV/0!</v>
      </c>
      <c r="C539" s="332">
        <f>AT71</f>
        <v>0</v>
      </c>
      <c r="D539" s="332">
        <f>'[1]Prior Year'!AT59</f>
        <v>0</v>
      </c>
      <c r="E539" s="2">
        <f>AT59</f>
        <v>0</v>
      </c>
      <c r="F539" s="333" t="e">
        <f t="shared" si="18"/>
        <v>#DIV/0!</v>
      </c>
      <c r="G539" s="333" t="str">
        <f t="shared" si="18"/>
        <v/>
      </c>
      <c r="H539" s="334" t="e">
        <f t="shared" si="16"/>
        <v>#DIV/0!</v>
      </c>
      <c r="I539" s="266"/>
      <c r="J539" s="2"/>
      <c r="K539" s="330"/>
      <c r="L539" s="330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</row>
    <row r="540" spans="1:83" ht="12.65" customHeight="1" x14ac:dyDescent="0.3">
      <c r="A540" s="2" t="s">
        <v>555</v>
      </c>
      <c r="B540" s="332" t="e">
        <f>'[1]Prior Year'!AU72</f>
        <v>#DIV/0!</v>
      </c>
      <c r="C540" s="332">
        <f>AU71</f>
        <v>0</v>
      </c>
      <c r="D540" s="332">
        <f>'[1]Prior Year'!AU59</f>
        <v>0</v>
      </c>
      <c r="E540" s="2">
        <f>AU59</f>
        <v>0</v>
      </c>
      <c r="F540" s="333" t="e">
        <f t="shared" si="18"/>
        <v>#DIV/0!</v>
      </c>
      <c r="G540" s="333" t="str">
        <f t="shared" si="18"/>
        <v/>
      </c>
      <c r="H540" s="334" t="e">
        <f t="shared" si="16"/>
        <v>#DIV/0!</v>
      </c>
      <c r="I540" s="266"/>
      <c r="J540" s="2"/>
      <c r="K540" s="330"/>
      <c r="L540" s="330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</row>
    <row r="541" spans="1:83" ht="12.65" customHeight="1" x14ac:dyDescent="0.3">
      <c r="A541" s="2" t="s">
        <v>556</v>
      </c>
      <c r="B541" s="332" t="e">
        <f>'[1]Prior Year'!AV72</f>
        <v>#DIV/0!</v>
      </c>
      <c r="C541" s="332">
        <f>AV71</f>
        <v>0</v>
      </c>
      <c r="D541" s="326" t="s">
        <v>529</v>
      </c>
      <c r="E541" s="326" t="s">
        <v>529</v>
      </c>
      <c r="F541" s="333"/>
      <c r="G541" s="333"/>
      <c r="H541" s="334"/>
      <c r="I541" s="266"/>
      <c r="J541" s="2"/>
      <c r="K541" s="330"/>
      <c r="L541" s="330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</row>
    <row r="542" spans="1:83" ht="12.65" customHeight="1" x14ac:dyDescent="0.3">
      <c r="A542" s="2" t="s">
        <v>1247</v>
      </c>
      <c r="B542" s="332" t="e">
        <f>'[1]Prior Year'!AW72</f>
        <v>#DIV/0!</v>
      </c>
      <c r="C542" s="332">
        <f>AW71</f>
        <v>0</v>
      </c>
      <c r="D542" s="326" t="s">
        <v>529</v>
      </c>
      <c r="E542" s="326" t="s">
        <v>529</v>
      </c>
      <c r="F542" s="333"/>
      <c r="G542" s="333"/>
      <c r="H542" s="334"/>
      <c r="I542" s="266"/>
      <c r="J542" s="2"/>
      <c r="K542" s="330"/>
      <c r="L542" s="330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</row>
    <row r="543" spans="1:83" ht="12.65" customHeight="1" x14ac:dyDescent="0.3">
      <c r="A543" s="2" t="s">
        <v>557</v>
      </c>
      <c r="B543" s="332" t="e">
        <f>'[1]Prior Year'!AX72</f>
        <v>#DIV/0!</v>
      </c>
      <c r="C543" s="332">
        <f>AX71</f>
        <v>0</v>
      </c>
      <c r="D543" s="326" t="s">
        <v>529</v>
      </c>
      <c r="E543" s="326" t="s">
        <v>529</v>
      </c>
      <c r="F543" s="333"/>
      <c r="G543" s="333"/>
      <c r="H543" s="334"/>
      <c r="I543" s="266"/>
      <c r="J543" s="2"/>
      <c r="K543" s="330"/>
      <c r="L543" s="330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</row>
    <row r="544" spans="1:83" ht="12.65" customHeight="1" x14ac:dyDescent="0.3">
      <c r="A544" s="2" t="s">
        <v>558</v>
      </c>
      <c r="B544" s="332" t="e">
        <f>'[1]Prior Year'!AY72</f>
        <v>#DIV/0!</v>
      </c>
      <c r="C544" s="332">
        <f>AY71</f>
        <v>388630</v>
      </c>
      <c r="D544" s="332">
        <f>'[1]Prior Year'!AY59</f>
        <v>0</v>
      </c>
      <c r="E544" s="2">
        <f>AY59</f>
        <v>19735</v>
      </c>
      <c r="F544" s="333" t="e">
        <f t="shared" ref="F544:G550" si="19">IF(B544=0,"",IF(D544=0,"",B544/D544))</f>
        <v>#DIV/0!</v>
      </c>
      <c r="G544" s="333">
        <f t="shared" si="19"/>
        <v>19.692424626298454</v>
      </c>
      <c r="H544" s="334" t="e">
        <f t="shared" si="16"/>
        <v>#DIV/0!</v>
      </c>
      <c r="I544" s="266"/>
      <c r="J544" s="2"/>
      <c r="K544" s="330"/>
      <c r="L544" s="330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</row>
    <row r="545" spans="1:83" ht="12.65" customHeight="1" x14ac:dyDescent="0.3">
      <c r="A545" s="2" t="s">
        <v>559</v>
      </c>
      <c r="B545" s="332" t="e">
        <f>'[1]Prior Year'!AZ72</f>
        <v>#DIV/0!</v>
      </c>
      <c r="C545" s="332">
        <f>AZ71</f>
        <v>0</v>
      </c>
      <c r="D545" s="332">
        <f>'[1]Prior Year'!AZ59</f>
        <v>0</v>
      </c>
      <c r="E545" s="2">
        <f>AZ59</f>
        <v>0</v>
      </c>
      <c r="F545" s="333" t="e">
        <f t="shared" si="19"/>
        <v>#DIV/0!</v>
      </c>
      <c r="G545" s="333" t="str">
        <f t="shared" si="19"/>
        <v/>
      </c>
      <c r="H545" s="334" t="e">
        <f t="shared" si="16"/>
        <v>#DIV/0!</v>
      </c>
      <c r="I545" s="266"/>
      <c r="J545" s="2"/>
      <c r="K545" s="330"/>
      <c r="L545" s="330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</row>
    <row r="546" spans="1:83" ht="12.65" customHeight="1" x14ac:dyDescent="0.3">
      <c r="A546" s="2" t="s">
        <v>560</v>
      </c>
      <c r="B546" s="332" t="e">
        <f>'[1]Prior Year'!BA72</f>
        <v>#DIV/0!</v>
      </c>
      <c r="C546" s="332">
        <f>BA71</f>
        <v>54495</v>
      </c>
      <c r="D546" s="332">
        <f>'[1]Prior Year'!BA59</f>
        <v>0</v>
      </c>
      <c r="E546" s="2">
        <f>BA59</f>
        <v>0</v>
      </c>
      <c r="F546" s="333" t="e">
        <f t="shared" si="19"/>
        <v>#DIV/0!</v>
      </c>
      <c r="G546" s="333" t="str">
        <f t="shared" si="19"/>
        <v/>
      </c>
      <c r="H546" s="334" t="e">
        <f t="shared" si="16"/>
        <v>#DIV/0!</v>
      </c>
      <c r="I546" s="266"/>
      <c r="J546" s="2"/>
      <c r="K546" s="330"/>
      <c r="L546" s="330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</row>
    <row r="547" spans="1:83" ht="12.65" customHeight="1" x14ac:dyDescent="0.3">
      <c r="A547" s="2" t="s">
        <v>561</v>
      </c>
      <c r="B547" s="332" t="e">
        <f>'[1]Prior Year'!BB72</f>
        <v>#DIV/0!</v>
      </c>
      <c r="C547" s="332">
        <f>BB71</f>
        <v>117162</v>
      </c>
      <c r="D547" s="326" t="s">
        <v>529</v>
      </c>
      <c r="E547" s="326" t="s">
        <v>529</v>
      </c>
      <c r="F547" s="333"/>
      <c r="G547" s="333"/>
      <c r="H547" s="334"/>
      <c r="I547" s="266"/>
      <c r="J547" s="2"/>
      <c r="K547" s="330"/>
      <c r="L547" s="330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</row>
    <row r="548" spans="1:83" ht="12.65" customHeight="1" x14ac:dyDescent="0.3">
      <c r="A548" s="2" t="s">
        <v>562</v>
      </c>
      <c r="B548" s="332" t="e">
        <f>'[1]Prior Year'!BC72</f>
        <v>#DIV/0!</v>
      </c>
      <c r="C548" s="332">
        <f>BC71</f>
        <v>0</v>
      </c>
      <c r="D548" s="326" t="s">
        <v>529</v>
      </c>
      <c r="E548" s="326" t="s">
        <v>529</v>
      </c>
      <c r="F548" s="333"/>
      <c r="G548" s="333"/>
      <c r="H548" s="334"/>
      <c r="I548" s="266"/>
      <c r="J548" s="2"/>
      <c r="K548" s="330"/>
      <c r="L548" s="330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</row>
    <row r="549" spans="1:83" ht="12.65" customHeight="1" x14ac:dyDescent="0.3">
      <c r="A549" s="2" t="s">
        <v>563</v>
      </c>
      <c r="B549" s="332" t="e">
        <f>'[1]Prior Year'!BD72</f>
        <v>#DIV/0!</v>
      </c>
      <c r="C549" s="332">
        <f>BD71</f>
        <v>0</v>
      </c>
      <c r="D549" s="326" t="s">
        <v>529</v>
      </c>
      <c r="E549" s="326" t="s">
        <v>529</v>
      </c>
      <c r="F549" s="333"/>
      <c r="G549" s="333"/>
      <c r="H549" s="334"/>
      <c r="I549" s="266"/>
      <c r="J549" s="2"/>
      <c r="K549" s="330"/>
      <c r="L549" s="330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</row>
    <row r="550" spans="1:83" ht="12.65" customHeight="1" x14ac:dyDescent="0.3">
      <c r="A550" s="2" t="s">
        <v>564</v>
      </c>
      <c r="B550" s="332" t="e">
        <f>'[1]Prior Year'!BE72</f>
        <v>#DIV/0!</v>
      </c>
      <c r="C550" s="332">
        <f>BE71</f>
        <v>357994</v>
      </c>
      <c r="D550" s="332">
        <f>'[1]Prior Year'!BE59</f>
        <v>0</v>
      </c>
      <c r="E550" s="2">
        <f>BE59</f>
        <v>20923</v>
      </c>
      <c r="F550" s="333" t="e">
        <f t="shared" si="19"/>
        <v>#DIV/0!</v>
      </c>
      <c r="G550" s="333">
        <f t="shared" si="19"/>
        <v>17.110070257611241</v>
      </c>
      <c r="H550" s="334" t="e">
        <f t="shared" si="16"/>
        <v>#DIV/0!</v>
      </c>
      <c r="I550" s="266"/>
      <c r="J550" s="2"/>
      <c r="K550" s="330"/>
      <c r="L550" s="330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</row>
    <row r="551" spans="1:83" ht="12.65" customHeight="1" x14ac:dyDescent="0.3">
      <c r="A551" s="2" t="s">
        <v>565</v>
      </c>
      <c r="B551" s="332" t="e">
        <f>'[1]Prior Year'!BF72</f>
        <v>#DIV/0!</v>
      </c>
      <c r="C551" s="332">
        <f>BF71</f>
        <v>146583</v>
      </c>
      <c r="D551" s="326" t="s">
        <v>529</v>
      </c>
      <c r="E551" s="326" t="s">
        <v>529</v>
      </c>
      <c r="F551" s="333"/>
      <c r="G551" s="333"/>
      <c r="H551" s="334"/>
      <c r="I551" s="266"/>
      <c r="J551" s="321"/>
      <c r="K551" s="2"/>
      <c r="L551" s="2"/>
      <c r="M551" s="334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</row>
    <row r="552" spans="1:83" ht="12.65" customHeight="1" x14ac:dyDescent="0.3">
      <c r="A552" s="2" t="s">
        <v>566</v>
      </c>
      <c r="B552" s="332" t="e">
        <f>'[1]Prior Year'!BG72</f>
        <v>#DIV/0!</v>
      </c>
      <c r="C552" s="332">
        <f>BG71</f>
        <v>0</v>
      </c>
      <c r="D552" s="326" t="s">
        <v>529</v>
      </c>
      <c r="E552" s="326" t="s">
        <v>529</v>
      </c>
      <c r="F552" s="333"/>
      <c r="G552" s="333"/>
      <c r="H552" s="334"/>
      <c r="I552" s="2"/>
      <c r="J552" s="321"/>
      <c r="K552" s="2"/>
      <c r="L552" s="2"/>
      <c r="M552" s="334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</row>
    <row r="553" spans="1:83" ht="12.65" customHeight="1" x14ac:dyDescent="0.3">
      <c r="A553" s="2" t="s">
        <v>567</v>
      </c>
      <c r="B553" s="332" t="e">
        <f>'[1]Prior Year'!BH72</f>
        <v>#DIV/0!</v>
      </c>
      <c r="C553" s="332">
        <f>BH71</f>
        <v>284074</v>
      </c>
      <c r="D553" s="326" t="s">
        <v>529</v>
      </c>
      <c r="E553" s="326" t="s">
        <v>529</v>
      </c>
      <c r="F553" s="333"/>
      <c r="G553" s="333"/>
      <c r="H553" s="334"/>
      <c r="I553" s="2"/>
      <c r="J553" s="321"/>
      <c r="K553" s="2"/>
      <c r="L553" s="2"/>
      <c r="M553" s="334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</row>
    <row r="554" spans="1:83" ht="12.65" customHeight="1" x14ac:dyDescent="0.3">
      <c r="A554" s="2" t="s">
        <v>568</v>
      </c>
      <c r="B554" s="332" t="e">
        <f>'[1]Prior Year'!BI72</f>
        <v>#DIV/0!</v>
      </c>
      <c r="C554" s="332">
        <f>BI71</f>
        <v>0</v>
      </c>
      <c r="D554" s="326" t="s">
        <v>529</v>
      </c>
      <c r="E554" s="326" t="s">
        <v>529</v>
      </c>
      <c r="F554" s="333"/>
      <c r="G554" s="333"/>
      <c r="H554" s="334"/>
      <c r="I554" s="2"/>
      <c r="J554" s="321"/>
      <c r="K554" s="2"/>
      <c r="L554" s="2"/>
      <c r="M554" s="334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</row>
    <row r="555" spans="1:83" ht="12.65" customHeight="1" x14ac:dyDescent="0.3">
      <c r="A555" s="2" t="s">
        <v>569</v>
      </c>
      <c r="B555" s="332" t="e">
        <f>'[1]Prior Year'!BJ72</f>
        <v>#DIV/0!</v>
      </c>
      <c r="C555" s="332">
        <f>BJ71</f>
        <v>164801</v>
      </c>
      <c r="D555" s="326" t="s">
        <v>529</v>
      </c>
      <c r="E555" s="326" t="s">
        <v>529</v>
      </c>
      <c r="F555" s="333"/>
      <c r="G555" s="333"/>
      <c r="H555" s="334"/>
      <c r="I555" s="2"/>
      <c r="J555" s="321"/>
      <c r="K555" s="2"/>
      <c r="L555" s="2"/>
      <c r="M555" s="334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</row>
    <row r="556" spans="1:83" ht="12.65" customHeight="1" x14ac:dyDescent="0.3">
      <c r="A556" s="2" t="s">
        <v>570</v>
      </c>
      <c r="B556" s="332" t="e">
        <f>'[1]Prior Year'!BK72</f>
        <v>#DIV/0!</v>
      </c>
      <c r="C556" s="332">
        <f>BK71</f>
        <v>0</v>
      </c>
      <c r="D556" s="326" t="s">
        <v>529</v>
      </c>
      <c r="E556" s="326" t="s">
        <v>529</v>
      </c>
      <c r="F556" s="333"/>
      <c r="G556" s="333"/>
      <c r="H556" s="334"/>
      <c r="I556" s="2"/>
      <c r="J556" s="321"/>
      <c r="K556" s="2"/>
      <c r="L556" s="2"/>
      <c r="M556" s="334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</row>
    <row r="557" spans="1:83" ht="12.65" customHeight="1" x14ac:dyDescent="0.3">
      <c r="A557" s="2" t="s">
        <v>571</v>
      </c>
      <c r="B557" s="332" t="e">
        <f>'[1]Prior Year'!BL72</f>
        <v>#DIV/0!</v>
      </c>
      <c r="C557" s="332">
        <f>BL71</f>
        <v>0</v>
      </c>
      <c r="D557" s="326" t="s">
        <v>529</v>
      </c>
      <c r="E557" s="326" t="s">
        <v>529</v>
      </c>
      <c r="F557" s="333"/>
      <c r="G557" s="333"/>
      <c r="H557" s="334"/>
      <c r="I557" s="2"/>
      <c r="J557" s="321"/>
      <c r="K557" s="2"/>
      <c r="L557" s="2"/>
      <c r="M557" s="334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</row>
    <row r="558" spans="1:83" ht="12.65" customHeight="1" x14ac:dyDescent="0.3">
      <c r="A558" s="2" t="s">
        <v>572</v>
      </c>
      <c r="B558" s="332" t="e">
        <f>'[1]Prior Year'!BM72</f>
        <v>#DIV/0!</v>
      </c>
      <c r="C558" s="332">
        <f>BM71</f>
        <v>0</v>
      </c>
      <c r="D558" s="326" t="s">
        <v>529</v>
      </c>
      <c r="E558" s="326" t="s">
        <v>529</v>
      </c>
      <c r="F558" s="333"/>
      <c r="G558" s="333"/>
      <c r="H558" s="334"/>
      <c r="I558" s="2"/>
      <c r="J558" s="321"/>
      <c r="K558" s="2"/>
      <c r="L558" s="2"/>
      <c r="M558" s="334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</row>
    <row r="559" spans="1:83" ht="12.65" customHeight="1" x14ac:dyDescent="0.3">
      <c r="A559" s="2" t="s">
        <v>573</v>
      </c>
      <c r="B559" s="332" t="e">
        <f>'[1]Prior Year'!BN72</f>
        <v>#DIV/0!</v>
      </c>
      <c r="C559" s="332">
        <f>BN71</f>
        <v>387337</v>
      </c>
      <c r="D559" s="326" t="s">
        <v>529</v>
      </c>
      <c r="E559" s="326" t="s">
        <v>529</v>
      </c>
      <c r="F559" s="333"/>
      <c r="G559" s="333"/>
      <c r="H559" s="334"/>
      <c r="I559" s="2"/>
      <c r="J559" s="321"/>
      <c r="K559" s="2"/>
      <c r="L559" s="2"/>
      <c r="M559" s="334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</row>
    <row r="560" spans="1:83" ht="12.65" customHeight="1" x14ac:dyDescent="0.3">
      <c r="A560" s="2" t="s">
        <v>574</v>
      </c>
      <c r="B560" s="332" t="e">
        <f>'[1]Prior Year'!BO72</f>
        <v>#DIV/0!</v>
      </c>
      <c r="C560" s="332">
        <f>BO71</f>
        <v>0</v>
      </c>
      <c r="D560" s="326" t="s">
        <v>529</v>
      </c>
      <c r="E560" s="326" t="s">
        <v>529</v>
      </c>
      <c r="F560" s="333"/>
      <c r="G560" s="333"/>
      <c r="H560" s="334"/>
      <c r="I560" s="2"/>
      <c r="J560" s="321"/>
      <c r="K560" s="2"/>
      <c r="L560" s="2"/>
      <c r="M560" s="334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</row>
    <row r="561" spans="1:83" ht="12.65" customHeight="1" x14ac:dyDescent="0.3">
      <c r="A561" s="2" t="s">
        <v>575</v>
      </c>
      <c r="B561" s="332" t="e">
        <f>'[1]Prior Year'!BP72</f>
        <v>#DIV/0!</v>
      </c>
      <c r="C561" s="332">
        <f>BP71</f>
        <v>0</v>
      </c>
      <c r="D561" s="326" t="s">
        <v>529</v>
      </c>
      <c r="E561" s="326" t="s">
        <v>529</v>
      </c>
      <c r="F561" s="333"/>
      <c r="G561" s="333"/>
      <c r="H561" s="334"/>
      <c r="I561" s="2"/>
      <c r="J561" s="321"/>
      <c r="K561" s="2"/>
      <c r="L561" s="2"/>
      <c r="M561" s="334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</row>
    <row r="562" spans="1:83" ht="12.65" customHeight="1" x14ac:dyDescent="0.3">
      <c r="A562" s="2" t="s">
        <v>576</v>
      </c>
      <c r="B562" s="332" t="e">
        <f>'[1]Prior Year'!BQ72</f>
        <v>#DIV/0!</v>
      </c>
      <c r="C562" s="332">
        <f>BQ71</f>
        <v>0</v>
      </c>
      <c r="D562" s="326" t="s">
        <v>529</v>
      </c>
      <c r="E562" s="326" t="s">
        <v>529</v>
      </c>
      <c r="F562" s="333"/>
      <c r="G562" s="333"/>
      <c r="H562" s="334"/>
      <c r="I562" s="2"/>
      <c r="J562" s="321"/>
      <c r="K562" s="2"/>
      <c r="L562" s="2"/>
      <c r="M562" s="334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</row>
    <row r="563" spans="1:83" ht="12.65" customHeight="1" x14ac:dyDescent="0.3">
      <c r="A563" s="2" t="s">
        <v>577</v>
      </c>
      <c r="B563" s="332" t="e">
        <f>'[1]Prior Year'!BR72</f>
        <v>#DIV/0!</v>
      </c>
      <c r="C563" s="332">
        <f>BR71</f>
        <v>120706</v>
      </c>
      <c r="D563" s="326" t="s">
        <v>529</v>
      </c>
      <c r="E563" s="326" t="s">
        <v>529</v>
      </c>
      <c r="F563" s="333"/>
      <c r="G563" s="333"/>
      <c r="H563" s="334"/>
      <c r="I563" s="2"/>
      <c r="J563" s="321"/>
      <c r="K563" s="2"/>
      <c r="L563" s="2"/>
      <c r="M563" s="334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</row>
    <row r="564" spans="1:83" ht="12.65" customHeight="1" x14ac:dyDescent="0.3">
      <c r="A564" s="2" t="s">
        <v>1248</v>
      </c>
      <c r="B564" s="332" t="e">
        <f>'[1]Prior Year'!BS72</f>
        <v>#DIV/0!</v>
      </c>
      <c r="C564" s="332">
        <f>BS71</f>
        <v>0</v>
      </c>
      <c r="D564" s="326" t="s">
        <v>529</v>
      </c>
      <c r="E564" s="326" t="s">
        <v>529</v>
      </c>
      <c r="F564" s="333"/>
      <c r="G564" s="333"/>
      <c r="H564" s="334"/>
      <c r="I564" s="2"/>
      <c r="J564" s="321"/>
      <c r="K564" s="2"/>
      <c r="L564" s="2"/>
      <c r="M564" s="334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</row>
    <row r="565" spans="1:83" ht="12.65" customHeight="1" x14ac:dyDescent="0.3">
      <c r="A565" s="2" t="s">
        <v>578</v>
      </c>
      <c r="B565" s="332" t="e">
        <f>'[1]Prior Year'!BT72</f>
        <v>#DIV/0!</v>
      </c>
      <c r="C565" s="332">
        <f>BT71</f>
        <v>0</v>
      </c>
      <c r="D565" s="326" t="s">
        <v>529</v>
      </c>
      <c r="E565" s="326" t="s">
        <v>529</v>
      </c>
      <c r="F565" s="333"/>
      <c r="G565" s="333"/>
      <c r="H565" s="334"/>
      <c r="I565" s="2"/>
      <c r="J565" s="321"/>
      <c r="K565" s="2"/>
      <c r="L565" s="2"/>
      <c r="M565" s="334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</row>
    <row r="566" spans="1:83" ht="12.65" customHeight="1" x14ac:dyDescent="0.3">
      <c r="A566" s="2" t="s">
        <v>579</v>
      </c>
      <c r="B566" s="332" t="e">
        <f>'[1]Prior Year'!BU72</f>
        <v>#DIV/0!</v>
      </c>
      <c r="C566" s="332">
        <f>BU71</f>
        <v>0</v>
      </c>
      <c r="D566" s="326" t="s">
        <v>529</v>
      </c>
      <c r="E566" s="326" t="s">
        <v>529</v>
      </c>
      <c r="F566" s="333"/>
      <c r="G566" s="333"/>
      <c r="H566" s="334"/>
      <c r="I566" s="2"/>
      <c r="J566" s="321"/>
      <c r="K566" s="2"/>
      <c r="L566" s="2"/>
      <c r="M566" s="334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</row>
    <row r="567" spans="1:83" ht="12.65" customHeight="1" x14ac:dyDescent="0.3">
      <c r="A567" s="2" t="s">
        <v>580</v>
      </c>
      <c r="B567" s="332" t="e">
        <f>'[1]Prior Year'!BV72</f>
        <v>#DIV/0!</v>
      </c>
      <c r="C567" s="332">
        <f>BV71</f>
        <v>546460</v>
      </c>
      <c r="D567" s="326" t="s">
        <v>529</v>
      </c>
      <c r="E567" s="326" t="s">
        <v>529</v>
      </c>
      <c r="F567" s="333"/>
      <c r="G567" s="333"/>
      <c r="H567" s="334"/>
      <c r="I567" s="2"/>
      <c r="J567" s="321"/>
      <c r="K567" s="2"/>
      <c r="L567" s="2"/>
      <c r="M567" s="334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</row>
    <row r="568" spans="1:83" ht="12.65" customHeight="1" x14ac:dyDescent="0.3">
      <c r="A568" s="2" t="s">
        <v>581</v>
      </c>
      <c r="B568" s="332" t="e">
        <f>'[1]Prior Year'!BW72</f>
        <v>#DIV/0!</v>
      </c>
      <c r="C568" s="332">
        <f>BW71</f>
        <v>0</v>
      </c>
      <c r="D568" s="326" t="s">
        <v>529</v>
      </c>
      <c r="E568" s="326" t="s">
        <v>529</v>
      </c>
      <c r="F568" s="333"/>
      <c r="G568" s="333"/>
      <c r="H568" s="334"/>
      <c r="I568" s="2"/>
      <c r="J568" s="321"/>
      <c r="K568" s="2"/>
      <c r="L568" s="2"/>
      <c r="M568" s="334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</row>
    <row r="569" spans="1:83" ht="12.65" customHeight="1" x14ac:dyDescent="0.3">
      <c r="A569" s="2" t="s">
        <v>582</v>
      </c>
      <c r="B569" s="332" t="e">
        <f>'[1]Prior Year'!BX72</f>
        <v>#DIV/0!</v>
      </c>
      <c r="C569" s="332">
        <f>BX71</f>
        <v>0</v>
      </c>
      <c r="D569" s="326" t="s">
        <v>529</v>
      </c>
      <c r="E569" s="326" t="s">
        <v>529</v>
      </c>
      <c r="F569" s="333"/>
      <c r="G569" s="333"/>
      <c r="H569" s="334"/>
      <c r="I569" s="2"/>
      <c r="J569" s="321"/>
      <c r="K569" s="2"/>
      <c r="L569" s="2"/>
      <c r="M569" s="334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</row>
    <row r="570" spans="1:83" ht="12.65" customHeight="1" x14ac:dyDescent="0.3">
      <c r="A570" s="2" t="s">
        <v>583</v>
      </c>
      <c r="B570" s="332" t="e">
        <f>'[1]Prior Year'!BY72</f>
        <v>#DIV/0!</v>
      </c>
      <c r="C570" s="332">
        <f>BY71</f>
        <v>301266</v>
      </c>
      <c r="D570" s="326" t="s">
        <v>529</v>
      </c>
      <c r="E570" s="326" t="s">
        <v>529</v>
      </c>
      <c r="F570" s="333"/>
      <c r="G570" s="333"/>
      <c r="H570" s="334"/>
      <c r="I570" s="2"/>
      <c r="J570" s="321"/>
      <c r="K570" s="2"/>
      <c r="L570" s="2"/>
      <c r="M570" s="334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</row>
    <row r="571" spans="1:83" ht="12.65" customHeight="1" x14ac:dyDescent="0.3">
      <c r="A571" s="2" t="s">
        <v>584</v>
      </c>
      <c r="B571" s="332" t="e">
        <f>'[1]Prior Year'!BZ72</f>
        <v>#DIV/0!</v>
      </c>
      <c r="C571" s="332">
        <f>BZ71</f>
        <v>0</v>
      </c>
      <c r="D571" s="326" t="s">
        <v>529</v>
      </c>
      <c r="E571" s="326" t="s">
        <v>529</v>
      </c>
      <c r="F571" s="333"/>
      <c r="G571" s="333"/>
      <c r="H571" s="334"/>
      <c r="I571" s="2"/>
      <c r="J571" s="321"/>
      <c r="K571" s="2"/>
      <c r="L571" s="2"/>
      <c r="M571" s="334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</row>
    <row r="572" spans="1:83" ht="12.65" customHeight="1" x14ac:dyDescent="0.3">
      <c r="A572" s="2" t="s">
        <v>585</v>
      </c>
      <c r="B572" s="332" t="e">
        <f>'[1]Prior Year'!CA72</f>
        <v>#DIV/0!</v>
      </c>
      <c r="C572" s="332">
        <f>CA71</f>
        <v>0</v>
      </c>
      <c r="D572" s="326" t="s">
        <v>529</v>
      </c>
      <c r="E572" s="326" t="s">
        <v>529</v>
      </c>
      <c r="F572" s="333"/>
      <c r="G572" s="333"/>
      <c r="H572" s="334"/>
      <c r="I572" s="2"/>
      <c r="J572" s="321"/>
      <c r="K572" s="2"/>
      <c r="L572" s="2"/>
      <c r="M572" s="334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</row>
    <row r="573" spans="1:83" ht="12.65" customHeight="1" x14ac:dyDescent="0.3">
      <c r="A573" s="2" t="s">
        <v>586</v>
      </c>
      <c r="B573" s="332" t="e">
        <f>'[1]Prior Year'!CB72</f>
        <v>#DIV/0!</v>
      </c>
      <c r="C573" s="332">
        <f>CB71</f>
        <v>0</v>
      </c>
      <c r="D573" s="326" t="s">
        <v>529</v>
      </c>
      <c r="E573" s="326" t="s">
        <v>529</v>
      </c>
      <c r="F573" s="333"/>
      <c r="G573" s="333"/>
      <c r="H573" s="334"/>
      <c r="I573" s="2"/>
      <c r="J573" s="321"/>
      <c r="K573" s="2"/>
      <c r="L573" s="2"/>
      <c r="M573" s="334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</row>
    <row r="574" spans="1:83" ht="12.65" customHeight="1" x14ac:dyDescent="0.3">
      <c r="A574" s="2" t="s">
        <v>587</v>
      </c>
      <c r="B574" s="332" t="e">
        <f>'[1]Prior Year'!CC72</f>
        <v>#DIV/0!</v>
      </c>
      <c r="C574" s="332">
        <f>CC71</f>
        <v>0</v>
      </c>
      <c r="D574" s="326" t="s">
        <v>529</v>
      </c>
      <c r="E574" s="326" t="s">
        <v>529</v>
      </c>
      <c r="F574" s="333"/>
      <c r="G574" s="333"/>
      <c r="H574" s="334"/>
      <c r="I574" s="2"/>
      <c r="J574" s="321"/>
      <c r="K574" s="2"/>
      <c r="L574" s="2"/>
      <c r="M574" s="334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</row>
    <row r="575" spans="1:83" ht="12.65" customHeight="1" x14ac:dyDescent="0.3">
      <c r="A575" s="2" t="s">
        <v>588</v>
      </c>
      <c r="B575" s="332">
        <f>'[1]Prior Year'!CD72</f>
        <v>0</v>
      </c>
      <c r="C575" s="332">
        <f>CD71</f>
        <v>-2340640</v>
      </c>
      <c r="D575" s="326" t="s">
        <v>529</v>
      </c>
      <c r="E575" s="326" t="s">
        <v>529</v>
      </c>
      <c r="F575" s="333"/>
      <c r="G575" s="333"/>
      <c r="H575" s="334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</row>
    <row r="576" spans="1:83" ht="12.6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334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</row>
    <row r="577" spans="1:83" ht="12.6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334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</row>
    <row r="578" spans="1:83" ht="12.6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334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</row>
    <row r="579" spans="1:83" ht="12.6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</row>
    <row r="580" spans="1:83" ht="12.6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</row>
    <row r="581" spans="1:83" ht="12.6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</row>
    <row r="582" spans="1:83" ht="12.6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</row>
    <row r="583" spans="1:83" ht="12.6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</row>
    <row r="584" spans="1:83" ht="12.6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</row>
    <row r="585" spans="1:83" ht="12.6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</row>
    <row r="586" spans="1:83" ht="12.6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</row>
    <row r="587" spans="1:83" ht="12.6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</row>
    <row r="588" spans="1:83" ht="12.6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</row>
    <row r="589" spans="1:83" ht="12.6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</row>
    <row r="590" spans="1:83" ht="12.6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</row>
    <row r="591" spans="1:83" ht="12.6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</row>
    <row r="592" spans="1:83" ht="12.6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</row>
    <row r="593" spans="1:83" ht="12.6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</row>
    <row r="594" spans="1:83" ht="12.6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</row>
    <row r="595" spans="1:83" ht="12.6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</row>
    <row r="596" spans="1:83" ht="12.6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</row>
    <row r="597" spans="1:83" ht="12.6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</row>
    <row r="598" spans="1:83" ht="12.6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</row>
    <row r="599" spans="1:83" ht="12.6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</row>
    <row r="600" spans="1:83" ht="12.6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</row>
    <row r="601" spans="1:83" ht="12.6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</row>
    <row r="602" spans="1:83" ht="12.6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</row>
    <row r="603" spans="1:83" ht="12.6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</row>
    <row r="604" spans="1:83" ht="12.6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</row>
    <row r="605" spans="1:83" ht="12.6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</row>
    <row r="606" spans="1:83" ht="12.6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</row>
    <row r="607" spans="1:83" ht="12.6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</row>
    <row r="608" spans="1:83" ht="12.6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</row>
    <row r="609" spans="1:83" ht="12.6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</row>
    <row r="610" spans="1:83" ht="12.6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</row>
    <row r="611" spans="1:83" ht="12.6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</row>
    <row r="612" spans="1:83" ht="12.65" customHeight="1" x14ac:dyDescent="0.3">
      <c r="A612" s="335"/>
      <c r="B612" s="2"/>
      <c r="C612" s="326" t="s">
        <v>589</v>
      </c>
      <c r="D612" s="2">
        <f>CE76-(BE76+CD76)</f>
        <v>18314</v>
      </c>
      <c r="E612" s="2">
        <f>SUM(C624:D647)+SUM(C668:D713)</f>
        <v>6442636.2770405151</v>
      </c>
      <c r="F612" s="2">
        <f>CE64-(AX64+BD64+BE64+BG64+BJ64+BN64+BP64+BQ64+CB64+CC64+CD64)</f>
        <v>694724</v>
      </c>
      <c r="G612" s="2">
        <f>CE77-(AX77+AY77+BD77+BE77+BG77+BJ77+BN77+BP77+BQ77+CB77+CC77+CD77)</f>
        <v>7226</v>
      </c>
      <c r="H612" s="325">
        <f>CE60-(AX60+AY60+AZ60+BD60+BE60+BG60+BJ60+BN60+BO60+BP60+BQ60+BR60+CB60+CC60+CD60)</f>
        <v>55.019999999999982</v>
      </c>
      <c r="I612" s="2">
        <f>CE78-(AX78+AY78+AZ78+BD78+BE78+BF78+BG78+BJ78+BN78+BO78+BP78+BQ78+BR78+CB78+CC78+CD78)</f>
        <v>13411</v>
      </c>
      <c r="J612" s="2">
        <f>CE79-(AX79+AY79+AZ79+BA79+BD79+BE79+BF79+BG79+BJ79+BN79+BO79+BP79+BQ79+BR79+CB79+CC79+CD79)</f>
        <v>7226</v>
      </c>
      <c r="K612" s="2">
        <f>CE75-(AW75+AX75+AY75+AZ75+BA75+BB75+BC75+BD75+BE75+BF75+BG75+BH75+BI75+BJ75+BK75+BL75+BM75+BN75+BO75+BP75+BQ75+BR75+BS75+BT75+BU75+BV75+BW75+BX75+CB75+CC75+CD75)</f>
        <v>5668064</v>
      </c>
      <c r="L612" s="325">
        <f>CE80-(AW80+AX80+AY80+AZ80+BA80+BB80+BC80+BD80+BE80+BF80+BG80+BH80+BI80+BJ80+BK80+BL80+BM80+BN80+BO80+BP80+BQ80+BR80+BS80+BT80+BU80+BV80+BW80+BX80+BY80+BZ80+CA80+CB80+CC80+CD80)</f>
        <v>20.78</v>
      </c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</row>
    <row r="613" spans="1:83" ht="12.65" customHeight="1" x14ac:dyDescent="0.3">
      <c r="A613" s="335"/>
      <c r="B613" s="2"/>
      <c r="C613" s="326" t="s">
        <v>590</v>
      </c>
      <c r="D613" s="326" t="s">
        <v>591</v>
      </c>
      <c r="E613" s="329" t="s">
        <v>592</v>
      </c>
      <c r="F613" s="326" t="s">
        <v>593</v>
      </c>
      <c r="G613" s="326" t="s">
        <v>594</v>
      </c>
      <c r="H613" s="326" t="s">
        <v>595</v>
      </c>
      <c r="I613" s="326" t="s">
        <v>596</v>
      </c>
      <c r="J613" s="326" t="s">
        <v>597</v>
      </c>
      <c r="K613" s="326" t="s">
        <v>598</v>
      </c>
      <c r="L613" s="329" t="s">
        <v>599</v>
      </c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</row>
    <row r="614" spans="1:83" ht="12.65" customHeight="1" x14ac:dyDescent="0.3">
      <c r="A614" s="335">
        <v>8430</v>
      </c>
      <c r="B614" s="329" t="s">
        <v>140</v>
      </c>
      <c r="C614" s="2">
        <f>BE71</f>
        <v>357994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321" t="s">
        <v>600</v>
      </c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</row>
    <row r="615" spans="1:83" ht="12.65" customHeight="1" x14ac:dyDescent="0.3">
      <c r="A615" s="335"/>
      <c r="B615" s="329" t="s">
        <v>601</v>
      </c>
      <c r="C615" s="336">
        <f>CD69-CD70</f>
        <v>-2340640</v>
      </c>
      <c r="D615" s="337">
        <f>SUM(C614:C615)</f>
        <v>-1982646</v>
      </c>
      <c r="E615" s="2"/>
      <c r="F615" s="2"/>
      <c r="G615" s="2"/>
      <c r="H615" s="2"/>
      <c r="I615" s="2"/>
      <c r="J615" s="2"/>
      <c r="K615" s="2"/>
      <c r="L615" s="2"/>
      <c r="M615" s="2"/>
      <c r="N615" s="321" t="s">
        <v>602</v>
      </c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</row>
    <row r="616" spans="1:83" ht="12.65" customHeight="1" x14ac:dyDescent="0.3">
      <c r="A616" s="335">
        <v>8310</v>
      </c>
      <c r="B616" s="338" t="s">
        <v>603</v>
      </c>
      <c r="C616" s="2">
        <f>AX71</f>
        <v>0</v>
      </c>
      <c r="D616" s="2">
        <f>(D615/D612)*AX76</f>
        <v>0</v>
      </c>
      <c r="E616" s="2"/>
      <c r="F616" s="2"/>
      <c r="G616" s="2"/>
      <c r="H616" s="2"/>
      <c r="I616" s="2"/>
      <c r="J616" s="2"/>
      <c r="K616" s="2"/>
      <c r="L616" s="2"/>
      <c r="M616" s="2"/>
      <c r="N616" s="321" t="s">
        <v>604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</row>
    <row r="617" spans="1:83" ht="12.65" customHeight="1" x14ac:dyDescent="0.3">
      <c r="A617" s="335">
        <v>8510</v>
      </c>
      <c r="B617" s="338" t="s">
        <v>145</v>
      </c>
      <c r="C617" s="2">
        <f>BJ71</f>
        <v>164801</v>
      </c>
      <c r="D617" s="2">
        <f>(D615/D612)*BJ76</f>
        <v>-38540.022714862949</v>
      </c>
      <c r="E617" s="2"/>
      <c r="F617" s="2"/>
      <c r="G617" s="2"/>
      <c r="H617" s="2"/>
      <c r="I617" s="2"/>
      <c r="J617" s="2"/>
      <c r="K617" s="2"/>
      <c r="L617" s="2"/>
      <c r="M617" s="2"/>
      <c r="N617" s="321" t="s">
        <v>605</v>
      </c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</row>
    <row r="618" spans="1:83" ht="12.65" customHeight="1" x14ac:dyDescent="0.3">
      <c r="A618" s="335">
        <v>8470</v>
      </c>
      <c r="B618" s="338" t="s">
        <v>606</v>
      </c>
      <c r="C618" s="2">
        <f>BG71</f>
        <v>0</v>
      </c>
      <c r="D618" s="2">
        <f>(D615/D612)*BG76</f>
        <v>0</v>
      </c>
      <c r="E618" s="2"/>
      <c r="F618" s="2"/>
      <c r="G618" s="2"/>
      <c r="H618" s="2"/>
      <c r="I618" s="2"/>
      <c r="J618" s="2"/>
      <c r="K618" s="2"/>
      <c r="L618" s="2"/>
      <c r="M618" s="2"/>
      <c r="N618" s="321" t="s">
        <v>607</v>
      </c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</row>
    <row r="619" spans="1:83" ht="12.65" customHeight="1" x14ac:dyDescent="0.3">
      <c r="A619" s="335">
        <v>8610</v>
      </c>
      <c r="B619" s="338" t="s">
        <v>608</v>
      </c>
      <c r="C619" s="2">
        <f>BN71</f>
        <v>387337</v>
      </c>
      <c r="D619" s="2">
        <f>(D615/D612)*BN76</f>
        <v>-389189.27432565251</v>
      </c>
      <c r="E619" s="2"/>
      <c r="F619" s="2"/>
      <c r="G619" s="2"/>
      <c r="H619" s="2"/>
      <c r="I619" s="2"/>
      <c r="J619" s="2"/>
      <c r="K619" s="2"/>
      <c r="L619" s="2"/>
      <c r="M619" s="2"/>
      <c r="N619" s="321" t="s">
        <v>609</v>
      </c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</row>
    <row r="620" spans="1:83" ht="12.65" customHeight="1" x14ac:dyDescent="0.3">
      <c r="A620" s="335">
        <v>8790</v>
      </c>
      <c r="B620" s="338" t="s">
        <v>610</v>
      </c>
      <c r="C620" s="2">
        <f>CC71</f>
        <v>0</v>
      </c>
      <c r="D620" s="2">
        <f>(D615/D612)*CC76</f>
        <v>0</v>
      </c>
      <c r="E620" s="2"/>
      <c r="F620" s="2"/>
      <c r="G620" s="2"/>
      <c r="H620" s="2"/>
      <c r="I620" s="2"/>
      <c r="J620" s="2"/>
      <c r="K620" s="2"/>
      <c r="L620" s="2"/>
      <c r="M620" s="2"/>
      <c r="N620" s="321" t="s">
        <v>611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</row>
    <row r="621" spans="1:83" ht="12.65" customHeight="1" x14ac:dyDescent="0.3">
      <c r="A621" s="335">
        <v>8630</v>
      </c>
      <c r="B621" s="338" t="s">
        <v>612</v>
      </c>
      <c r="C621" s="2">
        <f>BP71</f>
        <v>0</v>
      </c>
      <c r="D621" s="2">
        <f>(D615/D612)*BP76</f>
        <v>0</v>
      </c>
      <c r="E621" s="2"/>
      <c r="F621" s="2"/>
      <c r="G621" s="2"/>
      <c r="H621" s="2"/>
      <c r="I621" s="2"/>
      <c r="J621" s="2"/>
      <c r="K621" s="2"/>
      <c r="L621" s="2"/>
      <c r="M621" s="2"/>
      <c r="N621" s="321" t="s">
        <v>613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</row>
    <row r="622" spans="1:83" ht="12.65" customHeight="1" x14ac:dyDescent="0.3">
      <c r="A622" s="335">
        <v>8770</v>
      </c>
      <c r="B622" s="329" t="s">
        <v>614</v>
      </c>
      <c r="C622" s="2">
        <f>CB71</f>
        <v>0</v>
      </c>
      <c r="D622" s="2">
        <f>(D615/D612)*CB76</f>
        <v>0</v>
      </c>
      <c r="E622" s="2"/>
      <c r="F622" s="2"/>
      <c r="G622" s="2"/>
      <c r="H622" s="2"/>
      <c r="I622" s="2"/>
      <c r="J622" s="2"/>
      <c r="K622" s="2"/>
      <c r="L622" s="2"/>
      <c r="M622" s="2"/>
      <c r="N622" s="321" t="s">
        <v>615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</row>
    <row r="623" spans="1:83" ht="12.65" customHeight="1" x14ac:dyDescent="0.3">
      <c r="A623" s="335">
        <v>8640</v>
      </c>
      <c r="B623" s="338" t="s">
        <v>616</v>
      </c>
      <c r="C623" s="2">
        <f>BQ71</f>
        <v>0</v>
      </c>
      <c r="D623" s="2">
        <f>(D615/D612)*BQ76</f>
        <v>0</v>
      </c>
      <c r="E623" s="2">
        <f>SUM(C616:D623)</f>
        <v>124408.70295948454</v>
      </c>
      <c r="F623" s="2"/>
      <c r="G623" s="2"/>
      <c r="H623" s="2"/>
      <c r="I623" s="2"/>
      <c r="J623" s="2"/>
      <c r="K623" s="2"/>
      <c r="L623" s="2"/>
      <c r="M623" s="2"/>
      <c r="N623" s="321" t="s">
        <v>617</v>
      </c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</row>
    <row r="624" spans="1:83" ht="12.65" customHeight="1" x14ac:dyDescent="0.3">
      <c r="A624" s="335">
        <v>8420</v>
      </c>
      <c r="B624" s="338" t="s">
        <v>139</v>
      </c>
      <c r="C624" s="2">
        <f>BD71</f>
        <v>0</v>
      </c>
      <c r="D624" s="2">
        <f>(D615/D612)*BD76</f>
        <v>0</v>
      </c>
      <c r="E624" s="2">
        <f>(E623/E612)*SUM(C624:D624)</f>
        <v>0</v>
      </c>
      <c r="F624" s="2">
        <f>SUM(C624:E624)</f>
        <v>0</v>
      </c>
      <c r="G624" s="2"/>
      <c r="H624" s="2"/>
      <c r="I624" s="2"/>
      <c r="J624" s="2"/>
      <c r="K624" s="2"/>
      <c r="L624" s="2"/>
      <c r="M624" s="2"/>
      <c r="N624" s="321" t="s">
        <v>618</v>
      </c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</row>
    <row r="625" spans="1:83" ht="12.65" customHeight="1" x14ac:dyDescent="0.3">
      <c r="A625" s="335">
        <v>8320</v>
      </c>
      <c r="B625" s="338" t="s">
        <v>135</v>
      </c>
      <c r="C625" s="2">
        <f>AY71</f>
        <v>388630</v>
      </c>
      <c r="D625" s="2">
        <f>(D615/D612)*AY76</f>
        <v>0</v>
      </c>
      <c r="E625" s="2">
        <f>(E623/E612)*SUM(C625:D625)</f>
        <v>7504.5295360603559</v>
      </c>
      <c r="F625" s="2">
        <f>(F624/F612)*AY64</f>
        <v>0</v>
      </c>
      <c r="G625" s="2">
        <f>SUM(C625:F625)</f>
        <v>396134.52953606035</v>
      </c>
      <c r="H625" s="2"/>
      <c r="I625" s="2"/>
      <c r="J625" s="2"/>
      <c r="K625" s="2"/>
      <c r="L625" s="2"/>
      <c r="M625" s="2"/>
      <c r="N625" s="321" t="s">
        <v>619</v>
      </c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</row>
    <row r="626" spans="1:83" ht="12.65" customHeight="1" x14ac:dyDescent="0.3">
      <c r="A626" s="335">
        <v>8650</v>
      </c>
      <c r="B626" s="338" t="s">
        <v>152</v>
      </c>
      <c r="C626" s="2">
        <f>BR71</f>
        <v>120706</v>
      </c>
      <c r="D626" s="2">
        <f>(D615/D612)*BR76</f>
        <v>0</v>
      </c>
      <c r="E626" s="2">
        <f>(E623/E612)*SUM(C626:D626)</f>
        <v>2330.8590231832368</v>
      </c>
      <c r="F626" s="2">
        <f>(F624/F612)*BR64</f>
        <v>0</v>
      </c>
      <c r="G626" s="2">
        <f>(G625/G612)*BR77</f>
        <v>0</v>
      </c>
      <c r="H626" s="2"/>
      <c r="I626" s="2"/>
      <c r="J626" s="2"/>
      <c r="K626" s="2"/>
      <c r="L626" s="2"/>
      <c r="M626" s="2"/>
      <c r="N626" s="321" t="s">
        <v>620</v>
      </c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</row>
    <row r="627" spans="1:83" ht="12.65" customHeight="1" x14ac:dyDescent="0.3">
      <c r="A627" s="335">
        <v>8620</v>
      </c>
      <c r="B627" s="329" t="s">
        <v>621</v>
      </c>
      <c r="C627" s="2">
        <f>BO71</f>
        <v>0</v>
      </c>
      <c r="D627" s="2">
        <f>(D615/D612)*BO76</f>
        <v>0</v>
      </c>
      <c r="E627" s="2">
        <f>(E623/E612)*SUM(C627:D627)</f>
        <v>0</v>
      </c>
      <c r="F627" s="2">
        <f>(F624/F612)*BO64</f>
        <v>0</v>
      </c>
      <c r="G627" s="2">
        <f>(G625/G612)*BO77</f>
        <v>0</v>
      </c>
      <c r="H627" s="2"/>
      <c r="I627" s="2"/>
      <c r="J627" s="2"/>
      <c r="K627" s="2"/>
      <c r="L627" s="2"/>
      <c r="M627" s="2"/>
      <c r="N627" s="321" t="s">
        <v>622</v>
      </c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</row>
    <row r="628" spans="1:83" ht="12.65" customHeight="1" x14ac:dyDescent="0.3">
      <c r="A628" s="335">
        <v>8330</v>
      </c>
      <c r="B628" s="338" t="s">
        <v>136</v>
      </c>
      <c r="C628" s="2">
        <f>AZ71</f>
        <v>0</v>
      </c>
      <c r="D628" s="2">
        <f>(D615/D612)*AZ76</f>
        <v>0</v>
      </c>
      <c r="E628" s="2">
        <f>(E623/E612)*SUM(C628:D628)</f>
        <v>0</v>
      </c>
      <c r="F628" s="2">
        <f>(F624/F612)*AZ64</f>
        <v>0</v>
      </c>
      <c r="G628" s="2">
        <f>(G625/G612)*AZ77</f>
        <v>0</v>
      </c>
      <c r="H628" s="2">
        <f>SUM(C626:G628)</f>
        <v>123036.85902318323</v>
      </c>
      <c r="I628" s="2"/>
      <c r="J628" s="2"/>
      <c r="K628" s="2"/>
      <c r="L628" s="2"/>
      <c r="M628" s="2"/>
      <c r="N628" s="321" t="s">
        <v>623</v>
      </c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</row>
    <row r="629" spans="1:83" ht="12.65" customHeight="1" x14ac:dyDescent="0.3">
      <c r="A629" s="335">
        <v>8460</v>
      </c>
      <c r="B629" s="338" t="s">
        <v>141</v>
      </c>
      <c r="C629" s="2">
        <f>BF71</f>
        <v>146583</v>
      </c>
      <c r="D629" s="2">
        <f>(D615/D612)*BF76</f>
        <v>-22626.024571366168</v>
      </c>
      <c r="E629" s="2">
        <f>(E623/E612)*SUM(C629:D629)</f>
        <v>2393.6360633633285</v>
      </c>
      <c r="F629" s="2">
        <f>(F624/F612)*BF64</f>
        <v>0</v>
      </c>
      <c r="G629" s="2">
        <f>(G625/G612)*BF77</f>
        <v>0</v>
      </c>
      <c r="H629" s="2">
        <f>(H628/H612)*BF60</f>
        <v>7625.5123458570515</v>
      </c>
      <c r="I629" s="2">
        <f>SUM(C629:H629)</f>
        <v>133976.12383785422</v>
      </c>
      <c r="J629" s="2"/>
      <c r="K629" s="2"/>
      <c r="L629" s="2"/>
      <c r="M629" s="2"/>
      <c r="N629" s="321" t="s">
        <v>624</v>
      </c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</row>
    <row r="630" spans="1:83" ht="12.65" customHeight="1" x14ac:dyDescent="0.3">
      <c r="A630" s="335">
        <v>8350</v>
      </c>
      <c r="B630" s="338" t="s">
        <v>625</v>
      </c>
      <c r="C630" s="2">
        <f>BA71</f>
        <v>54495</v>
      </c>
      <c r="D630" s="2">
        <f>(D615/D612)*BA76</f>
        <v>-80436.058643660595</v>
      </c>
      <c r="E630" s="2">
        <f>(E623/E612)*SUM(C630:D630)</f>
        <v>-500.92746516744654</v>
      </c>
      <c r="F630" s="2">
        <f>(F624/F612)*BA64</f>
        <v>0</v>
      </c>
      <c r="G630" s="2">
        <f>(G625/G612)*BA77</f>
        <v>0</v>
      </c>
      <c r="H630" s="2">
        <f>(H628/H612)*BA60</f>
        <v>2057.3229789409052</v>
      </c>
      <c r="I630" s="2">
        <f>(I629/I612)*BA78</f>
        <v>0</v>
      </c>
      <c r="J630" s="2">
        <f>SUM(C630:I630)</f>
        <v>-24384.663129887136</v>
      </c>
      <c r="K630" s="2"/>
      <c r="L630" s="2"/>
      <c r="M630" s="2"/>
      <c r="N630" s="321" t="s">
        <v>626</v>
      </c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</row>
    <row r="631" spans="1:83" ht="12.65" customHeight="1" x14ac:dyDescent="0.3">
      <c r="A631" s="335">
        <v>8200</v>
      </c>
      <c r="B631" s="338" t="s">
        <v>627</v>
      </c>
      <c r="C631" s="2">
        <f>AW71</f>
        <v>0</v>
      </c>
      <c r="D631" s="2">
        <f>(D615/D612)*AW76</f>
        <v>0</v>
      </c>
      <c r="E631" s="2">
        <f>(E623/E612)*SUM(C631:D631)</f>
        <v>0</v>
      </c>
      <c r="F631" s="2">
        <f>(F624/F612)*AW64</f>
        <v>0</v>
      </c>
      <c r="G631" s="2">
        <f>(G625/G612)*AW77</f>
        <v>0</v>
      </c>
      <c r="H631" s="2">
        <f>(H628/H612)*AW60</f>
        <v>0</v>
      </c>
      <c r="I631" s="2">
        <f>(I629/I612)*AW78</f>
        <v>0</v>
      </c>
      <c r="J631" s="2">
        <f>(J630/J612)*AW79</f>
        <v>0</v>
      </c>
      <c r="K631" s="2"/>
      <c r="L631" s="2"/>
      <c r="M631" s="2"/>
      <c r="N631" s="321" t="s">
        <v>628</v>
      </c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</row>
    <row r="632" spans="1:83" ht="12.65" customHeight="1" x14ac:dyDescent="0.3">
      <c r="A632" s="335">
        <v>8360</v>
      </c>
      <c r="B632" s="338" t="s">
        <v>629</v>
      </c>
      <c r="C632" s="2">
        <f>BB71</f>
        <v>117162</v>
      </c>
      <c r="D632" s="2">
        <f>(D615/D612)*BB76</f>
        <v>0</v>
      </c>
      <c r="E632" s="2">
        <f>(E623/E612)*SUM(C632:D632)</f>
        <v>2262.4236150166057</v>
      </c>
      <c r="F632" s="2">
        <f>(F624/F612)*BB64</f>
        <v>0</v>
      </c>
      <c r="G632" s="2">
        <f>(G625/G612)*BB77</f>
        <v>0</v>
      </c>
      <c r="H632" s="2">
        <f>(H628/H612)*BB60</f>
        <v>4092.2837515889746</v>
      </c>
      <c r="I632" s="2">
        <f>(I629/I612)*BB78</f>
        <v>0</v>
      </c>
      <c r="J632" s="2">
        <f>(J630/J612)*BB79</f>
        <v>0</v>
      </c>
      <c r="K632" s="2"/>
      <c r="L632" s="2"/>
      <c r="M632" s="2"/>
      <c r="N632" s="321" t="s">
        <v>630</v>
      </c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</row>
    <row r="633" spans="1:83" ht="12.65" customHeight="1" x14ac:dyDescent="0.3">
      <c r="A633" s="335">
        <v>8370</v>
      </c>
      <c r="B633" s="338" t="s">
        <v>631</v>
      </c>
      <c r="C633" s="2">
        <f>BC71</f>
        <v>0</v>
      </c>
      <c r="D633" s="2">
        <f>(D615/D612)*BC76</f>
        <v>0</v>
      </c>
      <c r="E633" s="2">
        <f>(E623/E612)*SUM(C633:D633)</f>
        <v>0</v>
      </c>
      <c r="F633" s="2">
        <f>(F624/F612)*BC64</f>
        <v>0</v>
      </c>
      <c r="G633" s="2">
        <f>(G625/G612)*BC77</f>
        <v>0</v>
      </c>
      <c r="H633" s="2">
        <f>(H628/H612)*BC60</f>
        <v>0</v>
      </c>
      <c r="I633" s="2">
        <f>(I629/I612)*BC78</f>
        <v>0</v>
      </c>
      <c r="J633" s="2">
        <f>(J630/J612)*BC79</f>
        <v>0</v>
      </c>
      <c r="K633" s="2"/>
      <c r="L633" s="2"/>
      <c r="M633" s="2"/>
      <c r="N633" s="321" t="s">
        <v>632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</row>
    <row r="634" spans="1:83" ht="12.65" customHeight="1" x14ac:dyDescent="0.3">
      <c r="A634" s="335">
        <v>8490</v>
      </c>
      <c r="B634" s="338" t="s">
        <v>633</v>
      </c>
      <c r="C634" s="2">
        <f>BI71</f>
        <v>0</v>
      </c>
      <c r="D634" s="2">
        <f>(D615/D612)*BI76</f>
        <v>0</v>
      </c>
      <c r="E634" s="2">
        <f>(E623/E612)*SUM(C634:D634)</f>
        <v>0</v>
      </c>
      <c r="F634" s="2">
        <f>(F624/F612)*BI64</f>
        <v>0</v>
      </c>
      <c r="G634" s="2">
        <f>(G625/G612)*BI77</f>
        <v>0</v>
      </c>
      <c r="H634" s="2">
        <f>(H628/H612)*BI60</f>
        <v>0</v>
      </c>
      <c r="I634" s="2">
        <f>(I629/I612)*BI78</f>
        <v>0</v>
      </c>
      <c r="J634" s="2">
        <f>(J630/J612)*BI79</f>
        <v>0</v>
      </c>
      <c r="K634" s="2"/>
      <c r="L634" s="2"/>
      <c r="M634" s="2"/>
      <c r="N634" s="321" t="s">
        <v>634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</row>
    <row r="635" spans="1:83" ht="12.65" customHeight="1" x14ac:dyDescent="0.3">
      <c r="A635" s="335">
        <v>8530</v>
      </c>
      <c r="B635" s="338" t="s">
        <v>635</v>
      </c>
      <c r="C635" s="2">
        <f>BK71</f>
        <v>0</v>
      </c>
      <c r="D635" s="2">
        <f>(D615/D612)*BK76</f>
        <v>0</v>
      </c>
      <c r="E635" s="2">
        <f>(E623/E612)*SUM(C635:D635)</f>
        <v>0</v>
      </c>
      <c r="F635" s="2">
        <f>(F624/F612)*BK64</f>
        <v>0</v>
      </c>
      <c r="G635" s="2">
        <f>(G625/G612)*BK77</f>
        <v>0</v>
      </c>
      <c r="H635" s="2">
        <f>(H628/H612)*BK60</f>
        <v>0</v>
      </c>
      <c r="I635" s="2">
        <f>(I629/I612)*BK78</f>
        <v>0</v>
      </c>
      <c r="J635" s="2">
        <f>(J630/J612)*BK79</f>
        <v>0</v>
      </c>
      <c r="K635" s="2"/>
      <c r="L635" s="2"/>
      <c r="M635" s="2"/>
      <c r="N635" s="321" t="s">
        <v>636</v>
      </c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</row>
    <row r="636" spans="1:83" ht="12.65" customHeight="1" x14ac:dyDescent="0.3">
      <c r="A636" s="335">
        <v>8480</v>
      </c>
      <c r="B636" s="338" t="s">
        <v>637</v>
      </c>
      <c r="C636" s="2">
        <f>BH71</f>
        <v>284074</v>
      </c>
      <c r="D636" s="2">
        <f>(D615/D612)*BH76</f>
        <v>0</v>
      </c>
      <c r="E636" s="2">
        <f>(E623/E612)*SUM(C636:D636)</f>
        <v>5485.5305134107239</v>
      </c>
      <c r="F636" s="2">
        <f>(F624/F612)*BH64</f>
        <v>0</v>
      </c>
      <c r="G636" s="2">
        <f>(G625/G612)*BH77</f>
        <v>0</v>
      </c>
      <c r="H636" s="2">
        <f>(H628/H612)*BH60</f>
        <v>2638.740342554639</v>
      </c>
      <c r="I636" s="2">
        <f>(I629/I612)*BH78</f>
        <v>0</v>
      </c>
      <c r="J636" s="2">
        <f>(J630/J612)*BH79</f>
        <v>0</v>
      </c>
      <c r="K636" s="2"/>
      <c r="L636" s="2"/>
      <c r="M636" s="2"/>
      <c r="N636" s="321" t="s">
        <v>638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</row>
    <row r="637" spans="1:83" ht="12.65" customHeight="1" x14ac:dyDescent="0.3">
      <c r="A637" s="335">
        <v>8560</v>
      </c>
      <c r="B637" s="338" t="s">
        <v>147</v>
      </c>
      <c r="C637" s="2">
        <f>BL71</f>
        <v>0</v>
      </c>
      <c r="D637" s="2">
        <f>(D615/D612)*BL76</f>
        <v>0</v>
      </c>
      <c r="E637" s="2">
        <f>(E623/E612)*SUM(C637:D637)</f>
        <v>0</v>
      </c>
      <c r="F637" s="2">
        <f>(F624/F612)*BL64</f>
        <v>0</v>
      </c>
      <c r="G637" s="2">
        <f>(G625/G612)*BL77</f>
        <v>0</v>
      </c>
      <c r="H637" s="2">
        <f>(H628/H612)*BL60</f>
        <v>0</v>
      </c>
      <c r="I637" s="2">
        <f>(I629/I612)*BL78</f>
        <v>0</v>
      </c>
      <c r="J637" s="2">
        <f>(J630/J612)*BL79</f>
        <v>0</v>
      </c>
      <c r="K637" s="2"/>
      <c r="L637" s="2"/>
      <c r="M637" s="2"/>
      <c r="N637" s="321" t="s">
        <v>639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</row>
    <row r="638" spans="1:83" ht="12.65" customHeight="1" x14ac:dyDescent="0.3">
      <c r="A638" s="335">
        <v>8590</v>
      </c>
      <c r="B638" s="338" t="s">
        <v>640</v>
      </c>
      <c r="C638" s="2">
        <f>BM71</f>
        <v>0</v>
      </c>
      <c r="D638" s="2">
        <f>(D615/D612)*BM76</f>
        <v>0</v>
      </c>
      <c r="E638" s="2">
        <f>(E623/E612)*SUM(C638:D638)</f>
        <v>0</v>
      </c>
      <c r="F638" s="2">
        <f>(F624/F612)*BM64</f>
        <v>0</v>
      </c>
      <c r="G638" s="2">
        <f>(G625/G612)*BM77</f>
        <v>0</v>
      </c>
      <c r="H638" s="2">
        <f>(H628/H612)*BM60</f>
        <v>0</v>
      </c>
      <c r="I638" s="2">
        <f>(I629/I612)*BM78</f>
        <v>0</v>
      </c>
      <c r="J638" s="2">
        <f>(J630/J612)*BM79</f>
        <v>0</v>
      </c>
      <c r="K638" s="2"/>
      <c r="L638" s="2"/>
      <c r="M638" s="2"/>
      <c r="N638" s="321" t="s">
        <v>641</v>
      </c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</row>
    <row r="639" spans="1:83" ht="12.65" customHeight="1" x14ac:dyDescent="0.3">
      <c r="A639" s="335">
        <v>8660</v>
      </c>
      <c r="B639" s="338" t="s">
        <v>642</v>
      </c>
      <c r="C639" s="2">
        <f>BS71</f>
        <v>0</v>
      </c>
      <c r="D639" s="2">
        <f>(D615/D612)*BS76</f>
        <v>0</v>
      </c>
      <c r="E639" s="2">
        <f>(E623/E612)*SUM(C639:D639)</f>
        <v>0</v>
      </c>
      <c r="F639" s="2">
        <f>(F624/F612)*BS64</f>
        <v>0</v>
      </c>
      <c r="G639" s="2">
        <f>(G625/G612)*BS77</f>
        <v>0</v>
      </c>
      <c r="H639" s="2">
        <f>(H628/H612)*BS60</f>
        <v>0</v>
      </c>
      <c r="I639" s="2">
        <f>(I629/I612)*BS78</f>
        <v>0</v>
      </c>
      <c r="J639" s="2">
        <f>(J630/J612)*BS79</f>
        <v>0</v>
      </c>
      <c r="K639" s="2"/>
      <c r="L639" s="2"/>
      <c r="M639" s="2"/>
      <c r="N639" s="321" t="s">
        <v>643</v>
      </c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</row>
    <row r="640" spans="1:83" ht="12.65" customHeight="1" x14ac:dyDescent="0.3">
      <c r="A640" s="335">
        <v>8670</v>
      </c>
      <c r="B640" s="338" t="s">
        <v>644</v>
      </c>
      <c r="C640" s="2">
        <f>BT71</f>
        <v>0</v>
      </c>
      <c r="D640" s="2">
        <f>(D615/D612)*BT76</f>
        <v>0</v>
      </c>
      <c r="E640" s="2">
        <f>(E623/E612)*SUM(C640:D640)</f>
        <v>0</v>
      </c>
      <c r="F640" s="2">
        <f>(F624/F612)*BT64</f>
        <v>0</v>
      </c>
      <c r="G640" s="2">
        <f>(G625/G612)*BT77</f>
        <v>0</v>
      </c>
      <c r="H640" s="2">
        <f>(H628/H612)*BT60</f>
        <v>0</v>
      </c>
      <c r="I640" s="2">
        <f>(I629/I612)*BT78</f>
        <v>0</v>
      </c>
      <c r="J640" s="2">
        <f>(J630/J612)*BT79</f>
        <v>0</v>
      </c>
      <c r="K640" s="2"/>
      <c r="L640" s="2"/>
      <c r="M640" s="2"/>
      <c r="N640" s="321" t="s">
        <v>645</v>
      </c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</row>
    <row r="641" spans="1:83" ht="12.65" customHeight="1" x14ac:dyDescent="0.3">
      <c r="A641" s="335">
        <v>8680</v>
      </c>
      <c r="B641" s="338" t="s">
        <v>646</v>
      </c>
      <c r="C641" s="2">
        <f>BU71</f>
        <v>0</v>
      </c>
      <c r="D641" s="2">
        <f>(D615/D612)*BU76</f>
        <v>0</v>
      </c>
      <c r="E641" s="2">
        <f>(E623/E612)*SUM(C641:D641)</f>
        <v>0</v>
      </c>
      <c r="F641" s="2">
        <f>(F624/F612)*BU64</f>
        <v>0</v>
      </c>
      <c r="G641" s="2">
        <f>(G625/G612)*BU77</f>
        <v>0</v>
      </c>
      <c r="H641" s="2">
        <f>(H628/H612)*BU60</f>
        <v>0</v>
      </c>
      <c r="I641" s="2">
        <f>(I629/I612)*BU78</f>
        <v>0</v>
      </c>
      <c r="J641" s="2">
        <f>(J630/J612)*BU79</f>
        <v>0</v>
      </c>
      <c r="K641" s="2"/>
      <c r="L641" s="2"/>
      <c r="M641" s="2"/>
      <c r="N641" s="321" t="s">
        <v>647</v>
      </c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</row>
    <row r="642" spans="1:83" ht="12.65" customHeight="1" x14ac:dyDescent="0.3">
      <c r="A642" s="335">
        <v>8690</v>
      </c>
      <c r="B642" s="338" t="s">
        <v>648</v>
      </c>
      <c r="C642" s="2">
        <f>BV71</f>
        <v>546460</v>
      </c>
      <c r="D642" s="2">
        <f>(D615/D612)*BV76</f>
        <v>0</v>
      </c>
      <c r="E642" s="2">
        <f>(E623/E612)*SUM(C642:D642)</f>
        <v>10552.261045919106</v>
      </c>
      <c r="F642" s="2">
        <f>(F624/F612)*BV64</f>
        <v>0</v>
      </c>
      <c r="G642" s="2">
        <f>(G625/G612)*BV77</f>
        <v>0</v>
      </c>
      <c r="H642" s="2">
        <f>(H628/H612)*BV60</f>
        <v>10554.961370218556</v>
      </c>
      <c r="I642" s="2">
        <f>(I629/I612)*BV78</f>
        <v>0</v>
      </c>
      <c r="J642" s="2">
        <f>(J630/J612)*BV79</f>
        <v>0</v>
      </c>
      <c r="K642" s="2"/>
      <c r="L642" s="2"/>
      <c r="M642" s="2"/>
      <c r="N642" s="321" t="s">
        <v>649</v>
      </c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</row>
    <row r="643" spans="1:83" ht="12.65" customHeight="1" x14ac:dyDescent="0.3">
      <c r="A643" s="335">
        <v>8700</v>
      </c>
      <c r="B643" s="338" t="s">
        <v>650</v>
      </c>
      <c r="C643" s="2">
        <f>BW71</f>
        <v>0</v>
      </c>
      <c r="D643" s="2">
        <f>(D615/D612)*BW76</f>
        <v>0</v>
      </c>
      <c r="E643" s="2">
        <f>(E623/E612)*SUM(C643:D643)</f>
        <v>0</v>
      </c>
      <c r="F643" s="2">
        <f>(F624/F612)*BW64</f>
        <v>0</v>
      </c>
      <c r="G643" s="2">
        <f>(G625/G612)*BW77</f>
        <v>0</v>
      </c>
      <c r="H643" s="2">
        <f>(H628/H612)*BW60</f>
        <v>0</v>
      </c>
      <c r="I643" s="2">
        <f>(I629/I612)*BW78</f>
        <v>0</v>
      </c>
      <c r="J643" s="2">
        <f>(J630/J612)*BW79</f>
        <v>0</v>
      </c>
      <c r="K643" s="2"/>
      <c r="L643" s="2"/>
      <c r="M643" s="2"/>
      <c r="N643" s="321" t="s">
        <v>651</v>
      </c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</row>
    <row r="644" spans="1:83" ht="12.65" customHeight="1" x14ac:dyDescent="0.3">
      <c r="A644" s="335">
        <v>8710</v>
      </c>
      <c r="B644" s="338" t="s">
        <v>652</v>
      </c>
      <c r="C644" s="2">
        <f>BX71</f>
        <v>0</v>
      </c>
      <c r="D644" s="2">
        <f>(D615/D612)*BX76</f>
        <v>0</v>
      </c>
      <c r="E644" s="2">
        <f>(E623/E612)*SUM(C644:D644)</f>
        <v>0</v>
      </c>
      <c r="F644" s="2">
        <f>(F624/F612)*BX64</f>
        <v>0</v>
      </c>
      <c r="G644" s="2">
        <f>(G625/G612)*BX77</f>
        <v>0</v>
      </c>
      <c r="H644" s="2">
        <f>(H628/H612)*BX60</f>
        <v>0</v>
      </c>
      <c r="I644" s="2">
        <f>(I629/I612)*BX78</f>
        <v>0</v>
      </c>
      <c r="J644" s="2">
        <f>(J630/J612)*BX79</f>
        <v>0</v>
      </c>
      <c r="K644" s="2">
        <f>SUM(C631:J644)</f>
        <v>983282.20063870866</v>
      </c>
      <c r="L644" s="2"/>
      <c r="M644" s="2"/>
      <c r="N644" s="321" t="s">
        <v>653</v>
      </c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</row>
    <row r="645" spans="1:83" ht="12.65" customHeight="1" x14ac:dyDescent="0.3">
      <c r="A645" s="335">
        <v>8720</v>
      </c>
      <c r="B645" s="338" t="s">
        <v>654</v>
      </c>
      <c r="C645" s="2">
        <f>BY71</f>
        <v>301266</v>
      </c>
      <c r="D645" s="2">
        <f>(D615/D612)*BY76</f>
        <v>0</v>
      </c>
      <c r="E645" s="2">
        <f>(E623/E612)*SUM(C645:D645)</f>
        <v>5817.5117597991903</v>
      </c>
      <c r="F645" s="2">
        <f>(F624/F612)*BY64</f>
        <v>0</v>
      </c>
      <c r="G645" s="2">
        <f>(G625/G612)*BY77</f>
        <v>0</v>
      </c>
      <c r="H645" s="2">
        <f>(H628/H612)*BY60</f>
        <v>2236.2206292835926</v>
      </c>
      <c r="I645" s="2">
        <f>(I629/I612)*BY78</f>
        <v>0</v>
      </c>
      <c r="J645" s="2">
        <f>(J630/J612)*BY79</f>
        <v>0</v>
      </c>
      <c r="K645" s="2">
        <v>0</v>
      </c>
      <c r="L645" s="2"/>
      <c r="M645" s="2"/>
      <c r="N645" s="321" t="s">
        <v>655</v>
      </c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</row>
    <row r="646" spans="1:83" ht="12.65" customHeight="1" x14ac:dyDescent="0.3">
      <c r="A646" s="335">
        <v>8730</v>
      </c>
      <c r="B646" s="338" t="s">
        <v>656</v>
      </c>
      <c r="C646" s="2">
        <f>BZ71</f>
        <v>0</v>
      </c>
      <c r="D646" s="2">
        <f>(D615/D612)*BZ76</f>
        <v>0</v>
      </c>
      <c r="E646" s="2">
        <f>(E623/E612)*SUM(C646:D646)</f>
        <v>0</v>
      </c>
      <c r="F646" s="2">
        <f>(F624/F612)*BZ64</f>
        <v>0</v>
      </c>
      <c r="G646" s="2">
        <f>(G625/G612)*BZ77</f>
        <v>0</v>
      </c>
      <c r="H646" s="2">
        <f>(H628/H612)*BZ60</f>
        <v>0</v>
      </c>
      <c r="I646" s="2">
        <f>(I629/I612)*BZ78</f>
        <v>0</v>
      </c>
      <c r="J646" s="2">
        <f>(J630/J612)*BZ79</f>
        <v>0</v>
      </c>
      <c r="K646" s="2">
        <v>0</v>
      </c>
      <c r="L646" s="2"/>
      <c r="M646" s="2"/>
      <c r="N646" s="321" t="s">
        <v>657</v>
      </c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</row>
    <row r="647" spans="1:83" ht="12.65" customHeight="1" x14ac:dyDescent="0.3">
      <c r="A647" s="335">
        <v>8740</v>
      </c>
      <c r="B647" s="338" t="s">
        <v>658</v>
      </c>
      <c r="C647" s="2">
        <f>CA71</f>
        <v>0</v>
      </c>
      <c r="D647" s="2">
        <f>(D615/D612)*CA76</f>
        <v>0</v>
      </c>
      <c r="E647" s="2">
        <f>(E623/E612)*SUM(C647:D647)</f>
        <v>0</v>
      </c>
      <c r="F647" s="2">
        <f>(F624/F612)*CA64</f>
        <v>0</v>
      </c>
      <c r="G647" s="2">
        <f>(G625/G612)*CA77</f>
        <v>0</v>
      </c>
      <c r="H647" s="2">
        <f>(H628/H612)*CA60</f>
        <v>0</v>
      </c>
      <c r="I647" s="2">
        <f>(I629/I612)*CA78</f>
        <v>0</v>
      </c>
      <c r="J647" s="2">
        <f>(J630/J612)*CA79</f>
        <v>0</v>
      </c>
      <c r="K647" s="2">
        <v>0</v>
      </c>
      <c r="L647" s="2">
        <f>SUM(C645:K647)</f>
        <v>309319.73238908278</v>
      </c>
      <c r="M647" s="2"/>
      <c r="N647" s="321" t="s">
        <v>659</v>
      </c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</row>
    <row r="648" spans="1:83" ht="12.65" customHeight="1" x14ac:dyDescent="0.3">
      <c r="A648" s="335"/>
      <c r="B648" s="335"/>
      <c r="C648" s="2">
        <f>SUM(C614:C647)</f>
        <v>528868</v>
      </c>
      <c r="D648" s="2"/>
      <c r="E648" s="2"/>
      <c r="F648" s="2"/>
      <c r="G648" s="2"/>
      <c r="H648" s="2"/>
      <c r="I648" s="2"/>
      <c r="J648" s="2"/>
      <c r="K648" s="2"/>
      <c r="L648" s="337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</row>
    <row r="649" spans="1:83" ht="12.6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</row>
    <row r="650" spans="1:83" ht="12.6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</row>
    <row r="651" spans="1:83" ht="12.6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</row>
    <row r="652" spans="1:83" ht="12.6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</row>
    <row r="653" spans="1:83" ht="12.6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</row>
    <row r="654" spans="1:83" ht="12.6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</row>
    <row r="655" spans="1:83" ht="12.6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</row>
    <row r="656" spans="1:83" ht="12.6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</row>
    <row r="657" spans="1:83" ht="12.6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</row>
    <row r="658" spans="1:83" ht="12.6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</row>
    <row r="659" spans="1:83" ht="12.6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</row>
    <row r="660" spans="1:83" ht="12.6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</row>
    <row r="661" spans="1:83" ht="12.6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</row>
    <row r="662" spans="1:83" ht="12.6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</row>
    <row r="663" spans="1:83" ht="12.6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</row>
    <row r="664" spans="1:83" ht="12.6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</row>
    <row r="665" spans="1:83" ht="12.6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</row>
    <row r="666" spans="1:83" ht="12.65" customHeight="1" x14ac:dyDescent="0.3">
      <c r="A666" s="2"/>
      <c r="B666" s="2"/>
      <c r="C666" s="326" t="s">
        <v>660</v>
      </c>
      <c r="D666" s="2"/>
      <c r="E666" s="2"/>
      <c r="F666" s="2"/>
      <c r="G666" s="2"/>
      <c r="H666" s="2"/>
      <c r="I666" s="2"/>
      <c r="J666" s="2"/>
      <c r="K666" s="2"/>
      <c r="L666" s="2"/>
      <c r="M666" s="326" t="s">
        <v>661</v>
      </c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</row>
    <row r="667" spans="1:83" ht="12.65" customHeight="1" x14ac:dyDescent="0.3">
      <c r="A667" s="2"/>
      <c r="B667" s="2"/>
      <c r="C667" s="326" t="s">
        <v>590</v>
      </c>
      <c r="D667" s="326" t="s">
        <v>591</v>
      </c>
      <c r="E667" s="329" t="s">
        <v>592</v>
      </c>
      <c r="F667" s="326" t="s">
        <v>593</v>
      </c>
      <c r="G667" s="326" t="s">
        <v>594</v>
      </c>
      <c r="H667" s="326" t="s">
        <v>595</v>
      </c>
      <c r="I667" s="326" t="s">
        <v>596</v>
      </c>
      <c r="J667" s="326" t="s">
        <v>597</v>
      </c>
      <c r="K667" s="326" t="s">
        <v>598</v>
      </c>
      <c r="L667" s="329" t="s">
        <v>599</v>
      </c>
      <c r="M667" s="326" t="s">
        <v>662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</row>
    <row r="668" spans="1:83" ht="12.65" customHeight="1" x14ac:dyDescent="0.3">
      <c r="A668" s="335">
        <v>6010</v>
      </c>
      <c r="B668" s="329" t="s">
        <v>283</v>
      </c>
      <c r="C668" s="2">
        <f>C71</f>
        <v>0</v>
      </c>
      <c r="D668" s="2">
        <f>(D615/D612)*C76</f>
        <v>0</v>
      </c>
      <c r="E668" s="2">
        <f>(E623/E612)*SUM(C668:D668)</f>
        <v>0</v>
      </c>
      <c r="F668" s="2">
        <f>(F624/F612)*C64</f>
        <v>0</v>
      </c>
      <c r="G668" s="2">
        <f>(G625/G612)*C77</f>
        <v>0</v>
      </c>
      <c r="H668" s="2">
        <f>(H628/H612)*C60</f>
        <v>0</v>
      </c>
      <c r="I668" s="2">
        <f>(I629/I612)*C78</f>
        <v>0</v>
      </c>
      <c r="J668" s="2">
        <f>(J630/J612)*C79</f>
        <v>0</v>
      </c>
      <c r="K668" s="2">
        <f>(K644/K612)*C75</f>
        <v>0</v>
      </c>
      <c r="L668" s="2">
        <f>(L647/L612)*C80</f>
        <v>0</v>
      </c>
      <c r="M668" s="2">
        <f t="shared" ref="M668:M713" si="20">ROUND(SUM(D668:L668),0)</f>
        <v>0</v>
      </c>
      <c r="N668" s="329" t="s">
        <v>663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</row>
    <row r="669" spans="1:83" ht="12.65" customHeight="1" x14ac:dyDescent="0.3">
      <c r="A669" s="335">
        <v>6030</v>
      </c>
      <c r="B669" s="329" t="s">
        <v>284</v>
      </c>
      <c r="C669" s="2">
        <f>D71</f>
        <v>0</v>
      </c>
      <c r="D669" s="2">
        <f>(D615/D612)*D76</f>
        <v>0</v>
      </c>
      <c r="E669" s="2">
        <f>(E623/E612)*SUM(C669:D669)</f>
        <v>0</v>
      </c>
      <c r="F669" s="2">
        <f>(F624/F612)*D64</f>
        <v>0</v>
      </c>
      <c r="G669" s="2">
        <f>(G625/G612)*D77</f>
        <v>0</v>
      </c>
      <c r="H669" s="2">
        <f>(H628/H612)*D60</f>
        <v>0</v>
      </c>
      <c r="I669" s="2">
        <f>(I629/I612)*D78</f>
        <v>0</v>
      </c>
      <c r="J669" s="2">
        <f>(J630/J612)*D79</f>
        <v>0</v>
      </c>
      <c r="K669" s="2">
        <f>(K644/K612)*D75</f>
        <v>0</v>
      </c>
      <c r="L669" s="2">
        <f>(L647/L612)*D80</f>
        <v>0</v>
      </c>
      <c r="M669" s="2">
        <f t="shared" si="20"/>
        <v>0</v>
      </c>
      <c r="N669" s="329" t="s">
        <v>664</v>
      </c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</row>
    <row r="670" spans="1:83" ht="12.65" customHeight="1" x14ac:dyDescent="0.3">
      <c r="A670" s="335">
        <v>6070</v>
      </c>
      <c r="B670" s="329" t="s">
        <v>665</v>
      </c>
      <c r="C670" s="2">
        <f>E71</f>
        <v>28713</v>
      </c>
      <c r="D670" s="2">
        <f>(D615/D612)*E76</f>
        <v>-10392.815114120345</v>
      </c>
      <c r="E670" s="2">
        <f>(E623/E612)*SUM(C670:D670)</f>
        <v>353.76674107035069</v>
      </c>
      <c r="F670" s="2">
        <f>(F624/F612)*E64</f>
        <v>0</v>
      </c>
      <c r="G670" s="2">
        <f>(G625/G612)*E77</f>
        <v>3837.4504660288162</v>
      </c>
      <c r="H670" s="2">
        <f>(H628/H612)*E60</f>
        <v>514.33074473522629</v>
      </c>
      <c r="I670" s="2">
        <f>(I629/I612)*E78</f>
        <v>959.04167388218661</v>
      </c>
      <c r="J670" s="2">
        <f>(J630/J612)*E79</f>
        <v>-236.22009674676161</v>
      </c>
      <c r="K670" s="2">
        <f>(K644/K612)*E75</f>
        <v>23812.751203069271</v>
      </c>
      <c r="L670" s="2">
        <f>(L647/L612)*E80</f>
        <v>2977.0907833405467</v>
      </c>
      <c r="M670" s="2">
        <f t="shared" si="20"/>
        <v>21825</v>
      </c>
      <c r="N670" s="329" t="s">
        <v>666</v>
      </c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</row>
    <row r="671" spans="1:83" ht="12.65" customHeight="1" x14ac:dyDescent="0.3">
      <c r="A671" s="335">
        <v>6100</v>
      </c>
      <c r="B671" s="329" t="s">
        <v>667</v>
      </c>
      <c r="C671" s="2">
        <f>F71</f>
        <v>0</v>
      </c>
      <c r="D671" s="2">
        <f>(D615/D612)*F76</f>
        <v>0</v>
      </c>
      <c r="E671" s="2">
        <f>(E623/E612)*SUM(C671:D671)</f>
        <v>0</v>
      </c>
      <c r="F671" s="2">
        <f>(F624/F612)*F64</f>
        <v>0</v>
      </c>
      <c r="G671" s="2">
        <f>(G625/G612)*F77</f>
        <v>0</v>
      </c>
      <c r="H671" s="2">
        <f>(H628/H612)*F60</f>
        <v>0</v>
      </c>
      <c r="I671" s="2">
        <f>(I629/I612)*F78</f>
        <v>0</v>
      </c>
      <c r="J671" s="2">
        <f>(J630/J612)*F79</f>
        <v>0</v>
      </c>
      <c r="K671" s="2">
        <f>(K644/K612)*F75</f>
        <v>0</v>
      </c>
      <c r="L671" s="2">
        <f>(L647/L612)*F80</f>
        <v>0</v>
      </c>
      <c r="M671" s="2">
        <f t="shared" si="20"/>
        <v>0</v>
      </c>
      <c r="N671" s="329" t="s">
        <v>668</v>
      </c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</row>
    <row r="672" spans="1:83" ht="12.65" customHeight="1" x14ac:dyDescent="0.3">
      <c r="A672" s="335">
        <v>6120</v>
      </c>
      <c r="B672" s="329" t="s">
        <v>669</v>
      </c>
      <c r="C672" s="2">
        <f>G71</f>
        <v>0</v>
      </c>
      <c r="D672" s="2">
        <f>(D615/D612)*G76</f>
        <v>0</v>
      </c>
      <c r="E672" s="2">
        <f>(E623/E612)*SUM(C672:D672)</f>
        <v>0</v>
      </c>
      <c r="F672" s="2">
        <f>(F624/F612)*G64</f>
        <v>0</v>
      </c>
      <c r="G672" s="2">
        <f>(G625/G612)*G77</f>
        <v>0</v>
      </c>
      <c r="H672" s="2">
        <f>(H628/H612)*G60</f>
        <v>0</v>
      </c>
      <c r="I672" s="2">
        <f>(I629/I612)*G78</f>
        <v>0</v>
      </c>
      <c r="J672" s="2">
        <f>(J630/J612)*G79</f>
        <v>0</v>
      </c>
      <c r="K672" s="2">
        <f>(K644/K612)*G75</f>
        <v>0</v>
      </c>
      <c r="L672" s="2">
        <f>(L647/L612)*G80</f>
        <v>0</v>
      </c>
      <c r="M672" s="2">
        <f t="shared" si="20"/>
        <v>0</v>
      </c>
      <c r="N672" s="329" t="s">
        <v>670</v>
      </c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</row>
    <row r="673" spans="1:83" ht="12.65" customHeight="1" x14ac:dyDescent="0.3">
      <c r="A673" s="335">
        <v>6140</v>
      </c>
      <c r="B673" s="329" t="s">
        <v>671</v>
      </c>
      <c r="C673" s="2">
        <f>H71</f>
        <v>0</v>
      </c>
      <c r="D673" s="2">
        <f>(D615/D612)*H76</f>
        <v>0</v>
      </c>
      <c r="E673" s="2">
        <f>(E623/E612)*SUM(C673:D673)</f>
        <v>0</v>
      </c>
      <c r="F673" s="2">
        <f>(F624/F612)*H64</f>
        <v>0</v>
      </c>
      <c r="G673" s="2">
        <f>(G625/G612)*H77</f>
        <v>0</v>
      </c>
      <c r="H673" s="2">
        <f>(H628/H612)*H60</f>
        <v>0</v>
      </c>
      <c r="I673" s="2">
        <f>(I629/I612)*H78</f>
        <v>0</v>
      </c>
      <c r="J673" s="2">
        <f>(J630/J612)*H79</f>
        <v>0</v>
      </c>
      <c r="K673" s="2">
        <f>(K644/K612)*H75</f>
        <v>0</v>
      </c>
      <c r="L673" s="2">
        <f>(L647/L612)*H80</f>
        <v>0</v>
      </c>
      <c r="M673" s="2">
        <f t="shared" si="20"/>
        <v>0</v>
      </c>
      <c r="N673" s="329" t="s">
        <v>672</v>
      </c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</row>
    <row r="674" spans="1:83" ht="12.65" customHeight="1" x14ac:dyDescent="0.3">
      <c r="A674" s="335">
        <v>6150</v>
      </c>
      <c r="B674" s="329" t="s">
        <v>673</v>
      </c>
      <c r="C674" s="2">
        <f>I71</f>
        <v>0</v>
      </c>
      <c r="D674" s="2">
        <f>(D615/D612)*I76</f>
        <v>0</v>
      </c>
      <c r="E674" s="2">
        <f>(E623/E612)*SUM(C674:D674)</f>
        <v>0</v>
      </c>
      <c r="F674" s="2">
        <f>(F624/F612)*I64</f>
        <v>0</v>
      </c>
      <c r="G674" s="2">
        <f>(G625/G612)*I77</f>
        <v>0</v>
      </c>
      <c r="H674" s="2">
        <f>(H628/H612)*I60</f>
        <v>0</v>
      </c>
      <c r="I674" s="2">
        <f>(I629/I612)*I78</f>
        <v>0</v>
      </c>
      <c r="J674" s="2">
        <f>(J630/J612)*I79</f>
        <v>0</v>
      </c>
      <c r="K674" s="2">
        <f>(K644/K612)*I75</f>
        <v>0</v>
      </c>
      <c r="L674" s="2">
        <f>(L647/L612)*I80</f>
        <v>0</v>
      </c>
      <c r="M674" s="2">
        <f t="shared" si="20"/>
        <v>0</v>
      </c>
      <c r="N674" s="329" t="s">
        <v>674</v>
      </c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</row>
    <row r="675" spans="1:83" ht="12.65" customHeight="1" x14ac:dyDescent="0.3">
      <c r="A675" s="335">
        <v>6170</v>
      </c>
      <c r="B675" s="329" t="s">
        <v>99</v>
      </c>
      <c r="C675" s="2">
        <f>J71</f>
        <v>0</v>
      </c>
      <c r="D675" s="2">
        <f>(D615/D612)*J76</f>
        <v>0</v>
      </c>
      <c r="E675" s="2">
        <f>(E623/E612)*SUM(C675:D675)</f>
        <v>0</v>
      </c>
      <c r="F675" s="2">
        <f>(F624/F612)*J64</f>
        <v>0</v>
      </c>
      <c r="G675" s="2">
        <f>(G625/G612)*J77</f>
        <v>0</v>
      </c>
      <c r="H675" s="2">
        <f>(H628/H612)*J60</f>
        <v>0</v>
      </c>
      <c r="I675" s="2">
        <f>(I629/I612)*J78</f>
        <v>0</v>
      </c>
      <c r="J675" s="2">
        <f>(J630/J612)*J79</f>
        <v>0</v>
      </c>
      <c r="K675" s="2">
        <f>(K644/K612)*J75</f>
        <v>0</v>
      </c>
      <c r="L675" s="2">
        <f>(L647/L612)*J80</f>
        <v>0</v>
      </c>
      <c r="M675" s="2">
        <f t="shared" si="20"/>
        <v>0</v>
      </c>
      <c r="N675" s="329" t="s">
        <v>675</v>
      </c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</row>
    <row r="676" spans="1:83" ht="12.65" customHeight="1" x14ac:dyDescent="0.3">
      <c r="A676" s="335">
        <v>6200</v>
      </c>
      <c r="B676" s="329" t="s">
        <v>288</v>
      </c>
      <c r="C676" s="2">
        <f>K71</f>
        <v>1061</v>
      </c>
      <c r="D676" s="2">
        <f>(D615/D612)*K76</f>
        <v>-21326.922682101125</v>
      </c>
      <c r="E676" s="2">
        <f>(E623/E612)*SUM(C676:D676)</f>
        <v>-391.33935965659731</v>
      </c>
      <c r="F676" s="2">
        <f>(F624/F612)*K64</f>
        <v>0</v>
      </c>
      <c r="G676" s="2">
        <f>(G625/G612)*K77</f>
        <v>0</v>
      </c>
      <c r="H676" s="2">
        <f>(H628/H612)*K60</f>
        <v>0</v>
      </c>
      <c r="I676" s="2">
        <f>(I629/I612)*K78</f>
        <v>1968.0334349457373</v>
      </c>
      <c r="J676" s="2">
        <f>(J630/J612)*K79</f>
        <v>0</v>
      </c>
      <c r="K676" s="2">
        <f>(K644/K612)*K75</f>
        <v>0</v>
      </c>
      <c r="L676" s="2">
        <f>(L647/L612)*K80</f>
        <v>0</v>
      </c>
      <c r="M676" s="2">
        <f t="shared" si="20"/>
        <v>-19750</v>
      </c>
      <c r="N676" s="329" t="s">
        <v>676</v>
      </c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</row>
    <row r="677" spans="1:83" ht="12.65" customHeight="1" x14ac:dyDescent="0.3">
      <c r="A677" s="335">
        <v>6210</v>
      </c>
      <c r="B677" s="329" t="s">
        <v>289</v>
      </c>
      <c r="C677" s="2">
        <f>L71</f>
        <v>2917934</v>
      </c>
      <c r="D677" s="2">
        <f>(D615/D612)*L76</f>
        <v>-1060933.2095664518</v>
      </c>
      <c r="E677" s="2">
        <f>(E623/E612)*SUM(C677:D677)</f>
        <v>35859.087770619844</v>
      </c>
      <c r="F677" s="2">
        <f>(F624/F612)*L64</f>
        <v>0</v>
      </c>
      <c r="G677" s="2">
        <f>(G625/G612)*L77</f>
        <v>389939.78806947102</v>
      </c>
      <c r="H677" s="2">
        <f>(H628/H612)*L60</f>
        <v>51365.987854644118</v>
      </c>
      <c r="I677" s="2">
        <f>(I629/I612)*L78</f>
        <v>97902.170875473224</v>
      </c>
      <c r="J677" s="2">
        <f>(J630/J612)*L79</f>
        <v>-24003.336402281649</v>
      </c>
      <c r="K677" s="2">
        <f>(K644/K612)*L75</f>
        <v>290732.34229991341</v>
      </c>
      <c r="L677" s="2">
        <f>(L647/L612)*L80</f>
        <v>304556.38713573792</v>
      </c>
      <c r="M677" s="2">
        <f t="shared" si="20"/>
        <v>85419</v>
      </c>
      <c r="N677" s="329" t="s">
        <v>677</v>
      </c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</row>
    <row r="678" spans="1:83" ht="12.65" customHeight="1" x14ac:dyDescent="0.3">
      <c r="A678" s="335">
        <v>6330</v>
      </c>
      <c r="B678" s="329" t="s">
        <v>678</v>
      </c>
      <c r="C678" s="2">
        <f>M71</f>
        <v>0</v>
      </c>
      <c r="D678" s="2">
        <f>(D615/D612)*M76</f>
        <v>0</v>
      </c>
      <c r="E678" s="2">
        <f>(E623/E612)*SUM(C678:D678)</f>
        <v>0</v>
      </c>
      <c r="F678" s="2">
        <f>(F624/F612)*M64</f>
        <v>0</v>
      </c>
      <c r="G678" s="2">
        <f>(G625/G612)*M77</f>
        <v>0</v>
      </c>
      <c r="H678" s="2">
        <f>(H628/H612)*M60</f>
        <v>0</v>
      </c>
      <c r="I678" s="2">
        <f>(I629/I612)*M78</f>
        <v>0</v>
      </c>
      <c r="J678" s="2">
        <f>(J630/J612)*M79</f>
        <v>0</v>
      </c>
      <c r="K678" s="2">
        <f>(K644/K612)*M75</f>
        <v>0</v>
      </c>
      <c r="L678" s="2">
        <f>(L647/L612)*M80</f>
        <v>0</v>
      </c>
      <c r="M678" s="2">
        <f t="shared" si="20"/>
        <v>0</v>
      </c>
      <c r="N678" s="329" t="s">
        <v>679</v>
      </c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</row>
    <row r="679" spans="1:83" ht="12.65" customHeight="1" x14ac:dyDescent="0.3">
      <c r="A679" s="335">
        <v>6400</v>
      </c>
      <c r="B679" s="329" t="s">
        <v>680</v>
      </c>
      <c r="C679" s="2">
        <f>N71</f>
        <v>0</v>
      </c>
      <c r="D679" s="2">
        <f>(D615/D612)*N76</f>
        <v>0</v>
      </c>
      <c r="E679" s="2">
        <f>(E623/E612)*SUM(C679:D679)</f>
        <v>0</v>
      </c>
      <c r="F679" s="2">
        <f>(F624/F612)*N64</f>
        <v>0</v>
      </c>
      <c r="G679" s="2">
        <f>(G625/G612)*N77</f>
        <v>0</v>
      </c>
      <c r="H679" s="2">
        <f>(H628/H612)*N60</f>
        <v>0</v>
      </c>
      <c r="I679" s="2">
        <f>(I629/I612)*N78</f>
        <v>0</v>
      </c>
      <c r="J679" s="2">
        <f>(J630/J612)*N79</f>
        <v>0</v>
      </c>
      <c r="K679" s="2">
        <f>(K644/K612)*N75</f>
        <v>0</v>
      </c>
      <c r="L679" s="2">
        <f>(L647/L612)*N80</f>
        <v>0</v>
      </c>
      <c r="M679" s="2">
        <f t="shared" si="20"/>
        <v>0</v>
      </c>
      <c r="N679" s="329" t="s">
        <v>681</v>
      </c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</row>
    <row r="680" spans="1:83" ht="12.65" customHeight="1" x14ac:dyDescent="0.3">
      <c r="A680" s="335">
        <v>7010</v>
      </c>
      <c r="B680" s="329" t="s">
        <v>682</v>
      </c>
      <c r="C680" s="2">
        <f>O71</f>
        <v>0</v>
      </c>
      <c r="D680" s="2">
        <f>(D615/D612)*O76</f>
        <v>0</v>
      </c>
      <c r="E680" s="2">
        <f>(E623/E612)*SUM(C680:D680)</f>
        <v>0</v>
      </c>
      <c r="F680" s="2">
        <f>(F624/F612)*O64</f>
        <v>0</v>
      </c>
      <c r="G680" s="2">
        <f>(G625/G612)*O77</f>
        <v>0</v>
      </c>
      <c r="H680" s="2">
        <f>(H628/H612)*O60</f>
        <v>0</v>
      </c>
      <c r="I680" s="2">
        <f>(I629/I612)*O78</f>
        <v>0</v>
      </c>
      <c r="J680" s="2">
        <f>(J630/J612)*O79</f>
        <v>0</v>
      </c>
      <c r="K680" s="2">
        <f>(K644/K612)*O75</f>
        <v>0</v>
      </c>
      <c r="L680" s="2">
        <f>(L647/L612)*O80</f>
        <v>0</v>
      </c>
      <c r="M680" s="2">
        <f t="shared" si="20"/>
        <v>0</v>
      </c>
      <c r="N680" s="329" t="s">
        <v>683</v>
      </c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</row>
    <row r="681" spans="1:83" ht="12.65" customHeight="1" x14ac:dyDescent="0.3">
      <c r="A681" s="335">
        <v>7020</v>
      </c>
      <c r="B681" s="329" t="s">
        <v>684</v>
      </c>
      <c r="C681" s="2">
        <f>P71</f>
        <v>0</v>
      </c>
      <c r="D681" s="2">
        <f>(D615/D612)*P76</f>
        <v>0</v>
      </c>
      <c r="E681" s="2">
        <f>(E623/E612)*SUM(C681:D681)</f>
        <v>0</v>
      </c>
      <c r="F681" s="2">
        <f>(F624/F612)*P64</f>
        <v>0</v>
      </c>
      <c r="G681" s="2">
        <f>(G625/G612)*P77</f>
        <v>0</v>
      </c>
      <c r="H681" s="2">
        <f>(H628/H612)*P60</f>
        <v>0</v>
      </c>
      <c r="I681" s="2">
        <f>(I629/I612)*P78</f>
        <v>0</v>
      </c>
      <c r="J681" s="2">
        <f>(J630/J612)*P79</f>
        <v>0</v>
      </c>
      <c r="K681" s="2">
        <f>(K644/K612)*P75</f>
        <v>0</v>
      </c>
      <c r="L681" s="2">
        <f>(L647/L612)*P80</f>
        <v>0</v>
      </c>
      <c r="M681" s="2">
        <f t="shared" si="20"/>
        <v>0</v>
      </c>
      <c r="N681" s="329" t="s">
        <v>685</v>
      </c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</row>
    <row r="682" spans="1:83" ht="12.65" customHeight="1" x14ac:dyDescent="0.3">
      <c r="A682" s="335">
        <v>7030</v>
      </c>
      <c r="B682" s="329" t="s">
        <v>686</v>
      </c>
      <c r="C682" s="2">
        <f>Q71</f>
        <v>0</v>
      </c>
      <c r="D682" s="2">
        <f>(D615/D612)*Q76</f>
        <v>0</v>
      </c>
      <c r="E682" s="2">
        <f>(E623/E612)*SUM(C682:D682)</f>
        <v>0</v>
      </c>
      <c r="F682" s="2">
        <f>(F624/F612)*Q64</f>
        <v>0</v>
      </c>
      <c r="G682" s="2">
        <f>(G625/G612)*Q77</f>
        <v>0</v>
      </c>
      <c r="H682" s="2">
        <f>(H628/H612)*Q60</f>
        <v>0</v>
      </c>
      <c r="I682" s="2">
        <f>(I629/I612)*Q78</f>
        <v>0</v>
      </c>
      <c r="J682" s="2">
        <f>(J630/J612)*Q79</f>
        <v>0</v>
      </c>
      <c r="K682" s="2">
        <f>(K644/K612)*Q75</f>
        <v>0</v>
      </c>
      <c r="L682" s="2">
        <f>(L647/L612)*Q80</f>
        <v>0</v>
      </c>
      <c r="M682" s="2">
        <f t="shared" si="20"/>
        <v>0</v>
      </c>
      <c r="N682" s="329" t="s">
        <v>687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</row>
    <row r="683" spans="1:83" ht="12.65" customHeight="1" x14ac:dyDescent="0.3">
      <c r="A683" s="335">
        <v>7040</v>
      </c>
      <c r="B683" s="329" t="s">
        <v>107</v>
      </c>
      <c r="C683" s="2">
        <f>R71</f>
        <v>0</v>
      </c>
      <c r="D683" s="2">
        <f>(D615/D612)*R76</f>
        <v>0</v>
      </c>
      <c r="E683" s="2">
        <f>(E623/E612)*SUM(C683:D683)</f>
        <v>0</v>
      </c>
      <c r="F683" s="2">
        <f>(F624/F612)*R64</f>
        <v>0</v>
      </c>
      <c r="G683" s="2">
        <f>(G625/G612)*R77</f>
        <v>0</v>
      </c>
      <c r="H683" s="2">
        <f>(H628/H612)*R60</f>
        <v>0</v>
      </c>
      <c r="I683" s="2">
        <f>(I629/I612)*R78</f>
        <v>0</v>
      </c>
      <c r="J683" s="2">
        <f>(J630/J612)*R79</f>
        <v>0</v>
      </c>
      <c r="K683" s="2">
        <f>(K644/K612)*R75</f>
        <v>0</v>
      </c>
      <c r="L683" s="2">
        <f>(L647/L612)*R80</f>
        <v>0</v>
      </c>
      <c r="M683" s="2">
        <f t="shared" si="20"/>
        <v>0</v>
      </c>
      <c r="N683" s="329" t="s">
        <v>688</v>
      </c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</row>
    <row r="684" spans="1:83" ht="12.65" customHeight="1" x14ac:dyDescent="0.3">
      <c r="A684" s="335">
        <v>7050</v>
      </c>
      <c r="B684" s="329" t="s">
        <v>689</v>
      </c>
      <c r="C684" s="2">
        <f>S71</f>
        <v>56553</v>
      </c>
      <c r="D684" s="2">
        <f>(D615/D612)*S76</f>
        <v>-31070.186851588947</v>
      </c>
      <c r="E684" s="2">
        <f>(E623/E612)*SUM(C684:D684)</f>
        <v>492.07864532886794</v>
      </c>
      <c r="F684" s="2">
        <f>(F624/F612)*S64</f>
        <v>0</v>
      </c>
      <c r="G684" s="2">
        <f>(G625/G612)*S77</f>
        <v>0</v>
      </c>
      <c r="H684" s="2">
        <f>(H628/H612)*S60</f>
        <v>2079.6851852337413</v>
      </c>
      <c r="I684" s="2">
        <f>(I629/I612)*S78</f>
        <v>2867.1350042102872</v>
      </c>
      <c r="J684" s="2">
        <f>(J630/J612)*S79</f>
        <v>0</v>
      </c>
      <c r="K684" s="2">
        <f>(K644/K612)*S75</f>
        <v>3270.5733966027155</v>
      </c>
      <c r="L684" s="2">
        <f>(L647/L612)*S80</f>
        <v>0</v>
      </c>
      <c r="M684" s="2">
        <f t="shared" si="20"/>
        <v>-22361</v>
      </c>
      <c r="N684" s="329" t="s">
        <v>690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</row>
    <row r="685" spans="1:83" ht="12.65" customHeight="1" x14ac:dyDescent="0.3">
      <c r="A685" s="335">
        <v>7060</v>
      </c>
      <c r="B685" s="329" t="s">
        <v>691</v>
      </c>
      <c r="C685" s="2">
        <f>T71</f>
        <v>0</v>
      </c>
      <c r="D685" s="2">
        <f>(D615/D612)*T76</f>
        <v>0</v>
      </c>
      <c r="E685" s="2">
        <f>(E623/E612)*SUM(C685:D685)</f>
        <v>0</v>
      </c>
      <c r="F685" s="2">
        <f>(F624/F612)*T64</f>
        <v>0</v>
      </c>
      <c r="G685" s="2">
        <f>(G625/G612)*T77</f>
        <v>0</v>
      </c>
      <c r="H685" s="2">
        <f>(H628/H612)*T60</f>
        <v>0</v>
      </c>
      <c r="I685" s="2">
        <f>(I629/I612)*T78</f>
        <v>0</v>
      </c>
      <c r="J685" s="2">
        <f>(J630/J612)*T79</f>
        <v>0</v>
      </c>
      <c r="K685" s="2">
        <f>(K644/K612)*T75</f>
        <v>0</v>
      </c>
      <c r="L685" s="2">
        <f>(L647/L612)*T80</f>
        <v>0</v>
      </c>
      <c r="M685" s="2">
        <f t="shared" si="20"/>
        <v>0</v>
      </c>
      <c r="N685" s="329" t="s">
        <v>692</v>
      </c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</row>
    <row r="686" spans="1:83" ht="12.65" customHeight="1" x14ac:dyDescent="0.3">
      <c r="A686" s="335">
        <v>7070</v>
      </c>
      <c r="B686" s="329" t="s">
        <v>109</v>
      </c>
      <c r="C686" s="2">
        <f>U71</f>
        <v>596798</v>
      </c>
      <c r="D686" s="2">
        <f>(D615/D612)*U76</f>
        <v>-63764.251064759199</v>
      </c>
      <c r="E686" s="2">
        <f>(E623/E612)*SUM(C686:D686)</f>
        <v>10292.997227701142</v>
      </c>
      <c r="F686" s="2">
        <f>(F624/F612)*U64</f>
        <v>0</v>
      </c>
      <c r="G686" s="2">
        <f>(G625/G612)*U77</f>
        <v>0</v>
      </c>
      <c r="H686" s="2">
        <f>(H628/H612)*U60</f>
        <v>9280.3156115269103</v>
      </c>
      <c r="I686" s="2">
        <f>(I629/I612)*U78</f>
        <v>5884.1202699646665</v>
      </c>
      <c r="J686" s="2">
        <f>(J630/J612)*U79</f>
        <v>0</v>
      </c>
      <c r="K686" s="2">
        <f>(K644/K612)*U75</f>
        <v>235076.04085654314</v>
      </c>
      <c r="L686" s="2">
        <f>(L647/L612)*U80</f>
        <v>0</v>
      </c>
      <c r="M686" s="2">
        <f t="shared" si="20"/>
        <v>196769</v>
      </c>
      <c r="N686" s="329" t="s">
        <v>693</v>
      </c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</row>
    <row r="687" spans="1:83" ht="12.65" customHeight="1" x14ac:dyDescent="0.3">
      <c r="A687" s="335">
        <v>7110</v>
      </c>
      <c r="B687" s="329" t="s">
        <v>694</v>
      </c>
      <c r="C687" s="2">
        <f>V71</f>
        <v>8974.61</v>
      </c>
      <c r="D687" s="2">
        <f>(D615/D612)*V76</f>
        <v>-4113.8226493393031</v>
      </c>
      <c r="E687" s="2">
        <f>(E623/E612)*SUM(C687:D687)</f>
        <v>93.862857323268329</v>
      </c>
      <c r="F687" s="2">
        <f>(F624/F612)*V64</f>
        <v>0</v>
      </c>
      <c r="G687" s="2">
        <f>(G625/G612)*V77</f>
        <v>0</v>
      </c>
      <c r="H687" s="2">
        <f>(H628/H612)*V60</f>
        <v>89.448825171343714</v>
      </c>
      <c r="I687" s="2">
        <f>(I629/I612)*V78</f>
        <v>379.62066257836557</v>
      </c>
      <c r="J687" s="2">
        <f>(J630/J612)*V79</f>
        <v>0</v>
      </c>
      <c r="K687" s="2">
        <f>(K644/K612)*V75</f>
        <v>11682.329267173398</v>
      </c>
      <c r="L687" s="2">
        <f>(L647/L612)*V80</f>
        <v>0</v>
      </c>
      <c r="M687" s="2">
        <f t="shared" si="20"/>
        <v>8131</v>
      </c>
      <c r="N687" s="329" t="s">
        <v>695</v>
      </c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</row>
    <row r="688" spans="1:83" ht="12.65" customHeight="1" x14ac:dyDescent="0.3">
      <c r="A688" s="335">
        <v>7120</v>
      </c>
      <c r="B688" s="329" t="s">
        <v>696</v>
      </c>
      <c r="C688" s="2">
        <f>W71</f>
        <v>0</v>
      </c>
      <c r="D688" s="2">
        <f>(D615/D612)*W76</f>
        <v>0</v>
      </c>
      <c r="E688" s="2">
        <f>(E623/E612)*SUM(C688:D688)</f>
        <v>0</v>
      </c>
      <c r="F688" s="2">
        <f>(F624/F612)*W64</f>
        <v>0</v>
      </c>
      <c r="G688" s="2">
        <f>(G625/G612)*W77</f>
        <v>0</v>
      </c>
      <c r="H688" s="2">
        <f>(H628/H612)*W60</f>
        <v>0</v>
      </c>
      <c r="I688" s="2">
        <f>(I629/I612)*W78</f>
        <v>0</v>
      </c>
      <c r="J688" s="2">
        <f>(J630/J612)*W79</f>
        <v>0</v>
      </c>
      <c r="K688" s="2">
        <f>(K644/K612)*W75</f>
        <v>0</v>
      </c>
      <c r="L688" s="2">
        <f>(L647/L612)*W80</f>
        <v>0</v>
      </c>
      <c r="M688" s="2">
        <f t="shared" si="20"/>
        <v>0</v>
      </c>
      <c r="N688" s="329" t="s">
        <v>697</v>
      </c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</row>
    <row r="689" spans="1:83" ht="12.65" customHeight="1" x14ac:dyDescent="0.3">
      <c r="A689" s="335">
        <v>7130</v>
      </c>
      <c r="B689" s="329" t="s">
        <v>698</v>
      </c>
      <c r="C689" s="2">
        <f>X71</f>
        <v>0</v>
      </c>
      <c r="D689" s="2">
        <f>(D615/D612)*X76</f>
        <v>0</v>
      </c>
      <c r="E689" s="2">
        <f>(E623/E612)*SUM(C689:D689)</f>
        <v>0</v>
      </c>
      <c r="F689" s="2">
        <f>(F624/F612)*X64</f>
        <v>0</v>
      </c>
      <c r="G689" s="2">
        <f>(G625/G612)*X77</f>
        <v>0</v>
      </c>
      <c r="H689" s="2">
        <f>(H628/H612)*X60</f>
        <v>0</v>
      </c>
      <c r="I689" s="2">
        <f>(I629/I612)*X78</f>
        <v>0</v>
      </c>
      <c r="J689" s="2">
        <f>(J630/J612)*X79</f>
        <v>0</v>
      </c>
      <c r="K689" s="2">
        <f>(K644/K612)*X75</f>
        <v>0</v>
      </c>
      <c r="L689" s="2">
        <f>(L647/L612)*X80</f>
        <v>0</v>
      </c>
      <c r="M689" s="2">
        <f t="shared" si="20"/>
        <v>0</v>
      </c>
      <c r="N689" s="329" t="s">
        <v>699</v>
      </c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</row>
    <row r="690" spans="1:83" ht="12.65" customHeight="1" x14ac:dyDescent="0.3">
      <c r="A690" s="335">
        <v>7140</v>
      </c>
      <c r="B690" s="329" t="s">
        <v>1249</v>
      </c>
      <c r="C690" s="2">
        <f>Y71</f>
        <v>347166.37</v>
      </c>
      <c r="D690" s="2">
        <f>(D615/D612)*Y76</f>
        <v>-12991.018892650431</v>
      </c>
      <c r="E690" s="2">
        <f>(E623/E612)*SUM(C690:D690)</f>
        <v>6452.9984628269685</v>
      </c>
      <c r="F690" s="2">
        <f>(F624/F612)*Y64</f>
        <v>0</v>
      </c>
      <c r="G690" s="2">
        <f>(G625/G612)*Y77</f>
        <v>0</v>
      </c>
      <c r="H690" s="2">
        <f>(H628/H612)*Y60</f>
        <v>9928.8195940191526</v>
      </c>
      <c r="I690" s="2">
        <f>(I629/I612)*Y78</f>
        <v>1198.8020923527333</v>
      </c>
      <c r="J690" s="2">
        <f>(J630/J612)*Y79</f>
        <v>0</v>
      </c>
      <c r="K690" s="2">
        <f>(K644/K612)*Y75</f>
        <v>36931.301610139446</v>
      </c>
      <c r="L690" s="2">
        <f>(L647/L612)*Y80</f>
        <v>0</v>
      </c>
      <c r="M690" s="2">
        <f t="shared" si="20"/>
        <v>41521</v>
      </c>
      <c r="N690" s="329" t="s">
        <v>700</v>
      </c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</row>
    <row r="691" spans="1:83" ht="12.65" customHeight="1" x14ac:dyDescent="0.3">
      <c r="A691" s="335">
        <v>7150</v>
      </c>
      <c r="B691" s="329" t="s">
        <v>701</v>
      </c>
      <c r="C691" s="2">
        <f>Z71</f>
        <v>0</v>
      </c>
      <c r="D691" s="2">
        <f>(D615/D612)*Z76</f>
        <v>0</v>
      </c>
      <c r="E691" s="2">
        <f>(E623/E612)*SUM(C691:D691)</f>
        <v>0</v>
      </c>
      <c r="F691" s="2">
        <f>(F624/F612)*Z64</f>
        <v>0</v>
      </c>
      <c r="G691" s="2">
        <f>(G625/G612)*Z77</f>
        <v>0</v>
      </c>
      <c r="H691" s="2">
        <f>(H628/H612)*Z60</f>
        <v>0</v>
      </c>
      <c r="I691" s="2">
        <f>(I629/I612)*Z78</f>
        <v>0</v>
      </c>
      <c r="J691" s="2">
        <f>(J630/J612)*Z79</f>
        <v>0</v>
      </c>
      <c r="K691" s="2">
        <f>(K644/K612)*Z75</f>
        <v>0</v>
      </c>
      <c r="L691" s="2">
        <f>(L647/L612)*Z80</f>
        <v>0</v>
      </c>
      <c r="M691" s="2">
        <f t="shared" si="20"/>
        <v>0</v>
      </c>
      <c r="N691" s="329" t="s">
        <v>702</v>
      </c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</row>
    <row r="692" spans="1:83" ht="12.65" customHeight="1" x14ac:dyDescent="0.3">
      <c r="A692" s="335">
        <v>7160</v>
      </c>
      <c r="B692" s="329" t="s">
        <v>703</v>
      </c>
      <c r="C692" s="2">
        <f>AA71</f>
        <v>0</v>
      </c>
      <c r="D692" s="2">
        <f>(D615/D612)*AA76</f>
        <v>0</v>
      </c>
      <c r="E692" s="2">
        <f>(E623/E612)*SUM(C692:D692)</f>
        <v>0</v>
      </c>
      <c r="F692" s="2">
        <f>(F624/F612)*AA64</f>
        <v>0</v>
      </c>
      <c r="G692" s="2">
        <f>(G625/G612)*AA77</f>
        <v>0</v>
      </c>
      <c r="H692" s="2">
        <f>(H628/H612)*AA60</f>
        <v>0</v>
      </c>
      <c r="I692" s="2">
        <f>(I629/I612)*AA78</f>
        <v>0</v>
      </c>
      <c r="J692" s="2">
        <f>(J630/J612)*AA79</f>
        <v>0</v>
      </c>
      <c r="K692" s="2">
        <f>(K644/K612)*AA75</f>
        <v>0</v>
      </c>
      <c r="L692" s="2">
        <f>(L647/L612)*AA80</f>
        <v>0</v>
      </c>
      <c r="M692" s="2">
        <f t="shared" si="20"/>
        <v>0</v>
      </c>
      <c r="N692" s="329" t="s">
        <v>704</v>
      </c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</row>
    <row r="693" spans="1:83" ht="12.65" customHeight="1" x14ac:dyDescent="0.3">
      <c r="A693" s="335">
        <v>7170</v>
      </c>
      <c r="B693" s="329" t="s">
        <v>115</v>
      </c>
      <c r="C693" s="2">
        <f>AB71</f>
        <v>215788</v>
      </c>
      <c r="D693" s="2">
        <f>(D615/D612)*AB76</f>
        <v>-6170.7339740089546</v>
      </c>
      <c r="E693" s="2">
        <f>(E623/E612)*SUM(C693:D693)</f>
        <v>4047.7548417782227</v>
      </c>
      <c r="F693" s="2">
        <f>(F624/F612)*AB64</f>
        <v>0</v>
      </c>
      <c r="G693" s="2">
        <f>(G625/G612)*AB77</f>
        <v>0</v>
      </c>
      <c r="H693" s="2">
        <f>(H628/H612)*AB60</f>
        <v>0</v>
      </c>
      <c r="I693" s="2">
        <f>(I629/I612)*AB78</f>
        <v>569.4309938675483</v>
      </c>
      <c r="J693" s="2">
        <f>(J630/J612)*AB79</f>
        <v>0</v>
      </c>
      <c r="K693" s="2">
        <f>(K644/K612)*AB75</f>
        <v>44944.405931068526</v>
      </c>
      <c r="L693" s="2">
        <f>(L647/L612)*AB80</f>
        <v>0</v>
      </c>
      <c r="M693" s="2">
        <f t="shared" si="20"/>
        <v>43391</v>
      </c>
      <c r="N693" s="329" t="s">
        <v>705</v>
      </c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</row>
    <row r="694" spans="1:83" ht="12.65" customHeight="1" x14ac:dyDescent="0.3">
      <c r="A694" s="335">
        <v>7180</v>
      </c>
      <c r="B694" s="329" t="s">
        <v>706</v>
      </c>
      <c r="C694" s="2">
        <f>AC71</f>
        <v>0</v>
      </c>
      <c r="D694" s="2">
        <f>(D615/D612)*AC76</f>
        <v>0</v>
      </c>
      <c r="E694" s="2">
        <f>(E623/E612)*SUM(C694:D694)</f>
        <v>0</v>
      </c>
      <c r="F694" s="2">
        <f>(F624/F612)*AC64</f>
        <v>0</v>
      </c>
      <c r="G694" s="2">
        <f>(G625/G612)*AC77</f>
        <v>0</v>
      </c>
      <c r="H694" s="2">
        <f>(H628/H612)*AC60</f>
        <v>0</v>
      </c>
      <c r="I694" s="2">
        <f>(I629/I612)*AC78</f>
        <v>0</v>
      </c>
      <c r="J694" s="2">
        <f>(J630/J612)*AC79</f>
        <v>0</v>
      </c>
      <c r="K694" s="2">
        <f>(K644/K612)*AC75</f>
        <v>0</v>
      </c>
      <c r="L694" s="2">
        <f>(L647/L612)*AC80</f>
        <v>0</v>
      </c>
      <c r="M694" s="2">
        <f t="shared" si="20"/>
        <v>0</v>
      </c>
      <c r="N694" s="329" t="s">
        <v>707</v>
      </c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</row>
    <row r="695" spans="1:83" ht="12.65" customHeight="1" x14ac:dyDescent="0.3">
      <c r="A695" s="335">
        <v>7190</v>
      </c>
      <c r="B695" s="329" t="s">
        <v>117</v>
      </c>
      <c r="C695" s="2">
        <f>AD71</f>
        <v>0</v>
      </c>
      <c r="D695" s="2">
        <f>(D615/D612)*AD76</f>
        <v>0</v>
      </c>
      <c r="E695" s="2">
        <f>(E623/E612)*SUM(C695:D695)</f>
        <v>0</v>
      </c>
      <c r="F695" s="2">
        <f>(F624/F612)*AD64</f>
        <v>0</v>
      </c>
      <c r="G695" s="2">
        <f>(G625/G612)*AD77</f>
        <v>0</v>
      </c>
      <c r="H695" s="2">
        <f>(H628/H612)*AD60</f>
        <v>0</v>
      </c>
      <c r="I695" s="2">
        <f>(I629/I612)*AD78</f>
        <v>0</v>
      </c>
      <c r="J695" s="2">
        <f>(J630/J612)*AD79</f>
        <v>0</v>
      </c>
      <c r="K695" s="2">
        <f>(K644/K612)*AD75</f>
        <v>0</v>
      </c>
      <c r="L695" s="2">
        <f>(L647/L612)*AD80</f>
        <v>0</v>
      </c>
      <c r="M695" s="2">
        <f t="shared" si="20"/>
        <v>0</v>
      </c>
      <c r="N695" s="329" t="s">
        <v>708</v>
      </c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</row>
    <row r="696" spans="1:83" ht="12.65" customHeight="1" x14ac:dyDescent="0.3">
      <c r="A696" s="335">
        <v>7200</v>
      </c>
      <c r="B696" s="329" t="s">
        <v>709</v>
      </c>
      <c r="C696" s="2">
        <f>AE71</f>
        <v>235283</v>
      </c>
      <c r="D696" s="2">
        <f>(D615/D612)*AE76</f>
        <v>-54237.50387681555</v>
      </c>
      <c r="E696" s="2">
        <f>(E623/E612)*SUM(C696:D696)</f>
        <v>3496.0277719865639</v>
      </c>
      <c r="F696" s="2">
        <f>(F624/F612)*AE64</f>
        <v>0</v>
      </c>
      <c r="G696" s="2">
        <f>(G625/G612)*AE77</f>
        <v>0</v>
      </c>
      <c r="H696" s="2">
        <f>(H628/H612)*AE60</f>
        <v>4271.1814019316616</v>
      </c>
      <c r="I696" s="2">
        <f>(I629/I612)*AE78</f>
        <v>5004.9987355726616</v>
      </c>
      <c r="J696" s="2">
        <f>(J630/J612)*AE79</f>
        <v>0</v>
      </c>
      <c r="K696" s="2">
        <f>(K644/K612)*AE75</f>
        <v>68807.465641272735</v>
      </c>
      <c r="L696" s="2">
        <f>(L647/L612)*AE80</f>
        <v>0</v>
      </c>
      <c r="M696" s="2">
        <f t="shared" si="20"/>
        <v>27342</v>
      </c>
      <c r="N696" s="329" t="s">
        <v>710</v>
      </c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</row>
    <row r="697" spans="1:83" ht="12.65" customHeight="1" x14ac:dyDescent="0.3">
      <c r="A697" s="335">
        <v>7220</v>
      </c>
      <c r="B697" s="329" t="s">
        <v>711</v>
      </c>
      <c r="C697" s="2">
        <f>AF71</f>
        <v>0</v>
      </c>
      <c r="D697" s="2">
        <f>(D615/D612)*AF76</f>
        <v>0</v>
      </c>
      <c r="E697" s="2">
        <f>(E623/E612)*SUM(C697:D697)</f>
        <v>0</v>
      </c>
      <c r="F697" s="2">
        <f>(F624/F612)*AF64</f>
        <v>0</v>
      </c>
      <c r="G697" s="2">
        <f>(G625/G612)*AF77</f>
        <v>0</v>
      </c>
      <c r="H697" s="2">
        <f>(H628/H612)*AF60</f>
        <v>0</v>
      </c>
      <c r="I697" s="2">
        <f>(I629/I612)*AF78</f>
        <v>0</v>
      </c>
      <c r="J697" s="2">
        <f>(J630/J612)*AF79</f>
        <v>0</v>
      </c>
      <c r="K697" s="2">
        <f>(K644/K612)*AF75</f>
        <v>0</v>
      </c>
      <c r="L697" s="2">
        <f>(L647/L612)*AF80</f>
        <v>0</v>
      </c>
      <c r="M697" s="2">
        <f t="shared" si="20"/>
        <v>0</v>
      </c>
      <c r="N697" s="329" t="s">
        <v>712</v>
      </c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</row>
    <row r="698" spans="1:83" ht="12.65" customHeight="1" x14ac:dyDescent="0.3">
      <c r="A698" s="335">
        <v>7230</v>
      </c>
      <c r="B698" s="329" t="s">
        <v>713</v>
      </c>
      <c r="C698" s="2">
        <f>AG71</f>
        <v>952364</v>
      </c>
      <c r="D698" s="2">
        <f>(D615/D612)*AG76</f>
        <v>-68311.107677186854</v>
      </c>
      <c r="E698" s="2">
        <f>(E623/E612)*SUM(C698:D698)</f>
        <v>17071.2529703732</v>
      </c>
      <c r="F698" s="2">
        <f>(F624/F612)*AG64</f>
        <v>0</v>
      </c>
      <c r="G698" s="2">
        <f>(G625/G612)*AG77</f>
        <v>0</v>
      </c>
      <c r="H698" s="2">
        <f>(H628/H612)*AG60</f>
        <v>5657.6381920874892</v>
      </c>
      <c r="I698" s="2">
        <f>(I629/I612)*AG78</f>
        <v>6303.7010022881232</v>
      </c>
      <c r="J698" s="2">
        <f>(J630/J612)*AG79</f>
        <v>0</v>
      </c>
      <c r="K698" s="2">
        <f>(K644/K612)*AG75</f>
        <v>154272.25147253074</v>
      </c>
      <c r="L698" s="2">
        <f>(L647/L612)*AG80</f>
        <v>0</v>
      </c>
      <c r="M698" s="2">
        <f t="shared" si="20"/>
        <v>114994</v>
      </c>
      <c r="N698" s="329" t="s">
        <v>714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</row>
    <row r="699" spans="1:83" ht="12.65" customHeight="1" x14ac:dyDescent="0.3">
      <c r="A699" s="335">
        <v>7240</v>
      </c>
      <c r="B699" s="329" t="s">
        <v>119</v>
      </c>
      <c r="C699" s="2">
        <f>AH71</f>
        <v>0</v>
      </c>
      <c r="D699" s="2">
        <f>(D615/D612)*AH76</f>
        <v>0</v>
      </c>
      <c r="E699" s="2">
        <f>(E623/E612)*SUM(C699:D699)</f>
        <v>0</v>
      </c>
      <c r="F699" s="2">
        <f>(F624/F612)*AH64</f>
        <v>0</v>
      </c>
      <c r="G699" s="2">
        <f>(G625/G612)*AH77</f>
        <v>0</v>
      </c>
      <c r="H699" s="2">
        <f>(H628/H612)*AH60</f>
        <v>0</v>
      </c>
      <c r="I699" s="2">
        <f>(I629/I612)*AH78</f>
        <v>0</v>
      </c>
      <c r="J699" s="2">
        <f>(J630/J612)*AH79</f>
        <v>0</v>
      </c>
      <c r="K699" s="2">
        <f>(K644/K612)*AH75</f>
        <v>0</v>
      </c>
      <c r="L699" s="2">
        <f>(L647/L612)*AH80</f>
        <v>0</v>
      </c>
      <c r="M699" s="2">
        <f t="shared" si="20"/>
        <v>0</v>
      </c>
      <c r="N699" s="329" t="s">
        <v>715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</row>
    <row r="700" spans="1:83" ht="12.65" customHeight="1" x14ac:dyDescent="0.3">
      <c r="A700" s="335">
        <v>7250</v>
      </c>
      <c r="B700" s="329" t="s">
        <v>716</v>
      </c>
      <c r="C700" s="2">
        <f>AI71</f>
        <v>0</v>
      </c>
      <c r="D700" s="2">
        <f>(D615/D612)*AI76</f>
        <v>0</v>
      </c>
      <c r="E700" s="2">
        <f>(E623/E612)*SUM(C700:D700)</f>
        <v>0</v>
      </c>
      <c r="F700" s="2">
        <f>(F624/F612)*AI64</f>
        <v>0</v>
      </c>
      <c r="G700" s="2">
        <f>(G625/G612)*AI77</f>
        <v>0</v>
      </c>
      <c r="H700" s="2">
        <f>(H628/H612)*AI60</f>
        <v>0</v>
      </c>
      <c r="I700" s="2">
        <f>(I629/I612)*AI78</f>
        <v>0</v>
      </c>
      <c r="J700" s="2">
        <f>(J630/J612)*AI79</f>
        <v>0</v>
      </c>
      <c r="K700" s="2">
        <f>(K644/K612)*AI75</f>
        <v>0</v>
      </c>
      <c r="L700" s="2">
        <f>(L647/L612)*AI80</f>
        <v>0</v>
      </c>
      <c r="M700" s="2">
        <f t="shared" si="20"/>
        <v>0</v>
      </c>
      <c r="N700" s="329" t="s">
        <v>717</v>
      </c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</row>
    <row r="701" spans="1:83" ht="12.65" customHeight="1" x14ac:dyDescent="0.3">
      <c r="A701" s="335">
        <v>7260</v>
      </c>
      <c r="B701" s="329" t="s">
        <v>121</v>
      </c>
      <c r="C701" s="2">
        <f>AJ71</f>
        <v>659904</v>
      </c>
      <c r="D701" s="2">
        <f>(D615/D612)*AJ76</f>
        <v>-112155.79643988206</v>
      </c>
      <c r="E701" s="2">
        <f>(E623/E612)*SUM(C701:D701)</f>
        <v>10577.136535884789</v>
      </c>
      <c r="F701" s="2">
        <f>(F624/F612)*AJ64</f>
        <v>0</v>
      </c>
      <c r="G701" s="2">
        <f>(G625/G612)*AJ77</f>
        <v>0</v>
      </c>
      <c r="H701" s="2">
        <f>(H628/H612)*AJ60</f>
        <v>10331.339307290198</v>
      </c>
      <c r="I701" s="2">
        <f>(I629/I612)*AJ78</f>
        <v>10349.658063978597</v>
      </c>
      <c r="J701" s="2">
        <f>(J630/J612)*AJ79</f>
        <v>0</v>
      </c>
      <c r="K701" s="2">
        <f>(K644/K612)*AJ75</f>
        <v>83503.274485828282</v>
      </c>
      <c r="L701" s="2">
        <f>(L647/L612)*AJ80</f>
        <v>0</v>
      </c>
      <c r="M701" s="2">
        <f t="shared" si="20"/>
        <v>2606</v>
      </c>
      <c r="N701" s="329" t="s">
        <v>718</v>
      </c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</row>
    <row r="702" spans="1:83" ht="12.65" customHeight="1" x14ac:dyDescent="0.3">
      <c r="A702" s="335">
        <v>7310</v>
      </c>
      <c r="B702" s="329" t="s">
        <v>719</v>
      </c>
      <c r="C702" s="2">
        <f>AK71</f>
        <v>0</v>
      </c>
      <c r="D702" s="2">
        <f>(D615/D612)*AK76</f>
        <v>0</v>
      </c>
      <c r="E702" s="2">
        <f>(E623/E612)*SUM(C702:D702)</f>
        <v>0</v>
      </c>
      <c r="F702" s="2">
        <f>(F624/F612)*AK64</f>
        <v>0</v>
      </c>
      <c r="G702" s="2">
        <f>(G625/G612)*AK77</f>
        <v>0</v>
      </c>
      <c r="H702" s="2">
        <f>(H628/H612)*AK60</f>
        <v>0</v>
      </c>
      <c r="I702" s="2">
        <f>(I629/I612)*AK78</f>
        <v>0</v>
      </c>
      <c r="J702" s="2">
        <f>(J630/J612)*AK79</f>
        <v>0</v>
      </c>
      <c r="K702" s="2">
        <f>(K644/K612)*AK75</f>
        <v>0</v>
      </c>
      <c r="L702" s="2">
        <f>(L647/L612)*AK80</f>
        <v>0</v>
      </c>
      <c r="M702" s="2">
        <f t="shared" si="20"/>
        <v>0</v>
      </c>
      <c r="N702" s="329" t="s">
        <v>720</v>
      </c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</row>
    <row r="703" spans="1:83" ht="12.65" customHeight="1" x14ac:dyDescent="0.3">
      <c r="A703" s="335">
        <v>7320</v>
      </c>
      <c r="B703" s="329" t="s">
        <v>721</v>
      </c>
      <c r="C703" s="2">
        <f>AL71</f>
        <v>0</v>
      </c>
      <c r="D703" s="2">
        <f>(D615/D612)*AL76</f>
        <v>0</v>
      </c>
      <c r="E703" s="2">
        <f>(E623/E612)*SUM(C703:D703)</f>
        <v>0</v>
      </c>
      <c r="F703" s="2">
        <f>(F624/F612)*AL64</f>
        <v>0</v>
      </c>
      <c r="G703" s="2">
        <f>(G625/G612)*AL77</f>
        <v>0</v>
      </c>
      <c r="H703" s="2">
        <f>(H628/H612)*AL60</f>
        <v>0</v>
      </c>
      <c r="I703" s="2">
        <f>(I629/I612)*AL78</f>
        <v>0</v>
      </c>
      <c r="J703" s="2">
        <f>(J630/J612)*AL79</f>
        <v>0</v>
      </c>
      <c r="K703" s="2">
        <f>(K644/K612)*AL75</f>
        <v>0</v>
      </c>
      <c r="L703" s="2">
        <f>(L647/L612)*AL80</f>
        <v>0</v>
      </c>
      <c r="M703" s="2">
        <f t="shared" si="20"/>
        <v>0</v>
      </c>
      <c r="N703" s="329" t="s">
        <v>722</v>
      </c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</row>
    <row r="704" spans="1:83" ht="12.65" customHeight="1" x14ac:dyDescent="0.3">
      <c r="A704" s="335">
        <v>7330</v>
      </c>
      <c r="B704" s="329" t="s">
        <v>723</v>
      </c>
      <c r="C704" s="2">
        <f>AM71</f>
        <v>0</v>
      </c>
      <c r="D704" s="2">
        <f>(D615/D612)*AM76</f>
        <v>0</v>
      </c>
      <c r="E704" s="2">
        <f>(E623/E612)*SUM(C704:D704)</f>
        <v>0</v>
      </c>
      <c r="F704" s="2">
        <f>(F624/F612)*AM64</f>
        <v>0</v>
      </c>
      <c r="G704" s="2">
        <f>(G625/G612)*AM77</f>
        <v>0</v>
      </c>
      <c r="H704" s="2">
        <f>(H628/H612)*AM60</f>
        <v>0</v>
      </c>
      <c r="I704" s="2">
        <f>(I629/I612)*AM78</f>
        <v>0</v>
      </c>
      <c r="J704" s="2">
        <f>(J630/J612)*AM79</f>
        <v>0</v>
      </c>
      <c r="K704" s="2">
        <f>(K644/K612)*AM75</f>
        <v>0</v>
      </c>
      <c r="L704" s="2">
        <f>(L647/L612)*AM80</f>
        <v>0</v>
      </c>
      <c r="M704" s="2">
        <f t="shared" si="20"/>
        <v>0</v>
      </c>
      <c r="N704" s="329" t="s">
        <v>724</v>
      </c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</row>
    <row r="705" spans="1:83" ht="12.65" customHeight="1" x14ac:dyDescent="0.3">
      <c r="A705" s="335">
        <v>7340</v>
      </c>
      <c r="B705" s="329" t="s">
        <v>725</v>
      </c>
      <c r="C705" s="2">
        <f>AN71</f>
        <v>0</v>
      </c>
      <c r="D705" s="2">
        <f>(D615/D612)*AN76</f>
        <v>0</v>
      </c>
      <c r="E705" s="2">
        <f>(E623/E612)*SUM(C705:D705)</f>
        <v>0</v>
      </c>
      <c r="F705" s="2">
        <f>(F624/F612)*AN64</f>
        <v>0</v>
      </c>
      <c r="G705" s="2">
        <f>(G625/G612)*AN77</f>
        <v>0</v>
      </c>
      <c r="H705" s="2">
        <f>(H628/H612)*AN60</f>
        <v>0</v>
      </c>
      <c r="I705" s="2">
        <f>(I629/I612)*AN78</f>
        <v>0</v>
      </c>
      <c r="J705" s="2">
        <f>(J630/J612)*AN79</f>
        <v>0</v>
      </c>
      <c r="K705" s="2">
        <f>(K644/K612)*AN75</f>
        <v>0</v>
      </c>
      <c r="L705" s="2">
        <f>(L647/L612)*AN80</f>
        <v>0</v>
      </c>
      <c r="M705" s="2">
        <f t="shared" si="20"/>
        <v>0</v>
      </c>
      <c r="N705" s="329" t="s">
        <v>726</v>
      </c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</row>
    <row r="706" spans="1:83" ht="12.65" customHeight="1" x14ac:dyDescent="0.3">
      <c r="A706" s="335">
        <v>7350</v>
      </c>
      <c r="B706" s="329" t="s">
        <v>727</v>
      </c>
      <c r="C706" s="2">
        <f>AO71</f>
        <v>17638</v>
      </c>
      <c r="D706" s="2">
        <f>(D615/D612)*AO76</f>
        <v>-6387.2509555531287</v>
      </c>
      <c r="E706" s="2">
        <f>(E623/E612)*SUM(C706:D706)</f>
        <v>217.25440266282678</v>
      </c>
      <c r="F706" s="2">
        <f>(F624/F612)*AO64</f>
        <v>0</v>
      </c>
      <c r="G706" s="2">
        <f>(G625/G612)*AO77</f>
        <v>2357.2910005605586</v>
      </c>
      <c r="H706" s="2">
        <f>(H628/H612)*AO60</f>
        <v>313.07088809970298</v>
      </c>
      <c r="I706" s="2">
        <f>(I629/I612)*AO78</f>
        <v>589.41102874009391</v>
      </c>
      <c r="J706" s="2">
        <f>(J630/J612)*AO79</f>
        <v>-145.106630858725</v>
      </c>
      <c r="K706" s="2">
        <f>(K644/K612)*AO75</f>
        <v>30249.464474567027</v>
      </c>
      <c r="L706" s="2">
        <f>(L647/L612)*AO80</f>
        <v>1786.2544700043279</v>
      </c>
      <c r="M706" s="2">
        <f t="shared" si="20"/>
        <v>28980</v>
      </c>
      <c r="N706" s="329" t="s">
        <v>728</v>
      </c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</row>
    <row r="707" spans="1:83" ht="12.65" customHeight="1" x14ac:dyDescent="0.3">
      <c r="A707" s="335">
        <v>7380</v>
      </c>
      <c r="B707" s="329" t="s">
        <v>729</v>
      </c>
      <c r="C707" s="2">
        <f>AP71</f>
        <v>0</v>
      </c>
      <c r="D707" s="2">
        <f>(D615/D612)*AP76</f>
        <v>0</v>
      </c>
      <c r="E707" s="2">
        <f>(E623/E612)*SUM(C707:D707)</f>
        <v>0</v>
      </c>
      <c r="F707" s="2">
        <f>(F624/F612)*AP64</f>
        <v>0</v>
      </c>
      <c r="G707" s="2">
        <f>(G625/G612)*AP77</f>
        <v>0</v>
      </c>
      <c r="H707" s="2">
        <f>(H628/H612)*AP60</f>
        <v>0</v>
      </c>
      <c r="I707" s="2">
        <f>(I629/I612)*AP78</f>
        <v>0</v>
      </c>
      <c r="J707" s="2">
        <f>(J630/J612)*AP79</f>
        <v>0</v>
      </c>
      <c r="K707" s="2">
        <f>(K644/K612)*AP75</f>
        <v>0</v>
      </c>
      <c r="L707" s="2">
        <f>(L647/L612)*AP80</f>
        <v>0</v>
      </c>
      <c r="M707" s="2">
        <f t="shared" si="20"/>
        <v>0</v>
      </c>
      <c r="N707" s="329" t="s">
        <v>730</v>
      </c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</row>
    <row r="708" spans="1:83" ht="12.65" customHeight="1" x14ac:dyDescent="0.3">
      <c r="A708" s="335">
        <v>7390</v>
      </c>
      <c r="B708" s="329" t="s">
        <v>731</v>
      </c>
      <c r="C708" s="2">
        <f>AQ71</f>
        <v>0</v>
      </c>
      <c r="D708" s="2">
        <f>(D615/D612)*AQ76</f>
        <v>0</v>
      </c>
      <c r="E708" s="2">
        <f>(E623/E612)*SUM(C708:D708)</f>
        <v>0</v>
      </c>
      <c r="F708" s="2">
        <f>(F624/F612)*AQ64</f>
        <v>0</v>
      </c>
      <c r="G708" s="2">
        <f>(G625/G612)*AQ77</f>
        <v>0</v>
      </c>
      <c r="H708" s="2">
        <f>(H628/H612)*AQ60</f>
        <v>0</v>
      </c>
      <c r="I708" s="2">
        <f>(I629/I612)*AQ78</f>
        <v>0</v>
      </c>
      <c r="J708" s="2">
        <f>(J630/J612)*AQ79</f>
        <v>0</v>
      </c>
      <c r="K708" s="2">
        <f>(K644/K612)*AQ75</f>
        <v>0</v>
      </c>
      <c r="L708" s="2">
        <f>(L647/L612)*AQ80</f>
        <v>0</v>
      </c>
      <c r="M708" s="2">
        <f t="shared" si="20"/>
        <v>0</v>
      </c>
      <c r="N708" s="329" t="s">
        <v>732</v>
      </c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</row>
    <row r="709" spans="1:83" ht="12.65" customHeight="1" x14ac:dyDescent="0.3">
      <c r="A709" s="335">
        <v>7400</v>
      </c>
      <c r="B709" s="329" t="s">
        <v>733</v>
      </c>
      <c r="C709" s="2">
        <f>AR71</f>
        <v>0</v>
      </c>
      <c r="D709" s="2">
        <f>(D615/D612)*AR76</f>
        <v>0</v>
      </c>
      <c r="E709" s="2">
        <f>(E623/E612)*SUM(C709:D709)</f>
        <v>0</v>
      </c>
      <c r="F709" s="2">
        <f>(F624/F612)*AR64</f>
        <v>0</v>
      </c>
      <c r="G709" s="2">
        <f>(G625/G612)*AR77</f>
        <v>0</v>
      </c>
      <c r="H709" s="2">
        <f>(H628/H612)*AR60</f>
        <v>0</v>
      </c>
      <c r="I709" s="2">
        <f>(I629/I612)*AR78</f>
        <v>0</v>
      </c>
      <c r="J709" s="2">
        <f>(J630/J612)*AR79</f>
        <v>0</v>
      </c>
      <c r="K709" s="2">
        <f>(K644/K612)*AR75</f>
        <v>0</v>
      </c>
      <c r="L709" s="2">
        <f>(L647/L612)*AR80</f>
        <v>0</v>
      </c>
      <c r="M709" s="2">
        <f t="shared" si="20"/>
        <v>0</v>
      </c>
      <c r="N709" s="329" t="s">
        <v>734</v>
      </c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</row>
    <row r="710" spans="1:83" ht="12.65" customHeight="1" x14ac:dyDescent="0.3">
      <c r="A710" s="335">
        <v>7410</v>
      </c>
      <c r="B710" s="329" t="s">
        <v>129</v>
      </c>
      <c r="C710" s="2">
        <f>AS71</f>
        <v>0</v>
      </c>
      <c r="D710" s="2">
        <f>(D615/D612)*AS76</f>
        <v>0</v>
      </c>
      <c r="E710" s="2">
        <f>(E623/E612)*SUM(C710:D710)</f>
        <v>0</v>
      </c>
      <c r="F710" s="2">
        <f>(F624/F612)*AS64</f>
        <v>0</v>
      </c>
      <c r="G710" s="2">
        <f>(G625/G612)*AS77</f>
        <v>0</v>
      </c>
      <c r="H710" s="2">
        <f>(H628/H612)*AS60</f>
        <v>0</v>
      </c>
      <c r="I710" s="2">
        <f>(I629/I612)*AS78</f>
        <v>0</v>
      </c>
      <c r="J710" s="2">
        <f>(J630/J612)*AS79</f>
        <v>0</v>
      </c>
      <c r="K710" s="2">
        <f>(K644/K612)*AS75</f>
        <v>0</v>
      </c>
      <c r="L710" s="2">
        <f>(L647/L612)*AS80</f>
        <v>0</v>
      </c>
      <c r="M710" s="2">
        <f t="shared" si="20"/>
        <v>0</v>
      </c>
      <c r="N710" s="329" t="s">
        <v>735</v>
      </c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</row>
    <row r="711" spans="1:83" ht="12.65" customHeight="1" x14ac:dyDescent="0.3">
      <c r="A711" s="335">
        <v>7420</v>
      </c>
      <c r="B711" s="329" t="s">
        <v>736</v>
      </c>
      <c r="C711" s="2">
        <f>AT71</f>
        <v>0</v>
      </c>
      <c r="D711" s="2">
        <f>(D615/D612)*AT76</f>
        <v>0</v>
      </c>
      <c r="E711" s="2">
        <f>(E623/E612)*SUM(C711:D711)</f>
        <v>0</v>
      </c>
      <c r="F711" s="2">
        <f>(F624/F612)*AT64</f>
        <v>0</v>
      </c>
      <c r="G711" s="2">
        <f>(G625/G612)*AT77</f>
        <v>0</v>
      </c>
      <c r="H711" s="2">
        <f>(H628/H612)*AT60</f>
        <v>0</v>
      </c>
      <c r="I711" s="2">
        <f>(I629/I612)*AT78</f>
        <v>0</v>
      </c>
      <c r="J711" s="2">
        <f>(J630/J612)*AT79</f>
        <v>0</v>
      </c>
      <c r="K711" s="2">
        <f>(K644/K612)*AT75</f>
        <v>0</v>
      </c>
      <c r="L711" s="2">
        <f>(L647/L612)*AT80</f>
        <v>0</v>
      </c>
      <c r="M711" s="2">
        <f t="shared" si="20"/>
        <v>0</v>
      </c>
      <c r="N711" s="329" t="s">
        <v>737</v>
      </c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</row>
    <row r="712" spans="1:83" ht="12.65" customHeight="1" x14ac:dyDescent="0.3">
      <c r="A712" s="335">
        <v>7430</v>
      </c>
      <c r="B712" s="329" t="s">
        <v>738</v>
      </c>
      <c r="C712" s="2">
        <f>AU71</f>
        <v>0</v>
      </c>
      <c r="D712" s="2">
        <f>(D615/D612)*AU76</f>
        <v>0</v>
      </c>
      <c r="E712" s="2">
        <f>(E623/E612)*SUM(C712:D712)</f>
        <v>0</v>
      </c>
      <c r="F712" s="2">
        <f>(F624/F612)*AU64</f>
        <v>0</v>
      </c>
      <c r="G712" s="2">
        <f>(G625/G612)*AU77</f>
        <v>0</v>
      </c>
      <c r="H712" s="2">
        <f>(H628/H612)*AU60</f>
        <v>0</v>
      </c>
      <c r="I712" s="2">
        <f>(I629/I612)*AU78</f>
        <v>0</v>
      </c>
      <c r="J712" s="2">
        <f>(J630/J612)*AU79</f>
        <v>0</v>
      </c>
      <c r="K712" s="2">
        <f>(K644/K612)*AU75</f>
        <v>0</v>
      </c>
      <c r="L712" s="2">
        <f>(L647/L612)*AU80</f>
        <v>0</v>
      </c>
      <c r="M712" s="2">
        <f t="shared" si="20"/>
        <v>0</v>
      </c>
      <c r="N712" s="329" t="s">
        <v>739</v>
      </c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</row>
    <row r="713" spans="1:83" ht="12.65" customHeight="1" x14ac:dyDescent="0.3">
      <c r="A713" s="335">
        <v>7490</v>
      </c>
      <c r="B713" s="329" t="s">
        <v>740</v>
      </c>
      <c r="C713" s="2">
        <f>AV71</f>
        <v>0</v>
      </c>
      <c r="D713" s="2">
        <f>(D615/D612)*AV76</f>
        <v>0</v>
      </c>
      <c r="E713" s="2">
        <f>(E623/E612)*SUM(C713:D713)</f>
        <v>0</v>
      </c>
      <c r="F713" s="2">
        <f>(F624/F612)*AV64</f>
        <v>0</v>
      </c>
      <c r="G713" s="2">
        <f>(G625/G612)*AV77</f>
        <v>0</v>
      </c>
      <c r="H713" s="2">
        <f>(H628/H612)*AV60</f>
        <v>0</v>
      </c>
      <c r="I713" s="2">
        <f>(I629/I612)*AV78</f>
        <v>0</v>
      </c>
      <c r="J713" s="2">
        <f>(J630/J612)*AV79</f>
        <v>0</v>
      </c>
      <c r="K713" s="2">
        <f>(K644/K612)*AV75</f>
        <v>0</v>
      </c>
      <c r="L713" s="2">
        <f>(L647/L612)*AV80</f>
        <v>0</v>
      </c>
      <c r="M713" s="2">
        <f t="shared" si="20"/>
        <v>0</v>
      </c>
      <c r="N713" s="321" t="s">
        <v>741</v>
      </c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</row>
    <row r="714" spans="1:83" ht="12.6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</row>
    <row r="715" spans="1:83" ht="12.65" customHeight="1" x14ac:dyDescent="0.3">
      <c r="A715" s="2"/>
      <c r="B715" s="2"/>
      <c r="C715" s="2">
        <f>SUM(C614:C647)+SUM(C668:C713)</f>
        <v>6567044.9800000004</v>
      </c>
      <c r="D715" s="2">
        <f>SUM(D616:D647)+SUM(D668:D713)</f>
        <v>-1982646</v>
      </c>
      <c r="E715" s="2">
        <f>SUM(E624:E647)+SUM(E668:E713)</f>
        <v>124408.70295948454</v>
      </c>
      <c r="F715" s="2">
        <f>SUM(F625:F648)+SUM(F668:F713)</f>
        <v>0</v>
      </c>
      <c r="G715" s="2">
        <f>SUM(G626:G647)+SUM(G668:G713)</f>
        <v>396134.52953606041</v>
      </c>
      <c r="H715" s="2">
        <f>SUM(H629:H647)+SUM(H668:H713)</f>
        <v>123036.85902318326</v>
      </c>
      <c r="I715" s="2">
        <f>SUM(I630:I647)+SUM(I668:I713)</f>
        <v>133976.12383785422</v>
      </c>
      <c r="J715" s="2">
        <f>SUM(J631:J647)+SUM(J668:J713)</f>
        <v>-24384.663129887136</v>
      </c>
      <c r="K715" s="2">
        <f>SUM(K668:K713)</f>
        <v>983282.20063870866</v>
      </c>
      <c r="L715" s="2">
        <f>SUM(L668:L713)</f>
        <v>309319.73238908284</v>
      </c>
      <c r="M715" s="2">
        <f>SUM(M668:M713)</f>
        <v>528867</v>
      </c>
      <c r="N715" s="329" t="s">
        <v>742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</row>
    <row r="716" spans="1:83" ht="12.65" customHeight="1" x14ac:dyDescent="0.3">
      <c r="A716" s="2"/>
      <c r="B716" s="2"/>
      <c r="C716" s="2">
        <f>CE71</f>
        <v>6567044.9800000004</v>
      </c>
      <c r="D716" s="2">
        <f>D615</f>
        <v>-1982646</v>
      </c>
      <c r="E716" s="2">
        <f>E623</f>
        <v>124408.70295948454</v>
      </c>
      <c r="F716" s="2">
        <f>F624</f>
        <v>0</v>
      </c>
      <c r="G716" s="2">
        <f>G625</f>
        <v>396134.52953606035</v>
      </c>
      <c r="H716" s="2">
        <f>H628</f>
        <v>123036.85902318323</v>
      </c>
      <c r="I716" s="2">
        <f>I629</f>
        <v>133976.12383785422</v>
      </c>
      <c r="J716" s="2">
        <f>J630</f>
        <v>-24384.663129887136</v>
      </c>
      <c r="K716" s="2">
        <f>K644</f>
        <v>983282.20063870866</v>
      </c>
      <c r="L716" s="2">
        <f>L647</f>
        <v>309319.73238908278</v>
      </c>
      <c r="M716" s="2">
        <f>C648</f>
        <v>528868</v>
      </c>
      <c r="N716" s="329" t="s">
        <v>743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</row>
    <row r="717" spans="1:83" ht="12.65" customHeight="1" x14ac:dyDescent="0.3">
      <c r="O717" s="198"/>
    </row>
    <row r="718" spans="1:83" ht="12.65" customHeight="1" x14ac:dyDescent="0.3">
      <c r="O718" s="198"/>
    </row>
    <row r="719" spans="1:83" ht="12.65" customHeight="1" x14ac:dyDescent="0.3">
      <c r="A719" s="201" t="s">
        <v>744</v>
      </c>
      <c r="B719" s="201"/>
      <c r="C719" s="201"/>
      <c r="D719" s="201"/>
      <c r="E719" s="201"/>
      <c r="F719" s="201"/>
      <c r="G719" s="201"/>
      <c r="H719" s="201"/>
      <c r="I719" s="281"/>
      <c r="J719" s="281"/>
      <c r="K719" s="281"/>
      <c r="L719" s="281"/>
      <c r="M719" s="281"/>
      <c r="N719" s="281"/>
      <c r="O719" s="202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  <c r="AA719" s="281"/>
      <c r="AB719" s="281"/>
      <c r="AC719" s="281"/>
      <c r="AD719" s="281"/>
      <c r="AE719" s="281"/>
      <c r="AF719" s="281"/>
      <c r="AG719" s="281"/>
      <c r="AH719" s="281"/>
      <c r="AI719" s="281"/>
      <c r="AJ719" s="281"/>
      <c r="AK719" s="281"/>
      <c r="AL719" s="281"/>
      <c r="AM719" s="281"/>
      <c r="AN719" s="281"/>
      <c r="AO719" s="281"/>
      <c r="AP719" s="281"/>
      <c r="AQ719" s="281"/>
      <c r="AR719" s="281"/>
      <c r="AS719" s="281"/>
      <c r="AT719" s="281"/>
      <c r="AU719" s="281"/>
      <c r="AV719" s="281"/>
      <c r="AW719" s="281"/>
      <c r="AX719" s="281"/>
      <c r="AY719" s="281"/>
      <c r="AZ719" s="281"/>
      <c r="BA719" s="281"/>
      <c r="BB719" s="281"/>
      <c r="BC719" s="281"/>
      <c r="BD719" s="281"/>
      <c r="BE719" s="281"/>
      <c r="BF719" s="281"/>
      <c r="BG719" s="281"/>
      <c r="BH719" s="281"/>
      <c r="BI719" s="281"/>
      <c r="BJ719" s="281"/>
      <c r="BK719" s="281"/>
      <c r="BL719" s="281"/>
      <c r="BM719" s="281"/>
      <c r="BN719" s="281"/>
      <c r="BO719" s="281"/>
      <c r="BP719" s="281"/>
      <c r="BQ719" s="281"/>
      <c r="BR719" s="281"/>
      <c r="BS719" s="281"/>
      <c r="BT719" s="281"/>
      <c r="BU719" s="281"/>
      <c r="BV719" s="281"/>
      <c r="BW719" s="281"/>
      <c r="BX719" s="281"/>
      <c r="BY719" s="281"/>
      <c r="BZ719" s="281"/>
      <c r="CA719" s="281"/>
      <c r="CB719" s="281"/>
      <c r="CC719" s="281"/>
      <c r="CD719" s="281"/>
    </row>
    <row r="720" spans="1:83" ht="12.65" customHeight="1" x14ac:dyDescent="0.3">
      <c r="A720" s="203" t="s">
        <v>745</v>
      </c>
      <c r="B720" s="203" t="s">
        <v>746</v>
      </c>
      <c r="C720" s="203" t="s">
        <v>747</v>
      </c>
      <c r="D720" s="203" t="s">
        <v>748</v>
      </c>
      <c r="E720" s="203" t="s">
        <v>749</v>
      </c>
      <c r="F720" s="203" t="s">
        <v>750</v>
      </c>
      <c r="G720" s="203" t="s">
        <v>751</v>
      </c>
      <c r="H720" s="203" t="s">
        <v>752</v>
      </c>
      <c r="I720" s="203" t="s">
        <v>753</v>
      </c>
      <c r="J720" s="203" t="s">
        <v>754</v>
      </c>
      <c r="K720" s="203" t="s">
        <v>755</v>
      </c>
      <c r="L720" s="203" t="s">
        <v>756</v>
      </c>
      <c r="M720" s="203" t="s">
        <v>757</v>
      </c>
      <c r="N720" s="203" t="s">
        <v>758</v>
      </c>
      <c r="O720" s="203" t="s">
        <v>759</v>
      </c>
      <c r="P720" s="203" t="s">
        <v>760</v>
      </c>
      <c r="Q720" s="203" t="s">
        <v>761</v>
      </c>
      <c r="R720" s="203" t="s">
        <v>762</v>
      </c>
      <c r="S720" s="203" t="s">
        <v>763</v>
      </c>
      <c r="T720" s="203" t="s">
        <v>764</v>
      </c>
      <c r="U720" s="203" t="s">
        <v>765</v>
      </c>
      <c r="V720" s="203" t="s">
        <v>766</v>
      </c>
      <c r="W720" s="203" t="s">
        <v>767</v>
      </c>
      <c r="X720" s="203" t="s">
        <v>768</v>
      </c>
      <c r="Y720" s="203" t="s">
        <v>769</v>
      </c>
      <c r="Z720" s="203" t="s">
        <v>770</v>
      </c>
      <c r="AA720" s="203" t="s">
        <v>771</v>
      </c>
      <c r="AB720" s="203" t="s">
        <v>772</v>
      </c>
      <c r="AC720" s="203" t="s">
        <v>773</v>
      </c>
      <c r="AD720" s="203" t="s">
        <v>774</v>
      </c>
      <c r="AE720" s="203" t="s">
        <v>775</v>
      </c>
      <c r="AF720" s="203" t="s">
        <v>776</v>
      </c>
      <c r="AG720" s="203" t="s">
        <v>777</v>
      </c>
      <c r="AH720" s="203" t="s">
        <v>778</v>
      </c>
      <c r="AI720" s="203" t="s">
        <v>779</v>
      </c>
      <c r="AJ720" s="203" t="s">
        <v>780</v>
      </c>
      <c r="AK720" s="203" t="s">
        <v>781</v>
      </c>
      <c r="AL720" s="203" t="s">
        <v>782</v>
      </c>
      <c r="AM720" s="203" t="s">
        <v>783</v>
      </c>
      <c r="AN720" s="203" t="s">
        <v>784</v>
      </c>
      <c r="AO720" s="203" t="s">
        <v>785</v>
      </c>
      <c r="AP720" s="203" t="s">
        <v>786</v>
      </c>
      <c r="AQ720" s="203" t="s">
        <v>787</v>
      </c>
      <c r="AR720" s="203" t="s">
        <v>788</v>
      </c>
      <c r="AS720" s="203" t="s">
        <v>789</v>
      </c>
      <c r="AT720" s="203" t="s">
        <v>790</v>
      </c>
      <c r="AU720" s="203" t="s">
        <v>791</v>
      </c>
      <c r="AV720" s="203" t="s">
        <v>792</v>
      </c>
      <c r="AW720" s="203" t="s">
        <v>793</v>
      </c>
      <c r="AX720" s="203" t="s">
        <v>794</v>
      </c>
      <c r="AY720" s="203" t="s">
        <v>795</v>
      </c>
      <c r="AZ720" s="203" t="s">
        <v>796</v>
      </c>
      <c r="BA720" s="203" t="s">
        <v>797</v>
      </c>
      <c r="BB720" s="203" t="s">
        <v>798</v>
      </c>
      <c r="BC720" s="203" t="s">
        <v>799</v>
      </c>
      <c r="BD720" s="203" t="s">
        <v>800</v>
      </c>
      <c r="BE720" s="203" t="s">
        <v>801</v>
      </c>
      <c r="BF720" s="203" t="s">
        <v>802</v>
      </c>
      <c r="BG720" s="203" t="s">
        <v>803</v>
      </c>
      <c r="BH720" s="203" t="s">
        <v>804</v>
      </c>
      <c r="BI720" s="203" t="s">
        <v>805</v>
      </c>
      <c r="BJ720" s="203" t="s">
        <v>806</v>
      </c>
      <c r="BK720" s="203" t="s">
        <v>807</v>
      </c>
      <c r="BL720" s="203" t="s">
        <v>808</v>
      </c>
      <c r="BM720" s="203" t="s">
        <v>809</v>
      </c>
      <c r="BN720" s="203" t="s">
        <v>810</v>
      </c>
      <c r="BO720" s="203" t="s">
        <v>811</v>
      </c>
      <c r="BP720" s="203" t="s">
        <v>812</v>
      </c>
      <c r="BQ720" s="203" t="s">
        <v>813</v>
      </c>
      <c r="BR720" s="203" t="s">
        <v>814</v>
      </c>
      <c r="BS720" s="203" t="s">
        <v>815</v>
      </c>
      <c r="BT720" s="203" t="s">
        <v>816</v>
      </c>
      <c r="BU720" s="203" t="s">
        <v>817</v>
      </c>
      <c r="BV720" s="203" t="s">
        <v>818</v>
      </c>
      <c r="BW720" s="203" t="s">
        <v>819</v>
      </c>
      <c r="BX720" s="203" t="s">
        <v>820</v>
      </c>
      <c r="BY720" s="203" t="s">
        <v>821</v>
      </c>
      <c r="BZ720" s="282" t="s">
        <v>822</v>
      </c>
      <c r="CA720" s="203" t="s">
        <v>823</v>
      </c>
      <c r="CB720" s="203" t="s">
        <v>824</v>
      </c>
      <c r="CC720" s="203" t="s">
        <v>825</v>
      </c>
    </row>
    <row r="721" spans="1:84" ht="12.65" customHeight="1" x14ac:dyDescent="0.3">
      <c r="A721" s="283" t="str">
        <f>RIGHT(C84,3)&amp;"*"&amp;RIGHT(C83,4)&amp;"*"&amp;"A"</f>
        <v>ict*082*A</v>
      </c>
      <c r="B721" s="281">
        <f>ROUND(C166,0)</f>
        <v>20015</v>
      </c>
      <c r="C721" s="281">
        <f>ROUND(C167,0)</f>
        <v>69485</v>
      </c>
      <c r="D721" s="281">
        <f>ROUND(C168,0)</f>
        <v>516035</v>
      </c>
      <c r="E721" s="281">
        <f>ROUND(C169,0)</f>
        <v>6977</v>
      </c>
      <c r="F721" s="281">
        <f>ROUND(C170,0)</f>
        <v>28274</v>
      </c>
      <c r="G721" s="281">
        <f>ROUND(C171,0)</f>
        <v>45374</v>
      </c>
      <c r="H721" s="281">
        <f>ROUND(C172+C173,0)</f>
        <v>0</v>
      </c>
      <c r="I721" s="281">
        <f>ROUND(C176,0)</f>
        <v>47178</v>
      </c>
      <c r="J721" s="281">
        <f>ROUND(C177,0)</f>
        <v>0</v>
      </c>
      <c r="K721" s="281">
        <f>ROUND(C180,0)</f>
        <v>99177</v>
      </c>
      <c r="L721" s="281">
        <f>ROUND(C181,0)</f>
        <v>0</v>
      </c>
      <c r="M721" s="281">
        <f>ROUND(C184,0)</f>
        <v>78346</v>
      </c>
      <c r="N721" s="281">
        <f>ROUND(C185,0)</f>
        <v>0</v>
      </c>
      <c r="O721" s="281">
        <f>ROUND(C186,0)</f>
        <v>0</v>
      </c>
      <c r="P721" s="281">
        <f>ROUND(C189,0)</f>
        <v>1603</v>
      </c>
      <c r="Q721" s="281">
        <f>ROUND(C190,0)</f>
        <v>0</v>
      </c>
      <c r="R721" s="281">
        <f>ROUND(B196,0)</f>
        <v>234472</v>
      </c>
      <c r="S721" s="281">
        <f>ROUND(C196,0)</f>
        <v>0</v>
      </c>
      <c r="T721" s="281">
        <f>ROUND(D196,0)</f>
        <v>0</v>
      </c>
      <c r="U721" s="281">
        <f>ROUND(B197,0)</f>
        <v>1462273</v>
      </c>
      <c r="V721" s="281">
        <f>ROUND(C197,0)</f>
        <v>0</v>
      </c>
      <c r="W721" s="281">
        <f>ROUND(D197,0)</f>
        <v>0</v>
      </c>
      <c r="X721" s="281">
        <f>ROUND(B198,0)</f>
        <v>0</v>
      </c>
      <c r="Y721" s="281">
        <f>ROUND(C198,0)</f>
        <v>0</v>
      </c>
      <c r="Z721" s="281">
        <f>ROUND(D198,0)</f>
        <v>0</v>
      </c>
      <c r="AA721" s="281">
        <f>ROUND(B199,0)</f>
        <v>964729</v>
      </c>
      <c r="AB721" s="281">
        <f>ROUND(C199,0)</f>
        <v>0</v>
      </c>
      <c r="AC721" s="281">
        <f>ROUND(D199,0)</f>
        <v>0</v>
      </c>
      <c r="AD721" s="281">
        <f>ROUND(B200,0)</f>
        <v>2320492</v>
      </c>
      <c r="AE721" s="281">
        <f>ROUND(C200,0)</f>
        <v>243860</v>
      </c>
      <c r="AF721" s="281">
        <f>ROUND(D200,0)</f>
        <v>0</v>
      </c>
      <c r="AG721" s="281">
        <f>ROUND(B201,0)</f>
        <v>0</v>
      </c>
      <c r="AH721" s="281">
        <f>ROUND(C201,0)</f>
        <v>0</v>
      </c>
      <c r="AI721" s="281">
        <f>ROUND(D201,0)</f>
        <v>0</v>
      </c>
      <c r="AJ721" s="281">
        <f>ROUND(B202,0)</f>
        <v>0</v>
      </c>
      <c r="AK721" s="281">
        <f>ROUND(C202,0)</f>
        <v>0</v>
      </c>
      <c r="AL721" s="281">
        <f>ROUND(D202,0)</f>
        <v>0</v>
      </c>
      <c r="AM721" s="281">
        <f>ROUND(B203,0)</f>
        <v>0</v>
      </c>
      <c r="AN721" s="281">
        <f>ROUND(C203,0)</f>
        <v>179174</v>
      </c>
      <c r="AO721" s="281">
        <f>ROUND(D203,0)</f>
        <v>0</v>
      </c>
      <c r="AP721" s="281">
        <f>ROUND(B204,0)</f>
        <v>5065949</v>
      </c>
      <c r="AQ721" s="281">
        <f>ROUND(C204,0)</f>
        <v>423034</v>
      </c>
      <c r="AR721" s="281">
        <f>ROUND(D204,0)</f>
        <v>0</v>
      </c>
      <c r="AS721" s="281"/>
      <c r="AT721" s="281"/>
      <c r="AU721" s="281"/>
      <c r="AV721" s="281">
        <f>ROUND(B210,0)</f>
        <v>1249329</v>
      </c>
      <c r="AW721" s="281">
        <f>ROUND(C210,0)</f>
        <v>27101</v>
      </c>
      <c r="AX721" s="281">
        <f>ROUND(D210,0)</f>
        <v>0</v>
      </c>
      <c r="AY721" s="281">
        <f>ROUND(B211,0)</f>
        <v>0</v>
      </c>
      <c r="AZ721" s="281">
        <f>ROUND(C211,0)</f>
        <v>0</v>
      </c>
      <c r="BA721" s="281">
        <f>ROUND(D211,0)</f>
        <v>0</v>
      </c>
      <c r="BB721" s="281">
        <f>ROUND(B212,0)</f>
        <v>893088</v>
      </c>
      <c r="BC721" s="281">
        <f>ROUND(C212,0)</f>
        <v>20237</v>
      </c>
      <c r="BD721" s="281">
        <f>ROUND(D212,0)</f>
        <v>0</v>
      </c>
      <c r="BE721" s="281">
        <f>ROUND(B213,0)</f>
        <v>2124984</v>
      </c>
      <c r="BF721" s="281">
        <f>ROUND(C213,0)</f>
        <v>65390</v>
      </c>
      <c r="BG721" s="281">
        <f>ROUND(D213,0)</f>
        <v>0</v>
      </c>
      <c r="BH721" s="281">
        <f>ROUND(B214,0)</f>
        <v>0</v>
      </c>
      <c r="BI721" s="281">
        <f>ROUND(C214,0)</f>
        <v>0</v>
      </c>
      <c r="BJ721" s="281">
        <f>ROUND(D214,0)</f>
        <v>0</v>
      </c>
      <c r="BK721" s="281">
        <f>ROUND(B215,0)</f>
        <v>0</v>
      </c>
      <c r="BL721" s="281">
        <f>ROUND(C215,0)</f>
        <v>0</v>
      </c>
      <c r="BM721" s="281">
        <f>ROUND(D215,0)</f>
        <v>0</v>
      </c>
      <c r="BN721" s="281">
        <f>ROUND(B216,0)</f>
        <v>0</v>
      </c>
      <c r="BO721" s="281">
        <f>ROUND(C216,0)</f>
        <v>0</v>
      </c>
      <c r="BP721" s="281">
        <f>ROUND(D216,0)</f>
        <v>0</v>
      </c>
      <c r="BQ721" s="281">
        <f>ROUND(B217,0)</f>
        <v>4501873</v>
      </c>
      <c r="BR721" s="281">
        <f>ROUND(C217,0)</f>
        <v>112728</v>
      </c>
      <c r="BS721" s="281">
        <f>ROUND(D217,0)</f>
        <v>0</v>
      </c>
      <c r="BT721" s="281">
        <f>ROUND(C222,0)</f>
        <v>0</v>
      </c>
      <c r="BU721" s="281">
        <f>ROUND(C223,0)</f>
        <v>-1772971</v>
      </c>
      <c r="BV721" s="281">
        <f>ROUND(C224,0)</f>
        <v>138972</v>
      </c>
      <c r="BW721" s="281">
        <f>ROUND(C225,0)</f>
        <v>0</v>
      </c>
      <c r="BX721" s="281">
        <f>ROUND(C226,0)</f>
        <v>0</v>
      </c>
      <c r="BY721" s="281">
        <f>ROUND(C227,0)</f>
        <v>0</v>
      </c>
      <c r="BZ721" s="281">
        <f>ROUND(C230,0)</f>
        <v>0</v>
      </c>
      <c r="CA721" s="281">
        <f>ROUND(C232,0)</f>
        <v>0</v>
      </c>
      <c r="CB721" s="281">
        <f>ROUND(C233,0)</f>
        <v>11271</v>
      </c>
      <c r="CC721" s="281">
        <f>ROUND(C237+C238,0)</f>
        <v>0</v>
      </c>
    </row>
    <row r="723" spans="1:84" ht="12.65" customHeight="1" x14ac:dyDescent="0.3">
      <c r="A723" s="201" t="s">
        <v>148</v>
      </c>
      <c r="B723" s="201"/>
      <c r="C723" s="201"/>
      <c r="D723" s="201"/>
      <c r="E723" s="201"/>
      <c r="F723" s="201"/>
      <c r="G723" s="20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  <c r="AA723" s="281"/>
      <c r="AB723" s="281"/>
      <c r="AC723" s="281"/>
      <c r="AD723" s="281"/>
      <c r="AE723" s="281"/>
      <c r="AF723" s="281"/>
      <c r="AG723" s="281"/>
      <c r="AH723" s="281"/>
      <c r="AI723" s="281"/>
      <c r="AJ723" s="281"/>
      <c r="AK723" s="281"/>
      <c r="AL723" s="281"/>
      <c r="AM723" s="281"/>
      <c r="AN723" s="281"/>
      <c r="AO723" s="281"/>
      <c r="AP723" s="281"/>
      <c r="AQ723" s="281"/>
      <c r="AR723" s="281"/>
      <c r="AS723" s="281"/>
      <c r="AT723" s="281"/>
      <c r="AU723" s="281"/>
      <c r="AV723" s="281"/>
      <c r="AW723" s="281"/>
      <c r="AX723" s="281"/>
      <c r="AY723" s="281"/>
      <c r="AZ723" s="281"/>
      <c r="BA723" s="281"/>
      <c r="BB723" s="281"/>
      <c r="BC723" s="281"/>
      <c r="BD723" s="281"/>
      <c r="BE723" s="281"/>
      <c r="BF723" s="281"/>
      <c r="BG723" s="281"/>
      <c r="BH723" s="281"/>
      <c r="BI723" s="281"/>
      <c r="BJ723" s="281"/>
      <c r="BK723" s="281"/>
      <c r="BL723" s="281"/>
      <c r="BM723" s="281"/>
      <c r="BN723" s="281"/>
      <c r="BO723" s="281"/>
      <c r="BP723" s="281"/>
      <c r="BQ723" s="281"/>
      <c r="BR723" s="281"/>
    </row>
    <row r="724" spans="1:84" ht="12.65" customHeight="1" x14ac:dyDescent="0.3">
      <c r="A724" s="203" t="s">
        <v>745</v>
      </c>
      <c r="B724" s="203" t="s">
        <v>826</v>
      </c>
      <c r="C724" s="203" t="s">
        <v>827</v>
      </c>
      <c r="D724" s="203" t="s">
        <v>828</v>
      </c>
      <c r="E724" s="203" t="s">
        <v>829</v>
      </c>
      <c r="F724" s="203" t="s">
        <v>830</v>
      </c>
      <c r="G724" s="203" t="s">
        <v>831</v>
      </c>
      <c r="H724" s="203" t="s">
        <v>832</v>
      </c>
      <c r="I724" s="203" t="s">
        <v>833</v>
      </c>
      <c r="J724" s="203" t="s">
        <v>834</v>
      </c>
      <c r="K724" s="203" t="s">
        <v>835</v>
      </c>
      <c r="L724" s="203" t="s">
        <v>836</v>
      </c>
      <c r="M724" s="203" t="s">
        <v>837</v>
      </c>
      <c r="N724" s="203" t="s">
        <v>838</v>
      </c>
      <c r="O724" s="203" t="s">
        <v>839</v>
      </c>
      <c r="P724" s="203" t="s">
        <v>840</v>
      </c>
      <c r="Q724" s="203" t="s">
        <v>841</v>
      </c>
      <c r="R724" s="203" t="s">
        <v>842</v>
      </c>
      <c r="S724" s="203" t="s">
        <v>843</v>
      </c>
      <c r="T724" s="203" t="s">
        <v>844</v>
      </c>
      <c r="U724" s="203" t="s">
        <v>845</v>
      </c>
      <c r="V724" s="203" t="s">
        <v>846</v>
      </c>
      <c r="W724" s="203" t="s">
        <v>847</v>
      </c>
      <c r="X724" s="203" t="s">
        <v>848</v>
      </c>
      <c r="Y724" s="203" t="s">
        <v>849</v>
      </c>
      <c r="Z724" s="203" t="s">
        <v>850</v>
      </c>
      <c r="AA724" s="203" t="s">
        <v>851</v>
      </c>
      <c r="AB724" s="203" t="s">
        <v>852</v>
      </c>
      <c r="AC724" s="203" t="s">
        <v>853</v>
      </c>
      <c r="AD724" s="203" t="s">
        <v>854</v>
      </c>
      <c r="AE724" s="203" t="s">
        <v>855</v>
      </c>
      <c r="AF724" s="203" t="s">
        <v>856</v>
      </c>
      <c r="AG724" s="203" t="s">
        <v>857</v>
      </c>
      <c r="AH724" s="203" t="s">
        <v>858</v>
      </c>
      <c r="AI724" s="203" t="s">
        <v>859</v>
      </c>
      <c r="AJ724" s="203" t="s">
        <v>860</v>
      </c>
      <c r="AK724" s="203" t="s">
        <v>861</v>
      </c>
      <c r="AL724" s="203" t="s">
        <v>862</v>
      </c>
      <c r="AM724" s="203" t="s">
        <v>863</v>
      </c>
      <c r="AN724" s="203" t="s">
        <v>864</v>
      </c>
      <c r="AO724" s="203" t="s">
        <v>865</v>
      </c>
      <c r="AP724" s="203" t="s">
        <v>866</v>
      </c>
      <c r="AQ724" s="203" t="s">
        <v>867</v>
      </c>
      <c r="AR724" s="203" t="s">
        <v>868</v>
      </c>
      <c r="AS724" s="203" t="s">
        <v>869</v>
      </c>
      <c r="AT724" s="203" t="s">
        <v>870</v>
      </c>
      <c r="AU724" s="203" t="s">
        <v>871</v>
      </c>
      <c r="AV724" s="203" t="s">
        <v>872</v>
      </c>
      <c r="AW724" s="203" t="s">
        <v>873</v>
      </c>
      <c r="AX724" s="203" t="s">
        <v>874</v>
      </c>
      <c r="AY724" s="203" t="s">
        <v>875</v>
      </c>
      <c r="AZ724" s="203" t="s">
        <v>876</v>
      </c>
      <c r="BA724" s="203" t="s">
        <v>877</v>
      </c>
      <c r="BB724" s="203" t="s">
        <v>878</v>
      </c>
      <c r="BC724" s="203" t="s">
        <v>879</v>
      </c>
      <c r="BD724" s="203" t="s">
        <v>880</v>
      </c>
      <c r="BE724" s="203" t="s">
        <v>881</v>
      </c>
      <c r="BF724" s="203" t="s">
        <v>882</v>
      </c>
      <c r="BG724" s="203" t="s">
        <v>883</v>
      </c>
      <c r="BH724" s="203" t="s">
        <v>884</v>
      </c>
      <c r="BI724" s="203" t="s">
        <v>885</v>
      </c>
      <c r="BJ724" s="203" t="s">
        <v>886</v>
      </c>
      <c r="BK724" s="203" t="s">
        <v>887</v>
      </c>
      <c r="BL724" s="203" t="s">
        <v>888</v>
      </c>
      <c r="BM724" s="203" t="s">
        <v>889</v>
      </c>
      <c r="BN724" s="203" t="s">
        <v>890</v>
      </c>
      <c r="BO724" s="203" t="s">
        <v>891</v>
      </c>
      <c r="BP724" s="203" t="s">
        <v>892</v>
      </c>
      <c r="BQ724" s="203" t="s">
        <v>893</v>
      </c>
      <c r="BR724" s="203" t="s">
        <v>894</v>
      </c>
    </row>
    <row r="725" spans="1:84" ht="12.65" customHeight="1" x14ac:dyDescent="0.3">
      <c r="A725" s="283" t="str">
        <f>RIGHT(C84,3)&amp;"*"&amp;RIGHT(C83,4)&amp;"*"&amp;"A"</f>
        <v>ict*082*A</v>
      </c>
      <c r="B725" s="281">
        <f>ROUND(C112,0)</f>
        <v>341</v>
      </c>
      <c r="C725" s="281">
        <f>ROUND(C113,0)</f>
        <v>0</v>
      </c>
      <c r="D725" s="281">
        <f>ROUND(C114,0)</f>
        <v>0</v>
      </c>
      <c r="E725" s="281">
        <f>ROUND(C115,0)</f>
        <v>0</v>
      </c>
      <c r="F725" s="281">
        <f>ROUND(D112,0)</f>
        <v>7113</v>
      </c>
      <c r="G725" s="281">
        <f>ROUND(D113,0)</f>
        <v>0</v>
      </c>
      <c r="H725" s="281">
        <f>ROUND(D114,0)</f>
        <v>0</v>
      </c>
      <c r="I725" s="281">
        <f>ROUND(D115,0)</f>
        <v>0</v>
      </c>
      <c r="J725" s="281">
        <f>ROUND(C117,0)</f>
        <v>0</v>
      </c>
      <c r="K725" s="281">
        <f>ROUND(C118,0)</f>
        <v>25</v>
      </c>
      <c r="L725" s="281">
        <f>ROUND(C119,0)</f>
        <v>0</v>
      </c>
      <c r="M725" s="281">
        <f>ROUND(C120,0)</f>
        <v>0</v>
      </c>
      <c r="N725" s="281">
        <f>ROUND(C121,0)</f>
        <v>0</v>
      </c>
      <c r="O725" s="281">
        <f>ROUND(C122,0)</f>
        <v>0</v>
      </c>
      <c r="P725" s="281">
        <f>ROUND(C123,0)</f>
        <v>0</v>
      </c>
      <c r="Q725" s="281">
        <f>ROUND(C124,0)</f>
        <v>0</v>
      </c>
      <c r="R725" s="281">
        <f>ROUND(C125,0)</f>
        <v>0</v>
      </c>
      <c r="S725" s="281">
        <f>ROUND(C126,0)</f>
        <v>0</v>
      </c>
      <c r="T725" s="281"/>
      <c r="U725" s="281">
        <f>ROUND(C127,0)</f>
        <v>0</v>
      </c>
      <c r="V725" s="281">
        <f>ROUND(C129,0)</f>
        <v>0</v>
      </c>
      <c r="W725" s="281">
        <f>ROUND(C130,0)</f>
        <v>0</v>
      </c>
      <c r="X725" s="281">
        <f>ROUND(B139,0)</f>
        <v>52</v>
      </c>
      <c r="Y725" s="281">
        <f>ROUND(B140,0)</f>
        <v>0</v>
      </c>
      <c r="Z725" s="281">
        <f>ROUND(B141,0)</f>
        <v>191138</v>
      </c>
      <c r="AA725" s="281">
        <f>ROUND(B142,0)</f>
        <v>1911871</v>
      </c>
      <c r="AB725" s="281">
        <f>ROUND(B143,0)</f>
        <v>0</v>
      </c>
      <c r="AC725" s="281">
        <f>ROUND(C139,0)</f>
        <v>4</v>
      </c>
      <c r="AD725" s="281">
        <f>ROUND(C140,0)</f>
        <v>0</v>
      </c>
      <c r="AE725" s="281">
        <f>ROUND(C141,0)</f>
        <v>8558</v>
      </c>
      <c r="AF725" s="281">
        <f>ROUND(C142,0)</f>
        <v>178402</v>
      </c>
      <c r="AG725" s="281">
        <f>ROUND(C143,0)</f>
        <v>0</v>
      </c>
      <c r="AH725" s="281">
        <f>ROUND(D139,0)</f>
        <v>14</v>
      </c>
      <c r="AI725" s="281">
        <f>ROUND(D140,0)</f>
        <v>0</v>
      </c>
      <c r="AJ725" s="281">
        <f>ROUND(D141,0)</f>
        <v>66230</v>
      </c>
      <c r="AK725" s="281">
        <f>ROUND(D142,0)</f>
        <v>1415421</v>
      </c>
      <c r="AL725" s="281">
        <f>ROUND(D143,0)</f>
        <v>0</v>
      </c>
      <c r="AM725" s="281">
        <f>ROUND(B145,0)</f>
        <v>477</v>
      </c>
      <c r="AN725" s="281">
        <f>ROUND(B146,0)</f>
        <v>0</v>
      </c>
      <c r="AO725" s="281">
        <f>ROUND(B147,0)</f>
        <v>347401</v>
      </c>
      <c r="AP725" s="281">
        <f>ROUND(B148,0)</f>
        <v>0</v>
      </c>
      <c r="AQ725" s="281">
        <f>ROUND(B149,0)</f>
        <v>0</v>
      </c>
      <c r="AR725" s="281">
        <f>ROUND(C145,0)</f>
        <v>3646</v>
      </c>
      <c r="AS725" s="281">
        <f>ROUND(C146,0)</f>
        <v>0</v>
      </c>
      <c r="AT725" s="281">
        <f>ROUND(C147,0)</f>
        <v>839964</v>
      </c>
      <c r="AU725" s="281">
        <f>ROUND(C148,0)</f>
        <v>0</v>
      </c>
      <c r="AV725" s="281">
        <f>ROUND(C149,0)</f>
        <v>0</v>
      </c>
      <c r="AW725" s="281">
        <f>ROUND(D145,0)</f>
        <v>2990</v>
      </c>
      <c r="AX725" s="281">
        <f>ROUND(D146,0)</f>
        <v>0</v>
      </c>
      <c r="AY725" s="281">
        <f>ROUND(D147,0)</f>
        <v>709078</v>
      </c>
      <c r="AZ725" s="281">
        <f>ROUND(D148,0)</f>
        <v>0</v>
      </c>
      <c r="BA725" s="281">
        <f>ROUND(D149,0)</f>
        <v>0</v>
      </c>
      <c r="BB725" s="281">
        <f>ROUND(B151,0)</f>
        <v>0</v>
      </c>
      <c r="BC725" s="281">
        <f>ROUND(B152,0)</f>
        <v>0</v>
      </c>
      <c r="BD725" s="281">
        <f>ROUND(B153,0)</f>
        <v>0</v>
      </c>
      <c r="BE725" s="281">
        <f>ROUND(B154,0)</f>
        <v>0</v>
      </c>
      <c r="BF725" s="281">
        <f>ROUND(B155,0)</f>
        <v>0</v>
      </c>
      <c r="BG725" s="281">
        <f>ROUND(C151,0)</f>
        <v>0</v>
      </c>
      <c r="BH725" s="281">
        <f>ROUND(C152,0)</f>
        <v>0</v>
      </c>
      <c r="BI725" s="281">
        <f>ROUND(C153,0)</f>
        <v>0</v>
      </c>
      <c r="BJ725" s="281">
        <f>ROUND(C154,0)</f>
        <v>0</v>
      </c>
      <c r="BK725" s="281">
        <f>ROUND(C155,0)</f>
        <v>0</v>
      </c>
      <c r="BL725" s="281">
        <f>ROUND(D151,0)</f>
        <v>0</v>
      </c>
      <c r="BM725" s="281">
        <f>ROUND(D152,0)</f>
        <v>0</v>
      </c>
      <c r="BN725" s="281">
        <f>ROUND(D153,0)</f>
        <v>0</v>
      </c>
      <c r="BO725" s="281">
        <f>ROUND(D154,0)</f>
        <v>0</v>
      </c>
      <c r="BP725" s="281">
        <f>ROUND(D155,0)</f>
        <v>0</v>
      </c>
      <c r="BQ725" s="281">
        <f>ROUND(B158,0)</f>
        <v>0</v>
      </c>
      <c r="BR725" s="281">
        <f>ROUND(C158,0)</f>
        <v>0</v>
      </c>
    </row>
    <row r="727" spans="1:84" ht="12.65" customHeight="1" x14ac:dyDescent="0.3">
      <c r="A727" s="201" t="s">
        <v>895</v>
      </c>
      <c r="B727" s="201"/>
      <c r="C727" s="201"/>
      <c r="D727" s="201"/>
      <c r="E727" s="201"/>
      <c r="F727" s="201"/>
      <c r="G727" s="20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  <c r="AA727" s="281"/>
      <c r="AB727" s="281"/>
      <c r="AC727" s="281"/>
      <c r="AD727" s="281"/>
      <c r="AE727" s="281"/>
      <c r="AF727" s="281"/>
      <c r="AG727" s="281"/>
      <c r="AH727" s="281"/>
      <c r="AI727" s="281"/>
      <c r="AJ727" s="281"/>
      <c r="AK727" s="281"/>
      <c r="AL727" s="281"/>
      <c r="AM727" s="281"/>
      <c r="AN727" s="281"/>
      <c r="AO727" s="281"/>
      <c r="AP727" s="281"/>
      <c r="AQ727" s="281"/>
      <c r="AR727" s="281"/>
      <c r="AS727" s="281"/>
      <c r="AT727" s="281"/>
      <c r="AU727" s="281"/>
      <c r="AV727" s="281"/>
      <c r="AW727" s="281"/>
      <c r="AX727" s="281"/>
      <c r="AY727" s="281"/>
      <c r="AZ727" s="281"/>
      <c r="BA727" s="281"/>
      <c r="BB727" s="281"/>
      <c r="BC727" s="281"/>
      <c r="BD727" s="281"/>
      <c r="BE727" s="281"/>
      <c r="BF727" s="281"/>
      <c r="BG727" s="281"/>
      <c r="BH727" s="281"/>
      <c r="BI727" s="281"/>
      <c r="BJ727" s="281"/>
      <c r="BK727" s="281"/>
      <c r="BL727" s="281"/>
      <c r="BM727" s="281"/>
      <c r="BN727" s="281"/>
      <c r="BO727" s="281"/>
      <c r="BP727" s="281"/>
      <c r="BQ727" s="281"/>
      <c r="BR727" s="281"/>
      <c r="BS727" s="281"/>
      <c r="BT727" s="281"/>
      <c r="BU727" s="281"/>
      <c r="BV727" s="281"/>
      <c r="BW727" s="281"/>
      <c r="BX727" s="281"/>
      <c r="BY727" s="281"/>
      <c r="BZ727" s="281"/>
      <c r="CA727" s="281"/>
      <c r="CB727" s="281"/>
      <c r="CC727" s="281"/>
      <c r="CD727" s="281"/>
      <c r="CE727" s="281"/>
      <c r="CF727" s="281"/>
    </row>
    <row r="728" spans="1:84" ht="12.65" customHeight="1" x14ac:dyDescent="0.3">
      <c r="A728" s="203" t="s">
        <v>745</v>
      </c>
      <c r="B728" s="203" t="s">
        <v>896</v>
      </c>
      <c r="C728" s="203" t="s">
        <v>897</v>
      </c>
      <c r="D728" s="203" t="s">
        <v>898</v>
      </c>
      <c r="E728" s="203" t="s">
        <v>899</v>
      </c>
      <c r="F728" s="203" t="s">
        <v>900</v>
      </c>
      <c r="G728" s="203" t="s">
        <v>901</v>
      </c>
      <c r="H728" s="203" t="s">
        <v>902</v>
      </c>
      <c r="I728" s="203" t="s">
        <v>903</v>
      </c>
      <c r="J728" s="203" t="s">
        <v>904</v>
      </c>
      <c r="K728" s="203" t="s">
        <v>905</v>
      </c>
      <c r="L728" s="203" t="s">
        <v>906</v>
      </c>
      <c r="M728" s="203" t="s">
        <v>907</v>
      </c>
      <c r="N728" s="203" t="s">
        <v>908</v>
      </c>
      <c r="O728" s="203" t="s">
        <v>909</v>
      </c>
      <c r="P728" s="203" t="s">
        <v>910</v>
      </c>
      <c r="Q728" s="203" t="s">
        <v>911</v>
      </c>
      <c r="R728" s="203" t="s">
        <v>912</v>
      </c>
      <c r="S728" s="203" t="s">
        <v>913</v>
      </c>
      <c r="T728" s="203" t="s">
        <v>914</v>
      </c>
      <c r="U728" s="203" t="s">
        <v>915</v>
      </c>
      <c r="V728" s="203" t="s">
        <v>916</v>
      </c>
      <c r="W728" s="203" t="s">
        <v>917</v>
      </c>
      <c r="X728" s="203" t="s">
        <v>918</v>
      </c>
      <c r="Y728" s="203" t="s">
        <v>919</v>
      </c>
      <c r="Z728" s="203" t="s">
        <v>920</v>
      </c>
      <c r="AA728" s="203" t="s">
        <v>921</v>
      </c>
      <c r="AB728" s="203" t="s">
        <v>922</v>
      </c>
      <c r="AC728" s="203" t="s">
        <v>923</v>
      </c>
      <c r="AD728" s="203" t="s">
        <v>924</v>
      </c>
      <c r="AE728" s="203" t="s">
        <v>925</v>
      </c>
      <c r="AF728" s="203" t="s">
        <v>926</v>
      </c>
      <c r="AG728" s="203" t="s">
        <v>927</v>
      </c>
      <c r="AH728" s="203" t="s">
        <v>928</v>
      </c>
      <c r="AI728" s="203" t="s">
        <v>929</v>
      </c>
      <c r="AJ728" s="203" t="s">
        <v>930</v>
      </c>
      <c r="AK728" s="203" t="s">
        <v>931</v>
      </c>
      <c r="AL728" s="203" t="s">
        <v>932</v>
      </c>
      <c r="AM728" s="203" t="s">
        <v>933</v>
      </c>
      <c r="AN728" s="203" t="s">
        <v>934</v>
      </c>
      <c r="AO728" s="203" t="s">
        <v>935</v>
      </c>
      <c r="AP728" s="203" t="s">
        <v>936</v>
      </c>
      <c r="AQ728" s="203" t="s">
        <v>937</v>
      </c>
      <c r="AR728" s="203" t="s">
        <v>938</v>
      </c>
      <c r="AS728" s="203" t="s">
        <v>939</v>
      </c>
      <c r="AT728" s="203" t="s">
        <v>940</v>
      </c>
      <c r="AU728" s="203" t="s">
        <v>941</v>
      </c>
      <c r="AV728" s="203" t="s">
        <v>942</v>
      </c>
      <c r="AW728" s="203" t="s">
        <v>943</v>
      </c>
      <c r="AX728" s="203" t="s">
        <v>944</v>
      </c>
      <c r="AY728" s="203" t="s">
        <v>945</v>
      </c>
      <c r="AZ728" s="203" t="s">
        <v>946</v>
      </c>
      <c r="BA728" s="203" t="s">
        <v>947</v>
      </c>
      <c r="BB728" s="203" t="s">
        <v>948</v>
      </c>
      <c r="BC728" s="203" t="s">
        <v>949</v>
      </c>
      <c r="BD728" s="203" t="s">
        <v>950</v>
      </c>
      <c r="BE728" s="203" t="s">
        <v>951</v>
      </c>
      <c r="BF728" s="203" t="s">
        <v>952</v>
      </c>
      <c r="BG728" s="203" t="s">
        <v>953</v>
      </c>
      <c r="BH728" s="203" t="s">
        <v>954</v>
      </c>
      <c r="BI728" s="203" t="s">
        <v>955</v>
      </c>
      <c r="BJ728" s="203" t="s">
        <v>956</v>
      </c>
      <c r="BK728" s="203" t="s">
        <v>957</v>
      </c>
      <c r="BL728" s="203" t="s">
        <v>958</v>
      </c>
      <c r="BM728" s="203" t="s">
        <v>959</v>
      </c>
      <c r="BN728" s="203" t="s">
        <v>960</v>
      </c>
      <c r="BO728" s="203" t="s">
        <v>961</v>
      </c>
      <c r="BP728" s="203" t="s">
        <v>962</v>
      </c>
      <c r="BQ728" s="203" t="s">
        <v>963</v>
      </c>
      <c r="BR728" s="203" t="s">
        <v>964</v>
      </c>
      <c r="BS728" s="203" t="s">
        <v>965</v>
      </c>
      <c r="BT728" s="203" t="s">
        <v>966</v>
      </c>
      <c r="BU728" s="203" t="s">
        <v>967</v>
      </c>
      <c r="BV728" s="203" t="s">
        <v>968</v>
      </c>
      <c r="BW728" s="203" t="s">
        <v>969</v>
      </c>
      <c r="BX728" s="203" t="s">
        <v>970</v>
      </c>
      <c r="BY728" s="203" t="s">
        <v>971</v>
      </c>
      <c r="BZ728" s="203" t="s">
        <v>972</v>
      </c>
      <c r="CA728" s="203" t="s">
        <v>973</v>
      </c>
      <c r="CB728" s="203" t="s">
        <v>974</v>
      </c>
      <c r="CC728" s="203" t="s">
        <v>975</v>
      </c>
      <c r="CD728" s="203" t="s">
        <v>976</v>
      </c>
      <c r="CE728" s="203" t="s">
        <v>977</v>
      </c>
      <c r="CF728" s="203" t="s">
        <v>978</v>
      </c>
    </row>
    <row r="729" spans="1:84" ht="12.65" customHeight="1" x14ac:dyDescent="0.3">
      <c r="A729" s="283" t="str">
        <f>RIGHT(C84,3)&amp;"*"&amp;RIGHT(C83,4)&amp;"*"&amp;"A"</f>
        <v>ict*082*A</v>
      </c>
      <c r="B729" s="281">
        <f>ROUND(C249,0)</f>
        <v>0</v>
      </c>
      <c r="C729" s="281">
        <f>ROUND(C250,0)</f>
        <v>8727038</v>
      </c>
      <c r="D729" s="281">
        <f>ROUND(C251,0)</f>
        <v>0</v>
      </c>
      <c r="E729" s="281">
        <f>ROUND(C252,0)</f>
        <v>867146</v>
      </c>
      <c r="F729" s="281">
        <f>ROUND(C253,0)</f>
        <v>-410355</v>
      </c>
      <c r="G729" s="281">
        <f>ROUND(C254,0)</f>
        <v>0</v>
      </c>
      <c r="H729" s="281">
        <f>ROUND(C255,0)</f>
        <v>173127</v>
      </c>
      <c r="I729" s="281">
        <f>ROUND(C256,0)</f>
        <v>0</v>
      </c>
      <c r="J729" s="281">
        <f>ROUND(C257,0)</f>
        <v>94850</v>
      </c>
      <c r="K729" s="281">
        <f>ROUND(C258,0)</f>
        <v>22376</v>
      </c>
      <c r="L729" s="281">
        <f>ROUND(C261,0)</f>
        <v>0</v>
      </c>
      <c r="M729" s="281">
        <f>ROUND(C262,0)</f>
        <v>62439</v>
      </c>
      <c r="N729" s="281">
        <f>ROUND(C263,0)</f>
        <v>0</v>
      </c>
      <c r="O729" s="281">
        <f>ROUND(C266,0)</f>
        <v>0</v>
      </c>
      <c r="P729" s="281">
        <f>ROUND(C267,0)</f>
        <v>83983</v>
      </c>
      <c r="Q729" s="281">
        <f>ROUND(C268,0)</f>
        <v>234472</v>
      </c>
      <c r="R729" s="281">
        <f>ROUND(C269,0)</f>
        <v>1462273</v>
      </c>
      <c r="S729" s="281">
        <f>ROUND(C270,0)</f>
        <v>0</v>
      </c>
      <c r="T729" s="281">
        <f>ROUND(C271,0)</f>
        <v>964729</v>
      </c>
      <c r="U729" s="281">
        <f>ROUND(C272,0)</f>
        <v>2564352</v>
      </c>
      <c r="V729" s="281">
        <f>ROUND(C273,0)</f>
        <v>0</v>
      </c>
      <c r="W729" s="281">
        <f>ROUND(C274,0)</f>
        <v>179174</v>
      </c>
      <c r="X729" s="281">
        <f>ROUND(C275,0)</f>
        <v>0</v>
      </c>
      <c r="Y729" s="281">
        <f>ROUND(C278,0)</f>
        <v>0</v>
      </c>
      <c r="Z729" s="281">
        <f>ROUND(C279,0)</f>
        <v>0</v>
      </c>
      <c r="AA729" s="281">
        <f>ROUND(C280,0)</f>
        <v>0</v>
      </c>
      <c r="AB729" s="281">
        <f>ROUND(C281,0)</f>
        <v>0</v>
      </c>
      <c r="AC729" s="281">
        <f>ROUND(C285,0)</f>
        <v>0</v>
      </c>
      <c r="AD729" s="281">
        <f>ROUND(C286,0)</f>
        <v>0</v>
      </c>
      <c r="AE729" s="281">
        <f>ROUND(C287,0)</f>
        <v>0</v>
      </c>
      <c r="AF729" s="281">
        <f>ROUND(C288,0)</f>
        <v>0</v>
      </c>
      <c r="AG729" s="281">
        <f>ROUND(C303,0)</f>
        <v>0</v>
      </c>
      <c r="AH729" s="281">
        <f>ROUND(C304,0)</f>
        <v>0</v>
      </c>
      <c r="AI729" s="281">
        <f>ROUND(C305,0)</f>
        <v>528353</v>
      </c>
      <c r="AJ729" s="281">
        <f>ROUND(C306,0)</f>
        <v>271100</v>
      </c>
      <c r="AK729" s="281">
        <f>ROUND(C307,0)</f>
        <v>0</v>
      </c>
      <c r="AL729" s="281">
        <f>ROUND(C308,0)</f>
        <v>0</v>
      </c>
      <c r="AM729" s="281">
        <f>ROUND(C309,0)</f>
        <v>0</v>
      </c>
      <c r="AN729" s="281">
        <f>ROUND(C310,0)</f>
        <v>0</v>
      </c>
      <c r="AO729" s="281">
        <f>ROUND(C311,0)</f>
        <v>0</v>
      </c>
      <c r="AP729" s="281">
        <f>ROUND(C312,0)</f>
        <v>4502555</v>
      </c>
      <c r="AQ729" s="281">
        <f>ROUND(C315,0)</f>
        <v>0</v>
      </c>
      <c r="AR729" s="281">
        <f>ROUND(C316,0)</f>
        <v>0</v>
      </c>
      <c r="AS729" s="281">
        <f>ROUND(C317,0)</f>
        <v>0</v>
      </c>
      <c r="AT729" s="281">
        <f>ROUND(C320,0)</f>
        <v>0</v>
      </c>
      <c r="AU729" s="281">
        <f>ROUND(C321,0)</f>
        <v>0</v>
      </c>
      <c r="AV729" s="281">
        <f>ROUND(C322,0)</f>
        <v>0</v>
      </c>
      <c r="AW729" s="281">
        <f>ROUND(C323,0)</f>
        <v>0</v>
      </c>
      <c r="AX729" s="281">
        <f>ROUND(C324,0)</f>
        <v>113624</v>
      </c>
      <c r="AY729" s="281">
        <f>ROUND(C325,0)</f>
        <v>0</v>
      </c>
      <c r="AZ729" s="281">
        <f>ROUND(C326,0)</f>
        <v>0</v>
      </c>
      <c r="BA729" s="281">
        <f>ROUND(C327,0)</f>
        <v>0</v>
      </c>
      <c r="BB729" s="281">
        <f>ROUND(C331,0)</f>
        <v>0</v>
      </c>
      <c r="BC729" s="281"/>
      <c r="BD729" s="281"/>
      <c r="BE729" s="281">
        <f>ROUND(C336,0)</f>
        <v>0</v>
      </c>
      <c r="BF729" s="281">
        <f>ROUND(C335,0)</f>
        <v>0</v>
      </c>
      <c r="BG729" s="281"/>
      <c r="BH729" s="281"/>
      <c r="BI729" s="284">
        <f>ROUND(CE60,2)</f>
        <v>67.16</v>
      </c>
      <c r="BJ729" s="281">
        <f>ROUND(C358,0)</f>
        <v>0</v>
      </c>
      <c r="BK729" s="281">
        <f>ROUND(C359,0)</f>
        <v>2162369</v>
      </c>
      <c r="BL729" s="281">
        <f>ROUND(C362,0)</f>
        <v>0</v>
      </c>
      <c r="BM729" s="281">
        <f>ROUND(C363,0)</f>
        <v>-26433</v>
      </c>
      <c r="BN729" s="281">
        <f>ROUND(C364,0)</f>
        <v>-1445308</v>
      </c>
      <c r="BO729" s="281">
        <f>ROUND(C368,0)</f>
        <v>0</v>
      </c>
      <c r="BP729" s="281">
        <f>ROUND(C369,0)</f>
        <v>0</v>
      </c>
      <c r="BQ729" s="281">
        <f>ROUND(C376,0)</f>
        <v>0</v>
      </c>
      <c r="BR729" s="281">
        <f>ROUND(C377,0)</f>
        <v>0</v>
      </c>
      <c r="BS729" s="281">
        <f>ROUND(C378,0)</f>
        <v>4403369</v>
      </c>
      <c r="BT729" s="281">
        <f>ROUND(C379,0)</f>
        <v>994613</v>
      </c>
      <c r="BU729" s="281">
        <f>ROUND(C380,0)</f>
        <v>1972123</v>
      </c>
      <c r="BV729" s="281">
        <f>ROUND(C381,0)</f>
        <v>734487</v>
      </c>
      <c r="BW729" s="281">
        <f>ROUND(C382,0)</f>
        <v>153347</v>
      </c>
      <c r="BX729" s="281">
        <f>ROUND(C383,0)</f>
        <v>378092</v>
      </c>
      <c r="BY729" s="281">
        <f>ROUND(C384,0)</f>
        <v>112728</v>
      </c>
      <c r="BZ729" s="281">
        <f>ROUND(C385,0)</f>
        <v>47179</v>
      </c>
      <c r="CA729" s="281">
        <f>ROUND(C386,0)</f>
        <v>109856</v>
      </c>
      <c r="CB729" s="281">
        <f>ROUND(C387,0)</f>
        <v>94842</v>
      </c>
      <c r="CC729" s="281">
        <f>ROUND(C388,0)</f>
        <v>1603</v>
      </c>
      <c r="CD729" s="281">
        <f>ROUND(C391,0)</f>
        <v>0</v>
      </c>
      <c r="CE729" s="281">
        <f>ROUND(C393,0)</f>
        <v>0</v>
      </c>
      <c r="CF729" s="281">
        <f>ROUND(C394,0)</f>
        <v>0</v>
      </c>
    </row>
    <row r="731" spans="1:84" ht="12.65" customHeight="1" x14ac:dyDescent="0.3">
      <c r="A731" s="201" t="s">
        <v>979</v>
      </c>
      <c r="B731" s="201"/>
      <c r="C731" s="201"/>
      <c r="D731" s="201"/>
      <c r="E731" s="201"/>
      <c r="F731" s="201"/>
      <c r="G731" s="20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BL731" s="197"/>
    </row>
    <row r="732" spans="1:84" ht="12.65" customHeight="1" x14ac:dyDescent="0.3">
      <c r="A732" s="203" t="s">
        <v>745</v>
      </c>
      <c r="B732" s="203" t="s">
        <v>980</v>
      </c>
      <c r="C732" s="203" t="s">
        <v>981</v>
      </c>
      <c r="D732" s="203" t="s">
        <v>982</v>
      </c>
      <c r="E732" s="203" t="s">
        <v>983</v>
      </c>
      <c r="F732" s="203" t="s">
        <v>984</v>
      </c>
      <c r="G732" s="203" t="s">
        <v>985</v>
      </c>
      <c r="H732" s="203" t="s">
        <v>986</v>
      </c>
      <c r="I732" s="203" t="s">
        <v>987</v>
      </c>
      <c r="J732" s="203" t="s">
        <v>988</v>
      </c>
      <c r="K732" s="203" t="s">
        <v>989</v>
      </c>
      <c r="L732" s="203" t="s">
        <v>990</v>
      </c>
      <c r="M732" s="203" t="s">
        <v>991</v>
      </c>
      <c r="N732" s="203" t="s">
        <v>992</v>
      </c>
      <c r="O732" s="203" t="s">
        <v>993</v>
      </c>
      <c r="P732" s="203" t="s">
        <v>994</v>
      </c>
      <c r="Q732" s="203" t="s">
        <v>995</v>
      </c>
      <c r="R732" s="203" t="s">
        <v>996</v>
      </c>
      <c r="S732" s="203" t="s">
        <v>997</v>
      </c>
      <c r="T732" s="203" t="s">
        <v>998</v>
      </c>
      <c r="U732" s="203" t="s">
        <v>999</v>
      </c>
      <c r="V732" s="203" t="s">
        <v>1259</v>
      </c>
      <c r="W732" s="203" t="s">
        <v>1000</v>
      </c>
      <c r="X732" s="203" t="s">
        <v>1001</v>
      </c>
      <c r="Y732" s="203" t="s">
        <v>1002</v>
      </c>
      <c r="Z732" s="203" t="s">
        <v>1003</v>
      </c>
    </row>
    <row r="733" spans="1:84" ht="12.65" customHeight="1" x14ac:dyDescent="0.3">
      <c r="A733" s="209" t="str">
        <f>RIGHT($C$84,3)&amp;"*"&amp;RIGHT($C$83,4)&amp;"*"&amp;C$55&amp;"*"&amp;"A"</f>
        <v>ict*082*6010*A</v>
      </c>
      <c r="B733" s="281">
        <f>ROUND(C59,0)</f>
        <v>0</v>
      </c>
      <c r="C733" s="284">
        <f>ROUND(C60,2)</f>
        <v>0</v>
      </c>
      <c r="D733" s="281">
        <f>ROUND(C61,0)</f>
        <v>0</v>
      </c>
      <c r="E733" s="281">
        <f>ROUND(C62,0)</f>
        <v>0</v>
      </c>
      <c r="F733" s="281">
        <f>ROUND(C63,0)</f>
        <v>0</v>
      </c>
      <c r="G733" s="281">
        <f>ROUND(C64,0)</f>
        <v>0</v>
      </c>
      <c r="H733" s="281">
        <f>ROUND(C65,0)</f>
        <v>0</v>
      </c>
      <c r="I733" s="281">
        <f>ROUND(C66,0)</f>
        <v>0</v>
      </c>
      <c r="J733" s="281">
        <f>ROUND(C67,0)</f>
        <v>0</v>
      </c>
      <c r="K733" s="281">
        <f>ROUND(C68,0)</f>
        <v>0</v>
      </c>
      <c r="L733" s="281">
        <f>ROUND(C70,0)</f>
        <v>0</v>
      </c>
      <c r="M733" s="281">
        <f>ROUND(C71,0)</f>
        <v>0</v>
      </c>
      <c r="N733" s="281">
        <f>ROUND(C76,0)</f>
        <v>0</v>
      </c>
      <c r="O733" s="281">
        <f>ROUND(C74,0)</f>
        <v>0</v>
      </c>
      <c r="P733" s="281">
        <f>IF(C77&gt;0,ROUND(C77,0),0)</f>
        <v>0</v>
      </c>
      <c r="Q733" s="281">
        <f>IF(C78&gt;0,ROUND(C78,0),0)</f>
        <v>0</v>
      </c>
      <c r="R733" s="281">
        <f>IF(C79&gt;0,ROUND(C79,0),0)</f>
        <v>0</v>
      </c>
      <c r="S733" s="281">
        <f>IF(C80&gt;0,ROUND(C80,0),0)</f>
        <v>0</v>
      </c>
      <c r="T733" s="284">
        <f>IF(C81&gt;0,ROUND(C81,2),0)</f>
        <v>0</v>
      </c>
      <c r="U733" s="281"/>
      <c r="X733" s="281"/>
      <c r="Y733" s="281"/>
      <c r="Z733" s="281">
        <f>IF(M667&lt;&gt;0,ROUND(M667,0),0)</f>
        <v>0</v>
      </c>
    </row>
    <row r="734" spans="1:84" ht="12.65" customHeight="1" x14ac:dyDescent="0.3">
      <c r="A734" s="209" t="str">
        <f>RIGHT($C$84,3)&amp;"*"&amp;RIGHT($C$83,4)&amp;"*"&amp;D$55&amp;"*"&amp;"A"</f>
        <v>ict*082*6030*A</v>
      </c>
      <c r="B734" s="281">
        <f>ROUND(D59,0)</f>
        <v>0</v>
      </c>
      <c r="C734" s="284">
        <f>ROUND(D60,2)</f>
        <v>0</v>
      </c>
      <c r="D734" s="281">
        <f>ROUND(D61,0)</f>
        <v>0</v>
      </c>
      <c r="E734" s="281">
        <f>ROUND(D62,0)</f>
        <v>0</v>
      </c>
      <c r="F734" s="281">
        <f>ROUND(D63,0)</f>
        <v>0</v>
      </c>
      <c r="G734" s="281">
        <f>ROUND(D64,0)</f>
        <v>0</v>
      </c>
      <c r="H734" s="281">
        <f>ROUND(D65,0)</f>
        <v>0</v>
      </c>
      <c r="I734" s="281">
        <f>ROUND(D66,0)</f>
        <v>0</v>
      </c>
      <c r="J734" s="281">
        <f>ROUND(D67,0)</f>
        <v>0</v>
      </c>
      <c r="K734" s="281">
        <f>ROUND(D68,0)</f>
        <v>0</v>
      </c>
      <c r="L734" s="281">
        <f>ROUND(D70,0)</f>
        <v>0</v>
      </c>
      <c r="M734" s="281">
        <f>ROUND(D71,0)</f>
        <v>0</v>
      </c>
      <c r="N734" s="281">
        <f>ROUND(D76,0)</f>
        <v>0</v>
      </c>
      <c r="O734" s="281">
        <f>ROUND(D74,0)</f>
        <v>0</v>
      </c>
      <c r="P734" s="281">
        <f>IF(D77&gt;0,ROUND(D77,0),0)</f>
        <v>0</v>
      </c>
      <c r="Q734" s="281">
        <f>IF(D78&gt;0,ROUND(D78,0),0)</f>
        <v>0</v>
      </c>
      <c r="R734" s="281">
        <f>IF(D79&gt;0,ROUND(D79,0),0)</f>
        <v>0</v>
      </c>
      <c r="S734" s="281">
        <f>IF(D80&gt;0,ROUND(D80,0),0)</f>
        <v>0</v>
      </c>
      <c r="T734" s="284">
        <f>IF(D81&gt;0,ROUND(D81,2),0)</f>
        <v>0</v>
      </c>
      <c r="U734" s="281"/>
      <c r="X734" s="281"/>
      <c r="Y734" s="281"/>
      <c r="Z734" s="281">
        <f t="shared" ref="Z734:Z778" si="21">IF(M668&lt;&gt;0,ROUND(M668,0),0)</f>
        <v>0</v>
      </c>
    </row>
    <row r="735" spans="1:84" ht="12.65" customHeight="1" x14ac:dyDescent="0.3">
      <c r="A735" s="209" t="str">
        <f>RIGHT($C$84,3)&amp;"*"&amp;RIGHT($C$83,4)&amp;"*"&amp;E$55&amp;"*"&amp;"A"</f>
        <v>ict*082*6070*A</v>
      </c>
      <c r="B735" s="281">
        <f>ROUND(E59,0)</f>
        <v>70</v>
      </c>
      <c r="C735" s="284">
        <f>ROUND(E60,2)</f>
        <v>0.23</v>
      </c>
      <c r="D735" s="281">
        <f>ROUND(E61,0)</f>
        <v>13781</v>
      </c>
      <c r="E735" s="281">
        <f>ROUND(E62,0)</f>
        <v>3113</v>
      </c>
      <c r="F735" s="281">
        <f>ROUND(E63,0)</f>
        <v>9066</v>
      </c>
      <c r="G735" s="281">
        <f>ROUND(E64,0)</f>
        <v>1617</v>
      </c>
      <c r="H735" s="281">
        <f>ROUND(E65,0)</f>
        <v>6</v>
      </c>
      <c r="I735" s="281">
        <f>ROUND(E66,0)</f>
        <v>197</v>
      </c>
      <c r="J735" s="281">
        <f>ROUND(E67,0)</f>
        <v>517</v>
      </c>
      <c r="K735" s="281">
        <f>ROUND(E68,0)</f>
        <v>308</v>
      </c>
      <c r="L735" s="281">
        <f>ROUND(E70,0)</f>
        <v>0</v>
      </c>
      <c r="M735" s="281">
        <f>ROUND(E71,0)</f>
        <v>28713</v>
      </c>
      <c r="N735" s="281">
        <f>ROUND(E76,0)</f>
        <v>96</v>
      </c>
      <c r="O735" s="281">
        <f>ROUND(E74,0)</f>
        <v>14456</v>
      </c>
      <c r="P735" s="281">
        <f>IF(E77&gt;0,ROUND(E77,0),0)</f>
        <v>70</v>
      </c>
      <c r="Q735" s="281">
        <f>IF(E78&gt;0,ROUND(E78,0),0)</f>
        <v>96</v>
      </c>
      <c r="R735" s="281">
        <f>IF(E79&gt;0,ROUND(E79,0),0)</f>
        <v>70</v>
      </c>
      <c r="S735" s="281">
        <f>IF(E80&gt;0,ROUND(E80,0),0)</f>
        <v>0</v>
      </c>
      <c r="T735" s="284">
        <f>IF(E81&gt;0,ROUND(E81,2),0)</f>
        <v>0</v>
      </c>
      <c r="U735" s="281"/>
      <c r="X735" s="281"/>
      <c r="Y735" s="281"/>
      <c r="Z735" s="281">
        <f t="shared" si="21"/>
        <v>0</v>
      </c>
    </row>
    <row r="736" spans="1:84" ht="12.65" customHeight="1" x14ac:dyDescent="0.3">
      <c r="A736" s="209" t="str">
        <f>RIGHT($C$84,3)&amp;"*"&amp;RIGHT($C$83,4)&amp;"*"&amp;F$55&amp;"*"&amp;"A"</f>
        <v>ict*082*6100*A</v>
      </c>
      <c r="B736" s="281">
        <f>ROUND(F59,0)</f>
        <v>0</v>
      </c>
      <c r="C736" s="284">
        <f>ROUND(F60,2)</f>
        <v>0</v>
      </c>
      <c r="D736" s="281">
        <f>ROUND(F61,0)</f>
        <v>0</v>
      </c>
      <c r="E736" s="281">
        <f>ROUND(F62,0)</f>
        <v>0</v>
      </c>
      <c r="F736" s="281">
        <f>ROUND(F63,0)</f>
        <v>0</v>
      </c>
      <c r="G736" s="281">
        <f>ROUND(F64,0)</f>
        <v>0</v>
      </c>
      <c r="H736" s="281">
        <f>ROUND(F65,0)</f>
        <v>0</v>
      </c>
      <c r="I736" s="281">
        <f>ROUND(F66,0)</f>
        <v>0</v>
      </c>
      <c r="J736" s="281">
        <f>ROUND(F67,0)</f>
        <v>0</v>
      </c>
      <c r="K736" s="281">
        <f>ROUND(F68,0)</f>
        <v>0</v>
      </c>
      <c r="L736" s="281">
        <f>ROUND(F70,0)</f>
        <v>0</v>
      </c>
      <c r="M736" s="281">
        <f>ROUND(F71,0)</f>
        <v>0</v>
      </c>
      <c r="N736" s="281">
        <f>ROUND(F76,0)</f>
        <v>0</v>
      </c>
      <c r="O736" s="281">
        <f>ROUND(F74,0)</f>
        <v>0</v>
      </c>
      <c r="P736" s="281">
        <f>IF(F77&gt;0,ROUND(F77,0),0)</f>
        <v>0</v>
      </c>
      <c r="Q736" s="281">
        <f>IF(F78&gt;0,ROUND(F78,0),0)</f>
        <v>0</v>
      </c>
      <c r="R736" s="281">
        <f>IF(F79&gt;0,ROUND(F79,0),0)</f>
        <v>0</v>
      </c>
      <c r="S736" s="281">
        <f>IF(F80&gt;0,ROUND(F80,0),0)</f>
        <v>0</v>
      </c>
      <c r="T736" s="284">
        <f>IF(F81&gt;0,ROUND(F81,2),0)</f>
        <v>0</v>
      </c>
      <c r="U736" s="281"/>
      <c r="X736" s="281"/>
      <c r="Y736" s="281"/>
      <c r="Z736" s="281">
        <f t="shared" si="21"/>
        <v>21825</v>
      </c>
    </row>
    <row r="737" spans="1:26" ht="12.65" customHeight="1" x14ac:dyDescent="0.3">
      <c r="A737" s="209" t="str">
        <f>RIGHT($C$84,3)&amp;"*"&amp;RIGHT($C$83,4)&amp;"*"&amp;G$55&amp;"*"&amp;"A"</f>
        <v>ict*082*6120*A</v>
      </c>
      <c r="B737" s="281">
        <f>ROUND(G59,0)</f>
        <v>0</v>
      </c>
      <c r="C737" s="284">
        <f>ROUND(G60,2)</f>
        <v>0</v>
      </c>
      <c r="D737" s="281">
        <f>ROUND(G61,0)</f>
        <v>0</v>
      </c>
      <c r="E737" s="281">
        <f>ROUND(G62,0)</f>
        <v>0</v>
      </c>
      <c r="F737" s="281">
        <f>ROUND(G63,0)</f>
        <v>0</v>
      </c>
      <c r="G737" s="281">
        <f>ROUND(G64,0)</f>
        <v>0</v>
      </c>
      <c r="H737" s="281">
        <f>ROUND(G65,0)</f>
        <v>0</v>
      </c>
      <c r="I737" s="281">
        <f>ROUND(G66,0)</f>
        <v>0</v>
      </c>
      <c r="J737" s="281">
        <f>ROUND(G67,0)</f>
        <v>0</v>
      </c>
      <c r="K737" s="281">
        <f>ROUND(G68,0)</f>
        <v>0</v>
      </c>
      <c r="L737" s="281">
        <f>ROUND(G70,0)</f>
        <v>0</v>
      </c>
      <c r="M737" s="281">
        <f>ROUND(G71,0)</f>
        <v>0</v>
      </c>
      <c r="N737" s="281">
        <f>ROUND(G76,0)</f>
        <v>0</v>
      </c>
      <c r="O737" s="281">
        <f>ROUND(G74,0)</f>
        <v>0</v>
      </c>
      <c r="P737" s="281">
        <f>IF(G77&gt;0,ROUND(G77,0),0)</f>
        <v>0</v>
      </c>
      <c r="Q737" s="281">
        <f>IF(G78&gt;0,ROUND(G78,0),0)</f>
        <v>0</v>
      </c>
      <c r="R737" s="281">
        <f>IF(G79&gt;0,ROUND(G79,0),0)</f>
        <v>0</v>
      </c>
      <c r="S737" s="281">
        <f>IF(G80&gt;0,ROUND(G80,0),0)</f>
        <v>0</v>
      </c>
      <c r="T737" s="284">
        <f>IF(G81&gt;0,ROUND(G81,2),0)</f>
        <v>0</v>
      </c>
      <c r="U737" s="281"/>
      <c r="X737" s="281"/>
      <c r="Y737" s="281"/>
      <c r="Z737" s="281">
        <f t="shared" si="21"/>
        <v>0</v>
      </c>
    </row>
    <row r="738" spans="1:26" ht="12.65" customHeight="1" x14ac:dyDescent="0.3">
      <c r="A738" s="209" t="str">
        <f>RIGHT($C$84,3)&amp;"*"&amp;RIGHT($C$83,4)&amp;"*"&amp;H$55&amp;"*"&amp;"A"</f>
        <v>ict*082*6140*A</v>
      </c>
      <c r="B738" s="281">
        <f>ROUND(H59,0)</f>
        <v>0</v>
      </c>
      <c r="C738" s="284">
        <f>ROUND(H60,2)</f>
        <v>0</v>
      </c>
      <c r="D738" s="281">
        <f>ROUND(H61,0)</f>
        <v>0</v>
      </c>
      <c r="E738" s="281">
        <f>ROUND(H62,0)</f>
        <v>0</v>
      </c>
      <c r="F738" s="281">
        <f>ROUND(H63,0)</f>
        <v>0</v>
      </c>
      <c r="G738" s="281">
        <f>ROUND(H64,0)</f>
        <v>0</v>
      </c>
      <c r="H738" s="281">
        <f>ROUND(H65,0)</f>
        <v>0</v>
      </c>
      <c r="I738" s="281">
        <f>ROUND(H66,0)</f>
        <v>0</v>
      </c>
      <c r="J738" s="281">
        <f>ROUND(H67,0)</f>
        <v>0</v>
      </c>
      <c r="K738" s="281">
        <f>ROUND(H68,0)</f>
        <v>0</v>
      </c>
      <c r="L738" s="281">
        <f>ROUND(H70,0)</f>
        <v>0</v>
      </c>
      <c r="M738" s="281">
        <f>ROUND(H71,0)</f>
        <v>0</v>
      </c>
      <c r="N738" s="281">
        <f>ROUND(H76,0)</f>
        <v>0</v>
      </c>
      <c r="O738" s="281">
        <f>ROUND(H74,0)</f>
        <v>0</v>
      </c>
      <c r="P738" s="281">
        <f>IF(H77&gt;0,ROUND(H77,0),0)</f>
        <v>0</v>
      </c>
      <c r="Q738" s="281">
        <f>IF(H78&gt;0,ROUND(H78,0),0)</f>
        <v>0</v>
      </c>
      <c r="R738" s="281">
        <f>IF(H79&gt;0,ROUND(H79,0),0)</f>
        <v>0</v>
      </c>
      <c r="S738" s="281">
        <f>IF(H80&gt;0,ROUND(H80,0),0)</f>
        <v>0</v>
      </c>
      <c r="T738" s="284">
        <f>IF(H81&gt;0,ROUND(H81,2),0)</f>
        <v>0</v>
      </c>
      <c r="U738" s="281"/>
      <c r="X738" s="281"/>
      <c r="Y738" s="281"/>
      <c r="Z738" s="281">
        <f t="shared" si="21"/>
        <v>0</v>
      </c>
    </row>
    <row r="739" spans="1:26" ht="12.65" customHeight="1" x14ac:dyDescent="0.3">
      <c r="A739" s="209" t="str">
        <f>RIGHT($C$84,3)&amp;"*"&amp;RIGHT($C$83,4)&amp;"*"&amp;I$55&amp;"*"&amp;"A"</f>
        <v>ict*082*6150*A</v>
      </c>
      <c r="B739" s="281">
        <f>ROUND(I59,0)</f>
        <v>0</v>
      </c>
      <c r="C739" s="284">
        <f>ROUND(I60,2)</f>
        <v>0</v>
      </c>
      <c r="D739" s="281">
        <f>ROUND(I61,0)</f>
        <v>0</v>
      </c>
      <c r="E739" s="281">
        <f>ROUND(I62,0)</f>
        <v>0</v>
      </c>
      <c r="F739" s="281">
        <f>ROUND(I63,0)</f>
        <v>0</v>
      </c>
      <c r="G739" s="281">
        <f>ROUND(I64,0)</f>
        <v>0</v>
      </c>
      <c r="H739" s="281">
        <f>ROUND(I65,0)</f>
        <v>0</v>
      </c>
      <c r="I739" s="281">
        <f>ROUND(I66,0)</f>
        <v>0</v>
      </c>
      <c r="J739" s="281">
        <f>ROUND(I67,0)</f>
        <v>0</v>
      </c>
      <c r="K739" s="281">
        <f>ROUND(I68,0)</f>
        <v>0</v>
      </c>
      <c r="L739" s="281">
        <f>ROUND(I70,0)</f>
        <v>0</v>
      </c>
      <c r="M739" s="281">
        <f>ROUND(I71,0)</f>
        <v>0</v>
      </c>
      <c r="N739" s="281">
        <f>ROUND(I76,0)</f>
        <v>0</v>
      </c>
      <c r="O739" s="281">
        <f>ROUND(I74,0)</f>
        <v>0</v>
      </c>
      <c r="P739" s="281">
        <f>IF(I77&gt;0,ROUND(I77,0),0)</f>
        <v>0</v>
      </c>
      <c r="Q739" s="281">
        <f>IF(I78&gt;0,ROUND(I78,0),0)</f>
        <v>0</v>
      </c>
      <c r="R739" s="281">
        <f>IF(I79&gt;0,ROUND(I79,0),0)</f>
        <v>0</v>
      </c>
      <c r="S739" s="281">
        <f>IF(I80&gt;0,ROUND(I80,0),0)</f>
        <v>0</v>
      </c>
      <c r="T739" s="284">
        <f>IF(I81&gt;0,ROUND(I81,2),0)</f>
        <v>0</v>
      </c>
      <c r="U739" s="281"/>
      <c r="X739" s="281"/>
      <c r="Y739" s="281"/>
      <c r="Z739" s="281">
        <f t="shared" si="21"/>
        <v>0</v>
      </c>
    </row>
    <row r="740" spans="1:26" ht="12.65" customHeight="1" x14ac:dyDescent="0.3">
      <c r="A740" s="209" t="str">
        <f>RIGHT($C$84,3)&amp;"*"&amp;RIGHT($C$83,4)&amp;"*"&amp;J$55&amp;"*"&amp;"A"</f>
        <v>ict*082*6170*A</v>
      </c>
      <c r="B740" s="281">
        <f>ROUND(J59,0)</f>
        <v>0</v>
      </c>
      <c r="C740" s="284">
        <f>ROUND(J60,2)</f>
        <v>0</v>
      </c>
      <c r="D740" s="281">
        <f>ROUND(J61,0)</f>
        <v>0</v>
      </c>
      <c r="E740" s="281">
        <f>ROUND(J62,0)</f>
        <v>0</v>
      </c>
      <c r="F740" s="281">
        <f>ROUND(J63,0)</f>
        <v>0</v>
      </c>
      <c r="G740" s="281">
        <f>ROUND(J64,0)</f>
        <v>0</v>
      </c>
      <c r="H740" s="281">
        <f>ROUND(J65,0)</f>
        <v>0</v>
      </c>
      <c r="I740" s="281">
        <f>ROUND(J66,0)</f>
        <v>0</v>
      </c>
      <c r="J740" s="281">
        <f>ROUND(J67,0)</f>
        <v>0</v>
      </c>
      <c r="K740" s="281">
        <f>ROUND(J68,0)</f>
        <v>0</v>
      </c>
      <c r="L740" s="281">
        <f>ROUND(J70,0)</f>
        <v>0</v>
      </c>
      <c r="M740" s="281">
        <f>ROUND(J71,0)</f>
        <v>0</v>
      </c>
      <c r="N740" s="281">
        <f>ROUND(J76,0)</f>
        <v>0</v>
      </c>
      <c r="O740" s="281">
        <f>ROUND(J74,0)</f>
        <v>0</v>
      </c>
      <c r="P740" s="281">
        <f>IF(J77&gt;0,ROUND(J77,0),0)</f>
        <v>0</v>
      </c>
      <c r="Q740" s="281">
        <f>IF(J78&gt;0,ROUND(J78,0),0)</f>
        <v>0</v>
      </c>
      <c r="R740" s="281">
        <f>IF(J79&gt;0,ROUND(J79,0),0)</f>
        <v>0</v>
      </c>
      <c r="S740" s="281">
        <f>IF(J80&gt;0,ROUND(J80,0),0)</f>
        <v>0</v>
      </c>
      <c r="T740" s="284">
        <f>IF(J81&gt;0,ROUND(J81,2),0)</f>
        <v>0</v>
      </c>
      <c r="U740" s="281"/>
      <c r="X740" s="281"/>
      <c r="Y740" s="281"/>
      <c r="Z740" s="281">
        <f t="shared" si="21"/>
        <v>0</v>
      </c>
    </row>
    <row r="741" spans="1:26" ht="12.65" customHeight="1" x14ac:dyDescent="0.3">
      <c r="A741" s="209" t="str">
        <f>RIGHT($C$84,3)&amp;"*"&amp;RIGHT($C$83,4)&amp;"*"&amp;K$55&amp;"*"&amp;"A"</f>
        <v>ict*082*6200*A</v>
      </c>
      <c r="B741" s="281">
        <f>ROUND(K59,0)</f>
        <v>0</v>
      </c>
      <c r="C741" s="284">
        <f>ROUND(K60,2)</f>
        <v>0</v>
      </c>
      <c r="D741" s="281">
        <f>ROUND(K61,0)</f>
        <v>0</v>
      </c>
      <c r="E741" s="281">
        <f>ROUND(K62,0)</f>
        <v>0</v>
      </c>
      <c r="F741" s="281">
        <f>ROUND(K63,0)</f>
        <v>0</v>
      </c>
      <c r="G741" s="281">
        <f>ROUND(K64,0)</f>
        <v>0</v>
      </c>
      <c r="H741" s="281">
        <f>ROUND(K65,0)</f>
        <v>0</v>
      </c>
      <c r="I741" s="281">
        <f>ROUND(K66,0)</f>
        <v>0</v>
      </c>
      <c r="J741" s="281">
        <f>ROUND(K67,0)</f>
        <v>1061</v>
      </c>
      <c r="K741" s="281">
        <f>ROUND(K68,0)</f>
        <v>0</v>
      </c>
      <c r="L741" s="281">
        <f>ROUND(K70,0)</f>
        <v>0</v>
      </c>
      <c r="M741" s="281">
        <f>ROUND(K71,0)</f>
        <v>1061</v>
      </c>
      <c r="N741" s="281">
        <f>ROUND(K76,0)</f>
        <v>197</v>
      </c>
      <c r="O741" s="281">
        <f>ROUND(K74,0)</f>
        <v>0</v>
      </c>
      <c r="P741" s="281">
        <f>IF(K77&gt;0,ROUND(K77,0),0)</f>
        <v>0</v>
      </c>
      <c r="Q741" s="281">
        <f>IF(K78&gt;0,ROUND(K78,0),0)</f>
        <v>197</v>
      </c>
      <c r="R741" s="281">
        <f>IF(K79&gt;0,ROUND(K79,0),0)</f>
        <v>0</v>
      </c>
      <c r="S741" s="281">
        <f>IF(K80&gt;0,ROUND(K80,0),0)</f>
        <v>0</v>
      </c>
      <c r="T741" s="284">
        <f>IF(K81&gt;0,ROUND(K81,2),0)</f>
        <v>0</v>
      </c>
      <c r="U741" s="281"/>
      <c r="X741" s="281"/>
      <c r="Y741" s="281"/>
      <c r="Z741" s="281">
        <f t="shared" si="21"/>
        <v>0</v>
      </c>
    </row>
    <row r="742" spans="1:26" ht="12.65" customHeight="1" x14ac:dyDescent="0.3">
      <c r="A742" s="209" t="str">
        <f>RIGHT($C$84,3)&amp;"*"&amp;RIGHT($C$83,4)&amp;"*"&amp;L$55&amp;"*"&amp;"A"</f>
        <v>ict*082*6210*A</v>
      </c>
      <c r="B742" s="281">
        <f>ROUND(L59,0)</f>
        <v>7113</v>
      </c>
      <c r="C742" s="284">
        <f>ROUND(L60,2)</f>
        <v>22.97</v>
      </c>
      <c r="D742" s="281">
        <f>ROUND(L61,0)</f>
        <v>1400347</v>
      </c>
      <c r="E742" s="281">
        <f>ROUND(L62,0)</f>
        <v>316304</v>
      </c>
      <c r="F742" s="281">
        <f>ROUND(L63,0)</f>
        <v>921205</v>
      </c>
      <c r="G742" s="281">
        <f>ROUND(L64,0)</f>
        <v>164279</v>
      </c>
      <c r="H742" s="281">
        <f>ROUND(L65,0)</f>
        <v>640</v>
      </c>
      <c r="I742" s="281">
        <f>ROUND(L66,0)</f>
        <v>20036</v>
      </c>
      <c r="J742" s="281">
        <f>ROUND(L67,0)</f>
        <v>52800</v>
      </c>
      <c r="K742" s="281">
        <f>ROUND(L68,0)</f>
        <v>31313</v>
      </c>
      <c r="L742" s="281">
        <f>ROUND(L70,0)</f>
        <v>0</v>
      </c>
      <c r="M742" s="281">
        <f>ROUND(L71,0)</f>
        <v>2917934</v>
      </c>
      <c r="N742" s="281">
        <f>ROUND(L76,0)</f>
        <v>9800</v>
      </c>
      <c r="O742" s="281">
        <f>ROUND(L74,0)</f>
        <v>0</v>
      </c>
      <c r="P742" s="281">
        <f>IF(L77&gt;0,ROUND(L77,0),0)</f>
        <v>7113</v>
      </c>
      <c r="Q742" s="281">
        <f>IF(L78&gt;0,ROUND(L78,0),0)</f>
        <v>9800</v>
      </c>
      <c r="R742" s="281">
        <f>IF(L79&gt;0,ROUND(L79,0),0)</f>
        <v>7113</v>
      </c>
      <c r="S742" s="281">
        <f>IF(L80&gt;0,ROUND(L80,0),0)</f>
        <v>20</v>
      </c>
      <c r="T742" s="284">
        <f>IF(L81&gt;0,ROUND(L81,2),0)</f>
        <v>0</v>
      </c>
      <c r="U742" s="281"/>
      <c r="X742" s="281"/>
      <c r="Y742" s="281"/>
      <c r="Z742" s="281">
        <f t="shared" si="21"/>
        <v>-19750</v>
      </c>
    </row>
    <row r="743" spans="1:26" ht="12.65" customHeight="1" x14ac:dyDescent="0.3">
      <c r="A743" s="209" t="str">
        <f>RIGHT($C$84,3)&amp;"*"&amp;RIGHT($C$83,4)&amp;"*"&amp;M$55&amp;"*"&amp;"A"</f>
        <v>ict*082*6330*A</v>
      </c>
      <c r="B743" s="281">
        <f>ROUND(M59,0)</f>
        <v>0</v>
      </c>
      <c r="C743" s="284">
        <f>ROUND(M60,2)</f>
        <v>0</v>
      </c>
      <c r="D743" s="281">
        <f>ROUND(M61,0)</f>
        <v>0</v>
      </c>
      <c r="E743" s="281">
        <f>ROUND(M62,0)</f>
        <v>0</v>
      </c>
      <c r="F743" s="281">
        <f>ROUND(M63,0)</f>
        <v>0</v>
      </c>
      <c r="G743" s="281">
        <f>ROUND(M64,0)</f>
        <v>0</v>
      </c>
      <c r="H743" s="281">
        <f>ROUND(M65,0)</f>
        <v>0</v>
      </c>
      <c r="I743" s="281">
        <f>ROUND(M66,0)</f>
        <v>0</v>
      </c>
      <c r="J743" s="281">
        <f>ROUND(M67,0)</f>
        <v>0</v>
      </c>
      <c r="K743" s="281">
        <f>ROUND(M68,0)</f>
        <v>0</v>
      </c>
      <c r="L743" s="281">
        <f>ROUND(M70,0)</f>
        <v>0</v>
      </c>
      <c r="M743" s="281">
        <f>ROUND(M71,0)</f>
        <v>0</v>
      </c>
      <c r="N743" s="281">
        <f>ROUND(M76,0)</f>
        <v>0</v>
      </c>
      <c r="O743" s="281">
        <f>ROUND(M74,0)</f>
        <v>0</v>
      </c>
      <c r="P743" s="281">
        <f>IF(M77&gt;0,ROUND(M77,0),0)</f>
        <v>0</v>
      </c>
      <c r="Q743" s="281">
        <f>IF(M78&gt;0,ROUND(M78,0),0)</f>
        <v>0</v>
      </c>
      <c r="R743" s="281">
        <f>IF(M79&gt;0,ROUND(M79,0),0)</f>
        <v>0</v>
      </c>
      <c r="S743" s="281">
        <f>IF(M80&gt;0,ROUND(M80,0),0)</f>
        <v>0</v>
      </c>
      <c r="T743" s="284">
        <f>IF(M81&gt;0,ROUND(M81,2),0)</f>
        <v>0</v>
      </c>
      <c r="U743" s="281"/>
      <c r="X743" s="281"/>
      <c r="Y743" s="281"/>
      <c r="Z743" s="281">
        <f t="shared" si="21"/>
        <v>85419</v>
      </c>
    </row>
    <row r="744" spans="1:26" ht="12.65" customHeight="1" x14ac:dyDescent="0.3">
      <c r="A744" s="209" t="str">
        <f>RIGHT($C$84,3)&amp;"*"&amp;RIGHT($C$83,4)&amp;"*"&amp;N$55&amp;"*"&amp;"A"</f>
        <v>ict*082*6400*A</v>
      </c>
      <c r="B744" s="281">
        <f>ROUND(N59,0)</f>
        <v>0</v>
      </c>
      <c r="C744" s="284">
        <f>ROUND(N60,2)</f>
        <v>0</v>
      </c>
      <c r="D744" s="281">
        <f>ROUND(N61,0)</f>
        <v>0</v>
      </c>
      <c r="E744" s="281">
        <f>ROUND(N62,0)</f>
        <v>0</v>
      </c>
      <c r="F744" s="281">
        <f>ROUND(N63,0)</f>
        <v>0</v>
      </c>
      <c r="G744" s="281">
        <f>ROUND(N64,0)</f>
        <v>0</v>
      </c>
      <c r="H744" s="281">
        <f>ROUND(N65,0)</f>
        <v>0</v>
      </c>
      <c r="I744" s="281">
        <f>ROUND(N66,0)</f>
        <v>0</v>
      </c>
      <c r="J744" s="281">
        <f>ROUND(N67,0)</f>
        <v>0</v>
      </c>
      <c r="K744" s="281">
        <f>ROUND(N68,0)</f>
        <v>0</v>
      </c>
      <c r="L744" s="281">
        <f>ROUND(N70,0)</f>
        <v>0</v>
      </c>
      <c r="M744" s="281">
        <f>ROUND(N71,0)</f>
        <v>0</v>
      </c>
      <c r="N744" s="281">
        <f>ROUND(N76,0)</f>
        <v>0</v>
      </c>
      <c r="O744" s="281">
        <f>ROUND(N74,0)</f>
        <v>0</v>
      </c>
      <c r="P744" s="281">
        <f>IF(N77&gt;0,ROUND(N77,0),0)</f>
        <v>0</v>
      </c>
      <c r="Q744" s="281">
        <f>IF(N78&gt;0,ROUND(N78,0),0)</f>
        <v>0</v>
      </c>
      <c r="R744" s="281">
        <f>IF(N79&gt;0,ROUND(N79,0),0)</f>
        <v>0</v>
      </c>
      <c r="S744" s="281">
        <f>IF(N80&gt;0,ROUND(N80,0),0)</f>
        <v>0</v>
      </c>
      <c r="T744" s="284">
        <f>IF(N81&gt;0,ROUND(N81,2),0)</f>
        <v>0</v>
      </c>
      <c r="U744" s="281"/>
      <c r="X744" s="281"/>
      <c r="Y744" s="281"/>
      <c r="Z744" s="281">
        <f t="shared" si="21"/>
        <v>0</v>
      </c>
    </row>
    <row r="745" spans="1:26" ht="12.65" customHeight="1" x14ac:dyDescent="0.3">
      <c r="A745" s="209" t="str">
        <f>RIGHT($C$84,3)&amp;"*"&amp;RIGHT($C$83,4)&amp;"*"&amp;O$55&amp;"*"&amp;"A"</f>
        <v>ict*082*7010*A</v>
      </c>
      <c r="B745" s="281">
        <f>ROUND(O59,0)</f>
        <v>0</v>
      </c>
      <c r="C745" s="284">
        <f>ROUND(O60,2)</f>
        <v>0</v>
      </c>
      <c r="D745" s="281">
        <f>ROUND(O61,0)</f>
        <v>0</v>
      </c>
      <c r="E745" s="281">
        <f>ROUND(O62,0)</f>
        <v>0</v>
      </c>
      <c r="F745" s="281">
        <f>ROUND(O63,0)</f>
        <v>0</v>
      </c>
      <c r="G745" s="281">
        <f>ROUND(O64,0)</f>
        <v>0</v>
      </c>
      <c r="H745" s="281">
        <f>ROUND(O65,0)</f>
        <v>0</v>
      </c>
      <c r="I745" s="281">
        <f>ROUND(O66,0)</f>
        <v>0</v>
      </c>
      <c r="J745" s="281">
        <f>ROUND(O67,0)</f>
        <v>0</v>
      </c>
      <c r="K745" s="281">
        <f>ROUND(O68,0)</f>
        <v>0</v>
      </c>
      <c r="L745" s="281">
        <f>ROUND(O70,0)</f>
        <v>0</v>
      </c>
      <c r="M745" s="281">
        <f>ROUND(O71,0)</f>
        <v>0</v>
      </c>
      <c r="N745" s="281">
        <f>ROUND(O76,0)</f>
        <v>0</v>
      </c>
      <c r="O745" s="281">
        <f>ROUND(O74,0)</f>
        <v>0</v>
      </c>
      <c r="P745" s="281">
        <f>IF(O77&gt;0,ROUND(O77,0),0)</f>
        <v>0</v>
      </c>
      <c r="Q745" s="281">
        <f>IF(O78&gt;0,ROUND(O78,0),0)</f>
        <v>0</v>
      </c>
      <c r="R745" s="281">
        <f>IF(O79&gt;0,ROUND(O79,0),0)</f>
        <v>0</v>
      </c>
      <c r="S745" s="281">
        <f>IF(O80&gt;0,ROUND(O80,0),0)</f>
        <v>0</v>
      </c>
      <c r="T745" s="284">
        <f>IF(O81&gt;0,ROUND(O81,2),0)</f>
        <v>0</v>
      </c>
      <c r="U745" s="281"/>
      <c r="X745" s="281"/>
      <c r="Y745" s="281"/>
      <c r="Z745" s="281">
        <f t="shared" si="21"/>
        <v>0</v>
      </c>
    </row>
    <row r="746" spans="1:26" ht="12.65" customHeight="1" x14ac:dyDescent="0.3">
      <c r="A746" s="209" t="str">
        <f>RIGHT($C$84,3)&amp;"*"&amp;RIGHT($C$83,4)&amp;"*"&amp;P$55&amp;"*"&amp;"A"</f>
        <v>ict*082*7020*A</v>
      </c>
      <c r="B746" s="281">
        <f>ROUND(P59,0)</f>
        <v>0</v>
      </c>
      <c r="C746" s="284">
        <f>ROUND(P60,2)</f>
        <v>0</v>
      </c>
      <c r="D746" s="281">
        <f>ROUND(P61,0)</f>
        <v>0</v>
      </c>
      <c r="E746" s="281">
        <f>ROUND(P62,0)</f>
        <v>0</v>
      </c>
      <c r="F746" s="281">
        <f>ROUND(P63,0)</f>
        <v>0</v>
      </c>
      <c r="G746" s="281">
        <f>ROUND(P64,0)</f>
        <v>0</v>
      </c>
      <c r="H746" s="281">
        <f>ROUND(P65,0)</f>
        <v>0</v>
      </c>
      <c r="I746" s="281">
        <f>ROUND(P66,0)</f>
        <v>0</v>
      </c>
      <c r="J746" s="281">
        <f>ROUND(P67,0)</f>
        <v>0</v>
      </c>
      <c r="K746" s="281">
        <f>ROUND(P68,0)</f>
        <v>0</v>
      </c>
      <c r="L746" s="281">
        <f>ROUND(P70,0)</f>
        <v>0</v>
      </c>
      <c r="M746" s="281">
        <f>ROUND(P71,0)</f>
        <v>0</v>
      </c>
      <c r="N746" s="281">
        <f>ROUND(P76,0)</f>
        <v>0</v>
      </c>
      <c r="O746" s="281">
        <f>ROUND(P74,0)</f>
        <v>0</v>
      </c>
      <c r="P746" s="281">
        <f>IF(P77&gt;0,ROUND(P77,0),0)</f>
        <v>0</v>
      </c>
      <c r="Q746" s="281">
        <f>IF(P78&gt;0,ROUND(P78,0),0)</f>
        <v>0</v>
      </c>
      <c r="R746" s="281">
        <f>IF(P79&gt;0,ROUND(P79,0),0)</f>
        <v>0</v>
      </c>
      <c r="S746" s="281">
        <f>IF(P80&gt;0,ROUND(P80,0),0)</f>
        <v>0</v>
      </c>
      <c r="T746" s="284">
        <f>IF(P81&gt;0,ROUND(P81,2),0)</f>
        <v>0</v>
      </c>
      <c r="U746" s="281"/>
      <c r="X746" s="281"/>
      <c r="Y746" s="281"/>
      <c r="Z746" s="281">
        <f t="shared" si="21"/>
        <v>0</v>
      </c>
    </row>
    <row r="747" spans="1:26" ht="12.65" customHeight="1" x14ac:dyDescent="0.3">
      <c r="A747" s="209" t="str">
        <f>RIGHT($C$84,3)&amp;"*"&amp;RIGHT($C$83,4)&amp;"*"&amp;Q$55&amp;"*"&amp;"A"</f>
        <v>ict*082*7030*A</v>
      </c>
      <c r="B747" s="281">
        <f>ROUND(Q59,0)</f>
        <v>0</v>
      </c>
      <c r="C747" s="284">
        <f>ROUND(Q60,2)</f>
        <v>0</v>
      </c>
      <c r="D747" s="281">
        <f>ROUND(Q61,0)</f>
        <v>0</v>
      </c>
      <c r="E747" s="281">
        <f>ROUND(Q62,0)</f>
        <v>0</v>
      </c>
      <c r="F747" s="281">
        <f>ROUND(Q63,0)</f>
        <v>0</v>
      </c>
      <c r="G747" s="281">
        <f>ROUND(Q64,0)</f>
        <v>0</v>
      </c>
      <c r="H747" s="281">
        <f>ROUND(Q65,0)</f>
        <v>0</v>
      </c>
      <c r="I747" s="281">
        <f>ROUND(Q66,0)</f>
        <v>0</v>
      </c>
      <c r="J747" s="281">
        <f>ROUND(Q67,0)</f>
        <v>0</v>
      </c>
      <c r="K747" s="281">
        <f>ROUND(Q68,0)</f>
        <v>0</v>
      </c>
      <c r="L747" s="281">
        <f>ROUND(Q70,0)</f>
        <v>0</v>
      </c>
      <c r="M747" s="281">
        <f>ROUND(Q71,0)</f>
        <v>0</v>
      </c>
      <c r="N747" s="281">
        <f>ROUND(Q76,0)</f>
        <v>0</v>
      </c>
      <c r="O747" s="281">
        <f>ROUND(Q74,0)</f>
        <v>0</v>
      </c>
      <c r="P747" s="281">
        <f>IF(Q77&gt;0,ROUND(Q77,0),0)</f>
        <v>0</v>
      </c>
      <c r="Q747" s="281">
        <f>IF(Q78&gt;0,ROUND(Q78,0),0)</f>
        <v>0</v>
      </c>
      <c r="R747" s="281">
        <f>IF(Q79&gt;0,ROUND(Q79,0),0)</f>
        <v>0</v>
      </c>
      <c r="S747" s="281">
        <f>IF(Q80&gt;0,ROUND(Q80,0),0)</f>
        <v>0</v>
      </c>
      <c r="T747" s="284">
        <f>IF(Q81&gt;0,ROUND(Q81,2),0)</f>
        <v>0</v>
      </c>
      <c r="U747" s="281"/>
      <c r="X747" s="281"/>
      <c r="Y747" s="281"/>
      <c r="Z747" s="281">
        <f t="shared" si="21"/>
        <v>0</v>
      </c>
    </row>
    <row r="748" spans="1:26" ht="12.65" customHeight="1" x14ac:dyDescent="0.3">
      <c r="A748" s="209" t="str">
        <f>RIGHT($C$84,3)&amp;"*"&amp;RIGHT($C$83,4)&amp;"*"&amp;R$55&amp;"*"&amp;"A"</f>
        <v>ict*082*7040*A</v>
      </c>
      <c r="B748" s="281">
        <f>ROUND(R59,0)</f>
        <v>0</v>
      </c>
      <c r="C748" s="284">
        <f>ROUND(R60,2)</f>
        <v>0</v>
      </c>
      <c r="D748" s="281">
        <f>ROUND(R61,0)</f>
        <v>0</v>
      </c>
      <c r="E748" s="281">
        <f>ROUND(R62,0)</f>
        <v>0</v>
      </c>
      <c r="F748" s="281">
        <f>ROUND(R63,0)</f>
        <v>0</v>
      </c>
      <c r="G748" s="281">
        <f>ROUND(R64,0)</f>
        <v>0</v>
      </c>
      <c r="H748" s="281">
        <f>ROUND(R65,0)</f>
        <v>0</v>
      </c>
      <c r="I748" s="281">
        <f>ROUND(R66,0)</f>
        <v>0</v>
      </c>
      <c r="J748" s="281">
        <f>ROUND(R67,0)</f>
        <v>0</v>
      </c>
      <c r="K748" s="281">
        <f>ROUND(R68,0)</f>
        <v>0</v>
      </c>
      <c r="L748" s="281">
        <f>ROUND(R70,0)</f>
        <v>0</v>
      </c>
      <c r="M748" s="281">
        <f>ROUND(R71,0)</f>
        <v>0</v>
      </c>
      <c r="N748" s="281">
        <f>ROUND(R76,0)</f>
        <v>0</v>
      </c>
      <c r="O748" s="281">
        <f>ROUND(R74,0)</f>
        <v>0</v>
      </c>
      <c r="P748" s="281">
        <f>IF(R77&gt;0,ROUND(R77,0),0)</f>
        <v>0</v>
      </c>
      <c r="Q748" s="281">
        <f>IF(R78&gt;0,ROUND(R78,0),0)</f>
        <v>0</v>
      </c>
      <c r="R748" s="281">
        <f>IF(R79&gt;0,ROUND(R79,0),0)</f>
        <v>0</v>
      </c>
      <c r="S748" s="281">
        <f>IF(R80&gt;0,ROUND(R80,0),0)</f>
        <v>0</v>
      </c>
      <c r="T748" s="284">
        <f>IF(R81&gt;0,ROUND(R81,2),0)</f>
        <v>0</v>
      </c>
      <c r="U748" s="281"/>
      <c r="X748" s="281"/>
      <c r="Y748" s="281"/>
      <c r="Z748" s="281">
        <f t="shared" si="21"/>
        <v>0</v>
      </c>
    </row>
    <row r="749" spans="1:26" ht="12.65" customHeight="1" x14ac:dyDescent="0.3">
      <c r="A749" s="209" t="str">
        <f>RIGHT($C$84,3)&amp;"*"&amp;RIGHT($C$83,4)&amp;"*"&amp;S$55&amp;"*"&amp;"A"</f>
        <v>ict*082*7050*A</v>
      </c>
      <c r="B749" s="281"/>
      <c r="C749" s="284">
        <f>ROUND(S60,2)</f>
        <v>0.93</v>
      </c>
      <c r="D749" s="281">
        <f>ROUND(S61,0)</f>
        <v>42652</v>
      </c>
      <c r="E749" s="281">
        <f>ROUND(S62,0)</f>
        <v>9634</v>
      </c>
      <c r="F749" s="281">
        <f>ROUND(S63,0)</f>
        <v>63</v>
      </c>
      <c r="G749" s="281">
        <f>ROUND(S64,0)</f>
        <v>2621</v>
      </c>
      <c r="H749" s="281">
        <f>ROUND(S65,0)</f>
        <v>0</v>
      </c>
      <c r="I749" s="281">
        <f>ROUND(S66,0)</f>
        <v>0</v>
      </c>
      <c r="J749" s="281">
        <f>ROUND(S67,0)</f>
        <v>1546</v>
      </c>
      <c r="K749" s="281">
        <f>ROUND(S68,0)</f>
        <v>0</v>
      </c>
      <c r="L749" s="281">
        <f>ROUND(S70,0)</f>
        <v>0</v>
      </c>
      <c r="M749" s="281">
        <f>ROUND(S71,0)</f>
        <v>56553</v>
      </c>
      <c r="N749" s="281">
        <f>ROUND(S76,0)</f>
        <v>287</v>
      </c>
      <c r="O749" s="281">
        <f>ROUND(S74,0)</f>
        <v>5463</v>
      </c>
      <c r="P749" s="281">
        <f>IF(S77&gt;0,ROUND(S77,0),0)</f>
        <v>0</v>
      </c>
      <c r="Q749" s="281">
        <f>IF(S78&gt;0,ROUND(S78,0),0)</f>
        <v>287</v>
      </c>
      <c r="R749" s="281">
        <f>IF(S79&gt;0,ROUND(S79,0),0)</f>
        <v>0</v>
      </c>
      <c r="S749" s="281">
        <f>IF(S80&gt;0,ROUND(S80,0),0)</f>
        <v>0</v>
      </c>
      <c r="T749" s="284">
        <f>IF(S81&gt;0,ROUND(S81,2),0)</f>
        <v>0</v>
      </c>
      <c r="U749" s="281"/>
      <c r="X749" s="281"/>
      <c r="Y749" s="281"/>
      <c r="Z749" s="281">
        <f t="shared" si="21"/>
        <v>0</v>
      </c>
    </row>
    <row r="750" spans="1:26" ht="12.65" customHeight="1" x14ac:dyDescent="0.3">
      <c r="A750" s="209" t="str">
        <f>RIGHT($C$84,3)&amp;"*"&amp;RIGHT($C$83,4)&amp;"*"&amp;T$55&amp;"*"&amp;"A"</f>
        <v>ict*082*7060*A</v>
      </c>
      <c r="B750" s="281"/>
      <c r="C750" s="284">
        <f>ROUND(T60,2)</f>
        <v>0</v>
      </c>
      <c r="D750" s="281">
        <f>ROUND(T61,0)</f>
        <v>0</v>
      </c>
      <c r="E750" s="281">
        <f>ROUND(T62,0)</f>
        <v>0</v>
      </c>
      <c r="F750" s="281">
        <f>ROUND(T63,0)</f>
        <v>0</v>
      </c>
      <c r="G750" s="281">
        <f>ROUND(T64,0)</f>
        <v>0</v>
      </c>
      <c r="H750" s="281">
        <f>ROUND(T65,0)</f>
        <v>0</v>
      </c>
      <c r="I750" s="281">
        <f>ROUND(T66,0)</f>
        <v>0</v>
      </c>
      <c r="J750" s="281">
        <f>ROUND(T67,0)</f>
        <v>0</v>
      </c>
      <c r="K750" s="281">
        <f>ROUND(T68,0)</f>
        <v>0</v>
      </c>
      <c r="L750" s="281">
        <f>ROUND(T70,0)</f>
        <v>0</v>
      </c>
      <c r="M750" s="281">
        <f>ROUND(T71,0)</f>
        <v>0</v>
      </c>
      <c r="N750" s="281">
        <f>ROUND(T76,0)</f>
        <v>0</v>
      </c>
      <c r="O750" s="281">
        <f>ROUND(T74,0)</f>
        <v>0</v>
      </c>
      <c r="P750" s="281">
        <f>IF(T77&gt;0,ROUND(T77,0),0)</f>
        <v>0</v>
      </c>
      <c r="Q750" s="281">
        <f>IF(T78&gt;0,ROUND(T78,0),0)</f>
        <v>0</v>
      </c>
      <c r="R750" s="281">
        <f>IF(T79&gt;0,ROUND(T79,0),0)</f>
        <v>0</v>
      </c>
      <c r="S750" s="281">
        <f>IF(T80&gt;0,ROUND(T80,0),0)</f>
        <v>0</v>
      </c>
      <c r="T750" s="284">
        <f>IF(T81&gt;0,ROUND(T81,2),0)</f>
        <v>0</v>
      </c>
      <c r="U750" s="281"/>
      <c r="X750" s="281"/>
      <c r="Y750" s="281"/>
      <c r="Z750" s="281">
        <f t="shared" si="21"/>
        <v>-22361</v>
      </c>
    </row>
    <row r="751" spans="1:26" ht="12.65" customHeight="1" x14ac:dyDescent="0.3">
      <c r="A751" s="209" t="str">
        <f>RIGHT($C$84,3)&amp;"*"&amp;RIGHT($C$83,4)&amp;"*"&amp;U$55&amp;"*"&amp;"A"</f>
        <v>ict*082*7070*A</v>
      </c>
      <c r="B751" s="281">
        <f>ROUND(U59,0)</f>
        <v>3173</v>
      </c>
      <c r="C751" s="284">
        <f>ROUND(U60,2)</f>
        <v>4.1500000000000004</v>
      </c>
      <c r="D751" s="281">
        <f>ROUND(U61,0)</f>
        <v>231763</v>
      </c>
      <c r="E751" s="281">
        <f>ROUND(U62,0)</f>
        <v>52350</v>
      </c>
      <c r="F751" s="281">
        <f>ROUND(U63,0)</f>
        <v>11949</v>
      </c>
      <c r="G751" s="281">
        <f>ROUND(U64,0)</f>
        <v>156866</v>
      </c>
      <c r="H751" s="281">
        <f>ROUND(U65,0)</f>
        <v>0</v>
      </c>
      <c r="I751" s="281">
        <f>ROUND(U66,0)</f>
        <v>137349</v>
      </c>
      <c r="J751" s="281">
        <f>ROUND(U67,0)</f>
        <v>3173</v>
      </c>
      <c r="K751" s="281">
        <f>ROUND(U68,0)</f>
        <v>-171</v>
      </c>
      <c r="L751" s="281">
        <f>ROUND(U70,0)</f>
        <v>0</v>
      </c>
      <c r="M751" s="281">
        <f>ROUND(U71,0)</f>
        <v>596798</v>
      </c>
      <c r="N751" s="281">
        <f>ROUND(U76,0)</f>
        <v>589</v>
      </c>
      <c r="O751" s="281">
        <f>ROUND(U74,0)</f>
        <v>1244855</v>
      </c>
      <c r="P751" s="281">
        <f>IF(U77&gt;0,ROUND(U77,0),0)</f>
        <v>0</v>
      </c>
      <c r="Q751" s="281">
        <f>IF(U78&gt;0,ROUND(U78,0),0)</f>
        <v>589</v>
      </c>
      <c r="R751" s="281">
        <f>IF(U79&gt;0,ROUND(U79,0),0)</f>
        <v>0</v>
      </c>
      <c r="S751" s="281">
        <f>IF(U80&gt;0,ROUND(U80,0),0)</f>
        <v>0</v>
      </c>
      <c r="T751" s="284">
        <f>IF(U81&gt;0,ROUND(U81,2),0)</f>
        <v>0</v>
      </c>
      <c r="U751" s="281"/>
      <c r="X751" s="281"/>
      <c r="Y751" s="281"/>
      <c r="Z751" s="281">
        <f t="shared" si="21"/>
        <v>0</v>
      </c>
    </row>
    <row r="752" spans="1:26" ht="12.65" customHeight="1" x14ac:dyDescent="0.3">
      <c r="A752" s="209" t="str">
        <f>RIGHT($C$84,3)&amp;"*"&amp;RIGHT($C$83,4)&amp;"*"&amp;V$55&amp;"*"&amp;"A"</f>
        <v>ict*082*7110*A</v>
      </c>
      <c r="B752" s="281">
        <f>ROUND(V59,0)</f>
        <v>212</v>
      </c>
      <c r="C752" s="284">
        <f>ROUND(V60,2)</f>
        <v>0.04</v>
      </c>
      <c r="D752" s="281">
        <f>ROUND(V61,0)</f>
        <v>2162</v>
      </c>
      <c r="E752" s="281">
        <f>ROUND(V62,0)</f>
        <v>488</v>
      </c>
      <c r="F752" s="281">
        <f>ROUND(V63,0)</f>
        <v>4839</v>
      </c>
      <c r="G752" s="281">
        <f>ROUND(V64,0)</f>
        <v>31</v>
      </c>
      <c r="H752" s="281">
        <f>ROUND(V65,0)</f>
        <v>0</v>
      </c>
      <c r="I752" s="281">
        <f>ROUND(V66,0)</f>
        <v>2097</v>
      </c>
      <c r="J752" s="281">
        <f>ROUND(V67,0)</f>
        <v>205</v>
      </c>
      <c r="K752" s="281">
        <f>ROUND(V68,0)</f>
        <v>-1570</v>
      </c>
      <c r="L752" s="281">
        <f>ROUND(V70,0)</f>
        <v>0</v>
      </c>
      <c r="M752" s="281">
        <f>ROUND(V71,0)</f>
        <v>8975</v>
      </c>
      <c r="N752" s="281">
        <f>ROUND(V76,0)</f>
        <v>38</v>
      </c>
      <c r="O752" s="281">
        <f>ROUND(V74,0)</f>
        <v>66274</v>
      </c>
      <c r="P752" s="281">
        <f>IF(V77&gt;0,ROUND(V77,0),0)</f>
        <v>0</v>
      </c>
      <c r="Q752" s="281">
        <f>IF(V78&gt;0,ROUND(V78,0),0)</f>
        <v>38</v>
      </c>
      <c r="R752" s="281">
        <f>IF(V79&gt;0,ROUND(V79,0),0)</f>
        <v>0</v>
      </c>
      <c r="S752" s="281">
        <f>IF(V80&gt;0,ROUND(V80,0),0)</f>
        <v>0</v>
      </c>
      <c r="T752" s="284">
        <f>IF(V81&gt;0,ROUND(V81,2),0)</f>
        <v>0</v>
      </c>
      <c r="U752" s="281"/>
      <c r="X752" s="281"/>
      <c r="Y752" s="281"/>
      <c r="Z752" s="281">
        <f t="shared" si="21"/>
        <v>196769</v>
      </c>
    </row>
    <row r="753" spans="1:26" ht="12.65" customHeight="1" x14ac:dyDescent="0.3">
      <c r="A753" s="209" t="str">
        <f>RIGHT($C$84,3)&amp;"*"&amp;RIGHT($C$83,4)&amp;"*"&amp;W$55&amp;"*"&amp;"A"</f>
        <v>ict*082*7120*A</v>
      </c>
      <c r="B753" s="281">
        <f>ROUND(W59,0)</f>
        <v>0</v>
      </c>
      <c r="C753" s="284">
        <f>ROUND(W60,2)</f>
        <v>0</v>
      </c>
      <c r="D753" s="281">
        <f>ROUND(W61,0)</f>
        <v>0</v>
      </c>
      <c r="E753" s="281">
        <f>ROUND(W62,0)</f>
        <v>0</v>
      </c>
      <c r="F753" s="281">
        <f>ROUND(W63,0)</f>
        <v>0</v>
      </c>
      <c r="G753" s="281">
        <f>ROUND(W64,0)</f>
        <v>0</v>
      </c>
      <c r="H753" s="281">
        <f>ROUND(W65,0)</f>
        <v>0</v>
      </c>
      <c r="I753" s="281">
        <f>ROUND(W66,0)</f>
        <v>0</v>
      </c>
      <c r="J753" s="281">
        <f>ROUND(W67,0)</f>
        <v>0</v>
      </c>
      <c r="K753" s="281">
        <f>ROUND(W68,0)</f>
        <v>0</v>
      </c>
      <c r="L753" s="281">
        <f>ROUND(W70,0)</f>
        <v>0</v>
      </c>
      <c r="M753" s="281">
        <f>ROUND(W71,0)</f>
        <v>0</v>
      </c>
      <c r="N753" s="281">
        <f>ROUND(W76,0)</f>
        <v>0</v>
      </c>
      <c r="O753" s="281">
        <f>ROUND(W74,0)</f>
        <v>0</v>
      </c>
      <c r="P753" s="281">
        <f>IF(W77&gt;0,ROUND(W77,0),0)</f>
        <v>0</v>
      </c>
      <c r="Q753" s="281">
        <f>IF(W78&gt;0,ROUND(W78,0),0)</f>
        <v>0</v>
      </c>
      <c r="R753" s="281">
        <f>IF(W79&gt;0,ROUND(W79,0),0)</f>
        <v>0</v>
      </c>
      <c r="S753" s="281">
        <f>IF(W80&gt;0,ROUND(W80,0),0)</f>
        <v>0</v>
      </c>
      <c r="T753" s="284">
        <f>IF(W81&gt;0,ROUND(W81,2),0)</f>
        <v>0</v>
      </c>
      <c r="U753" s="281"/>
      <c r="X753" s="281"/>
      <c r="Y753" s="281"/>
      <c r="Z753" s="281">
        <f t="shared" si="21"/>
        <v>8131</v>
      </c>
    </row>
    <row r="754" spans="1:26" ht="12.65" customHeight="1" x14ac:dyDescent="0.3">
      <c r="A754" s="209" t="str">
        <f>RIGHT($C$84,3)&amp;"*"&amp;RIGHT($C$83,4)&amp;"*"&amp;X$55&amp;"*"&amp;"A"</f>
        <v>ict*082*7130*A</v>
      </c>
      <c r="B754" s="281">
        <f>ROUND(X59,0)</f>
        <v>0</v>
      </c>
      <c r="C754" s="284">
        <f>ROUND(X60,2)</f>
        <v>0</v>
      </c>
      <c r="D754" s="281">
        <f>ROUND(X61,0)</f>
        <v>0</v>
      </c>
      <c r="E754" s="281">
        <f>ROUND(X62,0)</f>
        <v>0</v>
      </c>
      <c r="F754" s="281">
        <f>ROUND(X63,0)</f>
        <v>0</v>
      </c>
      <c r="G754" s="281">
        <f>ROUND(X64,0)</f>
        <v>0</v>
      </c>
      <c r="H754" s="281">
        <f>ROUND(X65,0)</f>
        <v>0</v>
      </c>
      <c r="I754" s="281">
        <f>ROUND(X66,0)</f>
        <v>0</v>
      </c>
      <c r="J754" s="281">
        <f>ROUND(X67,0)</f>
        <v>0</v>
      </c>
      <c r="K754" s="281">
        <f>ROUND(X68,0)</f>
        <v>0</v>
      </c>
      <c r="L754" s="281">
        <f>ROUND(X70,0)</f>
        <v>0</v>
      </c>
      <c r="M754" s="281">
        <f>ROUND(X71,0)</f>
        <v>0</v>
      </c>
      <c r="N754" s="281">
        <f>ROUND(X76,0)</f>
        <v>0</v>
      </c>
      <c r="O754" s="281">
        <f>ROUND(X74,0)</f>
        <v>0</v>
      </c>
      <c r="P754" s="281">
        <f>IF(X77&gt;0,ROUND(X77,0),0)</f>
        <v>0</v>
      </c>
      <c r="Q754" s="281">
        <f>IF(X78&gt;0,ROUND(X78,0),0)</f>
        <v>0</v>
      </c>
      <c r="R754" s="281">
        <f>IF(X79&gt;0,ROUND(X79,0),0)</f>
        <v>0</v>
      </c>
      <c r="S754" s="281">
        <f>IF(X80&gt;0,ROUND(X80,0),0)</f>
        <v>0</v>
      </c>
      <c r="T754" s="284">
        <f>IF(X81&gt;0,ROUND(X81,2),0)</f>
        <v>0</v>
      </c>
      <c r="U754" s="281"/>
      <c r="X754" s="281"/>
      <c r="Y754" s="281"/>
      <c r="Z754" s="281">
        <f t="shared" si="21"/>
        <v>0</v>
      </c>
    </row>
    <row r="755" spans="1:26" ht="12.65" customHeight="1" x14ac:dyDescent="0.3">
      <c r="A755" s="209" t="str">
        <f>RIGHT($C$84,3)&amp;"*"&amp;RIGHT($C$83,4)&amp;"*"&amp;Y$55&amp;"*"&amp;"A"</f>
        <v>ict*082*7140*A</v>
      </c>
      <c r="B755" s="281">
        <f>ROUND(Y59,0)</f>
        <v>673</v>
      </c>
      <c r="C755" s="284">
        <f>ROUND(Y60,2)</f>
        <v>4.4400000000000004</v>
      </c>
      <c r="D755" s="281">
        <f>ROUND(Y61,0)</f>
        <v>266887</v>
      </c>
      <c r="E755" s="281">
        <f>ROUND(Y62,0)</f>
        <v>60283</v>
      </c>
      <c r="F755" s="281">
        <f>ROUND(Y63,0)</f>
        <v>15299</v>
      </c>
      <c r="G755" s="281">
        <f>ROUND(Y64,0)</f>
        <v>97</v>
      </c>
      <c r="H755" s="281">
        <f>ROUND(Y65,0)</f>
        <v>0</v>
      </c>
      <c r="I755" s="281">
        <f>ROUND(Y66,0)</f>
        <v>6631</v>
      </c>
      <c r="J755" s="281">
        <f>ROUND(Y67,0)</f>
        <v>647</v>
      </c>
      <c r="K755" s="281">
        <f>ROUND(Y68,0)</f>
        <v>-4963</v>
      </c>
      <c r="L755" s="281">
        <f>ROUND(Y70,0)</f>
        <v>0</v>
      </c>
      <c r="M755" s="281">
        <f>ROUND(Y71,0)</f>
        <v>347166</v>
      </c>
      <c r="N755" s="281">
        <f>ROUND(Y76,0)</f>
        <v>120</v>
      </c>
      <c r="O755" s="281">
        <f>ROUND(Y74,0)</f>
        <v>191687</v>
      </c>
      <c r="P755" s="281">
        <f>IF(Y77&gt;0,ROUND(Y77,0),0)</f>
        <v>0</v>
      </c>
      <c r="Q755" s="281">
        <f>IF(Y78&gt;0,ROUND(Y78,0),0)</f>
        <v>120</v>
      </c>
      <c r="R755" s="281">
        <f>IF(Y79&gt;0,ROUND(Y79,0),0)</f>
        <v>0</v>
      </c>
      <c r="S755" s="281">
        <f>IF(Y80&gt;0,ROUND(Y80,0),0)</f>
        <v>0</v>
      </c>
      <c r="T755" s="284">
        <f>IF(Y81&gt;0,ROUND(Y81,2),0)</f>
        <v>0</v>
      </c>
      <c r="U755" s="281"/>
      <c r="X755" s="281"/>
      <c r="Y755" s="281"/>
      <c r="Z755" s="281">
        <f t="shared" si="21"/>
        <v>0</v>
      </c>
    </row>
    <row r="756" spans="1:26" ht="12.65" customHeight="1" x14ac:dyDescent="0.3">
      <c r="A756" s="209" t="str">
        <f>RIGHT($C$84,3)&amp;"*"&amp;RIGHT($C$83,4)&amp;"*"&amp;Z$55&amp;"*"&amp;"A"</f>
        <v>ict*082*7150*A</v>
      </c>
      <c r="B756" s="281">
        <f>ROUND(Z59,0)</f>
        <v>0</v>
      </c>
      <c r="C756" s="284">
        <f>ROUND(Z60,2)</f>
        <v>0</v>
      </c>
      <c r="D756" s="281">
        <f>ROUND(Z61,0)</f>
        <v>0</v>
      </c>
      <c r="E756" s="281">
        <f>ROUND(Z62,0)</f>
        <v>0</v>
      </c>
      <c r="F756" s="281">
        <f>ROUND(Z63,0)</f>
        <v>0</v>
      </c>
      <c r="G756" s="281">
        <f>ROUND(Z64,0)</f>
        <v>0</v>
      </c>
      <c r="H756" s="281">
        <f>ROUND(Z65,0)</f>
        <v>0</v>
      </c>
      <c r="I756" s="281">
        <f>ROUND(Z66,0)</f>
        <v>0</v>
      </c>
      <c r="J756" s="281">
        <f>ROUND(Z67,0)</f>
        <v>0</v>
      </c>
      <c r="K756" s="281">
        <f>ROUND(Z68,0)</f>
        <v>0</v>
      </c>
      <c r="L756" s="281">
        <f>ROUND(Z70,0)</f>
        <v>0</v>
      </c>
      <c r="M756" s="281">
        <f>ROUND(Z71,0)</f>
        <v>0</v>
      </c>
      <c r="N756" s="281">
        <f>ROUND(Z76,0)</f>
        <v>0</v>
      </c>
      <c r="O756" s="281">
        <f>ROUND(Z74,0)</f>
        <v>0</v>
      </c>
      <c r="P756" s="281">
        <f>IF(Z77&gt;0,ROUND(Z77,0),0)</f>
        <v>0</v>
      </c>
      <c r="Q756" s="281">
        <f>IF(Z78&gt;0,ROUND(Z78,0),0)</f>
        <v>0</v>
      </c>
      <c r="R756" s="281">
        <f>IF(Z79&gt;0,ROUND(Z79,0),0)</f>
        <v>0</v>
      </c>
      <c r="S756" s="281">
        <f>IF(Z80&gt;0,ROUND(Z80,0),0)</f>
        <v>0</v>
      </c>
      <c r="T756" s="284">
        <f>IF(Z81&gt;0,ROUND(Z81,2),0)</f>
        <v>0</v>
      </c>
      <c r="U756" s="281"/>
      <c r="X756" s="281"/>
      <c r="Y756" s="281"/>
      <c r="Z756" s="281">
        <f t="shared" si="21"/>
        <v>41521</v>
      </c>
    </row>
    <row r="757" spans="1:26" ht="12.65" customHeight="1" x14ac:dyDescent="0.3">
      <c r="A757" s="209" t="str">
        <f>RIGHT($C$84,3)&amp;"*"&amp;RIGHT($C$83,4)&amp;"*"&amp;AA$55&amp;"*"&amp;"A"</f>
        <v>ict*082*7160*A</v>
      </c>
      <c r="B757" s="281">
        <f>ROUND(AA59,0)</f>
        <v>0</v>
      </c>
      <c r="C757" s="284">
        <f>ROUND(AA60,2)</f>
        <v>0</v>
      </c>
      <c r="D757" s="281">
        <f>ROUND(AA61,0)</f>
        <v>0</v>
      </c>
      <c r="E757" s="281">
        <f>ROUND(AA62,0)</f>
        <v>0</v>
      </c>
      <c r="F757" s="281">
        <f>ROUND(AA63,0)</f>
        <v>0</v>
      </c>
      <c r="G757" s="281">
        <f>ROUND(AA64,0)</f>
        <v>0</v>
      </c>
      <c r="H757" s="281">
        <f>ROUND(AA65,0)</f>
        <v>0</v>
      </c>
      <c r="I757" s="281">
        <f>ROUND(AA66,0)</f>
        <v>0</v>
      </c>
      <c r="J757" s="281">
        <f>ROUND(AA67,0)</f>
        <v>0</v>
      </c>
      <c r="K757" s="281">
        <f>ROUND(AA68,0)</f>
        <v>0</v>
      </c>
      <c r="L757" s="281">
        <f>ROUND(AA70,0)</f>
        <v>0</v>
      </c>
      <c r="M757" s="281">
        <f>ROUND(AA71,0)</f>
        <v>0</v>
      </c>
      <c r="N757" s="281">
        <f>ROUND(AA76,0)</f>
        <v>0</v>
      </c>
      <c r="O757" s="281">
        <f>ROUND(AA74,0)</f>
        <v>0</v>
      </c>
      <c r="P757" s="281">
        <f>IF(AA77&gt;0,ROUND(AA77,0),0)</f>
        <v>0</v>
      </c>
      <c r="Q757" s="281">
        <f>IF(AA78&gt;0,ROUND(AA78,0),0)</f>
        <v>0</v>
      </c>
      <c r="R757" s="281">
        <f>IF(AA79&gt;0,ROUND(AA79,0),0)</f>
        <v>0</v>
      </c>
      <c r="S757" s="281">
        <f>IF(AA80&gt;0,ROUND(AA80,0),0)</f>
        <v>0</v>
      </c>
      <c r="T757" s="284">
        <f>IF(AA81&gt;0,ROUND(AA81,2),0)</f>
        <v>0</v>
      </c>
      <c r="U757" s="281"/>
      <c r="X757" s="281"/>
      <c r="Y757" s="281"/>
      <c r="Z757" s="281">
        <f t="shared" si="21"/>
        <v>0</v>
      </c>
    </row>
    <row r="758" spans="1:26" ht="12.65" customHeight="1" x14ac:dyDescent="0.3">
      <c r="A758" s="209" t="str">
        <f>RIGHT($C$84,3)&amp;"*"&amp;RIGHT($C$83,4)&amp;"*"&amp;AB$55&amp;"*"&amp;"A"</f>
        <v>ict*082*7170*A</v>
      </c>
      <c r="B758" s="281"/>
      <c r="C758" s="284">
        <f>ROUND(AB60,2)</f>
        <v>0</v>
      </c>
      <c r="D758" s="281">
        <f>ROUND(AB61,0)</f>
        <v>0</v>
      </c>
      <c r="E758" s="281">
        <f>ROUND(AB62,0)</f>
        <v>0</v>
      </c>
      <c r="F758" s="281">
        <f>ROUND(AB63,0)</f>
        <v>117539</v>
      </c>
      <c r="G758" s="281">
        <f>ROUND(AB64,0)</f>
        <v>93456</v>
      </c>
      <c r="H758" s="281">
        <f>ROUND(AB65,0)</f>
        <v>0</v>
      </c>
      <c r="I758" s="281">
        <f>ROUND(AB66,0)</f>
        <v>4486</v>
      </c>
      <c r="J758" s="281">
        <f>ROUND(AB67,0)</f>
        <v>307</v>
      </c>
      <c r="K758" s="281">
        <f>ROUND(AB68,0)</f>
        <v>0</v>
      </c>
      <c r="L758" s="281">
        <f>ROUND(AB70,0)</f>
        <v>0</v>
      </c>
      <c r="M758" s="281">
        <f>ROUND(AB71,0)</f>
        <v>215788</v>
      </c>
      <c r="N758" s="281">
        <f>ROUND(AB76,0)</f>
        <v>57</v>
      </c>
      <c r="O758" s="281">
        <f>ROUND(AB74,0)</f>
        <v>93502</v>
      </c>
      <c r="P758" s="281">
        <f>IF(AB77&gt;0,ROUND(AB77,0),0)</f>
        <v>0</v>
      </c>
      <c r="Q758" s="281">
        <f>IF(AB78&gt;0,ROUND(AB78,0),0)</f>
        <v>57</v>
      </c>
      <c r="R758" s="281">
        <f>IF(AB79&gt;0,ROUND(AB79,0),0)</f>
        <v>0</v>
      </c>
      <c r="S758" s="281">
        <f>IF(AB80&gt;0,ROUND(AB80,0),0)</f>
        <v>0</v>
      </c>
      <c r="T758" s="284">
        <f>IF(AB81&gt;0,ROUND(AB81,2),0)</f>
        <v>0</v>
      </c>
      <c r="U758" s="281"/>
      <c r="X758" s="281"/>
      <c r="Y758" s="281"/>
      <c r="Z758" s="281">
        <f t="shared" si="21"/>
        <v>0</v>
      </c>
    </row>
    <row r="759" spans="1:26" ht="12.65" customHeight="1" x14ac:dyDescent="0.3">
      <c r="A759" s="209" t="str">
        <f>RIGHT($C$84,3)&amp;"*"&amp;RIGHT($C$83,4)&amp;"*"&amp;AC$55&amp;"*"&amp;"A"</f>
        <v>ict*082*7180*A</v>
      </c>
      <c r="B759" s="281">
        <f>ROUND(AC59,0)</f>
        <v>0</v>
      </c>
      <c r="C759" s="284">
        <f>ROUND(AC60,2)</f>
        <v>0</v>
      </c>
      <c r="D759" s="281">
        <f>ROUND(AC61,0)</f>
        <v>0</v>
      </c>
      <c r="E759" s="281">
        <f>ROUND(AC62,0)</f>
        <v>0</v>
      </c>
      <c r="F759" s="281">
        <f>ROUND(AC63,0)</f>
        <v>0</v>
      </c>
      <c r="G759" s="281">
        <f>ROUND(AC64,0)</f>
        <v>0</v>
      </c>
      <c r="H759" s="281">
        <f>ROUND(AC65,0)</f>
        <v>0</v>
      </c>
      <c r="I759" s="281">
        <f>ROUND(AC66,0)</f>
        <v>0</v>
      </c>
      <c r="J759" s="281">
        <f>ROUND(AC67,0)</f>
        <v>0</v>
      </c>
      <c r="K759" s="281">
        <f>ROUND(AC68,0)</f>
        <v>0</v>
      </c>
      <c r="L759" s="281">
        <f>ROUND(AC70,0)</f>
        <v>0</v>
      </c>
      <c r="M759" s="281">
        <f>ROUND(AC71,0)</f>
        <v>0</v>
      </c>
      <c r="N759" s="281">
        <f>ROUND(AC76,0)</f>
        <v>0</v>
      </c>
      <c r="O759" s="281">
        <f>ROUND(AC74,0)</f>
        <v>0</v>
      </c>
      <c r="P759" s="281">
        <f>IF(AC77&gt;0,ROUND(AC77,0),0)</f>
        <v>0</v>
      </c>
      <c r="Q759" s="281">
        <f>IF(AC78&gt;0,ROUND(AC78,0),0)</f>
        <v>0</v>
      </c>
      <c r="R759" s="281">
        <f>IF(AC79&gt;0,ROUND(AC79,0),0)</f>
        <v>0</v>
      </c>
      <c r="S759" s="281">
        <f>IF(AC80&gt;0,ROUND(AC80,0),0)</f>
        <v>0</v>
      </c>
      <c r="T759" s="284">
        <f>IF(AC81&gt;0,ROUND(AC81,2),0)</f>
        <v>0</v>
      </c>
      <c r="U759" s="281"/>
      <c r="X759" s="281"/>
      <c r="Y759" s="281"/>
      <c r="Z759" s="281">
        <f t="shared" si="21"/>
        <v>43391</v>
      </c>
    </row>
    <row r="760" spans="1:26" ht="12.65" customHeight="1" x14ac:dyDescent="0.3">
      <c r="A760" s="209" t="str">
        <f>RIGHT($C$84,3)&amp;"*"&amp;RIGHT($C$83,4)&amp;"*"&amp;AD$55&amp;"*"&amp;"A"</f>
        <v>ict*082*7190*A</v>
      </c>
      <c r="B760" s="281">
        <f>ROUND(AD59,0)</f>
        <v>0</v>
      </c>
      <c r="C760" s="284">
        <f>ROUND(AD60,2)</f>
        <v>0</v>
      </c>
      <c r="D760" s="281">
        <f>ROUND(AD61,0)</f>
        <v>0</v>
      </c>
      <c r="E760" s="281">
        <f>ROUND(AD62,0)</f>
        <v>0</v>
      </c>
      <c r="F760" s="281">
        <f>ROUND(AD63,0)</f>
        <v>0</v>
      </c>
      <c r="G760" s="281">
        <f>ROUND(AD64,0)</f>
        <v>0</v>
      </c>
      <c r="H760" s="281">
        <f>ROUND(AD65,0)</f>
        <v>0</v>
      </c>
      <c r="I760" s="281">
        <f>ROUND(AD66,0)</f>
        <v>0</v>
      </c>
      <c r="J760" s="281">
        <f>ROUND(AD67,0)</f>
        <v>0</v>
      </c>
      <c r="K760" s="281">
        <f>ROUND(AD68,0)</f>
        <v>0</v>
      </c>
      <c r="L760" s="281">
        <f>ROUND(AD70,0)</f>
        <v>0</v>
      </c>
      <c r="M760" s="281">
        <f>ROUND(AD71,0)</f>
        <v>0</v>
      </c>
      <c r="N760" s="281">
        <f>ROUND(AD76,0)</f>
        <v>0</v>
      </c>
      <c r="O760" s="281">
        <f>ROUND(AD74,0)</f>
        <v>0</v>
      </c>
      <c r="P760" s="281">
        <f>IF(AD77&gt;0,ROUND(AD77,0),0)</f>
        <v>0</v>
      </c>
      <c r="Q760" s="281">
        <f>IF(AD78&gt;0,ROUND(AD78,0),0)</f>
        <v>0</v>
      </c>
      <c r="R760" s="281">
        <f>IF(AD79&gt;0,ROUND(AD79,0),0)</f>
        <v>0</v>
      </c>
      <c r="S760" s="281">
        <f>IF(AD80&gt;0,ROUND(AD80,0),0)</f>
        <v>0</v>
      </c>
      <c r="T760" s="284">
        <f>IF(AD81&gt;0,ROUND(AD81,2),0)</f>
        <v>0</v>
      </c>
      <c r="U760" s="281"/>
      <c r="X760" s="281"/>
      <c r="Y760" s="281"/>
      <c r="Z760" s="281">
        <f t="shared" si="21"/>
        <v>0</v>
      </c>
    </row>
    <row r="761" spans="1:26" ht="12.65" customHeight="1" x14ac:dyDescent="0.3">
      <c r="A761" s="209" t="str">
        <f>RIGHT($C$84,3)&amp;"*"&amp;RIGHT($C$83,4)&amp;"*"&amp;AE$55&amp;"*"&amp;"A"</f>
        <v>ict*082*7200*A</v>
      </c>
      <c r="B761" s="281">
        <f>ROUND(AE59,0)</f>
        <v>1744</v>
      </c>
      <c r="C761" s="284">
        <f>ROUND(AE60,2)</f>
        <v>1.91</v>
      </c>
      <c r="D761" s="281">
        <f>ROUND(AE61,0)</f>
        <v>177023</v>
      </c>
      <c r="E761" s="281">
        <f>ROUND(AE62,0)</f>
        <v>39985</v>
      </c>
      <c r="F761" s="281">
        <f>ROUND(AE63,0)</f>
        <v>3521</v>
      </c>
      <c r="G761" s="281">
        <f>ROUND(AE64,0)</f>
        <v>5823</v>
      </c>
      <c r="H761" s="281">
        <f>ROUND(AE65,0)</f>
        <v>0</v>
      </c>
      <c r="I761" s="281">
        <f>ROUND(AE66,0)</f>
        <v>0</v>
      </c>
      <c r="J761" s="281">
        <f>ROUND(AE67,0)</f>
        <v>2699</v>
      </c>
      <c r="K761" s="281">
        <f>ROUND(AE68,0)</f>
        <v>0</v>
      </c>
      <c r="L761" s="281">
        <f>ROUND(AE70,0)</f>
        <v>0</v>
      </c>
      <c r="M761" s="281">
        <f>ROUND(AE71,0)</f>
        <v>235283</v>
      </c>
      <c r="N761" s="281">
        <f>ROUND(AE76,0)</f>
        <v>501</v>
      </c>
      <c r="O761" s="281">
        <f>ROUND(AE74,0)</f>
        <v>347845</v>
      </c>
      <c r="P761" s="281">
        <f>IF(AE77&gt;0,ROUND(AE77,0),0)</f>
        <v>0</v>
      </c>
      <c r="Q761" s="281">
        <f>IF(AE78&gt;0,ROUND(AE78,0),0)</f>
        <v>501</v>
      </c>
      <c r="R761" s="281">
        <f>IF(AE79&gt;0,ROUND(AE79,0),0)</f>
        <v>0</v>
      </c>
      <c r="S761" s="281">
        <f>IF(AE80&gt;0,ROUND(AE80,0),0)</f>
        <v>0</v>
      </c>
      <c r="T761" s="284">
        <f>IF(AE81&gt;0,ROUND(AE81,2),0)</f>
        <v>0</v>
      </c>
      <c r="U761" s="281"/>
      <c r="X761" s="281"/>
      <c r="Y761" s="281"/>
      <c r="Z761" s="281">
        <f t="shared" si="21"/>
        <v>0</v>
      </c>
    </row>
    <row r="762" spans="1:26" ht="12.65" customHeight="1" x14ac:dyDescent="0.3">
      <c r="A762" s="209" t="str">
        <f>RIGHT($C$84,3)&amp;"*"&amp;RIGHT($C$83,4)&amp;"*"&amp;AF$55&amp;"*"&amp;"A"</f>
        <v>ict*082*7220*A</v>
      </c>
      <c r="B762" s="281">
        <f>ROUND(AF59,0)</f>
        <v>0</v>
      </c>
      <c r="C762" s="284">
        <f>ROUND(AF60,2)</f>
        <v>0</v>
      </c>
      <c r="D762" s="281">
        <f>ROUND(AF61,0)</f>
        <v>0</v>
      </c>
      <c r="E762" s="281">
        <f>ROUND(AF62,0)</f>
        <v>0</v>
      </c>
      <c r="F762" s="281">
        <f>ROUND(AF63,0)</f>
        <v>0</v>
      </c>
      <c r="G762" s="281">
        <f>ROUND(AF64,0)</f>
        <v>0</v>
      </c>
      <c r="H762" s="281">
        <f>ROUND(AF65,0)</f>
        <v>0</v>
      </c>
      <c r="I762" s="281">
        <f>ROUND(AF66,0)</f>
        <v>0</v>
      </c>
      <c r="J762" s="281">
        <f>ROUND(AF67,0)</f>
        <v>0</v>
      </c>
      <c r="K762" s="281">
        <f>ROUND(AF68,0)</f>
        <v>0</v>
      </c>
      <c r="L762" s="281">
        <f>ROUND(AF70,0)</f>
        <v>0</v>
      </c>
      <c r="M762" s="281">
        <f>ROUND(AF71,0)</f>
        <v>0</v>
      </c>
      <c r="N762" s="281">
        <f>ROUND(AF76,0)</f>
        <v>0</v>
      </c>
      <c r="O762" s="281">
        <f>ROUND(AF74,0)</f>
        <v>0</v>
      </c>
      <c r="P762" s="281">
        <f>IF(AF77&gt;0,ROUND(AF77,0),0)</f>
        <v>0</v>
      </c>
      <c r="Q762" s="281">
        <f>IF(AF78&gt;0,ROUND(AF78,0),0)</f>
        <v>0</v>
      </c>
      <c r="R762" s="281">
        <f>IF(AF79&gt;0,ROUND(AF79,0),0)</f>
        <v>0</v>
      </c>
      <c r="S762" s="281">
        <f>IF(AF80&gt;0,ROUND(AF80,0),0)</f>
        <v>0</v>
      </c>
      <c r="T762" s="284">
        <f>IF(AF81&gt;0,ROUND(AF81,2),0)</f>
        <v>0</v>
      </c>
      <c r="U762" s="281"/>
      <c r="X762" s="281"/>
      <c r="Y762" s="281"/>
      <c r="Z762" s="281">
        <f t="shared" si="21"/>
        <v>27342</v>
      </c>
    </row>
    <row r="763" spans="1:26" ht="12.65" customHeight="1" x14ac:dyDescent="0.3">
      <c r="A763" s="209" t="str">
        <f>RIGHT($C$84,3)&amp;"*"&amp;RIGHT($C$83,4)&amp;"*"&amp;AG$55&amp;"*"&amp;"A"</f>
        <v>ict*082*7230*A</v>
      </c>
      <c r="B763" s="281">
        <f>ROUND(AG59,0)</f>
        <v>697</v>
      </c>
      <c r="C763" s="284">
        <f>ROUND(AG60,2)</f>
        <v>2.5299999999999998</v>
      </c>
      <c r="D763" s="281">
        <f>ROUND(AG61,0)</f>
        <v>448333</v>
      </c>
      <c r="E763" s="281">
        <f>ROUND(AG62,0)</f>
        <v>101267</v>
      </c>
      <c r="F763" s="281">
        <f>ROUND(AG63,0)</f>
        <v>344761</v>
      </c>
      <c r="G763" s="281">
        <f>ROUND(AG64,0)</f>
        <v>34451</v>
      </c>
      <c r="H763" s="281">
        <f>ROUND(AG65,0)</f>
        <v>795</v>
      </c>
      <c r="I763" s="281">
        <f>ROUND(AG66,0)</f>
        <v>991</v>
      </c>
      <c r="J763" s="281">
        <f>ROUND(AG67,0)</f>
        <v>3400</v>
      </c>
      <c r="K763" s="281">
        <f>ROUND(AG68,0)</f>
        <v>6649</v>
      </c>
      <c r="L763" s="281">
        <f>ROUND(AG70,0)</f>
        <v>0</v>
      </c>
      <c r="M763" s="281">
        <f>ROUND(AG71,0)</f>
        <v>952364</v>
      </c>
      <c r="N763" s="281">
        <f>ROUND(AG76,0)</f>
        <v>631</v>
      </c>
      <c r="O763" s="281">
        <f>ROUND(AG74,0)</f>
        <v>888499</v>
      </c>
      <c r="P763" s="281">
        <f>IF(AG77&gt;0,ROUND(AG77,0),0)</f>
        <v>0</v>
      </c>
      <c r="Q763" s="281">
        <f>IF(AG78&gt;0,ROUND(AG78,0),0)</f>
        <v>631</v>
      </c>
      <c r="R763" s="281">
        <f>IF(AG79&gt;0,ROUND(AG79,0),0)</f>
        <v>0</v>
      </c>
      <c r="S763" s="281">
        <f>IF(AG80&gt;0,ROUND(AG80,0),0)</f>
        <v>0</v>
      </c>
      <c r="T763" s="284">
        <f>IF(AG81&gt;0,ROUND(AG81,2),0)</f>
        <v>0</v>
      </c>
      <c r="U763" s="281"/>
      <c r="X763" s="281"/>
      <c r="Y763" s="281"/>
      <c r="Z763" s="281">
        <f t="shared" si="21"/>
        <v>0</v>
      </c>
    </row>
    <row r="764" spans="1:26" ht="12.65" customHeight="1" x14ac:dyDescent="0.3">
      <c r="A764" s="209" t="str">
        <f>RIGHT($C$84,3)&amp;"*"&amp;RIGHT($C$83,4)&amp;"*"&amp;AH$55&amp;"*"&amp;"A"</f>
        <v>ict*082*7240*A</v>
      </c>
      <c r="B764" s="281">
        <f>ROUND(AH59,0)</f>
        <v>0</v>
      </c>
      <c r="C764" s="284">
        <f>ROUND(AH60,2)</f>
        <v>0</v>
      </c>
      <c r="D764" s="281">
        <f>ROUND(AH61,0)</f>
        <v>0</v>
      </c>
      <c r="E764" s="281">
        <f>ROUND(AH62,0)</f>
        <v>0</v>
      </c>
      <c r="F764" s="281">
        <f>ROUND(AH63,0)</f>
        <v>0</v>
      </c>
      <c r="G764" s="281">
        <f>ROUND(AH64,0)</f>
        <v>0</v>
      </c>
      <c r="H764" s="281">
        <f>ROUND(AH65,0)</f>
        <v>0</v>
      </c>
      <c r="I764" s="281">
        <f>ROUND(AH66,0)</f>
        <v>0</v>
      </c>
      <c r="J764" s="281">
        <f>ROUND(AH67,0)</f>
        <v>0</v>
      </c>
      <c r="K764" s="281">
        <f>ROUND(AH68,0)</f>
        <v>0</v>
      </c>
      <c r="L764" s="281">
        <f>ROUND(AH70,0)</f>
        <v>0</v>
      </c>
      <c r="M764" s="281">
        <f>ROUND(AH71,0)</f>
        <v>0</v>
      </c>
      <c r="N764" s="281">
        <f>ROUND(AH76,0)</f>
        <v>0</v>
      </c>
      <c r="O764" s="281">
        <f>ROUND(AH74,0)</f>
        <v>0</v>
      </c>
      <c r="P764" s="281">
        <f>IF(AH77&gt;0,ROUND(AH77,0),0)</f>
        <v>0</v>
      </c>
      <c r="Q764" s="281">
        <f>IF(AH78&gt;0,ROUND(AH78,0),0)</f>
        <v>0</v>
      </c>
      <c r="R764" s="281">
        <f>IF(AH79&gt;0,ROUND(AH79,0),0)</f>
        <v>0</v>
      </c>
      <c r="S764" s="281">
        <f>IF(AH80&gt;0,ROUND(AH80,0),0)</f>
        <v>0</v>
      </c>
      <c r="T764" s="284">
        <f>IF(AH81&gt;0,ROUND(AH81,2),0)</f>
        <v>0</v>
      </c>
      <c r="U764" s="281"/>
      <c r="X764" s="281"/>
      <c r="Y764" s="281"/>
      <c r="Z764" s="281">
        <f t="shared" si="21"/>
        <v>114994</v>
      </c>
    </row>
    <row r="765" spans="1:26" ht="12.65" customHeight="1" x14ac:dyDescent="0.3">
      <c r="A765" s="209" t="str">
        <f>RIGHT($C$84,3)&amp;"*"&amp;RIGHT($C$83,4)&amp;"*"&amp;AI$55&amp;"*"&amp;"A"</f>
        <v>ict*082*7250*A</v>
      </c>
      <c r="B765" s="281">
        <f>ROUND(AI59,0)</f>
        <v>0</v>
      </c>
      <c r="C765" s="284">
        <f>ROUND(AI60,2)</f>
        <v>0</v>
      </c>
      <c r="D765" s="281">
        <f>ROUND(AI61,0)</f>
        <v>0</v>
      </c>
      <c r="E765" s="281">
        <f>ROUND(AI62,0)</f>
        <v>0</v>
      </c>
      <c r="F765" s="281">
        <f>ROUND(AI63,0)</f>
        <v>0</v>
      </c>
      <c r="G765" s="281">
        <f>ROUND(AI64,0)</f>
        <v>0</v>
      </c>
      <c r="H765" s="281">
        <f>ROUND(AI65,0)</f>
        <v>0</v>
      </c>
      <c r="I765" s="281">
        <f>ROUND(AI66,0)</f>
        <v>0</v>
      </c>
      <c r="J765" s="281">
        <f>ROUND(AI67,0)</f>
        <v>0</v>
      </c>
      <c r="K765" s="281">
        <f>ROUND(AI68,0)</f>
        <v>0</v>
      </c>
      <c r="L765" s="281">
        <f>ROUND(AI70,0)</f>
        <v>0</v>
      </c>
      <c r="M765" s="281">
        <f>ROUND(AI71,0)</f>
        <v>0</v>
      </c>
      <c r="N765" s="281">
        <f>ROUND(AI76,0)</f>
        <v>0</v>
      </c>
      <c r="O765" s="281">
        <f>ROUND(AI74,0)</f>
        <v>0</v>
      </c>
      <c r="P765" s="281">
        <f>IF(AI77&gt;0,ROUND(AI77,0),0)</f>
        <v>0</v>
      </c>
      <c r="Q765" s="281">
        <f>IF(AI78&gt;0,ROUND(AI78,0),0)</f>
        <v>0</v>
      </c>
      <c r="R765" s="281">
        <f>IF(AI79&gt;0,ROUND(AI79,0),0)</f>
        <v>0</v>
      </c>
      <c r="S765" s="281">
        <f>IF(AI80&gt;0,ROUND(AI80,0),0)</f>
        <v>0</v>
      </c>
      <c r="T765" s="284">
        <f>IF(AI81&gt;0,ROUND(AI81,2),0)</f>
        <v>0</v>
      </c>
      <c r="U765" s="281"/>
      <c r="X765" s="281"/>
      <c r="Y765" s="281"/>
      <c r="Z765" s="281">
        <f t="shared" si="21"/>
        <v>0</v>
      </c>
    </row>
    <row r="766" spans="1:26" ht="12.65" customHeight="1" x14ac:dyDescent="0.3">
      <c r="A766" s="209" t="str">
        <f>RIGHT($C$84,3)&amp;"*"&amp;RIGHT($C$83,4)&amp;"*"&amp;AJ$55&amp;"*"&amp;"A"</f>
        <v>ict*082*7260*A</v>
      </c>
      <c r="B766" s="281">
        <f>ROUND(AJ59,0)</f>
        <v>3022</v>
      </c>
      <c r="C766" s="284">
        <f>ROUND(AJ60,2)</f>
        <v>4.62</v>
      </c>
      <c r="D766" s="281">
        <f>ROUND(AJ61,0)</f>
        <v>500923</v>
      </c>
      <c r="E766" s="281">
        <f>ROUND(AJ62,0)</f>
        <v>113146</v>
      </c>
      <c r="F766" s="281">
        <f>ROUND(AJ63,0)</f>
        <v>2252</v>
      </c>
      <c r="G766" s="281">
        <f>ROUND(AJ64,0)</f>
        <v>19861</v>
      </c>
      <c r="H766" s="281">
        <f>ROUND(AJ65,0)</f>
        <v>0</v>
      </c>
      <c r="I766" s="281">
        <f>ROUND(AJ66,0)</f>
        <v>9158</v>
      </c>
      <c r="J766" s="281">
        <f>ROUND(AJ67,0)</f>
        <v>5582</v>
      </c>
      <c r="K766" s="281">
        <f>ROUND(AJ68,0)</f>
        <v>3155</v>
      </c>
      <c r="L766" s="281">
        <f>ROUND(AJ70,0)</f>
        <v>0</v>
      </c>
      <c r="M766" s="281">
        <f>ROUND(AJ71,0)</f>
        <v>659904</v>
      </c>
      <c r="N766" s="281">
        <f>ROUND(AJ76,0)</f>
        <v>1036</v>
      </c>
      <c r="O766" s="281">
        <f>ROUND(AJ74,0)</f>
        <v>481203</v>
      </c>
      <c r="P766" s="281">
        <f>IF(AJ77&gt;0,ROUND(AJ77,0),0)</f>
        <v>0</v>
      </c>
      <c r="Q766" s="281">
        <f>IF(AJ78&gt;0,ROUND(AJ78,0),0)</f>
        <v>1036</v>
      </c>
      <c r="R766" s="281">
        <f>IF(AJ79&gt;0,ROUND(AJ79,0),0)</f>
        <v>0</v>
      </c>
      <c r="S766" s="281">
        <f>IF(AJ80&gt;0,ROUND(AJ80,0),0)</f>
        <v>0</v>
      </c>
      <c r="T766" s="284">
        <f>IF(AJ81&gt;0,ROUND(AJ81,2),0)</f>
        <v>0</v>
      </c>
      <c r="U766" s="281"/>
      <c r="X766" s="281"/>
      <c r="Y766" s="281"/>
      <c r="Z766" s="281">
        <f t="shared" si="21"/>
        <v>0</v>
      </c>
    </row>
    <row r="767" spans="1:26" ht="12.65" customHeight="1" x14ac:dyDescent="0.3">
      <c r="A767" s="209" t="str">
        <f>RIGHT($C$84,3)&amp;"*"&amp;RIGHT($C$83,4)&amp;"*"&amp;AK$55&amp;"*"&amp;"A"</f>
        <v>ict*082*7310*A</v>
      </c>
      <c r="B767" s="281">
        <f>ROUND(AK59,0)</f>
        <v>0</v>
      </c>
      <c r="C767" s="284">
        <f>ROUND(AK60,2)</f>
        <v>0</v>
      </c>
      <c r="D767" s="281">
        <f>ROUND(AK61,0)</f>
        <v>0</v>
      </c>
      <c r="E767" s="281">
        <f>ROUND(AK62,0)</f>
        <v>0</v>
      </c>
      <c r="F767" s="281">
        <f>ROUND(AK63,0)</f>
        <v>0</v>
      </c>
      <c r="G767" s="281">
        <f>ROUND(AK64,0)</f>
        <v>0</v>
      </c>
      <c r="H767" s="281">
        <f>ROUND(AK65,0)</f>
        <v>0</v>
      </c>
      <c r="I767" s="281">
        <f>ROUND(AK66,0)</f>
        <v>0</v>
      </c>
      <c r="J767" s="281">
        <f>ROUND(AK67,0)</f>
        <v>0</v>
      </c>
      <c r="K767" s="281">
        <f>ROUND(AK68,0)</f>
        <v>0</v>
      </c>
      <c r="L767" s="281">
        <f>ROUND(AK70,0)</f>
        <v>0</v>
      </c>
      <c r="M767" s="281">
        <f>ROUND(AK71,0)</f>
        <v>0</v>
      </c>
      <c r="N767" s="281">
        <f>ROUND(AK76,0)</f>
        <v>0</v>
      </c>
      <c r="O767" s="281">
        <f>ROUND(AK74,0)</f>
        <v>0</v>
      </c>
      <c r="P767" s="281">
        <f>IF(AK77&gt;0,ROUND(AK77,0),0)</f>
        <v>0</v>
      </c>
      <c r="Q767" s="281">
        <f>IF(AK78&gt;0,ROUND(AK78,0),0)</f>
        <v>0</v>
      </c>
      <c r="R767" s="281">
        <f>IF(AK79&gt;0,ROUND(AK79,0),0)</f>
        <v>0</v>
      </c>
      <c r="S767" s="281">
        <f>IF(AK80&gt;0,ROUND(AK80,0),0)</f>
        <v>0</v>
      </c>
      <c r="T767" s="284">
        <f>IF(AK81&gt;0,ROUND(AK81,2),0)</f>
        <v>0</v>
      </c>
      <c r="U767" s="281"/>
      <c r="X767" s="281"/>
      <c r="Y767" s="281"/>
      <c r="Z767" s="281">
        <f t="shared" si="21"/>
        <v>2606</v>
      </c>
    </row>
    <row r="768" spans="1:26" ht="12.65" customHeight="1" x14ac:dyDescent="0.3">
      <c r="A768" s="209" t="str">
        <f>RIGHT($C$84,3)&amp;"*"&amp;RIGHT($C$83,4)&amp;"*"&amp;AL$55&amp;"*"&amp;"A"</f>
        <v>ict*082*7320*A</v>
      </c>
      <c r="B768" s="281">
        <f>ROUND(AL59,0)</f>
        <v>0</v>
      </c>
      <c r="C768" s="284">
        <f>ROUND(AL60,2)</f>
        <v>0</v>
      </c>
      <c r="D768" s="281">
        <f>ROUND(AL61,0)</f>
        <v>0</v>
      </c>
      <c r="E768" s="281">
        <f>ROUND(AL62,0)</f>
        <v>0</v>
      </c>
      <c r="F768" s="281">
        <f>ROUND(AL63,0)</f>
        <v>0</v>
      </c>
      <c r="G768" s="281">
        <f>ROUND(AL64,0)</f>
        <v>0</v>
      </c>
      <c r="H768" s="281">
        <f>ROUND(AL65,0)</f>
        <v>0</v>
      </c>
      <c r="I768" s="281">
        <f>ROUND(AL66,0)</f>
        <v>0</v>
      </c>
      <c r="J768" s="281">
        <f>ROUND(AL67,0)</f>
        <v>0</v>
      </c>
      <c r="K768" s="281">
        <f>ROUND(AL68,0)</f>
        <v>0</v>
      </c>
      <c r="L768" s="281">
        <f>ROUND(AL70,0)</f>
        <v>0</v>
      </c>
      <c r="M768" s="281">
        <f>ROUND(AL71,0)</f>
        <v>0</v>
      </c>
      <c r="N768" s="281">
        <f>ROUND(AL76,0)</f>
        <v>0</v>
      </c>
      <c r="O768" s="281">
        <f>ROUND(AL74,0)</f>
        <v>0</v>
      </c>
      <c r="P768" s="281">
        <f>IF(AL77&gt;0,ROUND(AL77,0),0)</f>
        <v>0</v>
      </c>
      <c r="Q768" s="281">
        <f>IF(AL78&gt;0,ROUND(AL78,0),0)</f>
        <v>0</v>
      </c>
      <c r="R768" s="281">
        <f>IF(AL79&gt;0,ROUND(AL79,0),0)</f>
        <v>0</v>
      </c>
      <c r="S768" s="281">
        <f>IF(AL80&gt;0,ROUND(AL80,0),0)</f>
        <v>0</v>
      </c>
      <c r="T768" s="284">
        <f>IF(AL81&gt;0,ROUND(AL81,2),0)</f>
        <v>0</v>
      </c>
      <c r="U768" s="281"/>
      <c r="X768" s="281"/>
      <c r="Y768" s="281"/>
      <c r="Z768" s="281">
        <f t="shared" si="21"/>
        <v>0</v>
      </c>
    </row>
    <row r="769" spans="1:26" ht="12.65" customHeight="1" x14ac:dyDescent="0.3">
      <c r="A769" s="209" t="str">
        <f>RIGHT($C$84,3)&amp;"*"&amp;RIGHT($C$83,4)&amp;"*"&amp;AM$55&amp;"*"&amp;"A"</f>
        <v>ict*082*7330*A</v>
      </c>
      <c r="B769" s="281">
        <f>ROUND(AM59,0)</f>
        <v>0</v>
      </c>
      <c r="C769" s="284">
        <f>ROUND(AM60,2)</f>
        <v>0</v>
      </c>
      <c r="D769" s="281">
        <f>ROUND(AM61,0)</f>
        <v>0</v>
      </c>
      <c r="E769" s="281">
        <f>ROUND(AM62,0)</f>
        <v>0</v>
      </c>
      <c r="F769" s="281">
        <f>ROUND(AM63,0)</f>
        <v>0</v>
      </c>
      <c r="G769" s="281">
        <f>ROUND(AM64,0)</f>
        <v>0</v>
      </c>
      <c r="H769" s="281">
        <f>ROUND(AM65,0)</f>
        <v>0</v>
      </c>
      <c r="I769" s="281">
        <f>ROUND(AM66,0)</f>
        <v>0</v>
      </c>
      <c r="J769" s="281">
        <f>ROUND(AM67,0)</f>
        <v>0</v>
      </c>
      <c r="K769" s="281">
        <f>ROUND(AM68,0)</f>
        <v>0</v>
      </c>
      <c r="L769" s="281">
        <f>ROUND(AM70,0)</f>
        <v>0</v>
      </c>
      <c r="M769" s="281">
        <f>ROUND(AM71,0)</f>
        <v>0</v>
      </c>
      <c r="N769" s="281">
        <f>ROUND(AM76,0)</f>
        <v>0</v>
      </c>
      <c r="O769" s="281">
        <f>ROUND(AM74,0)</f>
        <v>0</v>
      </c>
      <c r="P769" s="281">
        <f>IF(AM77&gt;0,ROUND(AM77,0),0)</f>
        <v>0</v>
      </c>
      <c r="Q769" s="281">
        <f>IF(AM78&gt;0,ROUND(AM78,0),0)</f>
        <v>0</v>
      </c>
      <c r="R769" s="281">
        <f>IF(AM79&gt;0,ROUND(AM79,0),0)</f>
        <v>0</v>
      </c>
      <c r="S769" s="281">
        <f>IF(AM80&gt;0,ROUND(AM80,0),0)</f>
        <v>0</v>
      </c>
      <c r="T769" s="284">
        <f>IF(AM81&gt;0,ROUND(AM81,2),0)</f>
        <v>0</v>
      </c>
      <c r="U769" s="281"/>
      <c r="X769" s="281"/>
      <c r="Y769" s="281"/>
      <c r="Z769" s="281">
        <f t="shared" si="21"/>
        <v>0</v>
      </c>
    </row>
    <row r="770" spans="1:26" ht="12.65" customHeight="1" x14ac:dyDescent="0.3">
      <c r="A770" s="209" t="str">
        <f>RIGHT($C$84,3)&amp;"*"&amp;RIGHT($C$83,4)&amp;"*"&amp;AN$55&amp;"*"&amp;"A"</f>
        <v>ict*082*7340*A</v>
      </c>
      <c r="B770" s="281">
        <f>ROUND(AN59,0)</f>
        <v>0</v>
      </c>
      <c r="C770" s="284">
        <f>ROUND(AN60,2)</f>
        <v>0</v>
      </c>
      <c r="D770" s="281">
        <f>ROUND(AN61,0)</f>
        <v>0</v>
      </c>
      <c r="E770" s="281">
        <f>ROUND(AN62,0)</f>
        <v>0</v>
      </c>
      <c r="F770" s="281">
        <f>ROUND(AN63,0)</f>
        <v>0</v>
      </c>
      <c r="G770" s="281">
        <f>ROUND(AN64,0)</f>
        <v>0</v>
      </c>
      <c r="H770" s="281">
        <f>ROUND(AN65,0)</f>
        <v>0</v>
      </c>
      <c r="I770" s="281">
        <f>ROUND(AN66,0)</f>
        <v>0</v>
      </c>
      <c r="J770" s="281">
        <f>ROUND(AN67,0)</f>
        <v>0</v>
      </c>
      <c r="K770" s="281">
        <f>ROUND(AN68,0)</f>
        <v>0</v>
      </c>
      <c r="L770" s="281">
        <f>ROUND(AN70,0)</f>
        <v>0</v>
      </c>
      <c r="M770" s="281">
        <f>ROUND(AN71,0)</f>
        <v>0</v>
      </c>
      <c r="N770" s="281">
        <f>ROUND(AN76,0)</f>
        <v>0</v>
      </c>
      <c r="O770" s="281">
        <f>ROUND(AN74,0)</f>
        <v>0</v>
      </c>
      <c r="P770" s="281">
        <f>IF(AN77&gt;0,ROUND(AN77,0),0)</f>
        <v>0</v>
      </c>
      <c r="Q770" s="281">
        <f>IF(AN78&gt;0,ROUND(AN78,0),0)</f>
        <v>0</v>
      </c>
      <c r="R770" s="281">
        <f>IF(AN79&gt;0,ROUND(AN79,0),0)</f>
        <v>0</v>
      </c>
      <c r="S770" s="281">
        <f>IF(AN80&gt;0,ROUND(AN80,0),0)</f>
        <v>0</v>
      </c>
      <c r="T770" s="284">
        <f>IF(AN81&gt;0,ROUND(AN81,2),0)</f>
        <v>0</v>
      </c>
      <c r="U770" s="281"/>
      <c r="X770" s="281"/>
      <c r="Y770" s="281"/>
      <c r="Z770" s="281">
        <f t="shared" si="21"/>
        <v>0</v>
      </c>
    </row>
    <row r="771" spans="1:26" ht="12.65" customHeight="1" x14ac:dyDescent="0.3">
      <c r="A771" s="209" t="str">
        <f>RIGHT($C$84,3)&amp;"*"&amp;RIGHT($C$83,4)&amp;"*"&amp;AO$55&amp;"*"&amp;"A"</f>
        <v>ict*082*7350*A</v>
      </c>
      <c r="B771" s="281">
        <f>ROUND(AO59,0)</f>
        <v>1032</v>
      </c>
      <c r="C771" s="284">
        <f>ROUND(AO60,2)</f>
        <v>0.14000000000000001</v>
      </c>
      <c r="D771" s="281">
        <f>ROUND(AO61,0)</f>
        <v>8465</v>
      </c>
      <c r="E771" s="281">
        <f>ROUND(AO62,0)</f>
        <v>1912</v>
      </c>
      <c r="F771" s="281">
        <f>ROUND(AO63,0)</f>
        <v>5569</v>
      </c>
      <c r="G771" s="281">
        <f>ROUND(AO64,0)</f>
        <v>993</v>
      </c>
      <c r="H771" s="281">
        <f>ROUND(AO65,0)</f>
        <v>4</v>
      </c>
      <c r="I771" s="281">
        <f>ROUND(AO66,0)</f>
        <v>121</v>
      </c>
      <c r="J771" s="281">
        <f>ROUND(AO67,0)</f>
        <v>318</v>
      </c>
      <c r="K771" s="281">
        <f>ROUND(AO68,0)</f>
        <v>189</v>
      </c>
      <c r="L771" s="281">
        <f>ROUND(AO70,0)</f>
        <v>0</v>
      </c>
      <c r="M771" s="281">
        <f>ROUND(AO71,0)</f>
        <v>17638</v>
      </c>
      <c r="N771" s="281">
        <f>ROUND(AO76,0)</f>
        <v>59</v>
      </c>
      <c r="O771" s="281">
        <f>ROUND(AO74,0)</f>
        <v>171911</v>
      </c>
      <c r="P771" s="281">
        <f>IF(AO77&gt;0,ROUND(AO77,0),0)</f>
        <v>43</v>
      </c>
      <c r="Q771" s="281">
        <f>IF(AO78&gt;0,ROUND(AO78,0),0)</f>
        <v>59</v>
      </c>
      <c r="R771" s="281">
        <f>IF(AO79&gt;0,ROUND(AO79,0),0)</f>
        <v>43</v>
      </c>
      <c r="S771" s="281">
        <f>IF(AO80&gt;0,ROUND(AO80,0),0)</f>
        <v>0</v>
      </c>
      <c r="T771" s="284">
        <f>IF(AO81&gt;0,ROUND(AO81,2),0)</f>
        <v>0</v>
      </c>
      <c r="U771" s="281"/>
      <c r="X771" s="281"/>
      <c r="Y771" s="281"/>
      <c r="Z771" s="281">
        <f t="shared" si="21"/>
        <v>0</v>
      </c>
    </row>
    <row r="772" spans="1:26" ht="12.65" customHeight="1" x14ac:dyDescent="0.3">
      <c r="A772" s="209" t="str">
        <f>RIGHT($C$84,3)&amp;"*"&amp;RIGHT($C$83,4)&amp;"*"&amp;AP$55&amp;"*"&amp;"A"</f>
        <v>ict*082*7380*A</v>
      </c>
      <c r="B772" s="281">
        <f>ROUND(AP59,0)</f>
        <v>0</v>
      </c>
      <c r="C772" s="284">
        <f>ROUND(AP60,2)</f>
        <v>0</v>
      </c>
      <c r="D772" s="281">
        <f>ROUND(AP61,0)</f>
        <v>0</v>
      </c>
      <c r="E772" s="281">
        <f>ROUND(AP62,0)</f>
        <v>0</v>
      </c>
      <c r="F772" s="281">
        <f>ROUND(AP63,0)</f>
        <v>0</v>
      </c>
      <c r="G772" s="281">
        <f>ROUND(AP64,0)</f>
        <v>0</v>
      </c>
      <c r="H772" s="281">
        <f>ROUND(AP65,0)</f>
        <v>0</v>
      </c>
      <c r="I772" s="281">
        <f>ROUND(AP66,0)</f>
        <v>0</v>
      </c>
      <c r="J772" s="281">
        <f>ROUND(AP67,0)</f>
        <v>0</v>
      </c>
      <c r="K772" s="281">
        <f>ROUND(AP68,0)</f>
        <v>0</v>
      </c>
      <c r="L772" s="281">
        <f>ROUND(AP70,0)</f>
        <v>0</v>
      </c>
      <c r="M772" s="281">
        <f>ROUND(AP71,0)</f>
        <v>0</v>
      </c>
      <c r="N772" s="281">
        <f>ROUND(AP76,0)</f>
        <v>0</v>
      </c>
      <c r="O772" s="281">
        <f>ROUND(AP74,0)</f>
        <v>0</v>
      </c>
      <c r="P772" s="281">
        <f>IF(AP77&gt;0,ROUND(AP77,0),0)</f>
        <v>0</v>
      </c>
      <c r="Q772" s="281">
        <f>IF(AP78&gt;0,ROUND(AP78,0),0)</f>
        <v>0</v>
      </c>
      <c r="R772" s="281">
        <f>IF(AP79&gt;0,ROUND(AP79,0),0)</f>
        <v>0</v>
      </c>
      <c r="S772" s="281">
        <f>IF(AP80&gt;0,ROUND(AP80,0),0)</f>
        <v>0</v>
      </c>
      <c r="T772" s="284">
        <f>IF(AP81&gt;0,ROUND(AP81,2),0)</f>
        <v>0</v>
      </c>
      <c r="U772" s="281"/>
      <c r="X772" s="281"/>
      <c r="Y772" s="281"/>
      <c r="Z772" s="281">
        <f t="shared" si="21"/>
        <v>28980</v>
      </c>
    </row>
    <row r="773" spans="1:26" ht="12.65" customHeight="1" x14ac:dyDescent="0.3">
      <c r="A773" s="209" t="str">
        <f>RIGHT($C$84,3)&amp;"*"&amp;RIGHT($C$83,4)&amp;"*"&amp;AQ$55&amp;"*"&amp;"A"</f>
        <v>ict*082*7390*A</v>
      </c>
      <c r="B773" s="281">
        <f>ROUND(AQ59,0)</f>
        <v>0</v>
      </c>
      <c r="C773" s="284">
        <f>ROUND(AQ60,2)</f>
        <v>0</v>
      </c>
      <c r="D773" s="281">
        <f>ROUND(AQ61,0)</f>
        <v>0</v>
      </c>
      <c r="E773" s="281">
        <f>ROUND(AQ62,0)</f>
        <v>0</v>
      </c>
      <c r="F773" s="281">
        <f>ROUND(AQ63,0)</f>
        <v>0</v>
      </c>
      <c r="G773" s="281">
        <f>ROUND(AQ64,0)</f>
        <v>0</v>
      </c>
      <c r="H773" s="281">
        <f>ROUND(AQ65,0)</f>
        <v>0</v>
      </c>
      <c r="I773" s="281">
        <f>ROUND(AQ66,0)</f>
        <v>0</v>
      </c>
      <c r="J773" s="281">
        <f>ROUND(AQ67,0)</f>
        <v>0</v>
      </c>
      <c r="K773" s="281">
        <f>ROUND(AQ68,0)</f>
        <v>0</v>
      </c>
      <c r="L773" s="281">
        <f>ROUND(AQ70,0)</f>
        <v>0</v>
      </c>
      <c r="M773" s="281">
        <f>ROUND(AQ71,0)</f>
        <v>0</v>
      </c>
      <c r="N773" s="281">
        <f>ROUND(AQ76,0)</f>
        <v>0</v>
      </c>
      <c r="O773" s="281">
        <f>ROUND(AQ74,0)</f>
        <v>0</v>
      </c>
      <c r="P773" s="281">
        <f>IF(AQ77&gt;0,ROUND(AQ77,0),0)</f>
        <v>0</v>
      </c>
      <c r="Q773" s="281">
        <f>IF(AQ78&gt;0,ROUND(AQ78,0),0)</f>
        <v>0</v>
      </c>
      <c r="R773" s="281">
        <f>IF(AQ79&gt;0,ROUND(AQ79,0),0)</f>
        <v>0</v>
      </c>
      <c r="S773" s="281">
        <f>IF(AQ80&gt;0,ROUND(AQ80,0),0)</f>
        <v>0</v>
      </c>
      <c r="T773" s="284">
        <f>IF(AQ81&gt;0,ROUND(AQ81,2),0)</f>
        <v>0</v>
      </c>
      <c r="U773" s="281"/>
      <c r="X773" s="281"/>
      <c r="Y773" s="281"/>
      <c r="Z773" s="281">
        <f t="shared" si="21"/>
        <v>0</v>
      </c>
    </row>
    <row r="774" spans="1:26" ht="12.65" customHeight="1" x14ac:dyDescent="0.3">
      <c r="A774" s="209" t="str">
        <f>RIGHT($C$84,3)&amp;"*"&amp;RIGHT($C$83,4)&amp;"*"&amp;AR$55&amp;"*"&amp;"A"</f>
        <v>ict*082*7400*A</v>
      </c>
      <c r="B774" s="281">
        <f>ROUND(AR59,0)</f>
        <v>0</v>
      </c>
      <c r="C774" s="284">
        <f>ROUND(AR60,2)</f>
        <v>0</v>
      </c>
      <c r="D774" s="281">
        <f>ROUND(AR61,0)</f>
        <v>0</v>
      </c>
      <c r="E774" s="281">
        <f>ROUND(AR62,0)</f>
        <v>0</v>
      </c>
      <c r="F774" s="281">
        <f>ROUND(AR63,0)</f>
        <v>0</v>
      </c>
      <c r="G774" s="281">
        <f>ROUND(AR64,0)</f>
        <v>0</v>
      </c>
      <c r="H774" s="281">
        <f>ROUND(AR65,0)</f>
        <v>0</v>
      </c>
      <c r="I774" s="281">
        <f>ROUND(AR66,0)</f>
        <v>0</v>
      </c>
      <c r="J774" s="281">
        <f>ROUND(AR67,0)</f>
        <v>0</v>
      </c>
      <c r="K774" s="281">
        <f>ROUND(AR68,0)</f>
        <v>0</v>
      </c>
      <c r="L774" s="281">
        <f>ROUND(AR70,0)</f>
        <v>0</v>
      </c>
      <c r="M774" s="281">
        <f>ROUND(AR71,0)</f>
        <v>0</v>
      </c>
      <c r="N774" s="281">
        <f>ROUND(AR76,0)</f>
        <v>0</v>
      </c>
      <c r="O774" s="281">
        <f>ROUND(AR74,0)</f>
        <v>0</v>
      </c>
      <c r="P774" s="281">
        <f>IF(AR77&gt;0,ROUND(AR77,0),0)</f>
        <v>0</v>
      </c>
      <c r="Q774" s="281">
        <f>IF(AR78&gt;0,ROUND(AR78,0),0)</f>
        <v>0</v>
      </c>
      <c r="R774" s="281">
        <f>IF(AR79&gt;0,ROUND(AR79,0),0)</f>
        <v>0</v>
      </c>
      <c r="S774" s="281">
        <f>IF(AR80&gt;0,ROUND(AR80,0),0)</f>
        <v>0</v>
      </c>
      <c r="T774" s="284">
        <f>IF(AR81&gt;0,ROUND(AR81,2),0)</f>
        <v>0</v>
      </c>
      <c r="U774" s="281"/>
      <c r="X774" s="281"/>
      <c r="Y774" s="281"/>
      <c r="Z774" s="281">
        <f t="shared" si="21"/>
        <v>0</v>
      </c>
    </row>
    <row r="775" spans="1:26" ht="12.65" customHeight="1" x14ac:dyDescent="0.3">
      <c r="A775" s="209" t="str">
        <f>RIGHT($C$84,3)&amp;"*"&amp;RIGHT($C$83,4)&amp;"*"&amp;AS$55&amp;"*"&amp;"A"</f>
        <v>ict*082*7410*A</v>
      </c>
      <c r="B775" s="281">
        <f>ROUND(AS59,0)</f>
        <v>0</v>
      </c>
      <c r="C775" s="284">
        <f>ROUND(AS60,2)</f>
        <v>0</v>
      </c>
      <c r="D775" s="281">
        <f>ROUND(AS61,0)</f>
        <v>0</v>
      </c>
      <c r="E775" s="281">
        <f>ROUND(AS62,0)</f>
        <v>0</v>
      </c>
      <c r="F775" s="281">
        <f>ROUND(AS63,0)</f>
        <v>0</v>
      </c>
      <c r="G775" s="281">
        <f>ROUND(AS64,0)</f>
        <v>0</v>
      </c>
      <c r="H775" s="281">
        <f>ROUND(AS65,0)</f>
        <v>0</v>
      </c>
      <c r="I775" s="281">
        <f>ROUND(AS66,0)</f>
        <v>0</v>
      </c>
      <c r="J775" s="281">
        <f>ROUND(AS67,0)</f>
        <v>0</v>
      </c>
      <c r="K775" s="281">
        <f>ROUND(AS68,0)</f>
        <v>0</v>
      </c>
      <c r="L775" s="281">
        <f>ROUND(AS70,0)</f>
        <v>0</v>
      </c>
      <c r="M775" s="281">
        <f>ROUND(AS71,0)</f>
        <v>0</v>
      </c>
      <c r="N775" s="281">
        <f>ROUND(AS76,0)</f>
        <v>0</v>
      </c>
      <c r="O775" s="281">
        <f>ROUND(AS74,0)</f>
        <v>0</v>
      </c>
      <c r="P775" s="281">
        <f>IF(AS77&gt;0,ROUND(AS77,0),0)</f>
        <v>0</v>
      </c>
      <c r="Q775" s="281">
        <f>IF(AS78&gt;0,ROUND(AS78,0),0)</f>
        <v>0</v>
      </c>
      <c r="R775" s="281">
        <f>IF(AS79&gt;0,ROUND(AS79,0),0)</f>
        <v>0</v>
      </c>
      <c r="S775" s="281">
        <f>IF(AS80&gt;0,ROUND(AS80,0),0)</f>
        <v>0</v>
      </c>
      <c r="T775" s="284">
        <f>IF(AS81&gt;0,ROUND(AS81,2),0)</f>
        <v>0</v>
      </c>
      <c r="U775" s="281"/>
      <c r="X775" s="281"/>
      <c r="Y775" s="281"/>
      <c r="Z775" s="281">
        <f t="shared" si="21"/>
        <v>0</v>
      </c>
    </row>
    <row r="776" spans="1:26" ht="12.65" customHeight="1" x14ac:dyDescent="0.3">
      <c r="A776" s="209" t="str">
        <f>RIGHT($C$84,3)&amp;"*"&amp;RIGHT($C$83,4)&amp;"*"&amp;AT$55&amp;"*"&amp;"A"</f>
        <v>ict*082*7420*A</v>
      </c>
      <c r="B776" s="281">
        <f>ROUND(AT59,0)</f>
        <v>0</v>
      </c>
      <c r="C776" s="284">
        <f>ROUND(AT60,2)</f>
        <v>0</v>
      </c>
      <c r="D776" s="281">
        <f>ROUND(AT61,0)</f>
        <v>0</v>
      </c>
      <c r="E776" s="281">
        <f>ROUND(AT62,0)</f>
        <v>0</v>
      </c>
      <c r="F776" s="281">
        <f>ROUND(AT63,0)</f>
        <v>0</v>
      </c>
      <c r="G776" s="281">
        <f>ROUND(AT64,0)</f>
        <v>0</v>
      </c>
      <c r="H776" s="281">
        <f>ROUND(AT65,0)</f>
        <v>0</v>
      </c>
      <c r="I776" s="281">
        <f>ROUND(AT66,0)</f>
        <v>0</v>
      </c>
      <c r="J776" s="281">
        <f>ROUND(AT67,0)</f>
        <v>0</v>
      </c>
      <c r="K776" s="281">
        <f>ROUND(AT68,0)</f>
        <v>0</v>
      </c>
      <c r="L776" s="281">
        <f>ROUND(AT70,0)</f>
        <v>0</v>
      </c>
      <c r="M776" s="281">
        <f>ROUND(AT71,0)</f>
        <v>0</v>
      </c>
      <c r="N776" s="281">
        <f>ROUND(AT76,0)</f>
        <v>0</v>
      </c>
      <c r="O776" s="281">
        <f>ROUND(AT74,0)</f>
        <v>0</v>
      </c>
      <c r="P776" s="281">
        <f>IF(AT77&gt;0,ROUND(AT77,0),0)</f>
        <v>0</v>
      </c>
      <c r="Q776" s="281">
        <f>IF(AT78&gt;0,ROUND(AT78,0),0)</f>
        <v>0</v>
      </c>
      <c r="R776" s="281">
        <f>IF(AT79&gt;0,ROUND(AT79,0),0)</f>
        <v>0</v>
      </c>
      <c r="S776" s="281">
        <f>IF(AT80&gt;0,ROUND(AT80,0),0)</f>
        <v>0</v>
      </c>
      <c r="T776" s="284">
        <f>IF(AT81&gt;0,ROUND(AT81,2),0)</f>
        <v>0</v>
      </c>
      <c r="U776" s="281"/>
      <c r="X776" s="281"/>
      <c r="Y776" s="281"/>
      <c r="Z776" s="281">
        <f t="shared" si="21"/>
        <v>0</v>
      </c>
    </row>
    <row r="777" spans="1:26" ht="12.65" customHeight="1" x14ac:dyDescent="0.3">
      <c r="A777" s="209" t="str">
        <f>RIGHT($C$84,3)&amp;"*"&amp;RIGHT($C$83,4)&amp;"*"&amp;AU$55&amp;"*"&amp;"A"</f>
        <v>ict*082*7430*A</v>
      </c>
      <c r="B777" s="281">
        <f>ROUND(AU59,0)</f>
        <v>0</v>
      </c>
      <c r="C777" s="284">
        <f>ROUND(AU60,2)</f>
        <v>0</v>
      </c>
      <c r="D777" s="281">
        <f>ROUND(AU61,0)</f>
        <v>0</v>
      </c>
      <c r="E777" s="281">
        <f>ROUND(AU62,0)</f>
        <v>0</v>
      </c>
      <c r="F777" s="281">
        <f>ROUND(AU63,0)</f>
        <v>0</v>
      </c>
      <c r="G777" s="281">
        <f>ROUND(AU64,0)</f>
        <v>0</v>
      </c>
      <c r="H777" s="281">
        <f>ROUND(AU65,0)</f>
        <v>0</v>
      </c>
      <c r="I777" s="281">
        <f>ROUND(AU66,0)</f>
        <v>0</v>
      </c>
      <c r="J777" s="281">
        <f>ROUND(AU67,0)</f>
        <v>0</v>
      </c>
      <c r="K777" s="281">
        <f>ROUND(AU68,0)</f>
        <v>0</v>
      </c>
      <c r="L777" s="281">
        <f>ROUND(AU70,0)</f>
        <v>0</v>
      </c>
      <c r="M777" s="281">
        <f>ROUND(AU71,0)</f>
        <v>0</v>
      </c>
      <c r="N777" s="281">
        <f>ROUND(AU76,0)</f>
        <v>0</v>
      </c>
      <c r="O777" s="281">
        <f>ROUND(AU74,0)</f>
        <v>0</v>
      </c>
      <c r="P777" s="281">
        <f>IF(AU77&gt;0,ROUND(AU77,0),0)</f>
        <v>0</v>
      </c>
      <c r="Q777" s="281">
        <f>IF(AU78&gt;0,ROUND(AU78,0),0)</f>
        <v>0</v>
      </c>
      <c r="R777" s="281">
        <f>IF(AU79&gt;0,ROUND(AU79,0),0)</f>
        <v>0</v>
      </c>
      <c r="S777" s="281">
        <f>IF(AU80&gt;0,ROUND(AU80,0),0)</f>
        <v>0</v>
      </c>
      <c r="T777" s="284">
        <f>IF(AU81&gt;0,ROUND(AU81,2),0)</f>
        <v>0</v>
      </c>
      <c r="U777" s="281"/>
      <c r="X777" s="281"/>
      <c r="Y777" s="281"/>
      <c r="Z777" s="281">
        <f t="shared" si="21"/>
        <v>0</v>
      </c>
    </row>
    <row r="778" spans="1:26" ht="12.65" customHeight="1" x14ac:dyDescent="0.3">
      <c r="A778" s="209" t="str">
        <f>RIGHT($C$84,3)&amp;"*"&amp;RIGHT($C$83,4)&amp;"*"&amp;AV$55&amp;"*"&amp;"A"</f>
        <v>ict*082*7490*A</v>
      </c>
      <c r="B778" s="281"/>
      <c r="C778" s="284">
        <f>ROUND(AV60,2)</f>
        <v>0</v>
      </c>
      <c r="D778" s="281">
        <f>ROUND(AV61,0)</f>
        <v>0</v>
      </c>
      <c r="E778" s="281">
        <f>ROUND(AV62,0)</f>
        <v>0</v>
      </c>
      <c r="F778" s="281">
        <f>ROUND(AV63,0)</f>
        <v>0</v>
      </c>
      <c r="G778" s="281">
        <f>ROUND(AV64,0)</f>
        <v>0</v>
      </c>
      <c r="H778" s="281">
        <f>ROUND(AV65,0)</f>
        <v>0</v>
      </c>
      <c r="I778" s="281">
        <f>ROUND(AV66,0)</f>
        <v>0</v>
      </c>
      <c r="J778" s="281">
        <f>ROUND(AV67,0)</f>
        <v>0</v>
      </c>
      <c r="K778" s="281">
        <f>ROUND(AV68,0)</f>
        <v>0</v>
      </c>
      <c r="L778" s="281">
        <f>ROUND(AV70,0)</f>
        <v>0</v>
      </c>
      <c r="M778" s="281">
        <f>ROUND(AV71,0)</f>
        <v>0</v>
      </c>
      <c r="N778" s="281">
        <f>ROUND(AV76,0)</f>
        <v>0</v>
      </c>
      <c r="O778" s="281">
        <f>ROUND(AV74,0)</f>
        <v>0</v>
      </c>
      <c r="P778" s="281">
        <f>IF(AV77&gt;0,ROUND(AV77,0),0)</f>
        <v>0</v>
      </c>
      <c r="Q778" s="281">
        <f>IF(AV78&gt;0,ROUND(AV78,0),0)</f>
        <v>0</v>
      </c>
      <c r="R778" s="281">
        <f>IF(AV79&gt;0,ROUND(AV79,0),0)</f>
        <v>0</v>
      </c>
      <c r="S778" s="281">
        <f>IF(AV80&gt;0,ROUND(AV80,0),0)</f>
        <v>0</v>
      </c>
      <c r="T778" s="284">
        <f>IF(AV81&gt;0,ROUND(AV81,2),0)</f>
        <v>0</v>
      </c>
      <c r="U778" s="281"/>
      <c r="X778" s="281"/>
      <c r="Y778" s="281"/>
      <c r="Z778" s="281">
        <f t="shared" si="21"/>
        <v>0</v>
      </c>
    </row>
    <row r="779" spans="1:26" ht="12.65" customHeight="1" x14ac:dyDescent="0.3">
      <c r="A779" s="209" t="str">
        <f>RIGHT($C$84,3)&amp;"*"&amp;RIGHT($C$83,4)&amp;"*"&amp;AW$55&amp;"*"&amp;"A"</f>
        <v>ict*082*8200*A</v>
      </c>
      <c r="B779" s="281"/>
      <c r="C779" s="284">
        <f>ROUND(AW60,2)</f>
        <v>0</v>
      </c>
      <c r="D779" s="281">
        <f>ROUND(AW61,0)</f>
        <v>0</v>
      </c>
      <c r="E779" s="281">
        <f>ROUND(AW62,0)</f>
        <v>0</v>
      </c>
      <c r="F779" s="281">
        <f>ROUND(AW63,0)</f>
        <v>0</v>
      </c>
      <c r="G779" s="281">
        <f>ROUND(AW64,0)</f>
        <v>0</v>
      </c>
      <c r="H779" s="281">
        <f>ROUND(AW65,0)</f>
        <v>0</v>
      </c>
      <c r="I779" s="281">
        <f>ROUND(AW66,0)</f>
        <v>0</v>
      </c>
      <c r="J779" s="281">
        <f>ROUND(AW67,0)</f>
        <v>0</v>
      </c>
      <c r="K779" s="281">
        <f>ROUND(AW68,0)</f>
        <v>0</v>
      </c>
      <c r="L779" s="281">
        <f>ROUND(AW70,0)</f>
        <v>0</v>
      </c>
      <c r="M779" s="281">
        <f>ROUND(AW71,0)</f>
        <v>0</v>
      </c>
      <c r="N779" s="281"/>
      <c r="O779" s="281"/>
      <c r="P779" s="281">
        <f>IF(AW77&gt;0,ROUND(AW77,0),0)</f>
        <v>0</v>
      </c>
      <c r="Q779" s="281">
        <f>IF(AW78&gt;0,ROUND(AW78,0),0)</f>
        <v>0</v>
      </c>
      <c r="R779" s="281">
        <f>IF(AW79&gt;0,ROUND(AW79,0),0)</f>
        <v>0</v>
      </c>
      <c r="S779" s="281">
        <f>IF(AW80&gt;0,ROUND(AW80,0),0)</f>
        <v>0</v>
      </c>
      <c r="T779" s="284">
        <f>IF(AW81&gt;0,ROUND(AW81,2),0)</f>
        <v>0</v>
      </c>
      <c r="U779" s="281"/>
      <c r="X779" s="281"/>
      <c r="Y779" s="281"/>
      <c r="Z779" s="281"/>
    </row>
    <row r="780" spans="1:26" ht="12.65" customHeight="1" x14ac:dyDescent="0.3">
      <c r="A780" s="209" t="str">
        <f>RIGHT($C$84,3)&amp;"*"&amp;RIGHT($C$83,4)&amp;"*"&amp;AX$55&amp;"*"&amp;"A"</f>
        <v>ict*082*8310*A</v>
      </c>
      <c r="B780" s="281"/>
      <c r="C780" s="284">
        <f>ROUND(AX60,2)</f>
        <v>0</v>
      </c>
      <c r="D780" s="281">
        <f>ROUND(AX61,0)</f>
        <v>0</v>
      </c>
      <c r="E780" s="281">
        <f>ROUND(AX62,0)</f>
        <v>0</v>
      </c>
      <c r="F780" s="281">
        <f>ROUND(AX63,0)</f>
        <v>0</v>
      </c>
      <c r="G780" s="281">
        <f>ROUND(AX64,0)</f>
        <v>0</v>
      </c>
      <c r="H780" s="281">
        <f>ROUND(AX65,0)</f>
        <v>0</v>
      </c>
      <c r="I780" s="281">
        <f>ROUND(AX66,0)</f>
        <v>0</v>
      </c>
      <c r="J780" s="281">
        <f>ROUND(AX67,0)</f>
        <v>0</v>
      </c>
      <c r="K780" s="281">
        <f>ROUND(AX68,0)</f>
        <v>0</v>
      </c>
      <c r="L780" s="281">
        <f>ROUND(AX70,0)</f>
        <v>0</v>
      </c>
      <c r="M780" s="281">
        <f>ROUND(AX71,0)</f>
        <v>0</v>
      </c>
      <c r="N780" s="281"/>
      <c r="O780" s="281"/>
      <c r="P780" s="281">
        <f>IF(AX77&gt;0,ROUND(AX77,0),0)</f>
        <v>0</v>
      </c>
      <c r="Q780" s="281">
        <f>IF(AX78&gt;0,ROUND(AX78,0),0)</f>
        <v>0</v>
      </c>
      <c r="R780" s="281">
        <f>IF(AX79&gt;0,ROUND(AX79,0),0)</f>
        <v>0</v>
      </c>
      <c r="S780" s="281">
        <f>IF(AX80&gt;0,ROUND(AX80,0),0)</f>
        <v>0</v>
      </c>
      <c r="T780" s="284">
        <f>IF(AX81&gt;0,ROUND(AX81,2),0)</f>
        <v>0</v>
      </c>
      <c r="U780" s="281"/>
      <c r="X780" s="281"/>
      <c r="Y780" s="281"/>
      <c r="Z780" s="281"/>
    </row>
    <row r="781" spans="1:26" ht="12.65" customHeight="1" x14ac:dyDescent="0.3">
      <c r="A781" s="209" t="str">
        <f>RIGHT($C$84,3)&amp;"*"&amp;RIGHT($C$83,4)&amp;"*"&amp;AY$55&amp;"*"&amp;"A"</f>
        <v>ict*082*8320*A</v>
      </c>
      <c r="B781" s="281">
        <f>ROUND(AY59,0)</f>
        <v>19735</v>
      </c>
      <c r="C781" s="284">
        <f>ROUND(AY60,2)</f>
        <v>6.22</v>
      </c>
      <c r="D781" s="281">
        <f>ROUND(AY61,0)</f>
        <v>234549</v>
      </c>
      <c r="E781" s="281">
        <f>ROUND(AY62,0)</f>
        <v>52979</v>
      </c>
      <c r="F781" s="281">
        <f>ROUND(AY63,0)</f>
        <v>23991</v>
      </c>
      <c r="G781" s="281">
        <f>ROUND(AY64,0)</f>
        <v>77004</v>
      </c>
      <c r="H781" s="281">
        <f>ROUND(AY65,0)</f>
        <v>0</v>
      </c>
      <c r="I781" s="281">
        <f>ROUND(AY66,0)</f>
        <v>0</v>
      </c>
      <c r="J781" s="281">
        <f>ROUND(AY67,0)</f>
        <v>0</v>
      </c>
      <c r="K781" s="281">
        <f>ROUND(AY68,0)</f>
        <v>0</v>
      </c>
      <c r="L781" s="281">
        <f>ROUND(AY70,0)</f>
        <v>0</v>
      </c>
      <c r="M781" s="281">
        <f>ROUND(AY71,0)</f>
        <v>388630</v>
      </c>
      <c r="N781" s="281"/>
      <c r="O781" s="281"/>
      <c r="P781" s="281">
        <f>IF(AY77&gt;0,ROUND(AY77,0),0)</f>
        <v>0</v>
      </c>
      <c r="Q781" s="281">
        <f>IF(AY78&gt;0,ROUND(AY78,0),0)</f>
        <v>0</v>
      </c>
      <c r="R781" s="281">
        <f>IF(AY79&gt;0,ROUND(AY79,0),0)</f>
        <v>0</v>
      </c>
      <c r="S781" s="281">
        <f>IF(AY80&gt;0,ROUND(AY80,0),0)</f>
        <v>0</v>
      </c>
      <c r="T781" s="284">
        <f>IF(AY81&gt;0,ROUND(AY81,2),0)</f>
        <v>0</v>
      </c>
      <c r="U781" s="281"/>
      <c r="X781" s="281"/>
      <c r="Y781" s="281"/>
      <c r="Z781" s="281"/>
    </row>
    <row r="782" spans="1:26" ht="12.65" customHeight="1" x14ac:dyDescent="0.3">
      <c r="A782" s="209" t="str">
        <f>RIGHT($C$84,3)&amp;"*"&amp;RIGHT($C$83,4)&amp;"*"&amp;AZ$55&amp;"*"&amp;"A"</f>
        <v>ict*082*8330*A</v>
      </c>
      <c r="B782" s="281">
        <f>ROUND(AZ59,0)</f>
        <v>0</v>
      </c>
      <c r="C782" s="284">
        <f>ROUND(AZ60,2)</f>
        <v>0</v>
      </c>
      <c r="D782" s="281">
        <f>ROUND(AZ61,0)</f>
        <v>0</v>
      </c>
      <c r="E782" s="281">
        <f>ROUND(AZ62,0)</f>
        <v>0</v>
      </c>
      <c r="F782" s="281">
        <f>ROUND(AZ63,0)</f>
        <v>0</v>
      </c>
      <c r="G782" s="281">
        <f>ROUND(AZ64,0)</f>
        <v>0</v>
      </c>
      <c r="H782" s="281">
        <f>ROUND(AZ65,0)</f>
        <v>0</v>
      </c>
      <c r="I782" s="281">
        <f>ROUND(AZ66,0)</f>
        <v>0</v>
      </c>
      <c r="J782" s="281">
        <f>ROUND(AZ67,0)</f>
        <v>0</v>
      </c>
      <c r="K782" s="281">
        <f>ROUND(AZ68,0)</f>
        <v>0</v>
      </c>
      <c r="L782" s="281">
        <f>ROUND(AZ70,0)</f>
        <v>0</v>
      </c>
      <c r="M782" s="281">
        <f>ROUND(AZ71,0)</f>
        <v>0</v>
      </c>
      <c r="N782" s="281"/>
      <c r="O782" s="281"/>
      <c r="P782" s="281">
        <f>IF(AZ77&gt;0,ROUND(AZ77,0),0)</f>
        <v>0</v>
      </c>
      <c r="Q782" s="281">
        <f>IF(AZ78&gt;0,ROUND(AZ78,0),0)</f>
        <v>0</v>
      </c>
      <c r="R782" s="281">
        <f>IF(AZ79&gt;0,ROUND(AZ79,0),0)</f>
        <v>0</v>
      </c>
      <c r="S782" s="281">
        <f>IF(AZ80&gt;0,ROUND(AZ80,0),0)</f>
        <v>0</v>
      </c>
      <c r="T782" s="284">
        <f>IF(AZ81&gt;0,ROUND(AZ81,2),0)</f>
        <v>0</v>
      </c>
      <c r="U782" s="281"/>
      <c r="X782" s="281"/>
      <c r="Y782" s="281"/>
      <c r="Z782" s="281"/>
    </row>
    <row r="783" spans="1:26" ht="12.65" customHeight="1" x14ac:dyDescent="0.3">
      <c r="A783" s="209" t="str">
        <f>RIGHT($C$84,3)&amp;"*"&amp;RIGHT($C$83,4)&amp;"*"&amp;BA$55&amp;"*"&amp;"A"</f>
        <v>ict*082*8350*A</v>
      </c>
      <c r="B783" s="281">
        <f>ROUND(BA59,0)</f>
        <v>0</v>
      </c>
      <c r="C783" s="284">
        <f>ROUND(BA60,2)</f>
        <v>0.92</v>
      </c>
      <c r="D783" s="281">
        <f>ROUND(BA61,0)</f>
        <v>26725</v>
      </c>
      <c r="E783" s="281">
        <f>ROUND(BA62,0)</f>
        <v>6037</v>
      </c>
      <c r="F783" s="281">
        <f>ROUND(BA63,0)</f>
        <v>0</v>
      </c>
      <c r="G783" s="281">
        <f>ROUND(BA64,0)</f>
        <v>17730</v>
      </c>
      <c r="H783" s="281">
        <f>ROUND(BA65,0)</f>
        <v>0</v>
      </c>
      <c r="I783" s="281">
        <f>ROUND(BA66,0)</f>
        <v>0</v>
      </c>
      <c r="J783" s="281">
        <f>ROUND(BA67,0)</f>
        <v>4003</v>
      </c>
      <c r="K783" s="281">
        <f>ROUND(BA68,0)</f>
        <v>0</v>
      </c>
      <c r="L783" s="281">
        <f>ROUND(BA70,0)</f>
        <v>0</v>
      </c>
      <c r="M783" s="281">
        <f>ROUND(BA71,0)</f>
        <v>54495</v>
      </c>
      <c r="N783" s="281"/>
      <c r="O783" s="281"/>
      <c r="P783" s="281">
        <f>IF(BA77&gt;0,ROUND(BA77,0),0)</f>
        <v>0</v>
      </c>
      <c r="Q783" s="281">
        <f>IF(BA78&gt;0,ROUND(BA78,0),0)</f>
        <v>0</v>
      </c>
      <c r="R783" s="281">
        <f>IF(BA79&gt;0,ROUND(BA79,0),0)</f>
        <v>0</v>
      </c>
      <c r="S783" s="281">
        <f>IF(BA80&gt;0,ROUND(BA80,0),0)</f>
        <v>0</v>
      </c>
      <c r="T783" s="284">
        <f>IF(BA81&gt;0,ROUND(BA81,2),0)</f>
        <v>0</v>
      </c>
      <c r="U783" s="281"/>
      <c r="X783" s="281"/>
      <c r="Y783" s="281"/>
      <c r="Z783" s="281"/>
    </row>
    <row r="784" spans="1:26" ht="12.65" customHeight="1" x14ac:dyDescent="0.3">
      <c r="A784" s="209" t="str">
        <f>RIGHT($C$84,3)&amp;"*"&amp;RIGHT($C$83,4)&amp;"*"&amp;BB$55&amp;"*"&amp;"A"</f>
        <v>ict*082*8360*A</v>
      </c>
      <c r="B784" s="281"/>
      <c r="C784" s="284">
        <f>ROUND(BB60,2)</f>
        <v>1.83</v>
      </c>
      <c r="D784" s="281">
        <f>ROUND(BB61,0)</f>
        <v>92734</v>
      </c>
      <c r="E784" s="281">
        <f>ROUND(BB62,0)</f>
        <v>20946</v>
      </c>
      <c r="F784" s="281">
        <f>ROUND(BB63,0)</f>
        <v>63</v>
      </c>
      <c r="G784" s="281">
        <f>ROUND(BB64,0)</f>
        <v>2901</v>
      </c>
      <c r="H784" s="281">
        <f>ROUND(BB65,0)</f>
        <v>0</v>
      </c>
      <c r="I784" s="281">
        <f>ROUND(BB66,0)</f>
        <v>0</v>
      </c>
      <c r="J784" s="281">
        <f>ROUND(BB67,0)</f>
        <v>0</v>
      </c>
      <c r="K784" s="281">
        <f>ROUND(BB68,0)</f>
        <v>0</v>
      </c>
      <c r="L784" s="281">
        <f>ROUND(BB70,0)</f>
        <v>0</v>
      </c>
      <c r="M784" s="281">
        <f>ROUND(BB71,0)</f>
        <v>117162</v>
      </c>
      <c r="N784" s="281"/>
      <c r="O784" s="281"/>
      <c r="P784" s="281">
        <f>IF(BB77&gt;0,ROUND(BB77,0),0)</f>
        <v>0</v>
      </c>
      <c r="Q784" s="281">
        <f>IF(BB78&gt;0,ROUND(BB78,0),0)</f>
        <v>0</v>
      </c>
      <c r="R784" s="281">
        <f>IF(BB79&gt;0,ROUND(BB79,0),0)</f>
        <v>0</v>
      </c>
      <c r="S784" s="281">
        <f>IF(BB80&gt;0,ROUND(BB80,0),0)</f>
        <v>0</v>
      </c>
      <c r="T784" s="284">
        <f>IF(BB81&gt;0,ROUND(BB81,2),0)</f>
        <v>0</v>
      </c>
      <c r="U784" s="281"/>
      <c r="X784" s="281"/>
      <c r="Y784" s="281"/>
      <c r="Z784" s="281"/>
    </row>
    <row r="785" spans="1:26" ht="12.65" customHeight="1" x14ac:dyDescent="0.3">
      <c r="A785" s="209" t="str">
        <f>RIGHT($C$84,3)&amp;"*"&amp;RIGHT($C$83,4)&amp;"*"&amp;BC$55&amp;"*"&amp;"A"</f>
        <v>ict*082*8370*A</v>
      </c>
      <c r="B785" s="281"/>
      <c r="C785" s="284">
        <f>ROUND(BC60,2)</f>
        <v>0</v>
      </c>
      <c r="D785" s="281">
        <f>ROUND(BC61,0)</f>
        <v>0</v>
      </c>
      <c r="E785" s="281">
        <f>ROUND(BC62,0)</f>
        <v>0</v>
      </c>
      <c r="F785" s="281">
        <f>ROUND(BC63,0)</f>
        <v>0</v>
      </c>
      <c r="G785" s="281">
        <f>ROUND(BC64,0)</f>
        <v>0</v>
      </c>
      <c r="H785" s="281">
        <f>ROUND(BC65,0)</f>
        <v>0</v>
      </c>
      <c r="I785" s="281">
        <f>ROUND(BC66,0)</f>
        <v>0</v>
      </c>
      <c r="J785" s="281">
        <f>ROUND(BC67,0)</f>
        <v>0</v>
      </c>
      <c r="K785" s="281">
        <f>ROUND(BC68,0)</f>
        <v>0</v>
      </c>
      <c r="L785" s="281">
        <f>ROUND(BC70,0)</f>
        <v>0</v>
      </c>
      <c r="M785" s="281">
        <f>ROUND(BC71,0)</f>
        <v>0</v>
      </c>
      <c r="N785" s="281"/>
      <c r="O785" s="281"/>
      <c r="P785" s="281">
        <f>IF(BC77&gt;0,ROUND(BC77,0),0)</f>
        <v>0</v>
      </c>
      <c r="Q785" s="281">
        <f>IF(BC78&gt;0,ROUND(BC78,0),0)</f>
        <v>0</v>
      </c>
      <c r="R785" s="281">
        <f>IF(BC79&gt;0,ROUND(BC79,0),0)</f>
        <v>0</v>
      </c>
      <c r="S785" s="281">
        <f>IF(BC80&gt;0,ROUND(BC80,0),0)</f>
        <v>0</v>
      </c>
      <c r="T785" s="284">
        <f>IF(BC81&gt;0,ROUND(BC81,2),0)</f>
        <v>0</v>
      </c>
      <c r="U785" s="281"/>
      <c r="X785" s="281"/>
      <c r="Y785" s="281"/>
      <c r="Z785" s="281"/>
    </row>
    <row r="786" spans="1:26" ht="12.65" customHeight="1" x14ac:dyDescent="0.3">
      <c r="A786" s="209" t="str">
        <f>RIGHT($C$84,3)&amp;"*"&amp;RIGHT($C$83,4)&amp;"*"&amp;BD$55&amp;"*"&amp;"A"</f>
        <v>ict*082*8420*A</v>
      </c>
      <c r="B786" s="281"/>
      <c r="C786" s="284">
        <f>ROUND(BD60,2)</f>
        <v>0</v>
      </c>
      <c r="D786" s="281">
        <f>ROUND(BD61,0)</f>
        <v>0</v>
      </c>
      <c r="E786" s="281">
        <f>ROUND(BD62,0)</f>
        <v>0</v>
      </c>
      <c r="F786" s="281">
        <f>ROUND(BD63,0)</f>
        <v>0</v>
      </c>
      <c r="G786" s="281">
        <f>ROUND(BD64,0)</f>
        <v>0</v>
      </c>
      <c r="H786" s="281">
        <f>ROUND(BD65,0)</f>
        <v>0</v>
      </c>
      <c r="I786" s="281">
        <f>ROUND(BD66,0)</f>
        <v>0</v>
      </c>
      <c r="J786" s="281">
        <f>ROUND(BD67,0)</f>
        <v>0</v>
      </c>
      <c r="K786" s="281">
        <f>ROUND(BD68,0)</f>
        <v>0</v>
      </c>
      <c r="L786" s="281">
        <f>ROUND(BD70,0)</f>
        <v>0</v>
      </c>
      <c r="M786" s="281">
        <f>ROUND(BD71,0)</f>
        <v>0</v>
      </c>
      <c r="N786" s="281"/>
      <c r="O786" s="281"/>
      <c r="P786" s="281">
        <f>IF(BD77&gt;0,ROUND(BD77,0),0)</f>
        <v>0</v>
      </c>
      <c r="Q786" s="281">
        <f>IF(BD78&gt;0,ROUND(BD78,0),0)</f>
        <v>0</v>
      </c>
      <c r="R786" s="281">
        <f>IF(BD79&gt;0,ROUND(BD79,0),0)</f>
        <v>0</v>
      </c>
      <c r="S786" s="281">
        <f>IF(BD80&gt;0,ROUND(BD80,0),0)</f>
        <v>0</v>
      </c>
      <c r="T786" s="284">
        <f>IF(BD81&gt;0,ROUND(BD81,2),0)</f>
        <v>0</v>
      </c>
      <c r="U786" s="281"/>
      <c r="X786" s="281"/>
      <c r="Y786" s="281"/>
      <c r="Z786" s="281"/>
    </row>
    <row r="787" spans="1:26" ht="12.65" customHeight="1" x14ac:dyDescent="0.3">
      <c r="A787" s="209" t="str">
        <f>RIGHT($C$84,3)&amp;"*"&amp;RIGHT($C$83,4)&amp;"*"&amp;BE$55&amp;"*"&amp;"A"</f>
        <v>ict*082*8430*A</v>
      </c>
      <c r="B787" s="281">
        <f>ROUND(BE59,0)</f>
        <v>20923</v>
      </c>
      <c r="C787" s="284">
        <f>ROUND(BE60,2)</f>
        <v>2.0499999999999998</v>
      </c>
      <c r="D787" s="281">
        <f>ROUND(BE61,0)</f>
        <v>131000</v>
      </c>
      <c r="E787" s="281">
        <f>ROUND(BE62,0)</f>
        <v>29590</v>
      </c>
      <c r="F787" s="281">
        <f>ROUND(BE63,0)</f>
        <v>1309</v>
      </c>
      <c r="G787" s="281">
        <f>ROUND(BE64,0)</f>
        <v>24824</v>
      </c>
      <c r="H787" s="281">
        <f>ROUND(BE65,0)</f>
        <v>108590</v>
      </c>
      <c r="I787" s="281">
        <f>ROUND(BE66,0)</f>
        <v>43985</v>
      </c>
      <c r="J787" s="281">
        <f>ROUND(BE67,0)</f>
        <v>14057</v>
      </c>
      <c r="K787" s="281">
        <f>ROUND(BE68,0)</f>
        <v>4007</v>
      </c>
      <c r="L787" s="281">
        <f>ROUND(BE70,0)</f>
        <v>0</v>
      </c>
      <c r="M787" s="281">
        <f>ROUND(BE71,0)</f>
        <v>357994</v>
      </c>
      <c r="N787" s="281"/>
      <c r="O787" s="281"/>
      <c r="P787" s="281">
        <f>IF(BE77&gt;0,ROUND(BE77,0),0)</f>
        <v>0</v>
      </c>
      <c r="Q787" s="281">
        <f>IF(BE78&gt;0,ROUND(BE78,0),0)</f>
        <v>0</v>
      </c>
      <c r="R787" s="281">
        <f>IF(BE79&gt;0,ROUND(BE79,0),0)</f>
        <v>0</v>
      </c>
      <c r="S787" s="281">
        <f>IF(BE80&gt;0,ROUND(BE80,0),0)</f>
        <v>0</v>
      </c>
      <c r="T787" s="284">
        <f>IF(BE81&gt;0,ROUND(BE81,2),0)</f>
        <v>0</v>
      </c>
      <c r="U787" s="281"/>
      <c r="X787" s="281"/>
      <c r="Y787" s="281"/>
      <c r="Z787" s="281"/>
    </row>
    <row r="788" spans="1:26" ht="12.65" customHeight="1" x14ac:dyDescent="0.3">
      <c r="A788" s="209" t="str">
        <f>RIGHT($C$84,3)&amp;"*"&amp;RIGHT($C$83,4)&amp;"*"&amp;BF$55&amp;"*"&amp;"A"</f>
        <v>ict*082*8460*A</v>
      </c>
      <c r="B788" s="281"/>
      <c r="C788" s="284">
        <f>ROUND(BF60,2)</f>
        <v>3.41</v>
      </c>
      <c r="D788" s="281">
        <f>ROUND(BF61,0)</f>
        <v>107892</v>
      </c>
      <c r="E788" s="281">
        <f>ROUND(BF62,0)</f>
        <v>24370</v>
      </c>
      <c r="F788" s="281">
        <f>ROUND(BF63,0)</f>
        <v>63</v>
      </c>
      <c r="G788" s="281">
        <f>ROUND(BF64,0)</f>
        <v>12854</v>
      </c>
      <c r="H788" s="281">
        <f>ROUND(BF65,0)</f>
        <v>0</v>
      </c>
      <c r="I788" s="281">
        <f>ROUND(BF66,0)</f>
        <v>0</v>
      </c>
      <c r="J788" s="281">
        <f>ROUND(BF67,0)</f>
        <v>1126</v>
      </c>
      <c r="K788" s="281">
        <f>ROUND(BF68,0)</f>
        <v>0</v>
      </c>
      <c r="L788" s="281">
        <f>ROUND(BF70,0)</f>
        <v>0</v>
      </c>
      <c r="M788" s="281">
        <f>ROUND(BF71,0)</f>
        <v>146583</v>
      </c>
      <c r="N788" s="281"/>
      <c r="O788" s="281"/>
      <c r="P788" s="281">
        <f>IF(BF77&gt;0,ROUND(BF77,0),0)</f>
        <v>0</v>
      </c>
      <c r="Q788" s="281">
        <f>IF(BF78&gt;0,ROUND(BF78,0),0)</f>
        <v>0</v>
      </c>
      <c r="R788" s="281">
        <f>IF(BF79&gt;0,ROUND(BF79,0),0)</f>
        <v>0</v>
      </c>
      <c r="S788" s="281">
        <f>IF(BF80&gt;0,ROUND(BF80,0),0)</f>
        <v>0</v>
      </c>
      <c r="T788" s="284">
        <f>IF(BF81&gt;0,ROUND(BF81,2),0)</f>
        <v>0</v>
      </c>
      <c r="U788" s="281"/>
      <c r="X788" s="281"/>
      <c r="Y788" s="281"/>
      <c r="Z788" s="281"/>
    </row>
    <row r="789" spans="1:26" ht="12.65" customHeight="1" x14ac:dyDescent="0.3">
      <c r="A789" s="209" t="str">
        <f>RIGHT($C$84,3)&amp;"*"&amp;RIGHT($C$83,4)&amp;"*"&amp;BG$55&amp;"*"&amp;"A"</f>
        <v>ict*082*8470*A</v>
      </c>
      <c r="B789" s="281"/>
      <c r="C789" s="284">
        <f>ROUND(BG60,2)</f>
        <v>0</v>
      </c>
      <c r="D789" s="281">
        <f>ROUND(BG61,0)</f>
        <v>0</v>
      </c>
      <c r="E789" s="281">
        <f>ROUND(BG62,0)</f>
        <v>0</v>
      </c>
      <c r="F789" s="281">
        <f>ROUND(BG63,0)</f>
        <v>0</v>
      </c>
      <c r="G789" s="281">
        <f>ROUND(BG64,0)</f>
        <v>0</v>
      </c>
      <c r="H789" s="281">
        <f>ROUND(BG65,0)</f>
        <v>0</v>
      </c>
      <c r="I789" s="281">
        <f>ROUND(BG66,0)</f>
        <v>0</v>
      </c>
      <c r="J789" s="281">
        <f>ROUND(BG67,0)</f>
        <v>0</v>
      </c>
      <c r="K789" s="281">
        <f>ROUND(BG68,0)</f>
        <v>0</v>
      </c>
      <c r="L789" s="281">
        <f>ROUND(BG70,0)</f>
        <v>0</v>
      </c>
      <c r="M789" s="281">
        <f>ROUND(BG71,0)</f>
        <v>0</v>
      </c>
      <c r="N789" s="281"/>
      <c r="O789" s="281"/>
      <c r="P789" s="281">
        <f>IF(BG77&gt;0,ROUND(BG77,0),0)</f>
        <v>0</v>
      </c>
      <c r="Q789" s="281">
        <f>IF(BG78&gt;0,ROUND(BG78,0),0)</f>
        <v>0</v>
      </c>
      <c r="R789" s="281">
        <f>IF(BG79&gt;0,ROUND(BG79,0),0)</f>
        <v>0</v>
      </c>
      <c r="S789" s="281">
        <f>IF(BG80&gt;0,ROUND(BG80,0),0)</f>
        <v>0</v>
      </c>
      <c r="T789" s="284">
        <f>IF(BG81&gt;0,ROUND(BG81,2),0)</f>
        <v>0</v>
      </c>
      <c r="U789" s="281"/>
      <c r="X789" s="281"/>
      <c r="Y789" s="281"/>
      <c r="Z789" s="281"/>
    </row>
    <row r="790" spans="1:26" ht="12.65" customHeight="1" x14ac:dyDescent="0.3">
      <c r="A790" s="209" t="str">
        <f>RIGHT($C$84,3)&amp;"*"&amp;RIGHT($C$83,4)&amp;"*"&amp;BH$55&amp;"*"&amp;"A"</f>
        <v>ict*082*8480*A</v>
      </c>
      <c r="B790" s="281"/>
      <c r="C790" s="284">
        <f>ROUND(BH60,2)</f>
        <v>1.18</v>
      </c>
      <c r="D790" s="281">
        <f>ROUND(BH61,0)</f>
        <v>67357</v>
      </c>
      <c r="E790" s="281">
        <f>ROUND(BH62,0)</f>
        <v>15214</v>
      </c>
      <c r="F790" s="281">
        <f>ROUND(BH63,0)</f>
        <v>3313</v>
      </c>
      <c r="G790" s="281">
        <f>ROUND(BH64,0)</f>
        <v>47442</v>
      </c>
      <c r="H790" s="281">
        <f>ROUND(BH65,0)</f>
        <v>43003</v>
      </c>
      <c r="I790" s="281">
        <f>ROUND(BH66,0)</f>
        <v>95312</v>
      </c>
      <c r="J790" s="281">
        <f>ROUND(BH67,0)</f>
        <v>0</v>
      </c>
      <c r="K790" s="281">
        <f>ROUND(BH68,0)</f>
        <v>0</v>
      </c>
      <c r="L790" s="281">
        <f>ROUND(BH70,0)</f>
        <v>0</v>
      </c>
      <c r="M790" s="281">
        <f>ROUND(BH71,0)</f>
        <v>284074</v>
      </c>
      <c r="N790" s="281"/>
      <c r="O790" s="281"/>
      <c r="P790" s="281">
        <f>IF(BH77&gt;0,ROUND(BH77,0),0)</f>
        <v>0</v>
      </c>
      <c r="Q790" s="281">
        <f>IF(BH78&gt;0,ROUND(BH78,0),0)</f>
        <v>0</v>
      </c>
      <c r="R790" s="281">
        <f>IF(BH79&gt;0,ROUND(BH79,0),0)</f>
        <v>0</v>
      </c>
      <c r="S790" s="281">
        <f>IF(BH80&gt;0,ROUND(BH80,0),0)</f>
        <v>0</v>
      </c>
      <c r="T790" s="284">
        <f>IF(BH81&gt;0,ROUND(BH81,2),0)</f>
        <v>0</v>
      </c>
      <c r="U790" s="281"/>
      <c r="X790" s="281"/>
      <c r="Y790" s="281"/>
      <c r="Z790" s="281"/>
    </row>
    <row r="791" spans="1:26" ht="12.65" customHeight="1" x14ac:dyDescent="0.3">
      <c r="A791" s="209" t="str">
        <f>RIGHT($C$84,3)&amp;"*"&amp;RIGHT($C$83,4)&amp;"*"&amp;BI$55&amp;"*"&amp;"A"</f>
        <v>ict*082*8490*A</v>
      </c>
      <c r="B791" s="281"/>
      <c r="C791" s="284">
        <f>ROUND(BI60,2)</f>
        <v>0</v>
      </c>
      <c r="D791" s="281">
        <f>ROUND(BI61,0)</f>
        <v>0</v>
      </c>
      <c r="E791" s="281">
        <f>ROUND(BI62,0)</f>
        <v>0</v>
      </c>
      <c r="F791" s="281">
        <f>ROUND(BI63,0)</f>
        <v>0</v>
      </c>
      <c r="G791" s="281">
        <f>ROUND(BI64,0)</f>
        <v>0</v>
      </c>
      <c r="H791" s="281">
        <f>ROUND(BI65,0)</f>
        <v>0</v>
      </c>
      <c r="I791" s="281">
        <f>ROUND(BI66,0)</f>
        <v>0</v>
      </c>
      <c r="J791" s="281">
        <f>ROUND(BI67,0)</f>
        <v>0</v>
      </c>
      <c r="K791" s="281">
        <f>ROUND(BI68,0)</f>
        <v>0</v>
      </c>
      <c r="L791" s="281">
        <f>ROUND(BI70,0)</f>
        <v>0</v>
      </c>
      <c r="M791" s="281">
        <f>ROUND(BI71,0)</f>
        <v>0</v>
      </c>
      <c r="N791" s="281"/>
      <c r="O791" s="281"/>
      <c r="P791" s="281">
        <f>IF(BI77&gt;0,ROUND(BI77,0),0)</f>
        <v>0</v>
      </c>
      <c r="Q791" s="281">
        <f>IF(BI78&gt;0,ROUND(BI78,0),0)</f>
        <v>0</v>
      </c>
      <c r="R791" s="281">
        <f>IF(BI79&gt;0,ROUND(BI79,0),0)</f>
        <v>0</v>
      </c>
      <c r="S791" s="281">
        <f>IF(BI80&gt;0,ROUND(BI80,0),0)</f>
        <v>0</v>
      </c>
      <c r="T791" s="284">
        <f>IF(BI81&gt;0,ROUND(BI81,2),0)</f>
        <v>0</v>
      </c>
      <c r="U791" s="281"/>
      <c r="X791" s="281"/>
      <c r="Y791" s="281"/>
      <c r="Z791" s="281"/>
    </row>
    <row r="792" spans="1:26" ht="12.65" customHeight="1" x14ac:dyDescent="0.3">
      <c r="A792" s="209" t="str">
        <f>RIGHT($C$84,3)&amp;"*"&amp;RIGHT($C$83,4)&amp;"*"&amp;BJ$55&amp;"*"&amp;"A"</f>
        <v>ict*082*8510*A</v>
      </c>
      <c r="B792" s="281"/>
      <c r="C792" s="284">
        <f>ROUND(BJ60,2)</f>
        <v>1.8</v>
      </c>
      <c r="D792" s="281">
        <f>ROUND(BJ61,0)</f>
        <v>96763</v>
      </c>
      <c r="E792" s="281">
        <f>ROUND(BJ62,0)</f>
        <v>21856</v>
      </c>
      <c r="F792" s="281">
        <f>ROUND(BJ63,0)</f>
        <v>2531</v>
      </c>
      <c r="G792" s="281">
        <f>ROUND(BJ64,0)</f>
        <v>3082</v>
      </c>
      <c r="H792" s="281">
        <f>ROUND(BJ65,0)</f>
        <v>0</v>
      </c>
      <c r="I792" s="281">
        <f>ROUND(BJ66,0)</f>
        <v>462</v>
      </c>
      <c r="J792" s="281">
        <f>ROUND(BJ67,0)</f>
        <v>1918</v>
      </c>
      <c r="K792" s="281">
        <f>ROUND(BJ68,0)</f>
        <v>1826</v>
      </c>
      <c r="L792" s="281">
        <f>ROUND(BJ70,0)</f>
        <v>0</v>
      </c>
      <c r="M792" s="281">
        <f>ROUND(BJ71,0)</f>
        <v>164801</v>
      </c>
      <c r="N792" s="281"/>
      <c r="O792" s="281"/>
      <c r="P792" s="281">
        <f>IF(BJ77&gt;0,ROUND(BJ77,0),0)</f>
        <v>0</v>
      </c>
      <c r="Q792" s="281">
        <f>IF(BJ78&gt;0,ROUND(BJ78,0),0)</f>
        <v>0</v>
      </c>
      <c r="R792" s="281">
        <f>IF(BJ79&gt;0,ROUND(BJ79,0),0)</f>
        <v>0</v>
      </c>
      <c r="S792" s="281">
        <f>IF(BJ80&gt;0,ROUND(BJ80,0),0)</f>
        <v>0</v>
      </c>
      <c r="T792" s="284">
        <f>IF(BJ81&gt;0,ROUND(BJ81,2),0)</f>
        <v>0</v>
      </c>
      <c r="U792" s="281"/>
      <c r="X792" s="281"/>
      <c r="Y792" s="281"/>
      <c r="Z792" s="281"/>
    </row>
    <row r="793" spans="1:26" ht="12.65" customHeight="1" x14ac:dyDescent="0.3">
      <c r="A793" s="209" t="str">
        <f>RIGHT($C$84,3)&amp;"*"&amp;RIGHT($C$83,4)&amp;"*"&amp;BK$55&amp;"*"&amp;"A"</f>
        <v>ict*082*8530*A</v>
      </c>
      <c r="B793" s="281"/>
      <c r="C793" s="284">
        <f>ROUND(BK60,2)</f>
        <v>0</v>
      </c>
      <c r="D793" s="281">
        <f>ROUND(BK61,0)</f>
        <v>0</v>
      </c>
      <c r="E793" s="281">
        <f>ROUND(BK62,0)</f>
        <v>0</v>
      </c>
      <c r="F793" s="281">
        <f>ROUND(BK63,0)</f>
        <v>0</v>
      </c>
      <c r="G793" s="281">
        <f>ROUND(BK64,0)</f>
        <v>0</v>
      </c>
      <c r="H793" s="281">
        <f>ROUND(BK65,0)</f>
        <v>0</v>
      </c>
      <c r="I793" s="281">
        <f>ROUND(BK66,0)</f>
        <v>0</v>
      </c>
      <c r="J793" s="281">
        <f>ROUND(BK67,0)</f>
        <v>0</v>
      </c>
      <c r="K793" s="281">
        <f>ROUND(BK68,0)</f>
        <v>0</v>
      </c>
      <c r="L793" s="281">
        <f>ROUND(BK70,0)</f>
        <v>0</v>
      </c>
      <c r="M793" s="281">
        <f>ROUND(BK71,0)</f>
        <v>0</v>
      </c>
      <c r="N793" s="281"/>
      <c r="O793" s="281"/>
      <c r="P793" s="281">
        <f>IF(BK77&gt;0,ROUND(BK77,0),0)</f>
        <v>0</v>
      </c>
      <c r="Q793" s="281">
        <f>IF(BK78&gt;0,ROUND(BK78,0),0)</f>
        <v>0</v>
      </c>
      <c r="R793" s="281">
        <f>IF(BK79&gt;0,ROUND(BK79,0),0)</f>
        <v>0</v>
      </c>
      <c r="S793" s="281">
        <f>IF(BK80&gt;0,ROUND(BK80,0),0)</f>
        <v>0</v>
      </c>
      <c r="T793" s="284">
        <f>IF(BK81&gt;0,ROUND(BK81,2),0)</f>
        <v>0</v>
      </c>
      <c r="U793" s="281"/>
      <c r="X793" s="281"/>
      <c r="Y793" s="281"/>
      <c r="Z793" s="281"/>
    </row>
    <row r="794" spans="1:26" ht="12.65" customHeight="1" x14ac:dyDescent="0.3">
      <c r="A794" s="209" t="str">
        <f>RIGHT($C$84,3)&amp;"*"&amp;RIGHT($C$83,4)&amp;"*"&amp;BL$55&amp;"*"&amp;"A"</f>
        <v>ict*082*8560*A</v>
      </c>
      <c r="B794" s="281"/>
      <c r="C794" s="284">
        <f>ROUND(BL60,2)</f>
        <v>0</v>
      </c>
      <c r="D794" s="281">
        <f>ROUND(BL61,0)</f>
        <v>0</v>
      </c>
      <c r="E794" s="281">
        <f>ROUND(BL62,0)</f>
        <v>0</v>
      </c>
      <c r="F794" s="281">
        <f>ROUND(BL63,0)</f>
        <v>0</v>
      </c>
      <c r="G794" s="281">
        <f>ROUND(BL64,0)</f>
        <v>0</v>
      </c>
      <c r="H794" s="281">
        <f>ROUND(BL65,0)</f>
        <v>0</v>
      </c>
      <c r="I794" s="281">
        <f>ROUND(BL66,0)</f>
        <v>0</v>
      </c>
      <c r="J794" s="281">
        <f>ROUND(BL67,0)</f>
        <v>0</v>
      </c>
      <c r="K794" s="281">
        <f>ROUND(BL68,0)</f>
        <v>0</v>
      </c>
      <c r="L794" s="281">
        <f>ROUND(BL70,0)</f>
        <v>0</v>
      </c>
      <c r="M794" s="281">
        <f>ROUND(BL71,0)</f>
        <v>0</v>
      </c>
      <c r="N794" s="281"/>
      <c r="O794" s="281"/>
      <c r="P794" s="281">
        <f>IF(BL77&gt;0,ROUND(BL77,0),0)</f>
        <v>0</v>
      </c>
      <c r="Q794" s="281">
        <f>IF(BL78&gt;0,ROUND(BL78,0),0)</f>
        <v>0</v>
      </c>
      <c r="R794" s="281">
        <f>IF(BL79&gt;0,ROUND(BL79,0),0)</f>
        <v>0</v>
      </c>
      <c r="S794" s="281">
        <f>IF(BL80&gt;0,ROUND(BL80,0),0)</f>
        <v>0</v>
      </c>
      <c r="T794" s="284">
        <f>IF(BL81&gt;0,ROUND(BL81,2),0)</f>
        <v>0</v>
      </c>
      <c r="U794" s="281"/>
      <c r="X794" s="281"/>
      <c r="Y794" s="281"/>
      <c r="Z794" s="281"/>
    </row>
    <row r="795" spans="1:26" ht="12.65" customHeight="1" x14ac:dyDescent="0.3">
      <c r="A795" s="209" t="str">
        <f>RIGHT($C$84,3)&amp;"*"&amp;RIGHT($C$83,4)&amp;"*"&amp;BM$55&amp;"*"&amp;"A"</f>
        <v>ict*082*8590*A</v>
      </c>
      <c r="B795" s="281"/>
      <c r="C795" s="284">
        <f>ROUND(BM60,2)</f>
        <v>0</v>
      </c>
      <c r="D795" s="281">
        <f>ROUND(BM61,0)</f>
        <v>0</v>
      </c>
      <c r="E795" s="281">
        <f>ROUND(BM62,0)</f>
        <v>0</v>
      </c>
      <c r="F795" s="281">
        <f>ROUND(BM63,0)</f>
        <v>0</v>
      </c>
      <c r="G795" s="281">
        <f>ROUND(BM64,0)</f>
        <v>0</v>
      </c>
      <c r="H795" s="281">
        <f>ROUND(BM65,0)</f>
        <v>0</v>
      </c>
      <c r="I795" s="281">
        <f>ROUND(BM66,0)</f>
        <v>0</v>
      </c>
      <c r="J795" s="281">
        <f>ROUND(BM67,0)</f>
        <v>0</v>
      </c>
      <c r="K795" s="281">
        <f>ROUND(BM68,0)</f>
        <v>0</v>
      </c>
      <c r="L795" s="281">
        <f>ROUND(BM70,0)</f>
        <v>0</v>
      </c>
      <c r="M795" s="281">
        <f>ROUND(BM71,0)</f>
        <v>0</v>
      </c>
      <c r="N795" s="281"/>
      <c r="O795" s="281"/>
      <c r="P795" s="281">
        <f>IF(BM77&gt;0,ROUND(BM77,0),0)</f>
        <v>0</v>
      </c>
      <c r="Q795" s="281">
        <f>IF(BM78&gt;0,ROUND(BM78,0),0)</f>
        <v>0</v>
      </c>
      <c r="R795" s="281">
        <f>IF(BM79&gt;0,ROUND(BM79,0),0)</f>
        <v>0</v>
      </c>
      <c r="S795" s="281">
        <f>IF(BM80&gt;0,ROUND(BM80,0),0)</f>
        <v>0</v>
      </c>
      <c r="T795" s="284">
        <f>IF(BM81&gt;0,ROUND(BM81,2),0)</f>
        <v>0</v>
      </c>
      <c r="U795" s="281"/>
      <c r="X795" s="281"/>
      <c r="Y795" s="281"/>
      <c r="Z795" s="281"/>
    </row>
    <row r="796" spans="1:26" ht="12.65" customHeight="1" x14ac:dyDescent="0.3">
      <c r="A796" s="209" t="str">
        <f>RIGHT($C$84,3)&amp;"*"&amp;RIGHT($C$83,4)&amp;"*"&amp;BN$55&amp;"*"&amp;"A"</f>
        <v>ict*082*8610*A</v>
      </c>
      <c r="B796" s="281"/>
      <c r="C796" s="284">
        <f>ROUND(BN60,2)</f>
        <v>1.1100000000000001</v>
      </c>
      <c r="D796" s="281">
        <f>ROUND(BN61,0)</f>
        <v>98663</v>
      </c>
      <c r="E796" s="281">
        <f>ROUND(BN62,0)</f>
        <v>22286</v>
      </c>
      <c r="F796" s="281">
        <f>ROUND(BN63,0)</f>
        <v>226424</v>
      </c>
      <c r="G796" s="281">
        <f>ROUND(BN64,0)</f>
        <v>11857</v>
      </c>
      <c r="H796" s="281">
        <f>ROUND(BN65,0)</f>
        <v>0</v>
      </c>
      <c r="I796" s="281">
        <f>ROUND(BN66,0)</f>
        <v>250</v>
      </c>
      <c r="J796" s="281">
        <f>ROUND(BN67,0)</f>
        <v>19369</v>
      </c>
      <c r="K796" s="281">
        <f>ROUND(BN68,0)</f>
        <v>4389</v>
      </c>
      <c r="L796" s="281">
        <f>ROUND(BN70,0)</f>
        <v>0</v>
      </c>
      <c r="M796" s="281">
        <f>ROUND(BN71,0)</f>
        <v>387337</v>
      </c>
      <c r="N796" s="281"/>
      <c r="O796" s="281"/>
      <c r="P796" s="281">
        <f>IF(BN77&gt;0,ROUND(BN77,0),0)</f>
        <v>0</v>
      </c>
      <c r="Q796" s="281">
        <f>IF(BN78&gt;0,ROUND(BN78,0),0)</f>
        <v>0</v>
      </c>
      <c r="R796" s="281">
        <f>IF(BN79&gt;0,ROUND(BN79,0),0)</f>
        <v>0</v>
      </c>
      <c r="S796" s="281">
        <f>IF(BN80&gt;0,ROUND(BN80,0),0)</f>
        <v>0</v>
      </c>
      <c r="T796" s="284">
        <f>IF(BN81&gt;0,ROUND(BN81,2),0)</f>
        <v>0</v>
      </c>
      <c r="U796" s="281"/>
      <c r="X796" s="281"/>
      <c r="Y796" s="281"/>
      <c r="Z796" s="281"/>
    </row>
    <row r="797" spans="1:26" ht="12.65" customHeight="1" x14ac:dyDescent="0.3">
      <c r="A797" s="209" t="str">
        <f>RIGHT($C$84,3)&amp;"*"&amp;RIGHT($C$83,4)&amp;"*"&amp;BO$55&amp;"*"&amp;"A"</f>
        <v>ict*082*8620*A</v>
      </c>
      <c r="B797" s="281"/>
      <c r="C797" s="284">
        <f>ROUND(BO60,2)</f>
        <v>0</v>
      </c>
      <c r="D797" s="281">
        <f>ROUND(BO61,0)</f>
        <v>0</v>
      </c>
      <c r="E797" s="281">
        <f>ROUND(BO62,0)</f>
        <v>0</v>
      </c>
      <c r="F797" s="281">
        <f>ROUND(BO63,0)</f>
        <v>0</v>
      </c>
      <c r="G797" s="281">
        <f>ROUND(BO64,0)</f>
        <v>0</v>
      </c>
      <c r="H797" s="281">
        <f>ROUND(BO65,0)</f>
        <v>0</v>
      </c>
      <c r="I797" s="281">
        <f>ROUND(BO66,0)</f>
        <v>0</v>
      </c>
      <c r="J797" s="281">
        <f>ROUND(BO67,0)</f>
        <v>0</v>
      </c>
      <c r="K797" s="281">
        <f>ROUND(BO68,0)</f>
        <v>0</v>
      </c>
      <c r="L797" s="281">
        <f>ROUND(BO70,0)</f>
        <v>0</v>
      </c>
      <c r="M797" s="281">
        <f>ROUND(BO71,0)</f>
        <v>0</v>
      </c>
      <c r="N797" s="281"/>
      <c r="O797" s="281"/>
      <c r="P797" s="281">
        <f>IF(BO77&gt;0,ROUND(BO77,0),0)</f>
        <v>0</v>
      </c>
      <c r="Q797" s="281">
        <f>IF(BO78&gt;0,ROUND(BO78,0),0)</f>
        <v>0</v>
      </c>
      <c r="R797" s="281">
        <f>IF(BO79&gt;0,ROUND(BO79,0),0)</f>
        <v>0</v>
      </c>
      <c r="S797" s="281">
        <f>IF(BO80&gt;0,ROUND(BO80,0),0)</f>
        <v>0</v>
      </c>
      <c r="T797" s="284">
        <f>IF(BO81&gt;0,ROUND(BO81,2),0)</f>
        <v>0</v>
      </c>
      <c r="U797" s="281"/>
      <c r="X797" s="281"/>
      <c r="Y797" s="281"/>
      <c r="Z797" s="281"/>
    </row>
    <row r="798" spans="1:26" ht="12.65" customHeight="1" x14ac:dyDescent="0.3">
      <c r="A798" s="209" t="str">
        <f>RIGHT($C$84,3)&amp;"*"&amp;RIGHT($C$83,4)&amp;"*"&amp;BP$55&amp;"*"&amp;"A"</f>
        <v>ict*082*8630*A</v>
      </c>
      <c r="B798" s="281"/>
      <c r="C798" s="284">
        <f>ROUND(BP60,2)</f>
        <v>0</v>
      </c>
      <c r="D798" s="281">
        <f>ROUND(BP61,0)</f>
        <v>0</v>
      </c>
      <c r="E798" s="281">
        <f>ROUND(BP62,0)</f>
        <v>0</v>
      </c>
      <c r="F798" s="281">
        <f>ROUND(BP63,0)</f>
        <v>0</v>
      </c>
      <c r="G798" s="281">
        <f>ROUND(BP64,0)</f>
        <v>0</v>
      </c>
      <c r="H798" s="281">
        <f>ROUND(BP65,0)</f>
        <v>0</v>
      </c>
      <c r="I798" s="281">
        <f>ROUND(BP66,0)</f>
        <v>0</v>
      </c>
      <c r="J798" s="281">
        <f>ROUND(BP67,0)</f>
        <v>0</v>
      </c>
      <c r="K798" s="281">
        <f>ROUND(BP68,0)</f>
        <v>0</v>
      </c>
      <c r="L798" s="281">
        <f>ROUND(BP70,0)</f>
        <v>0</v>
      </c>
      <c r="M798" s="281">
        <f>ROUND(BP71,0)</f>
        <v>0</v>
      </c>
      <c r="N798" s="281"/>
      <c r="O798" s="281"/>
      <c r="P798" s="281">
        <f>IF(BP77&gt;0,ROUND(BP77,0),0)</f>
        <v>0</v>
      </c>
      <c r="Q798" s="281">
        <f>IF(BP78&gt;0,ROUND(BP78,0),0)</f>
        <v>0</v>
      </c>
      <c r="R798" s="281">
        <f>IF(BP79&gt;0,ROUND(BP79,0),0)</f>
        <v>0</v>
      </c>
      <c r="S798" s="281">
        <f>IF(BP80&gt;0,ROUND(BP80,0),0)</f>
        <v>0</v>
      </c>
      <c r="T798" s="284">
        <f>IF(BP81&gt;0,ROUND(BP81,2),0)</f>
        <v>0</v>
      </c>
      <c r="U798" s="281"/>
      <c r="X798" s="281"/>
      <c r="Y798" s="281"/>
      <c r="Z798" s="281"/>
    </row>
    <row r="799" spans="1:26" ht="12.65" customHeight="1" x14ac:dyDescent="0.3">
      <c r="A799" s="209" t="str">
        <f>RIGHT($C$84,3)&amp;"*"&amp;RIGHT($C$83,4)&amp;"*"&amp;BQ$55&amp;"*"&amp;"A"</f>
        <v>ict*082*8640*A</v>
      </c>
      <c r="B799" s="281"/>
      <c r="C799" s="284">
        <f>ROUND(BQ60,2)</f>
        <v>0</v>
      </c>
      <c r="D799" s="281">
        <f>ROUND(BQ61,0)</f>
        <v>0</v>
      </c>
      <c r="E799" s="281">
        <f>ROUND(BQ62,0)</f>
        <v>0</v>
      </c>
      <c r="F799" s="281">
        <f>ROUND(BQ63,0)</f>
        <v>0</v>
      </c>
      <c r="G799" s="281">
        <f>ROUND(BQ64,0)</f>
        <v>0</v>
      </c>
      <c r="H799" s="281">
        <f>ROUND(BQ65,0)</f>
        <v>0</v>
      </c>
      <c r="I799" s="281">
        <f>ROUND(BQ66,0)</f>
        <v>0</v>
      </c>
      <c r="J799" s="281">
        <f>ROUND(BQ67,0)</f>
        <v>0</v>
      </c>
      <c r="K799" s="281">
        <f>ROUND(BQ68,0)</f>
        <v>0</v>
      </c>
      <c r="L799" s="281">
        <f>ROUND(BQ70,0)</f>
        <v>0</v>
      </c>
      <c r="M799" s="281">
        <f>ROUND(BQ71,0)</f>
        <v>0</v>
      </c>
      <c r="N799" s="281"/>
      <c r="O799" s="281"/>
      <c r="P799" s="281">
        <f>IF(BQ77&gt;0,ROUND(BQ77,0),0)</f>
        <v>0</v>
      </c>
      <c r="Q799" s="281">
        <f>IF(BQ78&gt;0,ROUND(BQ78,0),0)</f>
        <v>0</v>
      </c>
      <c r="R799" s="281">
        <f>IF(BQ79&gt;0,ROUND(BQ79,0),0)</f>
        <v>0</v>
      </c>
      <c r="S799" s="281">
        <f>IF(BQ80&gt;0,ROUND(BQ80,0),0)</f>
        <v>0</v>
      </c>
      <c r="T799" s="284">
        <f>IF(BQ81&gt;0,ROUND(BQ81,2),0)</f>
        <v>0</v>
      </c>
      <c r="U799" s="281"/>
      <c r="X799" s="281"/>
      <c r="Y799" s="281"/>
      <c r="Z799" s="281"/>
    </row>
    <row r="800" spans="1:26" ht="12.65" customHeight="1" x14ac:dyDescent="0.3">
      <c r="A800" s="209" t="str">
        <f>RIGHT($C$84,3)&amp;"*"&amp;RIGHT($C$83,4)&amp;"*"&amp;BR$55&amp;"*"&amp;"A"</f>
        <v>ict*082*8650*A</v>
      </c>
      <c r="B800" s="281"/>
      <c r="C800" s="284">
        <f>ROUND(BR60,2)</f>
        <v>0.96</v>
      </c>
      <c r="D800" s="281">
        <f>ROUND(BR61,0)</f>
        <v>70142</v>
      </c>
      <c r="E800" s="281">
        <f>ROUND(BR62,0)</f>
        <v>15843</v>
      </c>
      <c r="F800" s="281">
        <f>ROUND(BR63,0)</f>
        <v>22517</v>
      </c>
      <c r="G800" s="281">
        <f>ROUND(BR64,0)</f>
        <v>1527</v>
      </c>
      <c r="H800" s="281">
        <f>ROUND(BR65,0)</f>
        <v>0</v>
      </c>
      <c r="I800" s="281">
        <f>ROUND(BR66,0)</f>
        <v>436</v>
      </c>
      <c r="J800" s="281">
        <f>ROUND(BR67,0)</f>
        <v>0</v>
      </c>
      <c r="K800" s="281">
        <f>ROUND(BR68,0)</f>
        <v>0</v>
      </c>
      <c r="L800" s="281">
        <f>ROUND(BR70,0)</f>
        <v>0</v>
      </c>
      <c r="M800" s="281">
        <f>ROUND(BR71,0)</f>
        <v>120706</v>
      </c>
      <c r="N800" s="281"/>
      <c r="O800" s="281"/>
      <c r="P800" s="281">
        <f>IF(BR77&gt;0,ROUND(BR77,0),0)</f>
        <v>0</v>
      </c>
      <c r="Q800" s="281">
        <f>IF(BR78&gt;0,ROUND(BR78,0),0)</f>
        <v>0</v>
      </c>
      <c r="R800" s="281">
        <f>IF(BR79&gt;0,ROUND(BR79,0),0)</f>
        <v>0</v>
      </c>
      <c r="S800" s="281">
        <f>IF(BR80&gt;0,ROUND(BR80,0),0)</f>
        <v>0</v>
      </c>
      <c r="T800" s="284">
        <f>IF(BR81&gt;0,ROUND(BR81,2),0)</f>
        <v>0</v>
      </c>
      <c r="U800" s="281"/>
      <c r="X800" s="281"/>
      <c r="Y800" s="281"/>
      <c r="Z800" s="281"/>
    </row>
    <row r="801" spans="1:26" ht="12.65" customHeight="1" x14ac:dyDescent="0.3">
      <c r="A801" s="209" t="str">
        <f>RIGHT($C$84,3)&amp;"*"&amp;RIGHT($C$83,4)&amp;"*"&amp;BS$55&amp;"*"&amp;"A"</f>
        <v>ict*082*8660*A</v>
      </c>
      <c r="B801" s="281"/>
      <c r="C801" s="284">
        <f>ROUND(BS60,2)</f>
        <v>0</v>
      </c>
      <c r="D801" s="281">
        <f>ROUND(BS61,0)</f>
        <v>0</v>
      </c>
      <c r="E801" s="281">
        <f>ROUND(BS62,0)</f>
        <v>0</v>
      </c>
      <c r="F801" s="281">
        <f>ROUND(BS63,0)</f>
        <v>0</v>
      </c>
      <c r="G801" s="281">
        <f>ROUND(BS64,0)</f>
        <v>0</v>
      </c>
      <c r="H801" s="281">
        <f>ROUND(BS65,0)</f>
        <v>0</v>
      </c>
      <c r="I801" s="281">
        <f>ROUND(BS66,0)</f>
        <v>0</v>
      </c>
      <c r="J801" s="281">
        <f>ROUND(BS67,0)</f>
        <v>0</v>
      </c>
      <c r="K801" s="281">
        <f>ROUND(BS68,0)</f>
        <v>0</v>
      </c>
      <c r="L801" s="281">
        <f>ROUND(BS70,0)</f>
        <v>0</v>
      </c>
      <c r="M801" s="281">
        <f>ROUND(BS71,0)</f>
        <v>0</v>
      </c>
      <c r="N801" s="281"/>
      <c r="O801" s="281"/>
      <c r="P801" s="281">
        <f>IF(BS77&gt;0,ROUND(BS77,0),0)</f>
        <v>0</v>
      </c>
      <c r="Q801" s="281">
        <f>IF(BS78&gt;0,ROUND(BS78,0),0)</f>
        <v>0</v>
      </c>
      <c r="R801" s="281">
        <f>IF(BS79&gt;0,ROUND(BS79,0),0)</f>
        <v>0</v>
      </c>
      <c r="S801" s="281">
        <f>IF(BS80&gt;0,ROUND(BS80,0),0)</f>
        <v>0</v>
      </c>
      <c r="T801" s="284">
        <f>IF(BS81&gt;0,ROUND(BS81,2),0)</f>
        <v>0</v>
      </c>
      <c r="U801" s="281"/>
      <c r="X801" s="281"/>
      <c r="Y801" s="281"/>
      <c r="Z801" s="281"/>
    </row>
    <row r="802" spans="1:26" ht="12.65" customHeight="1" x14ac:dyDescent="0.3">
      <c r="A802" s="209" t="str">
        <f>RIGHT($C$84,3)&amp;"*"&amp;RIGHT($C$83,4)&amp;"*"&amp;BT$55&amp;"*"&amp;"A"</f>
        <v>ict*082*8670*A</v>
      </c>
      <c r="B802" s="281"/>
      <c r="C802" s="284">
        <f>ROUND(BT60,2)</f>
        <v>0</v>
      </c>
      <c r="D802" s="281">
        <f>ROUND(BT61,0)</f>
        <v>0</v>
      </c>
      <c r="E802" s="281">
        <f>ROUND(BT62,0)</f>
        <v>0</v>
      </c>
      <c r="F802" s="281">
        <f>ROUND(BT63,0)</f>
        <v>0</v>
      </c>
      <c r="G802" s="281">
        <f>ROUND(BT64,0)</f>
        <v>0</v>
      </c>
      <c r="H802" s="281">
        <f>ROUND(BT65,0)</f>
        <v>0</v>
      </c>
      <c r="I802" s="281">
        <f>ROUND(BT66,0)</f>
        <v>0</v>
      </c>
      <c r="J802" s="281">
        <f>ROUND(BT67,0)</f>
        <v>0</v>
      </c>
      <c r="K802" s="281">
        <f>ROUND(BT68,0)</f>
        <v>0</v>
      </c>
      <c r="L802" s="281">
        <f>ROUND(BT70,0)</f>
        <v>0</v>
      </c>
      <c r="M802" s="281">
        <f>ROUND(BT71,0)</f>
        <v>0</v>
      </c>
      <c r="N802" s="281"/>
      <c r="O802" s="281"/>
      <c r="P802" s="281">
        <f>IF(BT77&gt;0,ROUND(BT77,0),0)</f>
        <v>0</v>
      </c>
      <c r="Q802" s="281">
        <f>IF(BT78&gt;0,ROUND(BT78,0),0)</f>
        <v>0</v>
      </c>
      <c r="R802" s="281">
        <f>IF(BT79&gt;0,ROUND(BT79,0),0)</f>
        <v>0</v>
      </c>
      <c r="S802" s="281">
        <f>IF(BT80&gt;0,ROUND(BT80,0),0)</f>
        <v>0</v>
      </c>
      <c r="T802" s="284">
        <f>IF(BT81&gt;0,ROUND(BT81,2),0)</f>
        <v>0</v>
      </c>
      <c r="U802" s="281"/>
      <c r="X802" s="281"/>
      <c r="Y802" s="281"/>
      <c r="Z802" s="281"/>
    </row>
    <row r="803" spans="1:26" ht="12.65" customHeight="1" x14ac:dyDescent="0.3">
      <c r="A803" s="209" t="str">
        <f>RIGHT($C$84,3)&amp;"*"&amp;RIGHT($C$83,4)&amp;"*"&amp;BU$55&amp;"*"&amp;"A"</f>
        <v>ict*082*8680*A</v>
      </c>
      <c r="B803" s="281"/>
      <c r="C803" s="284">
        <f>ROUND(BU60,2)</f>
        <v>0</v>
      </c>
      <c r="D803" s="281">
        <f>ROUND(BU61,0)</f>
        <v>0</v>
      </c>
      <c r="E803" s="281">
        <f>ROUND(BU62,0)</f>
        <v>0</v>
      </c>
      <c r="F803" s="281">
        <f>ROUND(BU63,0)</f>
        <v>0</v>
      </c>
      <c r="G803" s="281">
        <f>ROUND(BU64,0)</f>
        <v>0</v>
      </c>
      <c r="H803" s="281">
        <f>ROUND(BU65,0)</f>
        <v>0</v>
      </c>
      <c r="I803" s="281">
        <f>ROUND(BU66,0)</f>
        <v>0</v>
      </c>
      <c r="J803" s="281">
        <f>ROUND(BU67,0)</f>
        <v>0</v>
      </c>
      <c r="K803" s="281">
        <f>ROUND(BU68,0)</f>
        <v>0</v>
      </c>
      <c r="L803" s="281">
        <f>ROUND(BU70,0)</f>
        <v>0</v>
      </c>
      <c r="M803" s="281">
        <f>ROUND(BU71,0)</f>
        <v>0</v>
      </c>
      <c r="N803" s="281"/>
      <c r="O803" s="281"/>
      <c r="P803" s="281">
        <f>IF(BU77&gt;0,ROUND(BU77,0),0)</f>
        <v>0</v>
      </c>
      <c r="Q803" s="281">
        <f>IF(BU78&gt;0,ROUND(BU78,0),0)</f>
        <v>0</v>
      </c>
      <c r="R803" s="281">
        <f>IF(BU79&gt;0,ROUND(BU79,0),0)</f>
        <v>0</v>
      </c>
      <c r="S803" s="281">
        <f>IF(BU80&gt;0,ROUND(BU80,0),0)</f>
        <v>0</v>
      </c>
      <c r="T803" s="284">
        <f>IF(BU81&gt;0,ROUND(BU81,2),0)</f>
        <v>0</v>
      </c>
      <c r="U803" s="281"/>
      <c r="X803" s="281"/>
      <c r="Y803" s="281"/>
      <c r="Z803" s="281"/>
    </row>
    <row r="804" spans="1:26" ht="12.65" customHeight="1" x14ac:dyDescent="0.3">
      <c r="A804" s="209" t="str">
        <f>RIGHT($C$84,3)&amp;"*"&amp;RIGHT($C$83,4)&amp;"*"&amp;BV$55&amp;"*"&amp;"A"</f>
        <v>ict*082*8690*A</v>
      </c>
      <c r="B804" s="281"/>
      <c r="C804" s="284">
        <f>ROUND(BV60,2)</f>
        <v>4.72</v>
      </c>
      <c r="D804" s="281">
        <f>ROUND(BV61,0)</f>
        <v>232258</v>
      </c>
      <c r="E804" s="281">
        <f>ROUND(BV62,0)</f>
        <v>52461</v>
      </c>
      <c r="F804" s="281">
        <f>ROUND(BV63,0)</f>
        <v>254558</v>
      </c>
      <c r="G804" s="281">
        <f>ROUND(BV64,0)</f>
        <v>3292</v>
      </c>
      <c r="H804" s="281">
        <f>ROUND(BV65,0)</f>
        <v>0</v>
      </c>
      <c r="I804" s="281">
        <f>ROUND(BV66,0)</f>
        <v>0</v>
      </c>
      <c r="J804" s="281">
        <f>ROUND(BV67,0)</f>
        <v>0</v>
      </c>
      <c r="K804" s="281">
        <f>ROUND(BV68,0)</f>
        <v>2047</v>
      </c>
      <c r="L804" s="281">
        <f>ROUND(BV70,0)</f>
        <v>0</v>
      </c>
      <c r="M804" s="281">
        <f>ROUND(BV71,0)</f>
        <v>546460</v>
      </c>
      <c r="N804" s="281"/>
      <c r="O804" s="281"/>
      <c r="P804" s="281">
        <f>IF(BV77&gt;0,ROUND(BV77,0),0)</f>
        <v>0</v>
      </c>
      <c r="Q804" s="281">
        <f>IF(BV78&gt;0,ROUND(BV78,0),0)</f>
        <v>0</v>
      </c>
      <c r="R804" s="281">
        <f>IF(BV79&gt;0,ROUND(BV79,0),0)</f>
        <v>0</v>
      </c>
      <c r="S804" s="281">
        <f>IF(BV80&gt;0,ROUND(BV80,0),0)</f>
        <v>0</v>
      </c>
      <c r="T804" s="284">
        <f>IF(BV81&gt;0,ROUND(BV81,2),0)</f>
        <v>0</v>
      </c>
      <c r="U804" s="281"/>
      <c r="X804" s="281"/>
      <c r="Y804" s="281"/>
      <c r="Z804" s="281"/>
    </row>
    <row r="805" spans="1:26" ht="12.65" customHeight="1" x14ac:dyDescent="0.3">
      <c r="A805" s="209" t="str">
        <f>RIGHT($C$84,3)&amp;"*"&amp;RIGHT($C$83,4)&amp;"*"&amp;BW$55&amp;"*"&amp;"A"</f>
        <v>ict*082*8700*A</v>
      </c>
      <c r="B805" s="281"/>
      <c r="C805" s="284">
        <f>ROUND(BW60,2)</f>
        <v>0</v>
      </c>
      <c r="D805" s="281">
        <f>ROUND(BW61,0)</f>
        <v>0</v>
      </c>
      <c r="E805" s="281">
        <f>ROUND(BW62,0)</f>
        <v>0</v>
      </c>
      <c r="F805" s="281">
        <f>ROUND(BW63,0)</f>
        <v>0</v>
      </c>
      <c r="G805" s="281">
        <f>ROUND(BW64,0)</f>
        <v>0</v>
      </c>
      <c r="H805" s="281">
        <f>ROUND(BW65,0)</f>
        <v>0</v>
      </c>
      <c r="I805" s="281">
        <f>ROUND(BW66,0)</f>
        <v>0</v>
      </c>
      <c r="J805" s="281">
        <f>ROUND(BW67,0)</f>
        <v>0</v>
      </c>
      <c r="K805" s="281">
        <f>ROUND(BW68,0)</f>
        <v>0</v>
      </c>
      <c r="L805" s="281">
        <f>ROUND(BW70,0)</f>
        <v>0</v>
      </c>
      <c r="M805" s="281">
        <f>ROUND(BW71,0)</f>
        <v>0</v>
      </c>
      <c r="N805" s="281"/>
      <c r="O805" s="281"/>
      <c r="P805" s="281">
        <f>IF(BW77&gt;0,ROUND(BW77,0),0)</f>
        <v>0</v>
      </c>
      <c r="Q805" s="281">
        <f>IF(BW78&gt;0,ROUND(BW78,0),0)</f>
        <v>0</v>
      </c>
      <c r="R805" s="281">
        <f>IF(BW79&gt;0,ROUND(BW79,0),0)</f>
        <v>0</v>
      </c>
      <c r="S805" s="281">
        <f>IF(BW80&gt;0,ROUND(BW80,0),0)</f>
        <v>0</v>
      </c>
      <c r="T805" s="284">
        <f>IF(BW81&gt;0,ROUND(BW81,2),0)</f>
        <v>0</v>
      </c>
      <c r="U805" s="281"/>
      <c r="X805" s="281"/>
      <c r="Y805" s="281"/>
      <c r="Z805" s="281"/>
    </row>
    <row r="806" spans="1:26" ht="12.65" customHeight="1" x14ac:dyDescent="0.3">
      <c r="A806" s="209" t="str">
        <f>RIGHT($C$84,3)&amp;"*"&amp;RIGHT($C$83,4)&amp;"*"&amp;BX$55&amp;"*"&amp;"A"</f>
        <v>ict*082*8710*A</v>
      </c>
      <c r="B806" s="281"/>
      <c r="C806" s="284">
        <f>ROUND(BX60,2)</f>
        <v>0</v>
      </c>
      <c r="D806" s="281">
        <f>ROUND(BX61,0)</f>
        <v>0</v>
      </c>
      <c r="E806" s="281">
        <f>ROUND(BX62,0)</f>
        <v>0</v>
      </c>
      <c r="F806" s="281">
        <f>ROUND(BX63,0)</f>
        <v>0</v>
      </c>
      <c r="G806" s="281">
        <f>ROUND(BX64,0)</f>
        <v>0</v>
      </c>
      <c r="H806" s="281">
        <f>ROUND(BX65,0)</f>
        <v>0</v>
      </c>
      <c r="I806" s="281">
        <f>ROUND(BX66,0)</f>
        <v>0</v>
      </c>
      <c r="J806" s="281">
        <f>ROUND(BX67,0)</f>
        <v>0</v>
      </c>
      <c r="K806" s="281">
        <f>ROUND(BX68,0)</f>
        <v>0</v>
      </c>
      <c r="L806" s="281">
        <f>ROUND(BX70,0)</f>
        <v>0</v>
      </c>
      <c r="M806" s="281">
        <f>ROUND(BX71,0)</f>
        <v>0</v>
      </c>
      <c r="N806" s="281"/>
      <c r="O806" s="281"/>
      <c r="P806" s="281">
        <f>IF(BX77&gt;0,ROUND(BX77,0),0)</f>
        <v>0</v>
      </c>
      <c r="Q806" s="281">
        <f>IF(BX78&gt;0,ROUND(BX78,0),0)</f>
        <v>0</v>
      </c>
      <c r="R806" s="281">
        <f>IF(BX79&gt;0,ROUND(BX79,0),0)</f>
        <v>0</v>
      </c>
      <c r="S806" s="281">
        <f>IF(BX80&gt;0,ROUND(BX80,0),0)</f>
        <v>0</v>
      </c>
      <c r="T806" s="284">
        <f>IF(BX81&gt;0,ROUND(BX81,2),0)</f>
        <v>0</v>
      </c>
      <c r="U806" s="281"/>
      <c r="X806" s="281"/>
      <c r="Y806" s="281"/>
      <c r="Z806" s="281"/>
    </row>
    <row r="807" spans="1:26" ht="12.65" customHeight="1" x14ac:dyDescent="0.3">
      <c r="A807" s="209" t="str">
        <f>RIGHT($C$84,3)&amp;"*"&amp;RIGHT($C$83,4)&amp;"*"&amp;BY$55&amp;"*"&amp;"A"</f>
        <v>ict*082*8720*A</v>
      </c>
      <c r="B807" s="281"/>
      <c r="C807" s="284">
        <f>ROUND(BY60,2)</f>
        <v>1</v>
      </c>
      <c r="D807" s="281">
        <f>ROUND(BY61,0)</f>
        <v>152950</v>
      </c>
      <c r="E807" s="281">
        <f>ROUND(BY62,0)</f>
        <v>34548</v>
      </c>
      <c r="F807" s="281">
        <f>ROUND(BY63,0)</f>
        <v>1291</v>
      </c>
      <c r="G807" s="281">
        <f>ROUND(BY64,0)</f>
        <v>51879</v>
      </c>
      <c r="H807" s="281">
        <f>ROUND(BY65,0)</f>
        <v>309</v>
      </c>
      <c r="I807" s="281">
        <f>ROUND(BY66,0)</f>
        <v>56583</v>
      </c>
      <c r="J807" s="281">
        <f>ROUND(BY67,0)</f>
        <v>0</v>
      </c>
      <c r="K807" s="281">
        <f>ROUND(BY68,0)</f>
        <v>0</v>
      </c>
      <c r="L807" s="281">
        <f>ROUND(BY70,0)</f>
        <v>0</v>
      </c>
      <c r="M807" s="281">
        <f>ROUND(BY71,0)</f>
        <v>301266</v>
      </c>
      <c r="N807" s="281"/>
      <c r="O807" s="281"/>
      <c r="P807" s="281">
        <f>IF(BY77&gt;0,ROUND(BY77,0),0)</f>
        <v>0</v>
      </c>
      <c r="Q807" s="281">
        <f>IF(BY78&gt;0,ROUND(BY78,0),0)</f>
        <v>0</v>
      </c>
      <c r="R807" s="281">
        <f>IF(BY79&gt;0,ROUND(BY79,0),0)</f>
        <v>0</v>
      </c>
      <c r="S807" s="281">
        <f>IF(BY80&gt;0,ROUND(BY80,0),0)</f>
        <v>0</v>
      </c>
      <c r="T807" s="284">
        <f>IF(BY81&gt;0,ROUND(BY81,2),0)</f>
        <v>0</v>
      </c>
      <c r="U807" s="281"/>
      <c r="X807" s="281"/>
      <c r="Y807" s="281"/>
      <c r="Z807" s="281"/>
    </row>
    <row r="808" spans="1:26" ht="12.65" customHeight="1" x14ac:dyDescent="0.3">
      <c r="A808" s="209" t="str">
        <f>RIGHT($C$84,3)&amp;"*"&amp;RIGHT($C$83,4)&amp;"*"&amp;BZ$55&amp;"*"&amp;"A"</f>
        <v>ict*082*8730*A</v>
      </c>
      <c r="B808" s="281"/>
      <c r="C808" s="284">
        <f>ROUND(BZ60,2)</f>
        <v>0</v>
      </c>
      <c r="D808" s="281">
        <f>ROUND(BZ61,0)</f>
        <v>0</v>
      </c>
      <c r="E808" s="281">
        <f>ROUND(BZ62,0)</f>
        <v>0</v>
      </c>
      <c r="F808" s="281">
        <f>ROUND(BZ63,0)</f>
        <v>0</v>
      </c>
      <c r="G808" s="281">
        <f>ROUND(BZ64,0)</f>
        <v>0</v>
      </c>
      <c r="H808" s="281">
        <f>ROUND(BZ65,0)</f>
        <v>0</v>
      </c>
      <c r="I808" s="281">
        <f>ROUND(BZ66,0)</f>
        <v>0</v>
      </c>
      <c r="J808" s="281">
        <f>ROUND(BZ67,0)</f>
        <v>0</v>
      </c>
      <c r="K808" s="281">
        <f>ROUND(BZ68,0)</f>
        <v>0</v>
      </c>
      <c r="L808" s="281">
        <f>ROUND(BZ70,0)</f>
        <v>0</v>
      </c>
      <c r="M808" s="281">
        <f>ROUND(BZ71,0)</f>
        <v>0</v>
      </c>
      <c r="N808" s="281"/>
      <c r="O808" s="281"/>
      <c r="P808" s="281">
        <f>IF(BZ77&gt;0,ROUND(BZ77,0),0)</f>
        <v>0</v>
      </c>
      <c r="Q808" s="281">
        <f>IF(BZ78&gt;0,ROUND(BZ78,0),0)</f>
        <v>0</v>
      </c>
      <c r="R808" s="281">
        <f>IF(BZ79&gt;0,ROUND(BZ79,0),0)</f>
        <v>0</v>
      </c>
      <c r="S808" s="281">
        <f>IF(BZ80&gt;0,ROUND(BZ80,0),0)</f>
        <v>0</v>
      </c>
      <c r="T808" s="284">
        <f>IF(BZ81&gt;0,ROUND(BZ81,2),0)</f>
        <v>0</v>
      </c>
      <c r="U808" s="281"/>
      <c r="X808" s="281"/>
      <c r="Y808" s="281"/>
      <c r="Z808" s="281"/>
    </row>
    <row r="809" spans="1:26" ht="12.65" customHeight="1" x14ac:dyDescent="0.3">
      <c r="A809" s="209" t="str">
        <f>RIGHT($C$84,3)&amp;"*"&amp;RIGHT($C$83,4)&amp;"*"&amp;CA$55&amp;"*"&amp;"A"</f>
        <v>ict*082*8740*A</v>
      </c>
      <c r="B809" s="281"/>
      <c r="C809" s="284">
        <f>ROUND(CA60,2)</f>
        <v>0</v>
      </c>
      <c r="D809" s="281">
        <f>ROUND(CA61,0)</f>
        <v>0</v>
      </c>
      <c r="E809" s="281">
        <f>ROUND(CA62,0)</f>
        <v>0</v>
      </c>
      <c r="F809" s="281">
        <f>ROUND(CA63,0)</f>
        <v>0</v>
      </c>
      <c r="G809" s="281">
        <f>ROUND(CA64,0)</f>
        <v>0</v>
      </c>
      <c r="H809" s="281">
        <f>ROUND(CA65,0)</f>
        <v>0</v>
      </c>
      <c r="I809" s="281">
        <f>ROUND(CA66,0)</f>
        <v>0</v>
      </c>
      <c r="J809" s="281">
        <f>ROUND(CA67,0)</f>
        <v>0</v>
      </c>
      <c r="K809" s="281">
        <f>ROUND(CA68,0)</f>
        <v>0</v>
      </c>
      <c r="L809" s="281">
        <f>ROUND(CA70,0)</f>
        <v>0</v>
      </c>
      <c r="M809" s="281">
        <f>ROUND(CA71,0)</f>
        <v>0</v>
      </c>
      <c r="N809" s="281"/>
      <c r="O809" s="281"/>
      <c r="P809" s="281">
        <f>IF(CA77&gt;0,ROUND(CA77,0),0)</f>
        <v>0</v>
      </c>
      <c r="Q809" s="281">
        <f>IF(CA78&gt;0,ROUND(CA78,0),0)</f>
        <v>0</v>
      </c>
      <c r="R809" s="281">
        <f>IF(CA79&gt;0,ROUND(CA79,0),0)</f>
        <v>0</v>
      </c>
      <c r="S809" s="281">
        <f>IF(CA80&gt;0,ROUND(CA80,0),0)</f>
        <v>0</v>
      </c>
      <c r="T809" s="284">
        <f>IF(CA81&gt;0,ROUND(CA81,2),0)</f>
        <v>0</v>
      </c>
      <c r="U809" s="281"/>
      <c r="X809" s="281"/>
      <c r="Y809" s="281"/>
      <c r="Z809" s="281"/>
    </row>
    <row r="810" spans="1:26" ht="12.65" customHeight="1" x14ac:dyDescent="0.3">
      <c r="A810" s="209" t="str">
        <f>RIGHT($C$84,3)&amp;"*"&amp;RIGHT($C$83,4)&amp;"*"&amp;CB$55&amp;"*"&amp;"A"</f>
        <v>ict*082*8770*A</v>
      </c>
      <c r="B810" s="281"/>
      <c r="C810" s="284">
        <f>ROUND(CB60,2)</f>
        <v>0</v>
      </c>
      <c r="D810" s="281">
        <f>ROUND(CB61,0)</f>
        <v>0</v>
      </c>
      <c r="E810" s="281">
        <f>ROUND(CB62,0)</f>
        <v>0</v>
      </c>
      <c r="F810" s="281">
        <f>ROUND(CB63,0)</f>
        <v>0</v>
      </c>
      <c r="G810" s="281">
        <f>ROUND(CB64,0)</f>
        <v>0</v>
      </c>
      <c r="H810" s="281">
        <f>ROUND(CB65,0)</f>
        <v>0</v>
      </c>
      <c r="I810" s="281">
        <f>ROUND(CB66,0)</f>
        <v>0</v>
      </c>
      <c r="J810" s="281">
        <f>ROUND(CB67,0)</f>
        <v>0</v>
      </c>
      <c r="K810" s="281">
        <f>ROUND(CB68,0)</f>
        <v>0</v>
      </c>
      <c r="L810" s="281">
        <f>ROUND(CB70,0)</f>
        <v>0</v>
      </c>
      <c r="M810" s="281">
        <f>ROUND(CB71,0)</f>
        <v>0</v>
      </c>
      <c r="N810" s="281"/>
      <c r="O810" s="281"/>
      <c r="P810" s="281">
        <f>IF(CB77&gt;0,ROUND(CB77,0),0)</f>
        <v>0</v>
      </c>
      <c r="Q810" s="281">
        <f>IF(CB78&gt;0,ROUND(CB78,0),0)</f>
        <v>0</v>
      </c>
      <c r="R810" s="281">
        <f>IF(CB79&gt;0,ROUND(CB79,0),0)</f>
        <v>0</v>
      </c>
      <c r="S810" s="281">
        <f>IF(CB80&gt;0,ROUND(CB80,0),0)</f>
        <v>0</v>
      </c>
      <c r="T810" s="284">
        <f>IF(CB81&gt;0,ROUND(CB81,2),0)</f>
        <v>0</v>
      </c>
      <c r="U810" s="281"/>
      <c r="X810" s="281"/>
      <c r="Y810" s="281"/>
      <c r="Z810" s="281"/>
    </row>
    <row r="811" spans="1:26" ht="12.65" customHeight="1" x14ac:dyDescent="0.3">
      <c r="A811" s="209" t="str">
        <f>RIGHT($C$84,3)&amp;"*"&amp;RIGHT($C$83,4)&amp;"*"&amp;CC$55&amp;"*"&amp;"A"</f>
        <v>ict*082*8790*A</v>
      </c>
      <c r="B811" s="281"/>
      <c r="C811" s="284">
        <f>ROUND(CC60,2)</f>
        <v>0</v>
      </c>
      <c r="D811" s="281">
        <f>ROUND(CC61,0)</f>
        <v>0</v>
      </c>
      <c r="E811" s="281">
        <f>ROUND(CC62,0)</f>
        <v>0</v>
      </c>
      <c r="F811" s="281">
        <f>ROUND(CC63,0)</f>
        <v>0</v>
      </c>
      <c r="G811" s="281">
        <f>ROUND(CC64,0)</f>
        <v>0</v>
      </c>
      <c r="H811" s="281">
        <f>ROUND(CC65,0)</f>
        <v>0</v>
      </c>
      <c r="I811" s="281">
        <f>ROUND(CC66,0)</f>
        <v>0</v>
      </c>
      <c r="J811" s="281">
        <f>ROUND(CC67,0)</f>
        <v>0</v>
      </c>
      <c r="K811" s="281">
        <f>ROUND(CC68,0)</f>
        <v>0</v>
      </c>
      <c r="L811" s="281">
        <f>ROUND(CC70,0)</f>
        <v>0</v>
      </c>
      <c r="M811" s="281">
        <f>ROUND(CC71,0)</f>
        <v>0</v>
      </c>
      <c r="N811" s="281"/>
      <c r="O811" s="281"/>
      <c r="P811" s="281">
        <f>IF(CC77&gt;0,ROUND(CC77,0),0)</f>
        <v>0</v>
      </c>
      <c r="Q811" s="281">
        <f>IF(CC78&gt;0,ROUND(CC78,0),0)</f>
        <v>0</v>
      </c>
      <c r="R811" s="281">
        <f>IF(CC79&gt;0,ROUND(CC79,0),0)</f>
        <v>0</v>
      </c>
      <c r="S811" s="281">
        <f>IF(CC80&gt;0,ROUND(CC80,0),0)</f>
        <v>0</v>
      </c>
      <c r="T811" s="284">
        <f>IF(CC81&gt;0,ROUND(CC81,2),0)</f>
        <v>0</v>
      </c>
      <c r="U811" s="281"/>
      <c r="X811" s="281"/>
      <c r="Y811" s="281"/>
      <c r="Z811" s="281"/>
    </row>
    <row r="812" spans="1:26" ht="12.65" customHeight="1" x14ac:dyDescent="0.3">
      <c r="A812" s="209" t="str">
        <f>RIGHT($C$84,3)&amp;"*"&amp;RIGHT($C$83,4)&amp;"*"&amp;"9000"&amp;"*"&amp;"A"</f>
        <v>ict*082*9000*A</v>
      </c>
      <c r="B812" s="281"/>
      <c r="C812" s="285"/>
      <c r="D812" s="281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5"/>
      <c r="U812" s="281">
        <f>ROUND(CD70,0)</f>
        <v>2546941</v>
      </c>
      <c r="V812" s="180">
        <f>ROUND(CD69,0)</f>
        <v>206301</v>
      </c>
      <c r="W812" s="180">
        <f>ROUND(CD71,0)</f>
        <v>-2340640</v>
      </c>
      <c r="X812" s="281">
        <f>ROUND(CE73,0)</f>
        <v>2162369</v>
      </c>
      <c r="Y812" s="281">
        <f>ROUND(C132,0)</f>
        <v>0</v>
      </c>
      <c r="Z812" s="281"/>
    </row>
    <row r="814" spans="1:26" ht="12.65" customHeight="1" x14ac:dyDescent="0.3">
      <c r="B814" s="199" t="s">
        <v>1004</v>
      </c>
      <c r="C814" s="262">
        <f t="shared" ref="C814:K814" si="22">SUM(C733:C812)</f>
        <v>67.159999999999982</v>
      </c>
      <c r="D814" s="180">
        <f t="shared" si="22"/>
        <v>4403369</v>
      </c>
      <c r="E814" s="180">
        <f t="shared" si="22"/>
        <v>994612</v>
      </c>
      <c r="F814" s="180">
        <f t="shared" si="22"/>
        <v>1972123</v>
      </c>
      <c r="G814" s="180">
        <f t="shared" si="22"/>
        <v>734487</v>
      </c>
      <c r="H814" s="180">
        <f t="shared" si="22"/>
        <v>153347</v>
      </c>
      <c r="I814" s="180">
        <f t="shared" si="22"/>
        <v>378094</v>
      </c>
      <c r="J814" s="180">
        <f t="shared" si="22"/>
        <v>112728</v>
      </c>
      <c r="K814" s="180">
        <f t="shared" si="22"/>
        <v>47179</v>
      </c>
      <c r="L814" s="180">
        <f>SUM(L733:L812)+SUM(U733:U812)</f>
        <v>2546941</v>
      </c>
      <c r="M814" s="180">
        <f>SUM(M733:M812)+SUM(W733:W812)</f>
        <v>6567045</v>
      </c>
      <c r="N814" s="180">
        <f t="shared" ref="N814:Z814" si="23">SUM(N733:N812)</f>
        <v>13411</v>
      </c>
      <c r="O814" s="180">
        <f t="shared" si="23"/>
        <v>3505695</v>
      </c>
      <c r="P814" s="180">
        <f t="shared" si="23"/>
        <v>7226</v>
      </c>
      <c r="Q814" s="180">
        <f t="shared" si="23"/>
        <v>13411</v>
      </c>
      <c r="R814" s="180">
        <f t="shared" si="23"/>
        <v>7226</v>
      </c>
      <c r="S814" s="180">
        <f t="shared" si="23"/>
        <v>20</v>
      </c>
      <c r="T814" s="262">
        <f t="shared" si="23"/>
        <v>0</v>
      </c>
      <c r="U814" s="180">
        <f t="shared" si="23"/>
        <v>2546941</v>
      </c>
      <c r="V814" s="180">
        <f t="shared" si="23"/>
        <v>206301</v>
      </c>
      <c r="W814" s="180">
        <f t="shared" si="23"/>
        <v>-2340640</v>
      </c>
      <c r="X814" s="180">
        <f t="shared" si="23"/>
        <v>2162369</v>
      </c>
      <c r="Y814" s="180">
        <f t="shared" si="23"/>
        <v>0</v>
      </c>
      <c r="Z814" s="180">
        <f t="shared" si="23"/>
        <v>528867</v>
      </c>
    </row>
    <row r="815" spans="1:26" ht="12.65" customHeight="1" x14ac:dyDescent="0.3">
      <c r="B815" s="180" t="s">
        <v>1005</v>
      </c>
      <c r="C815" s="262">
        <f>CE60</f>
        <v>67.159999999999982</v>
      </c>
      <c r="D815" s="180">
        <f>CE61</f>
        <v>4403369</v>
      </c>
      <c r="E815" s="180">
        <f>CE62</f>
        <v>994612</v>
      </c>
      <c r="F815" s="180">
        <f>CE63</f>
        <v>1972123</v>
      </c>
      <c r="G815" s="180">
        <f>CE64</f>
        <v>734487</v>
      </c>
      <c r="H815" s="239">
        <f>CE65</f>
        <v>153347</v>
      </c>
      <c r="I815" s="239">
        <f>CE66</f>
        <v>378094</v>
      </c>
      <c r="J815" s="239">
        <f>CE67</f>
        <v>112728</v>
      </c>
      <c r="K815" s="239">
        <f>CE68</f>
        <v>47179</v>
      </c>
      <c r="L815" s="239">
        <f>CE70</f>
        <v>2546941</v>
      </c>
      <c r="M815" s="239">
        <f>CE71</f>
        <v>6567044.9800000004</v>
      </c>
      <c r="N815" s="180">
        <f>CE76</f>
        <v>20923</v>
      </c>
      <c r="O815" s="180">
        <f>CE74</f>
        <v>3505695</v>
      </c>
      <c r="P815" s="180">
        <f>CE77</f>
        <v>7226</v>
      </c>
      <c r="Q815" s="180">
        <f>CE78</f>
        <v>13411</v>
      </c>
      <c r="R815" s="180">
        <f>CE79</f>
        <v>7226</v>
      </c>
      <c r="S815" s="180">
        <f>CE80</f>
        <v>20.78</v>
      </c>
      <c r="T815" s="262">
        <f>CE81</f>
        <v>0</v>
      </c>
      <c r="U815" s="181" t="s">
        <v>1006</v>
      </c>
      <c r="V815" s="181" t="s">
        <v>1006</v>
      </c>
      <c r="W815" s="181" t="s">
        <v>1006</v>
      </c>
      <c r="X815" s="181" t="s">
        <v>1006</v>
      </c>
      <c r="Y815" s="181" t="s">
        <v>1006</v>
      </c>
      <c r="Z815" s="180">
        <f>M715</f>
        <v>528867</v>
      </c>
    </row>
    <row r="816" spans="1:26" ht="12.65" customHeight="1" x14ac:dyDescent="0.3">
      <c r="B816" s="180" t="s">
        <v>471</v>
      </c>
      <c r="C816" s="199" t="s">
        <v>1007</v>
      </c>
      <c r="D816" s="180">
        <f>C376</f>
        <v>0</v>
      </c>
      <c r="E816" s="180">
        <f>C377</f>
        <v>0</v>
      </c>
      <c r="F816" s="180">
        <f>C378</f>
        <v>4403369</v>
      </c>
      <c r="G816" s="239">
        <f>C379</f>
        <v>994613</v>
      </c>
      <c r="H816" s="239">
        <f>C380</f>
        <v>1972123</v>
      </c>
      <c r="I816" s="239">
        <f>C381</f>
        <v>734487</v>
      </c>
      <c r="J816" s="239">
        <f>C382</f>
        <v>153347</v>
      </c>
      <c r="K816" s="239">
        <f>C383</f>
        <v>378092</v>
      </c>
      <c r="L816" s="239">
        <f>C384+C385+C386+C388</f>
        <v>271366</v>
      </c>
      <c r="M816" s="239">
        <f>C368</f>
        <v>0</v>
      </c>
      <c r="N816" s="180">
        <f>D360</f>
        <v>0</v>
      </c>
      <c r="O816" s="180">
        <f>C358</f>
        <v>0</v>
      </c>
    </row>
  </sheetData>
  <mergeCells count="1">
    <mergeCell ref="B220:C220"/>
  </mergeCells>
  <phoneticPr fontId="0" type="noConversion"/>
  <hyperlinks>
    <hyperlink ref="A16" r:id="rId1" xr:uid="{75F5D46C-1B36-4E7B-8E74-5CACC58F14DE}"/>
    <hyperlink ref="A17" r:id="rId2" xr:uid="{23FB9FB9-2694-419C-8EE6-12D940527956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M44"/>
  <sheetViews>
    <sheetView showGridLines="0" zoomScale="75" workbookViewId="0">
      <selection activeCell="I12" sqref="I12"/>
    </sheetView>
  </sheetViews>
  <sheetFormatPr defaultColWidth="10.75" defaultRowHeight="12.5" x14ac:dyDescent="0.25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3" thickBot="1" x14ac:dyDescent="0.3">
      <c r="J1" s="166" t="s">
        <v>1008</v>
      </c>
    </row>
    <row r="2" spans="2:13" ht="16" thickTop="1" x14ac:dyDescent="0.35">
      <c r="B2" s="141"/>
      <c r="C2" s="142"/>
      <c r="D2" s="142"/>
      <c r="E2" s="142"/>
      <c r="F2" s="142"/>
      <c r="G2" s="142"/>
      <c r="H2" s="142"/>
      <c r="I2" s="142"/>
      <c r="J2" s="143"/>
    </row>
    <row r="3" spans="2:13" ht="15.5" x14ac:dyDescent="0.35">
      <c r="B3" s="144"/>
      <c r="C3" s="8"/>
      <c r="D3" s="8"/>
      <c r="E3" s="8"/>
      <c r="F3" s="76" t="s">
        <v>1009</v>
      </c>
      <c r="G3" s="76"/>
      <c r="H3" s="8"/>
      <c r="I3" s="8"/>
      <c r="J3" s="145"/>
    </row>
    <row r="4" spans="2:13" ht="15.5" x14ac:dyDescent="0.35">
      <c r="B4" s="144"/>
      <c r="C4" s="8"/>
      <c r="D4" s="8"/>
      <c r="E4" s="8"/>
      <c r="F4" s="76" t="s">
        <v>1010</v>
      </c>
      <c r="G4" s="76"/>
      <c r="H4" s="8"/>
      <c r="I4" s="8"/>
      <c r="J4" s="145"/>
    </row>
    <row r="5" spans="2:13" ht="15.5" x14ac:dyDescent="0.35">
      <c r="B5" s="144"/>
      <c r="C5" s="8"/>
      <c r="D5" s="8"/>
      <c r="E5" s="8"/>
      <c r="F5" s="8"/>
      <c r="G5" s="8"/>
      <c r="H5" s="8"/>
      <c r="I5" s="8"/>
      <c r="J5" s="145"/>
    </row>
    <row r="6" spans="2:13" ht="16" thickBot="1" x14ac:dyDescent="0.4">
      <c r="B6" s="146"/>
      <c r="C6" s="147"/>
      <c r="D6" s="147"/>
      <c r="E6" s="147"/>
      <c r="F6" s="147"/>
      <c r="G6" s="147"/>
      <c r="H6" s="147"/>
      <c r="I6" s="147"/>
      <c r="J6" s="288" t="s">
        <v>1263</v>
      </c>
    </row>
    <row r="7" spans="2:13" ht="16" thickTop="1" x14ac:dyDescent="0.35">
      <c r="B7" s="144"/>
      <c r="C7" s="8"/>
      <c r="D7" s="8"/>
      <c r="E7" s="8"/>
      <c r="F7" s="8"/>
      <c r="G7" s="8"/>
      <c r="H7" s="8"/>
      <c r="I7" s="8"/>
      <c r="J7" s="145"/>
    </row>
    <row r="8" spans="2:13" ht="16" thickBot="1" x14ac:dyDescent="0.4">
      <c r="B8" s="144"/>
      <c r="C8" s="8"/>
      <c r="D8" s="8"/>
      <c r="E8" s="8"/>
      <c r="F8" s="76" t="s">
        <v>1011</v>
      </c>
      <c r="G8" s="76"/>
      <c r="H8" s="8"/>
      <c r="I8" s="8"/>
      <c r="J8" s="145"/>
    </row>
    <row r="9" spans="2:13" ht="16" thickTop="1" x14ac:dyDescent="0.35">
      <c r="B9" s="141"/>
      <c r="C9" s="142"/>
      <c r="D9" s="142"/>
      <c r="E9" s="142"/>
      <c r="F9" s="149" t="s">
        <v>1012</v>
      </c>
      <c r="G9" s="149"/>
      <c r="H9" s="142"/>
      <c r="I9" s="142"/>
      <c r="J9" s="143"/>
    </row>
    <row r="10" spans="2:13" ht="15.5" x14ac:dyDescent="0.35">
      <c r="B10" s="144"/>
      <c r="C10" s="8"/>
      <c r="D10" s="8"/>
      <c r="E10" s="8"/>
      <c r="F10" s="76" t="s">
        <v>1260</v>
      </c>
      <c r="G10" s="76"/>
      <c r="H10" s="8"/>
      <c r="I10" s="8"/>
      <c r="J10" s="145"/>
    </row>
    <row r="11" spans="2:13" ht="15.5" x14ac:dyDescent="0.35">
      <c r="B11" s="144"/>
      <c r="C11" s="8"/>
      <c r="D11" s="8"/>
      <c r="E11" s="8"/>
      <c r="F11" s="76"/>
      <c r="G11" s="76"/>
      <c r="H11" s="8"/>
      <c r="I11" s="8"/>
      <c r="J11" s="145"/>
    </row>
    <row r="12" spans="2:13" ht="15.5" x14ac:dyDescent="0.35">
      <c r="B12" s="144"/>
      <c r="C12" s="8"/>
      <c r="D12" s="8"/>
      <c r="E12" s="8"/>
      <c r="F12" s="76" t="s">
        <v>1261</v>
      </c>
      <c r="G12" s="76"/>
      <c r="H12" s="8"/>
      <c r="I12" s="8"/>
      <c r="J12" s="145"/>
    </row>
    <row r="13" spans="2:13" ht="15.5" x14ac:dyDescent="0.35">
      <c r="B13" s="144"/>
      <c r="C13" s="8"/>
      <c r="D13" s="8"/>
      <c r="E13" s="8"/>
      <c r="F13" s="76" t="s">
        <v>1262</v>
      </c>
      <c r="G13" s="76"/>
      <c r="H13" s="8"/>
      <c r="I13" s="8"/>
      <c r="J13" s="145"/>
    </row>
    <row r="14" spans="2:13" ht="16" thickBot="1" x14ac:dyDescent="0.4">
      <c r="B14" s="146"/>
      <c r="C14" s="147"/>
      <c r="D14" s="147"/>
      <c r="E14" s="147"/>
      <c r="F14" s="147"/>
      <c r="G14" s="147"/>
      <c r="H14" s="147"/>
      <c r="I14" s="147"/>
      <c r="J14" s="148"/>
    </row>
    <row r="15" spans="2:13" ht="16" thickTop="1" x14ac:dyDescent="0.35">
      <c r="B15" s="144"/>
      <c r="C15" s="8"/>
      <c r="D15" s="8"/>
      <c r="E15" s="8"/>
      <c r="F15" s="8"/>
      <c r="G15" s="8"/>
      <c r="H15" s="8"/>
      <c r="I15" s="8"/>
      <c r="J15" s="145"/>
      <c r="M15" s="258"/>
    </row>
    <row r="16" spans="2:13" ht="16" thickBot="1" x14ac:dyDescent="0.4">
      <c r="B16" s="144"/>
      <c r="C16" s="8"/>
      <c r="D16" s="8"/>
      <c r="E16" s="8"/>
      <c r="F16" s="8" t="s">
        <v>1013</v>
      </c>
      <c r="G16" s="8"/>
      <c r="H16" s="8"/>
      <c r="I16" s="8"/>
      <c r="J16" s="145"/>
    </row>
    <row r="17" spans="2:10" ht="16" thickTop="1" x14ac:dyDescent="0.35">
      <c r="B17" s="141"/>
      <c r="C17" s="150" t="s">
        <v>1014</v>
      </c>
      <c r="D17" s="150"/>
      <c r="E17" s="142" t="str">
        <f>+data!C84</f>
        <v>Garfield County Public Hospital District</v>
      </c>
      <c r="F17" s="149"/>
      <c r="G17" s="149"/>
      <c r="H17" s="142"/>
      <c r="I17" s="142"/>
      <c r="J17" s="143"/>
    </row>
    <row r="18" spans="2:10" ht="15.5" x14ac:dyDescent="0.35">
      <c r="B18" s="144"/>
      <c r="C18" s="151" t="s">
        <v>1015</v>
      </c>
      <c r="D18" s="151"/>
      <c r="E18" s="8" t="str">
        <f>+"H-"&amp;data!C83</f>
        <v>H-082</v>
      </c>
      <c r="F18" s="76"/>
      <c r="G18" s="76"/>
      <c r="H18" s="8"/>
      <c r="I18" s="8"/>
      <c r="J18" s="145"/>
    </row>
    <row r="19" spans="2:10" ht="15.5" x14ac:dyDescent="0.35">
      <c r="B19" s="144"/>
      <c r="C19" s="151" t="s">
        <v>1016</v>
      </c>
      <c r="D19" s="151"/>
      <c r="E19" s="8" t="str">
        <f>+data!C85</f>
        <v>66 N. Sixth Street</v>
      </c>
      <c r="F19" s="76"/>
      <c r="G19" s="76"/>
      <c r="H19" s="8"/>
      <c r="I19" s="8"/>
      <c r="J19" s="145"/>
    </row>
    <row r="20" spans="2:10" ht="15.5" x14ac:dyDescent="0.35">
      <c r="B20" s="144"/>
      <c r="C20" s="151" t="s">
        <v>1017</v>
      </c>
      <c r="D20" s="151"/>
      <c r="E20" s="8" t="str">
        <f>+data!C86</f>
        <v>66 N. Sixth Street</v>
      </c>
      <c r="F20" s="76"/>
      <c r="G20" s="76"/>
      <c r="H20" s="8"/>
      <c r="I20" s="8"/>
      <c r="J20" s="145"/>
    </row>
    <row r="21" spans="2:10" ht="15.5" x14ac:dyDescent="0.35">
      <c r="B21" s="144"/>
      <c r="C21" s="151" t="s">
        <v>1018</v>
      </c>
      <c r="D21" s="151"/>
      <c r="E21" s="8" t="str">
        <f>+data!C87</f>
        <v>Pomeroy, WA, 99347</v>
      </c>
      <c r="F21" s="76"/>
      <c r="G21" s="76"/>
      <c r="H21" s="8"/>
      <c r="I21" s="8"/>
      <c r="J21" s="145"/>
    </row>
    <row r="22" spans="2:10" ht="16" thickBot="1" x14ac:dyDescent="0.4">
      <c r="B22" s="146"/>
      <c r="C22" s="147"/>
      <c r="D22" s="147"/>
      <c r="E22" s="147"/>
      <c r="F22" s="147"/>
      <c r="G22" s="147"/>
      <c r="H22" s="147"/>
      <c r="I22" s="147"/>
      <c r="J22" s="148"/>
    </row>
    <row r="23" spans="2:10" ht="16" thickTop="1" x14ac:dyDescent="0.35">
      <c r="B23" s="144"/>
      <c r="C23" s="8"/>
      <c r="D23" s="8"/>
      <c r="E23" s="8"/>
      <c r="F23" s="8"/>
      <c r="G23" s="8"/>
      <c r="H23" s="8"/>
      <c r="I23" s="8"/>
      <c r="J23" s="145"/>
    </row>
    <row r="24" spans="2:10" ht="15.5" x14ac:dyDescent="0.35">
      <c r="B24" s="144"/>
      <c r="C24" s="8"/>
      <c r="D24" s="8"/>
      <c r="E24" s="8"/>
      <c r="F24" s="8"/>
      <c r="G24" s="8"/>
      <c r="H24" s="8"/>
      <c r="I24" s="8"/>
      <c r="J24" s="145"/>
    </row>
    <row r="25" spans="2:10" ht="15.5" x14ac:dyDescent="0.35">
      <c r="B25" s="144"/>
      <c r="C25" s="8"/>
      <c r="D25" s="8"/>
      <c r="E25" s="8"/>
      <c r="F25" s="8"/>
      <c r="G25" s="8"/>
      <c r="H25" s="8"/>
      <c r="I25" s="8"/>
      <c r="J25" s="145"/>
    </row>
    <row r="26" spans="2:10" ht="15.5" x14ac:dyDescent="0.35">
      <c r="B26" s="152"/>
      <c r="C26" s="70"/>
      <c r="D26" s="70"/>
      <c r="E26" s="70"/>
      <c r="F26" s="153" t="s">
        <v>1019</v>
      </c>
      <c r="G26" s="70"/>
      <c r="H26" s="70"/>
      <c r="I26" s="70"/>
      <c r="J26" s="154"/>
    </row>
    <row r="27" spans="2:10" ht="15.5" x14ac:dyDescent="0.35">
      <c r="B27" s="155" t="s">
        <v>1020</v>
      </c>
      <c r="C27" s="120"/>
      <c r="D27" s="120"/>
      <c r="E27" s="120"/>
      <c r="F27" s="120"/>
      <c r="G27" s="120"/>
      <c r="H27" s="120"/>
      <c r="I27" s="120"/>
      <c r="J27" s="156"/>
    </row>
    <row r="28" spans="2:10" ht="15.5" x14ac:dyDescent="0.35">
      <c r="B28" s="144" t="str">
        <f>+"by the Department of Health for the fiscal year ended "&amp;data!C82&amp;"."</f>
        <v>by the Department of Health for the fiscal year ended 12/31/2021.</v>
      </c>
      <c r="C28" s="8"/>
      <c r="D28" s="8"/>
      <c r="E28" s="8"/>
      <c r="F28" s="8"/>
      <c r="G28" s="8"/>
      <c r="H28" s="8"/>
      <c r="I28" s="8"/>
      <c r="J28" s="145"/>
    </row>
    <row r="29" spans="2:10" ht="15.5" x14ac:dyDescent="0.35">
      <c r="B29" s="144" t="s">
        <v>1021</v>
      </c>
      <c r="C29" s="8"/>
      <c r="D29" s="8"/>
      <c r="E29" s="8"/>
      <c r="F29" s="8"/>
      <c r="G29" s="8"/>
      <c r="H29" s="8"/>
      <c r="I29" s="8"/>
      <c r="J29" s="145"/>
    </row>
    <row r="30" spans="2:10" ht="15.5" x14ac:dyDescent="0.35">
      <c r="B30" s="157" t="s">
        <v>1022</v>
      </c>
      <c r="C30" s="119"/>
      <c r="D30" s="119"/>
      <c r="E30" s="119"/>
      <c r="F30" s="119"/>
      <c r="G30" s="119"/>
      <c r="H30" s="119"/>
      <c r="I30" s="119"/>
      <c r="J30" s="158"/>
    </row>
    <row r="31" spans="2:10" ht="15.5" x14ac:dyDescent="0.35">
      <c r="B31" s="155"/>
      <c r="C31" s="120"/>
      <c r="D31" s="120"/>
      <c r="E31" s="120"/>
      <c r="F31" s="120"/>
      <c r="G31" s="120"/>
      <c r="H31" s="120"/>
      <c r="I31" s="120"/>
      <c r="J31" s="156"/>
    </row>
    <row r="32" spans="2:10" ht="15.5" x14ac:dyDescent="0.35">
      <c r="B32" s="144"/>
      <c r="C32" s="8"/>
      <c r="D32" s="8"/>
      <c r="E32" s="8"/>
      <c r="F32" s="8"/>
      <c r="G32" s="8"/>
      <c r="H32" s="8"/>
      <c r="I32" s="8"/>
      <c r="J32" s="145"/>
    </row>
    <row r="33" spans="2:10" ht="15.5" x14ac:dyDescent="0.35">
      <c r="B33" s="159" t="s">
        <v>221</v>
      </c>
      <c r="C33" s="119"/>
      <c r="D33" s="119"/>
      <c r="E33" s="119"/>
      <c r="F33" s="119"/>
      <c r="G33" s="119"/>
      <c r="H33" s="119"/>
      <c r="I33" s="119"/>
      <c r="J33" s="158"/>
    </row>
    <row r="34" spans="2:10" ht="15.5" x14ac:dyDescent="0.35">
      <c r="B34" s="152" t="s">
        <v>1023</v>
      </c>
      <c r="C34" s="70"/>
      <c r="D34" s="70"/>
      <c r="E34" s="70"/>
      <c r="F34" s="153"/>
      <c r="G34" s="70"/>
      <c r="H34" s="70"/>
      <c r="I34" s="70"/>
      <c r="J34" s="154"/>
    </row>
    <row r="35" spans="2:10" ht="15.5" x14ac:dyDescent="0.35">
      <c r="B35" s="152" t="s">
        <v>1024</v>
      </c>
      <c r="C35" s="70"/>
      <c r="D35" s="70"/>
      <c r="E35" s="70"/>
      <c r="F35" s="153"/>
      <c r="G35" s="70"/>
      <c r="H35" s="70"/>
      <c r="I35" s="70"/>
      <c r="J35" s="154"/>
    </row>
    <row r="36" spans="2:10" ht="15.5" x14ac:dyDescent="0.35">
      <c r="B36" s="152" t="s">
        <v>1025</v>
      </c>
      <c r="C36" s="70"/>
      <c r="D36" s="70"/>
      <c r="E36" s="70"/>
      <c r="F36" s="153"/>
      <c r="G36" s="70"/>
      <c r="H36" s="70"/>
      <c r="I36" s="70"/>
      <c r="J36" s="154"/>
    </row>
    <row r="37" spans="2:10" ht="15.5" x14ac:dyDescent="0.35">
      <c r="B37" s="155"/>
      <c r="C37" s="120"/>
      <c r="D37" s="120"/>
      <c r="E37" s="120"/>
      <c r="F37" s="120"/>
      <c r="G37" s="120"/>
      <c r="H37" s="120"/>
      <c r="I37" s="120"/>
      <c r="J37" s="156"/>
    </row>
    <row r="38" spans="2:10" ht="15.5" x14ac:dyDescent="0.35">
      <c r="B38" s="144"/>
      <c r="C38" s="8"/>
      <c r="D38" s="8"/>
      <c r="E38" s="8"/>
      <c r="F38" s="8"/>
      <c r="G38" s="8"/>
      <c r="H38" s="8"/>
      <c r="I38" s="8"/>
      <c r="J38" s="145"/>
    </row>
    <row r="39" spans="2:10" ht="15.5" x14ac:dyDescent="0.35">
      <c r="B39" s="159" t="s">
        <v>221</v>
      </c>
      <c r="C39" s="119"/>
      <c r="D39" s="119"/>
      <c r="E39" s="119"/>
      <c r="F39" s="119"/>
      <c r="G39" s="119"/>
      <c r="H39" s="119"/>
      <c r="I39" s="119"/>
      <c r="J39" s="158"/>
    </row>
    <row r="40" spans="2:10" ht="15.5" x14ac:dyDescent="0.35">
      <c r="B40" s="152" t="s">
        <v>1026</v>
      </c>
      <c r="C40" s="70"/>
      <c r="D40" s="70"/>
      <c r="E40" s="70"/>
      <c r="F40" s="153"/>
      <c r="G40" s="70"/>
      <c r="H40" s="70"/>
      <c r="I40" s="70"/>
      <c r="J40" s="154"/>
    </row>
    <row r="41" spans="2:10" ht="15.5" x14ac:dyDescent="0.35">
      <c r="B41" s="152" t="s">
        <v>1024</v>
      </c>
      <c r="C41" s="70"/>
      <c r="D41" s="70"/>
      <c r="E41" s="70"/>
      <c r="F41" s="153"/>
      <c r="G41" s="70"/>
      <c r="H41" s="70"/>
      <c r="I41" s="70"/>
      <c r="J41" s="154"/>
    </row>
    <row r="42" spans="2:10" ht="16" thickBot="1" x14ac:dyDescent="0.4">
      <c r="B42" s="160" t="s">
        <v>1025</v>
      </c>
      <c r="C42" s="161"/>
      <c r="D42" s="161"/>
      <c r="E42" s="161"/>
      <c r="F42" s="162"/>
      <c r="G42" s="161"/>
      <c r="H42" s="161"/>
      <c r="I42" s="161"/>
      <c r="J42" s="163"/>
    </row>
    <row r="43" spans="2:10" ht="13" thickTop="1" x14ac:dyDescent="0.25"/>
    <row r="44" spans="2:10" x14ac:dyDescent="0.25">
      <c r="B44" s="164"/>
      <c r="C44" s="164"/>
      <c r="D44" s="164"/>
      <c r="E44" s="164"/>
      <c r="F44" s="164"/>
      <c r="G44" s="164"/>
      <c r="H44" s="164"/>
      <c r="I44" s="164"/>
      <c r="J44" s="164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40"/>
  <sheetViews>
    <sheetView showGridLines="0" topLeftCell="A19" zoomScale="75" workbookViewId="0">
      <selection activeCell="D9" sqref="D9"/>
    </sheetView>
  </sheetViews>
  <sheetFormatPr defaultColWidth="8.9140625" defaultRowHeight="18" customHeight="1" x14ac:dyDescent="0.3"/>
  <cols>
    <col min="1" max="1" width="4.75" style="2" customWidth="1"/>
    <col min="2" max="2" width="15.414062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140625" style="2"/>
  </cols>
  <sheetData>
    <row r="1" spans="1:13" ht="20.149999999999999" customHeight="1" x14ac:dyDescent="0.35">
      <c r="A1" s="7"/>
      <c r="B1" s="7"/>
      <c r="C1" s="7"/>
      <c r="D1" s="7"/>
      <c r="E1" s="7"/>
      <c r="F1" s="7"/>
      <c r="G1" s="169" t="s">
        <v>1027</v>
      </c>
      <c r="H1" s="7"/>
    </row>
    <row r="2" spans="1:13" ht="20.149999999999999" customHeight="1" x14ac:dyDescent="0.35">
      <c r="A2" s="6" t="s">
        <v>1028</v>
      </c>
      <c r="B2" s="6"/>
      <c r="C2" s="6"/>
      <c r="D2" s="6"/>
      <c r="E2" s="6"/>
      <c r="F2" s="6"/>
      <c r="G2" s="11"/>
      <c r="H2" s="7"/>
    </row>
    <row r="3" spans="1:13" ht="20.149999999999999" customHeight="1" x14ac:dyDescent="0.35">
      <c r="A3" s="7"/>
      <c r="B3" s="5"/>
      <c r="C3" s="5"/>
      <c r="D3" s="5"/>
      <c r="E3" s="5"/>
      <c r="F3" s="5"/>
      <c r="G3" s="5"/>
      <c r="H3" s="7"/>
    </row>
    <row r="4" spans="1:13" ht="20.149999999999999" customHeight="1" x14ac:dyDescent="0.35">
      <c r="A4" s="13">
        <v>1</v>
      </c>
      <c r="B4" s="127" t="str">
        <f>"Fiscal Year Ended:  "&amp;data!C82</f>
        <v>Fiscal Year Ended:  12/31/2021</v>
      </c>
      <c r="C4" s="38"/>
      <c r="D4" s="120"/>
      <c r="E4" s="70"/>
      <c r="F4" s="127" t="str">
        <f>"License Number:  "&amp;"H-"&amp;FIXED(data!C83,0)</f>
        <v>License Number:  H-82</v>
      </c>
      <c r="G4" s="24"/>
      <c r="H4" s="7"/>
    </row>
    <row r="5" spans="1:13" ht="20.149999999999999" customHeight="1" x14ac:dyDescent="0.35">
      <c r="A5" s="13">
        <v>2</v>
      </c>
      <c r="B5" s="49" t="s">
        <v>257</v>
      </c>
      <c r="C5" s="24"/>
      <c r="D5" s="127" t="str">
        <f>"  "&amp;data!C84</f>
        <v xml:space="preserve">  Garfield County Public Hospital District</v>
      </c>
      <c r="E5" s="70"/>
      <c r="F5" s="70"/>
      <c r="G5" s="24"/>
      <c r="H5" s="7"/>
    </row>
    <row r="6" spans="1:13" ht="20.149999999999999" customHeight="1" x14ac:dyDescent="0.35">
      <c r="A6" s="13">
        <v>3</v>
      </c>
      <c r="B6" s="49" t="s">
        <v>259</v>
      </c>
      <c r="C6" s="24"/>
      <c r="D6" s="127" t="str">
        <f>"  "&amp;data!C88</f>
        <v xml:space="preserve">  Garfield County</v>
      </c>
      <c r="E6" s="70"/>
      <c r="F6" s="70"/>
      <c r="G6" s="24"/>
      <c r="H6" s="7"/>
    </row>
    <row r="7" spans="1:13" ht="20.149999999999999" customHeight="1" x14ac:dyDescent="0.35">
      <c r="A7" s="13">
        <v>4</v>
      </c>
      <c r="B7" s="49" t="s">
        <v>1029</v>
      </c>
      <c r="C7" s="24"/>
      <c r="D7" s="127" t="str">
        <f>"  "&amp;data!C89</f>
        <v xml:space="preserve">  Mat Slaybaugh &amp; Jayd Keener</v>
      </c>
      <c r="E7" s="70"/>
      <c r="F7" s="70"/>
      <c r="G7" s="24"/>
      <c r="H7" s="7"/>
    </row>
    <row r="8" spans="1:13" ht="20.149999999999999" customHeight="1" x14ac:dyDescent="0.35">
      <c r="A8" s="13">
        <v>5</v>
      </c>
      <c r="B8" s="49" t="s">
        <v>1030</v>
      </c>
      <c r="C8" s="24"/>
      <c r="D8" s="127" t="str">
        <f>"  "&amp;data!C90</f>
        <v xml:space="preserve">  Lance Spindler</v>
      </c>
      <c r="E8" s="70"/>
      <c r="F8" s="70"/>
      <c r="G8" s="24"/>
      <c r="H8" s="7"/>
    </row>
    <row r="9" spans="1:13" ht="20.149999999999999" customHeight="1" x14ac:dyDescent="0.35">
      <c r="A9" s="13">
        <v>6</v>
      </c>
      <c r="B9" s="49" t="s">
        <v>1031</v>
      </c>
      <c r="C9" s="24"/>
      <c r="D9" s="127" t="str">
        <f>"  "&amp;data!C91</f>
        <v xml:space="preserve">  Mike Field</v>
      </c>
      <c r="E9" s="70"/>
      <c r="F9" s="70"/>
      <c r="G9" s="24"/>
      <c r="H9" s="7"/>
    </row>
    <row r="10" spans="1:13" ht="20.149999999999999" customHeight="1" x14ac:dyDescent="0.35">
      <c r="A10" s="13">
        <v>7</v>
      </c>
      <c r="B10" s="49" t="s">
        <v>1032</v>
      </c>
      <c r="C10" s="24"/>
      <c r="D10" s="127" t="str">
        <f>"  "&amp;data!C92</f>
        <v xml:space="preserve">  509-843-1591</v>
      </c>
      <c r="E10" s="70"/>
      <c r="F10" s="70"/>
      <c r="G10" s="24"/>
      <c r="H10" s="7"/>
    </row>
    <row r="11" spans="1:13" ht="20.149999999999999" customHeight="1" x14ac:dyDescent="0.35">
      <c r="A11" s="13">
        <v>8</v>
      </c>
      <c r="B11" s="49" t="s">
        <v>1033</v>
      </c>
      <c r="C11" s="24"/>
      <c r="D11" s="127" t="str">
        <f>"  "&amp;data!C93</f>
        <v xml:space="preserve">  </v>
      </c>
      <c r="E11" s="70"/>
      <c r="F11" s="70"/>
      <c r="G11" s="24"/>
      <c r="H11" s="7"/>
    </row>
    <row r="12" spans="1:13" ht="20.149999999999999" customHeight="1" x14ac:dyDescent="0.35">
      <c r="A12" s="73"/>
      <c r="B12" s="30"/>
      <c r="C12" s="30"/>
      <c r="D12" s="30"/>
      <c r="E12" s="30"/>
      <c r="F12" s="30"/>
      <c r="G12" s="20"/>
      <c r="H12" s="7"/>
    </row>
    <row r="13" spans="1:13" ht="20.149999999999999" customHeight="1" x14ac:dyDescent="0.35">
      <c r="A13" s="74"/>
      <c r="B13" s="8"/>
      <c r="C13" s="8"/>
      <c r="D13" s="8"/>
      <c r="E13" s="8"/>
      <c r="F13" s="8"/>
      <c r="G13" s="126"/>
      <c r="H13" s="7"/>
    </row>
    <row r="14" spans="1:13" ht="20.149999999999999" customHeight="1" x14ac:dyDescent="0.35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49999999999999" customHeight="1" x14ac:dyDescent="0.35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80"/>
    </row>
    <row r="16" spans="1:13" ht="20.149999999999999" customHeight="1" x14ac:dyDescent="0.35">
      <c r="A16" s="111" t="str">
        <f>IF(data!C97&gt;0," X","")</f>
        <v/>
      </c>
      <c r="B16" s="14" t="s">
        <v>267</v>
      </c>
      <c r="C16" s="15" t="str">
        <f>IF(data!C101&gt;0," X","")</f>
        <v/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49999999999999" customHeight="1" x14ac:dyDescent="0.35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49999999999999" customHeight="1" x14ac:dyDescent="0.35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49999999999999" customHeight="1" x14ac:dyDescent="0.35">
      <c r="A19" s="111" t="str">
        <f>IF(data!C99&gt;0," X","")</f>
        <v xml:space="preserve"> X</v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49999999999999" customHeight="1" x14ac:dyDescent="0.35">
      <c r="A20" s="73"/>
      <c r="B20" s="30"/>
      <c r="C20" s="30"/>
      <c r="D20" s="30"/>
      <c r="E20" s="30"/>
      <c r="F20" s="30"/>
      <c r="G20" s="20"/>
      <c r="H20" s="7"/>
    </row>
    <row r="21" spans="1:9" ht="20.149999999999999" customHeight="1" x14ac:dyDescent="0.35">
      <c r="A21" s="74"/>
      <c r="B21" s="8"/>
      <c r="C21" s="8"/>
      <c r="D21" s="8"/>
      <c r="E21" s="8"/>
      <c r="F21" s="8"/>
      <c r="G21" s="28"/>
      <c r="H21" s="7"/>
    </row>
    <row r="22" spans="1:9" ht="20.149999999999999" customHeight="1" x14ac:dyDescent="0.35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49999999999999" customHeight="1" x14ac:dyDescent="0.35">
      <c r="A23" s="130"/>
      <c r="B23" s="49" t="s">
        <v>1039</v>
      </c>
      <c r="C23" s="38"/>
      <c r="D23" s="38"/>
      <c r="E23" s="38"/>
      <c r="F23" s="13">
        <f>data!C111</f>
        <v>42</v>
      </c>
      <c r="G23" s="21">
        <f>data!D111</f>
        <v>157</v>
      </c>
      <c r="H23" s="7"/>
    </row>
    <row r="24" spans="1:9" ht="20.149999999999999" customHeight="1" x14ac:dyDescent="0.35">
      <c r="A24" s="130"/>
      <c r="B24" s="49" t="s">
        <v>1040</v>
      </c>
      <c r="C24" s="38"/>
      <c r="D24" s="38"/>
      <c r="E24" s="38"/>
      <c r="F24" s="13">
        <f>data!C112</f>
        <v>330</v>
      </c>
      <c r="G24" s="21">
        <f>data!D112</f>
        <v>6584</v>
      </c>
      <c r="H24" s="7"/>
    </row>
    <row r="25" spans="1:9" ht="20.149999999999999" customHeight="1" x14ac:dyDescent="0.35">
      <c r="A25" s="130"/>
      <c r="B25" s="49" t="s">
        <v>1041</v>
      </c>
      <c r="C25" s="38"/>
      <c r="D25" s="38"/>
      <c r="E25" s="38"/>
      <c r="F25" s="13">
        <f>data!C113</f>
        <v>0</v>
      </c>
      <c r="G25" s="21">
        <f>data!D113</f>
        <v>0</v>
      </c>
      <c r="H25" s="7"/>
    </row>
    <row r="26" spans="1:9" ht="20.149999999999999" customHeight="1" x14ac:dyDescent="0.35">
      <c r="A26" s="13">
        <v>11</v>
      </c>
      <c r="B26" s="49" t="s">
        <v>281</v>
      </c>
      <c r="C26" s="38"/>
      <c r="D26" s="38"/>
      <c r="E26" s="38"/>
      <c r="F26" s="13">
        <f>data!C114</f>
        <v>0</v>
      </c>
      <c r="G26" s="13">
        <f>data!D114</f>
        <v>0</v>
      </c>
      <c r="H26" s="7"/>
    </row>
    <row r="27" spans="1:9" ht="20.149999999999999" customHeight="1" x14ac:dyDescent="0.35">
      <c r="A27" s="73"/>
      <c r="B27" s="30"/>
      <c r="C27" s="30"/>
      <c r="D27" s="30"/>
      <c r="E27" s="30"/>
      <c r="F27" s="30"/>
      <c r="G27" s="20"/>
      <c r="H27" s="7"/>
    </row>
    <row r="28" spans="1:9" ht="20.149999999999999" customHeight="1" x14ac:dyDescent="0.35">
      <c r="A28" s="74"/>
      <c r="B28" s="8"/>
      <c r="C28" s="8"/>
      <c r="D28" s="8"/>
      <c r="E28" s="8"/>
      <c r="F28" s="8"/>
      <c r="G28" s="28"/>
      <c r="H28" s="7"/>
    </row>
    <row r="29" spans="1:9" ht="20.149999999999999" customHeight="1" x14ac:dyDescent="0.35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49999999999999" customHeight="1" x14ac:dyDescent="0.35">
      <c r="A30" s="130"/>
      <c r="B30" s="49" t="s">
        <v>283</v>
      </c>
      <c r="C30" s="24"/>
      <c r="D30" s="21">
        <f>data!C116</f>
        <v>0</v>
      </c>
      <c r="E30" s="49" t="s">
        <v>288</v>
      </c>
      <c r="F30" s="24"/>
      <c r="G30" s="21">
        <f>data!C123</f>
        <v>0</v>
      </c>
      <c r="H30" s="7"/>
    </row>
    <row r="31" spans="1:9" ht="20.149999999999999" customHeight="1" x14ac:dyDescent="0.35">
      <c r="A31" s="130"/>
      <c r="B31" s="97" t="s">
        <v>1043</v>
      </c>
      <c r="C31" s="24"/>
      <c r="D31" s="21">
        <f>data!C117</f>
        <v>0</v>
      </c>
      <c r="E31" s="49" t="s">
        <v>289</v>
      </c>
      <c r="F31" s="24"/>
      <c r="G31" s="21">
        <f>data!C124</f>
        <v>0</v>
      </c>
      <c r="H31" s="7"/>
    </row>
    <row r="32" spans="1:9" ht="20.149999999999999" customHeight="1" x14ac:dyDescent="0.35">
      <c r="A32" s="130"/>
      <c r="B32" s="97" t="s">
        <v>1044</v>
      </c>
      <c r="C32" s="24"/>
      <c r="D32" s="21">
        <f>data!C118</f>
        <v>25</v>
      </c>
      <c r="E32" s="49" t="s">
        <v>1045</v>
      </c>
      <c r="F32" s="24"/>
      <c r="G32" s="21">
        <f>data!C125</f>
        <v>0</v>
      </c>
      <c r="H32" s="7"/>
    </row>
    <row r="33" spans="1:8" ht="20.149999999999999" customHeight="1" x14ac:dyDescent="0.35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0</v>
      </c>
      <c r="H33" s="7"/>
    </row>
    <row r="34" spans="1:8" ht="20.149999999999999" customHeight="1" x14ac:dyDescent="0.35">
      <c r="A34" s="130"/>
      <c r="B34" s="97" t="s">
        <v>1048</v>
      </c>
      <c r="C34" s="24"/>
      <c r="D34" s="21">
        <f>data!C120</f>
        <v>0</v>
      </c>
      <c r="E34" s="49" t="s">
        <v>291</v>
      </c>
      <c r="F34" s="24"/>
      <c r="G34" s="21">
        <f>data!E127</f>
        <v>25</v>
      </c>
      <c r="H34" s="7"/>
    </row>
    <row r="35" spans="1:8" ht="20.149999999999999" customHeight="1" x14ac:dyDescent="0.35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49999999999999" customHeight="1" x14ac:dyDescent="0.35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0</v>
      </c>
      <c r="H36" s="7"/>
    </row>
    <row r="37" spans="1:8" ht="20.149999999999999" customHeight="1" x14ac:dyDescent="0.35">
      <c r="A37" s="130"/>
      <c r="E37" s="49" t="s">
        <v>293</v>
      </c>
      <c r="F37" s="24"/>
      <c r="G37" s="21">
        <f>data!C129</f>
        <v>0</v>
      </c>
      <c r="H37" s="7"/>
    </row>
    <row r="38" spans="1:8" ht="20.149999999999999" customHeight="1" x14ac:dyDescent="0.35">
      <c r="A38" s="130"/>
      <c r="B38" s="38"/>
      <c r="C38" s="38"/>
      <c r="D38" s="38"/>
      <c r="E38" s="38"/>
      <c r="F38" s="38"/>
      <c r="G38" s="24"/>
      <c r="H38" s="7"/>
    </row>
    <row r="39" spans="1:8" ht="20.149999999999999" customHeight="1" x14ac:dyDescent="0.35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49999999999999" customHeight="1" x14ac:dyDescent="0.35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4"/>
  <sheetViews>
    <sheetView showGridLines="0" topLeftCell="A7" zoomScale="75" workbookViewId="0">
      <selection activeCell="F69" sqref="F69"/>
    </sheetView>
  </sheetViews>
  <sheetFormatPr defaultColWidth="8.9140625" defaultRowHeight="20.149999999999999" customHeight="1" x14ac:dyDescent="0.3"/>
  <cols>
    <col min="1" max="1" width="10.3320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140625" style="2"/>
  </cols>
  <sheetData>
    <row r="1" spans="1:13" ht="20.149999999999999" customHeight="1" x14ac:dyDescent="0.35">
      <c r="A1" s="29" t="s">
        <v>1052</v>
      </c>
      <c r="B1" s="8"/>
      <c r="C1" s="8"/>
      <c r="D1" s="8"/>
      <c r="E1" s="8"/>
      <c r="F1" s="8"/>
      <c r="G1" s="165" t="s">
        <v>1053</v>
      </c>
    </row>
    <row r="2" spans="1:13" ht="20.149999999999999" customHeight="1" x14ac:dyDescent="0.35">
      <c r="A2" s="105" t="str">
        <f>"Hospital Name: "&amp;data!C84</f>
        <v>Hospital Name: Garfield County Public Hospital District</v>
      </c>
      <c r="B2" s="8"/>
      <c r="C2" s="8"/>
      <c r="D2" s="8"/>
      <c r="E2" s="8"/>
      <c r="F2" s="11"/>
      <c r="G2" s="76" t="s">
        <v>1054</v>
      </c>
    </row>
    <row r="3" spans="1:13" ht="20.149999999999999" customHeight="1" x14ac:dyDescent="0.35">
      <c r="A3" s="8"/>
      <c r="B3" s="8"/>
      <c r="C3" s="8"/>
      <c r="D3" s="8"/>
      <c r="E3" s="8"/>
      <c r="F3" s="8"/>
      <c r="G3" s="106" t="str">
        <f>"FYE: "&amp;data!C82</f>
        <v>FYE: 12/31/2021</v>
      </c>
    </row>
    <row r="4" spans="1:13" ht="20.149999999999999" customHeight="1" x14ac:dyDescent="0.35">
      <c r="A4" s="107" t="s">
        <v>1055</v>
      </c>
      <c r="B4" s="108"/>
      <c r="C4" s="108"/>
      <c r="D4" s="108"/>
      <c r="E4" s="108"/>
      <c r="F4" s="108"/>
      <c r="G4" s="95"/>
    </row>
    <row r="5" spans="1:13" ht="20.149999999999999" customHeight="1" x14ac:dyDescent="0.35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49999999999999" customHeight="1" x14ac:dyDescent="0.35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49999999999999" customHeight="1" x14ac:dyDescent="0.35">
      <c r="A7" s="23" t="s">
        <v>296</v>
      </c>
      <c r="B7" s="48">
        <f>data!B138</f>
        <v>29</v>
      </c>
      <c r="C7" s="48">
        <f>data!B139</f>
        <v>81</v>
      </c>
      <c r="D7" s="48">
        <f>data!B140</f>
        <v>0</v>
      </c>
      <c r="E7" s="48">
        <f>data!B141</f>
        <v>206347</v>
      </c>
      <c r="F7" s="48">
        <f>data!B142</f>
        <v>2498173</v>
      </c>
      <c r="G7" s="48">
        <f>data!B141+data!B142</f>
        <v>2704520</v>
      </c>
    </row>
    <row r="8" spans="1:13" ht="20.149999999999999" customHeight="1" x14ac:dyDescent="0.35">
      <c r="A8" s="23" t="s">
        <v>297</v>
      </c>
      <c r="B8" s="48">
        <f>data!C138</f>
        <v>2</v>
      </c>
      <c r="C8" s="48">
        <f>data!C139</f>
        <v>36</v>
      </c>
      <c r="D8" s="48">
        <f>data!C140</f>
        <v>0</v>
      </c>
      <c r="E8" s="48">
        <f>data!C141</f>
        <v>7628</v>
      </c>
      <c r="F8" s="48">
        <f>data!C142</f>
        <v>36803</v>
      </c>
      <c r="G8" s="48">
        <f>data!C141+data!C142</f>
        <v>44431</v>
      </c>
    </row>
    <row r="9" spans="1:13" ht="20.149999999999999" customHeight="1" x14ac:dyDescent="0.35">
      <c r="A9" s="23" t="s">
        <v>1058</v>
      </c>
      <c r="B9" s="48">
        <f>data!D138</f>
        <v>11</v>
      </c>
      <c r="C9" s="48">
        <f>data!D139</f>
        <v>40</v>
      </c>
      <c r="D9" s="48">
        <f>data!D140</f>
        <v>0</v>
      </c>
      <c r="E9" s="48">
        <f>data!D141</f>
        <v>148865</v>
      </c>
      <c r="F9" s="48">
        <f>data!D142</f>
        <v>2765756</v>
      </c>
      <c r="G9" s="48">
        <f>data!D141+data!D142</f>
        <v>2914621</v>
      </c>
    </row>
    <row r="10" spans="1:13" ht="20.149999999999999" customHeight="1" x14ac:dyDescent="0.35">
      <c r="A10" s="111" t="s">
        <v>203</v>
      </c>
      <c r="B10" s="48">
        <f>data!E138</f>
        <v>42</v>
      </c>
      <c r="C10" s="48">
        <f>data!E139</f>
        <v>157</v>
      </c>
      <c r="D10" s="48">
        <f>data!E140</f>
        <v>0</v>
      </c>
      <c r="E10" s="48">
        <f>data!E141</f>
        <v>362840</v>
      </c>
      <c r="F10" s="48">
        <f>data!E142</f>
        <v>5300732</v>
      </c>
      <c r="G10" s="48">
        <f>data!E141+data!E142</f>
        <v>5663572</v>
      </c>
    </row>
    <row r="11" spans="1:13" ht="20.149999999999999" customHeight="1" x14ac:dyDescent="0.35">
      <c r="A11" s="112"/>
      <c r="B11" s="113"/>
      <c r="C11" s="113"/>
      <c r="D11" s="113"/>
      <c r="E11" s="113"/>
      <c r="F11" s="113"/>
      <c r="G11" s="114"/>
    </row>
    <row r="12" spans="1:13" ht="20.149999999999999" customHeight="1" x14ac:dyDescent="0.35">
      <c r="A12" s="73"/>
      <c r="B12" s="30"/>
      <c r="C12" s="30"/>
      <c r="D12" s="30"/>
      <c r="E12" s="30"/>
      <c r="F12" s="30"/>
      <c r="G12" s="20"/>
    </row>
    <row r="13" spans="1:13" ht="20.149999999999999" customHeight="1" x14ac:dyDescent="0.35">
      <c r="A13" s="115" t="s">
        <v>1059</v>
      </c>
      <c r="B13" s="5"/>
      <c r="C13" s="5"/>
      <c r="D13" s="5"/>
      <c r="E13" s="5"/>
      <c r="F13" s="5"/>
      <c r="G13" s="116"/>
    </row>
    <row r="14" spans="1:13" ht="20.149999999999999" customHeight="1" x14ac:dyDescent="0.35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49999999999999" customHeight="1" x14ac:dyDescent="0.35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80"/>
    </row>
    <row r="16" spans="1:13" ht="20.149999999999999" customHeight="1" x14ac:dyDescent="0.35">
      <c r="A16" s="23" t="s">
        <v>296</v>
      </c>
      <c r="B16" s="48">
        <f>data!B144</f>
        <v>59</v>
      </c>
      <c r="C16" s="48">
        <f>data!B145</f>
        <v>311</v>
      </c>
      <c r="D16" s="48">
        <f>data!B146</f>
        <v>0</v>
      </c>
      <c r="E16" s="48">
        <f>data!B147</f>
        <v>394962</v>
      </c>
      <c r="F16" s="48">
        <f>data!B148</f>
        <v>0</v>
      </c>
      <c r="G16" s="48">
        <f>data!B147+data!B148</f>
        <v>394962</v>
      </c>
    </row>
    <row r="17" spans="1:7" ht="20.149999999999999" customHeight="1" x14ac:dyDescent="0.35">
      <c r="A17" s="23" t="s">
        <v>297</v>
      </c>
      <c r="B17" s="48">
        <f>data!C144</f>
        <v>125</v>
      </c>
      <c r="C17" s="48">
        <f>data!C145</f>
        <v>3157</v>
      </c>
      <c r="D17" s="48">
        <f>data!C146</f>
        <v>0</v>
      </c>
      <c r="E17" s="48">
        <f>data!C147</f>
        <v>727440</v>
      </c>
      <c r="F17" s="48">
        <f>data!C148</f>
        <v>0</v>
      </c>
      <c r="G17" s="48">
        <f>data!C147+data!C148</f>
        <v>727440</v>
      </c>
    </row>
    <row r="18" spans="1:7" ht="20.149999999999999" customHeight="1" x14ac:dyDescent="0.35">
      <c r="A18" s="23" t="s">
        <v>1058</v>
      </c>
      <c r="B18" s="48">
        <f>data!D144</f>
        <v>146</v>
      </c>
      <c r="C18" s="48">
        <f>data!D145</f>
        <v>3116</v>
      </c>
      <c r="D18" s="48">
        <f>data!D146</f>
        <v>0</v>
      </c>
      <c r="E18" s="48">
        <f>data!D147</f>
        <v>739109</v>
      </c>
      <c r="F18" s="48">
        <f>data!D148</f>
        <v>0</v>
      </c>
      <c r="G18" s="48">
        <f>data!D147+data!D148</f>
        <v>739109</v>
      </c>
    </row>
    <row r="19" spans="1:7" ht="20.149999999999999" customHeight="1" x14ac:dyDescent="0.35">
      <c r="A19" s="111" t="s">
        <v>203</v>
      </c>
      <c r="B19" s="48">
        <f>data!E144</f>
        <v>330</v>
      </c>
      <c r="C19" s="48">
        <f>data!E145</f>
        <v>6584</v>
      </c>
      <c r="D19" s="48">
        <f>data!E146</f>
        <v>0</v>
      </c>
      <c r="E19" s="48">
        <f>data!E147</f>
        <v>1861511</v>
      </c>
      <c r="F19" s="48">
        <f>data!E148</f>
        <v>0</v>
      </c>
      <c r="G19" s="48">
        <f>data!E147+data!E148</f>
        <v>1861511</v>
      </c>
    </row>
    <row r="20" spans="1:7" ht="20.149999999999999" customHeight="1" x14ac:dyDescent="0.35">
      <c r="A20" s="112"/>
      <c r="B20" s="113"/>
      <c r="C20" s="113"/>
      <c r="D20" s="113"/>
      <c r="E20" s="113"/>
      <c r="F20" s="113"/>
      <c r="G20" s="114"/>
    </row>
    <row r="21" spans="1:7" ht="20.149999999999999" customHeight="1" x14ac:dyDescent="0.35">
      <c r="A21" s="73"/>
      <c r="B21" s="30"/>
      <c r="C21" s="30"/>
      <c r="D21" s="30"/>
      <c r="E21" s="30"/>
      <c r="F21" s="30"/>
      <c r="G21" s="20"/>
    </row>
    <row r="22" spans="1:7" ht="20.149999999999999" customHeight="1" x14ac:dyDescent="0.35">
      <c r="A22" s="115" t="s">
        <v>1060</v>
      </c>
      <c r="B22" s="5"/>
      <c r="C22" s="5"/>
      <c r="D22" s="5"/>
      <c r="E22" s="5"/>
      <c r="F22" s="5"/>
      <c r="G22" s="116"/>
    </row>
    <row r="23" spans="1:7" ht="20.149999999999999" customHeight="1" x14ac:dyDescent="0.35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49999999999999" customHeight="1" x14ac:dyDescent="0.35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49999999999999" customHeight="1" x14ac:dyDescent="0.35">
      <c r="A25" s="23" t="s">
        <v>296</v>
      </c>
      <c r="B25" s="48">
        <f>data!B150</f>
        <v>0</v>
      </c>
      <c r="C25" s="48">
        <f>data!B151</f>
        <v>0</v>
      </c>
      <c r="D25" s="48">
        <f>data!B152</f>
        <v>0</v>
      </c>
      <c r="E25" s="48">
        <f>data!B153</f>
        <v>0</v>
      </c>
      <c r="F25" s="48">
        <f>data!B154</f>
        <v>0</v>
      </c>
      <c r="G25" s="48">
        <f>data!B153+data!B154</f>
        <v>0</v>
      </c>
    </row>
    <row r="26" spans="1:7" ht="20.149999999999999" customHeight="1" x14ac:dyDescent="0.35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0</v>
      </c>
      <c r="G26" s="48">
        <f>data!C153+data!C154</f>
        <v>0</v>
      </c>
    </row>
    <row r="27" spans="1:7" ht="20.149999999999999" customHeight="1" x14ac:dyDescent="0.35">
      <c r="A27" s="23" t="s">
        <v>1058</v>
      </c>
      <c r="B27" s="48">
        <f>data!D150</f>
        <v>0</v>
      </c>
      <c r="C27" s="48">
        <f>data!D151</f>
        <v>0</v>
      </c>
      <c r="D27" s="48">
        <f>data!D152</f>
        <v>0</v>
      </c>
      <c r="E27" s="48">
        <f>data!D153</f>
        <v>0</v>
      </c>
      <c r="F27" s="48">
        <f>data!D154</f>
        <v>0</v>
      </c>
      <c r="G27" s="48">
        <f>data!D153+data!D154</f>
        <v>0</v>
      </c>
    </row>
    <row r="28" spans="1:7" ht="20.149999999999999" customHeight="1" x14ac:dyDescent="0.35">
      <c r="A28" s="111" t="s">
        <v>203</v>
      </c>
      <c r="B28" s="48">
        <f>data!E150</f>
        <v>0</v>
      </c>
      <c r="C28" s="48">
        <f>data!E151</f>
        <v>0</v>
      </c>
      <c r="D28" s="48">
        <f>data!E152</f>
        <v>0</v>
      </c>
      <c r="E28" s="48">
        <f>data!E153</f>
        <v>0</v>
      </c>
      <c r="F28" s="48">
        <f>data!E154</f>
        <v>0</v>
      </c>
      <c r="G28" s="48">
        <f>data!E153+data!E154</f>
        <v>0</v>
      </c>
    </row>
    <row r="29" spans="1:7" ht="20.149999999999999" customHeight="1" x14ac:dyDescent="0.35">
      <c r="A29" s="112"/>
      <c r="B29" s="113"/>
      <c r="C29" s="113"/>
      <c r="D29" s="113"/>
      <c r="E29" s="113"/>
      <c r="F29" s="113"/>
      <c r="G29" s="114"/>
    </row>
    <row r="30" spans="1:7" ht="20.149999999999999" customHeight="1" x14ac:dyDescent="0.35">
      <c r="A30" s="73"/>
      <c r="B30" s="50"/>
      <c r="C30" s="30"/>
      <c r="D30" s="30"/>
      <c r="E30" s="30"/>
      <c r="F30" s="30"/>
      <c r="G30" s="20"/>
    </row>
    <row r="31" spans="1:7" ht="20.149999999999999" customHeight="1" x14ac:dyDescent="0.35">
      <c r="A31" s="118" t="s">
        <v>1061</v>
      </c>
      <c r="B31" s="119"/>
      <c r="C31" s="70"/>
      <c r="D31" s="120"/>
      <c r="E31" s="120"/>
      <c r="F31" s="120"/>
      <c r="G31" s="121"/>
    </row>
    <row r="32" spans="1:7" ht="20.149999999999999" customHeight="1" x14ac:dyDescent="0.35">
      <c r="A32" s="122"/>
      <c r="B32" s="65" t="s">
        <v>1062</v>
      </c>
      <c r="C32" s="123">
        <f>data!B157</f>
        <v>974814</v>
      </c>
      <c r="D32" s="70"/>
      <c r="E32" s="70"/>
      <c r="F32" s="70"/>
      <c r="G32" s="27"/>
    </row>
    <row r="33" spans="1:7" ht="20.149999999999999" customHeight="1" x14ac:dyDescent="0.35">
      <c r="A33" s="122"/>
      <c r="B33" s="124" t="s">
        <v>1063</v>
      </c>
      <c r="C33" s="125">
        <f>data!C157</f>
        <v>303953</v>
      </c>
      <c r="D33" s="119"/>
      <c r="E33" s="119"/>
      <c r="F33" s="119"/>
      <c r="G33" s="126"/>
    </row>
    <row r="34" spans="1:7" ht="20.149999999999999" customHeight="1" x14ac:dyDescent="0.35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M41"/>
  <sheetViews>
    <sheetView showGridLines="0" topLeftCell="A7" zoomScale="75" workbookViewId="0">
      <selection activeCell="C14" sqref="C14"/>
    </sheetView>
  </sheetViews>
  <sheetFormatPr defaultColWidth="8.9140625" defaultRowHeight="14" x14ac:dyDescent="0.3"/>
  <cols>
    <col min="1" max="1" width="5.75" style="2" customWidth="1"/>
    <col min="2" max="2" width="54.08203125" style="2" customWidth="1"/>
    <col min="3" max="3" width="13.75" style="2" customWidth="1"/>
    <col min="4" max="16384" width="8.9140625" style="2"/>
  </cols>
  <sheetData>
    <row r="1" spans="1:13" ht="20.149999999999999" customHeight="1" x14ac:dyDescent="0.35">
      <c r="A1" s="4" t="s">
        <v>305</v>
      </c>
      <c r="B1" s="5"/>
      <c r="C1" s="167" t="s">
        <v>1064</v>
      </c>
    </row>
    <row r="2" spans="1:13" ht="20.149999999999999" customHeight="1" x14ac:dyDescent="0.35">
      <c r="A2" s="94"/>
      <c r="B2" s="8"/>
      <c r="C2" s="8"/>
    </row>
    <row r="3" spans="1:13" ht="20.149999999999999" customHeight="1" x14ac:dyDescent="0.35">
      <c r="A3" s="29" t="str">
        <f>"Hospital: "&amp;data!C84</f>
        <v>Hospital: Garfield County Public Hospital District</v>
      </c>
      <c r="B3" s="30"/>
      <c r="C3" s="31" t="str">
        <f>"FYE: "&amp;data!C82</f>
        <v>FYE: 12/31/2021</v>
      </c>
    </row>
    <row r="4" spans="1:13" ht="20.149999999999999" customHeight="1" x14ac:dyDescent="0.35">
      <c r="A4" s="30"/>
      <c r="B4" s="8"/>
      <c r="C4" s="8"/>
    </row>
    <row r="5" spans="1:13" ht="20.149999999999999" customHeight="1" x14ac:dyDescent="0.35">
      <c r="A5" s="23">
        <v>1</v>
      </c>
      <c r="B5" s="37" t="s">
        <v>306</v>
      </c>
      <c r="C5" s="95"/>
    </row>
    <row r="6" spans="1:13" ht="20.149999999999999" customHeight="1" x14ac:dyDescent="0.35">
      <c r="A6" s="96">
        <v>2</v>
      </c>
      <c r="B6" s="49" t="s">
        <v>1065</v>
      </c>
      <c r="C6" s="13">
        <f>data!C165</f>
        <v>379668</v>
      </c>
    </row>
    <row r="7" spans="1:13" ht="20.149999999999999" customHeight="1" x14ac:dyDescent="0.35">
      <c r="A7" s="40">
        <v>3</v>
      </c>
      <c r="B7" s="97" t="s">
        <v>308</v>
      </c>
      <c r="C7" s="13">
        <f>data!C166</f>
        <v>20501</v>
      </c>
    </row>
    <row r="8" spans="1:13" ht="20.149999999999999" customHeight="1" x14ac:dyDescent="0.35">
      <c r="A8" s="40">
        <v>4</v>
      </c>
      <c r="B8" s="49" t="s">
        <v>309</v>
      </c>
      <c r="C8" s="13">
        <f>data!C167</f>
        <v>111967</v>
      </c>
    </row>
    <row r="9" spans="1:13" ht="20.149999999999999" customHeight="1" x14ac:dyDescent="0.35">
      <c r="A9" s="40">
        <v>5</v>
      </c>
      <c r="B9" s="49" t="s">
        <v>310</v>
      </c>
      <c r="C9" s="13">
        <f>data!C168</f>
        <v>641438</v>
      </c>
    </row>
    <row r="10" spans="1:13" ht="20.149999999999999" customHeight="1" x14ac:dyDescent="0.35">
      <c r="A10" s="40">
        <v>6</v>
      </c>
      <c r="B10" s="49" t="s">
        <v>311</v>
      </c>
      <c r="C10" s="13">
        <f>data!C169</f>
        <v>5633</v>
      </c>
    </row>
    <row r="11" spans="1:13" ht="20.149999999999999" customHeight="1" x14ac:dyDescent="0.35">
      <c r="A11" s="40">
        <v>7</v>
      </c>
      <c r="B11" s="49" t="s">
        <v>312</v>
      </c>
      <c r="C11" s="13">
        <f>data!C170</f>
        <v>39020</v>
      </c>
    </row>
    <row r="12" spans="1:13" ht="20.149999999999999" customHeight="1" x14ac:dyDescent="0.35">
      <c r="A12" s="40">
        <v>8</v>
      </c>
      <c r="B12" s="49" t="s">
        <v>313</v>
      </c>
      <c r="C12" s="13">
        <f>data!C171</f>
        <v>40297</v>
      </c>
    </row>
    <row r="13" spans="1:13" ht="20.149999999999999" customHeight="1" x14ac:dyDescent="0.35">
      <c r="A13" s="40">
        <v>9</v>
      </c>
      <c r="B13" s="49" t="s">
        <v>313</v>
      </c>
      <c r="C13" s="13">
        <f>data!C172</f>
        <v>0</v>
      </c>
    </row>
    <row r="14" spans="1:13" ht="20.149999999999999" customHeight="1" x14ac:dyDescent="0.35">
      <c r="A14" s="40">
        <v>10</v>
      </c>
      <c r="B14" s="49" t="s">
        <v>1066</v>
      </c>
      <c r="C14" s="13">
        <f>data!D173</f>
        <v>1238524</v>
      </c>
    </row>
    <row r="15" spans="1:13" ht="20.149999999999999" customHeight="1" x14ac:dyDescent="0.35">
      <c r="A15" s="57"/>
      <c r="B15" s="45"/>
      <c r="C15" s="98"/>
      <c r="M15" s="180"/>
    </row>
    <row r="16" spans="1:13" ht="20.149999999999999" customHeight="1" x14ac:dyDescent="0.35">
      <c r="A16" s="73"/>
      <c r="B16" s="30"/>
      <c r="C16" s="20"/>
    </row>
    <row r="17" spans="1:3" ht="20.149999999999999" customHeight="1" x14ac:dyDescent="0.35">
      <c r="A17" s="99">
        <v>11</v>
      </c>
      <c r="B17" s="100" t="s">
        <v>314</v>
      </c>
      <c r="C17" s="101"/>
    </row>
    <row r="18" spans="1:3" ht="20.149999999999999" customHeight="1" x14ac:dyDescent="0.35">
      <c r="A18" s="13">
        <v>12</v>
      </c>
      <c r="B18" s="49" t="s">
        <v>1067</v>
      </c>
      <c r="C18" s="13">
        <f>data!C175</f>
        <v>0</v>
      </c>
    </row>
    <row r="19" spans="1:3" ht="20.149999999999999" customHeight="1" x14ac:dyDescent="0.35">
      <c r="A19" s="13">
        <v>13</v>
      </c>
      <c r="B19" s="49" t="s">
        <v>1068</v>
      </c>
      <c r="C19" s="13">
        <f>data!C176</f>
        <v>151383</v>
      </c>
    </row>
    <row r="20" spans="1:3" ht="20.149999999999999" customHeight="1" x14ac:dyDescent="0.35">
      <c r="A20" s="13">
        <v>14</v>
      </c>
      <c r="B20" s="49" t="s">
        <v>1069</v>
      </c>
      <c r="C20" s="13">
        <f>data!D177</f>
        <v>151383</v>
      </c>
    </row>
    <row r="21" spans="1:3" ht="20.149999999999999" customHeight="1" x14ac:dyDescent="0.35">
      <c r="A21" s="57"/>
      <c r="B21" s="45"/>
      <c r="C21" s="98"/>
    </row>
    <row r="22" spans="1:3" ht="20.149999999999999" customHeight="1" x14ac:dyDescent="0.35">
      <c r="A22" s="73"/>
      <c r="B22" s="8"/>
      <c r="C22" s="44"/>
    </row>
    <row r="23" spans="1:3" ht="20.149999999999999" customHeight="1" x14ac:dyDescent="0.35">
      <c r="A23" s="102">
        <v>15</v>
      </c>
      <c r="B23" s="103" t="s">
        <v>317</v>
      </c>
      <c r="C23" s="95"/>
    </row>
    <row r="24" spans="1:3" ht="20.149999999999999" customHeight="1" x14ac:dyDescent="0.35">
      <c r="A24" s="13">
        <v>16</v>
      </c>
      <c r="B24" s="37" t="s">
        <v>1070</v>
      </c>
      <c r="C24" s="104"/>
    </row>
    <row r="25" spans="1:3" ht="20.149999999999999" customHeight="1" x14ac:dyDescent="0.35">
      <c r="A25" s="13">
        <v>17</v>
      </c>
      <c r="B25" s="49" t="s">
        <v>1071</v>
      </c>
      <c r="C25" s="13">
        <f>data!C179</f>
        <v>13616</v>
      </c>
    </row>
    <row r="26" spans="1:3" ht="20.149999999999999" customHeight="1" x14ac:dyDescent="0.35">
      <c r="A26" s="13">
        <v>18</v>
      </c>
      <c r="B26" s="49" t="s">
        <v>319</v>
      </c>
      <c r="C26" s="13">
        <f>data!C180</f>
        <v>119210</v>
      </c>
    </row>
    <row r="27" spans="1:3" ht="20.149999999999999" customHeight="1" x14ac:dyDescent="0.35">
      <c r="A27" s="13">
        <v>19</v>
      </c>
      <c r="B27" s="49" t="s">
        <v>1072</v>
      </c>
      <c r="C27" s="13">
        <f>data!D181</f>
        <v>132826</v>
      </c>
    </row>
    <row r="28" spans="1:3" ht="20.149999999999999" customHeight="1" x14ac:dyDescent="0.35">
      <c r="A28" s="57"/>
      <c r="B28" s="45"/>
      <c r="C28" s="98"/>
    </row>
    <row r="29" spans="1:3" ht="20.149999999999999" customHeight="1" x14ac:dyDescent="0.35">
      <c r="A29" s="73"/>
      <c r="B29" s="30"/>
      <c r="C29" s="20"/>
    </row>
    <row r="30" spans="1:3" ht="20.149999999999999" customHeight="1" x14ac:dyDescent="0.35">
      <c r="A30" s="102">
        <v>20</v>
      </c>
      <c r="B30" s="43" t="s">
        <v>1073</v>
      </c>
      <c r="C30" s="34"/>
    </row>
    <row r="31" spans="1:3" ht="20.149999999999999" customHeight="1" x14ac:dyDescent="0.35">
      <c r="A31" s="13">
        <v>21</v>
      </c>
      <c r="B31" s="49" t="s">
        <v>321</v>
      </c>
      <c r="C31" s="13">
        <f>data!C183</f>
        <v>22481</v>
      </c>
    </row>
    <row r="32" spans="1:3" ht="20.149999999999999" customHeight="1" x14ac:dyDescent="0.35">
      <c r="A32" s="13">
        <v>22</v>
      </c>
      <c r="B32" s="49" t="s">
        <v>1074</v>
      </c>
      <c r="C32" s="13">
        <f>data!C184</f>
        <v>42517</v>
      </c>
    </row>
    <row r="33" spans="1:3" ht="20.149999999999999" customHeight="1" x14ac:dyDescent="0.35">
      <c r="A33" s="13">
        <v>23</v>
      </c>
      <c r="B33" s="49" t="s">
        <v>132</v>
      </c>
      <c r="C33" s="13">
        <f>data!C185</f>
        <v>0</v>
      </c>
    </row>
    <row r="34" spans="1:3" ht="20.149999999999999" customHeight="1" x14ac:dyDescent="0.35">
      <c r="A34" s="13">
        <v>24</v>
      </c>
      <c r="B34" s="49" t="s">
        <v>1075</v>
      </c>
      <c r="C34" s="13">
        <f>data!D186</f>
        <v>64998</v>
      </c>
    </row>
    <row r="35" spans="1:3" ht="20.149999999999999" customHeight="1" x14ac:dyDescent="0.35">
      <c r="A35" s="57"/>
      <c r="B35" s="45"/>
      <c r="C35" s="98"/>
    </row>
    <row r="36" spans="1:3" ht="20.149999999999999" customHeight="1" x14ac:dyDescent="0.35">
      <c r="A36" s="73"/>
      <c r="B36" s="30"/>
      <c r="C36" s="20"/>
    </row>
    <row r="37" spans="1:3" ht="20.149999999999999" customHeight="1" x14ac:dyDescent="0.35">
      <c r="A37" s="102">
        <v>25</v>
      </c>
      <c r="B37" s="43" t="s">
        <v>323</v>
      </c>
      <c r="C37" s="95"/>
    </row>
    <row r="38" spans="1:3" ht="20.149999999999999" customHeight="1" x14ac:dyDescent="0.35">
      <c r="A38" s="13">
        <v>26</v>
      </c>
      <c r="B38" s="49" t="s">
        <v>1076</v>
      </c>
      <c r="C38" s="13">
        <f>data!C188</f>
        <v>0</v>
      </c>
    </row>
    <row r="39" spans="1:3" ht="20.149999999999999" customHeight="1" x14ac:dyDescent="0.35">
      <c r="A39" s="13">
        <v>27</v>
      </c>
      <c r="B39" s="49" t="s">
        <v>325</v>
      </c>
      <c r="C39" s="13">
        <f>data!C189</f>
        <v>11946</v>
      </c>
    </row>
    <row r="40" spans="1:3" ht="20.149999999999999" customHeight="1" x14ac:dyDescent="0.35">
      <c r="A40" s="13">
        <v>28</v>
      </c>
      <c r="B40" s="49" t="s">
        <v>1077</v>
      </c>
      <c r="C40" s="13">
        <f>data!D190</f>
        <v>11946</v>
      </c>
    </row>
    <row r="41" spans="1:3" x14ac:dyDescent="0.3">
      <c r="A41" s="3"/>
      <c r="B41" s="3"/>
      <c r="C41" s="3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2"/>
  <sheetViews>
    <sheetView showGridLines="0" zoomScale="75" workbookViewId="0">
      <selection activeCell="J37" sqref="J37"/>
    </sheetView>
  </sheetViews>
  <sheetFormatPr defaultColWidth="8.9140625" defaultRowHeight="20.149999999999999" customHeight="1" x14ac:dyDescent="0.35"/>
  <cols>
    <col min="1" max="1" width="5.75" style="7" customWidth="1"/>
    <col min="2" max="2" width="22.58203125" style="7" customWidth="1"/>
    <col min="3" max="5" width="13.75" style="7" customWidth="1"/>
    <col min="6" max="6" width="15.75" style="7" customWidth="1"/>
    <col min="7" max="16384" width="8.9140625" style="7"/>
  </cols>
  <sheetData>
    <row r="1" spans="1:13" ht="20.149999999999999" customHeight="1" x14ac:dyDescent="0.35">
      <c r="A1" s="4" t="s">
        <v>326</v>
      </c>
      <c r="B1" s="5"/>
      <c r="C1" s="5"/>
      <c r="D1" s="5"/>
      <c r="E1" s="5"/>
      <c r="F1" s="167" t="s">
        <v>1078</v>
      </c>
    </row>
    <row r="2" spans="1:13" ht="20.149999999999999" customHeight="1" x14ac:dyDescent="0.35">
      <c r="A2" s="8"/>
      <c r="B2" s="8"/>
      <c r="C2" s="8"/>
      <c r="D2" s="8"/>
      <c r="E2" s="8"/>
      <c r="F2" s="8"/>
    </row>
    <row r="3" spans="1:13" ht="20.149999999999999" customHeight="1" x14ac:dyDescent="0.35">
      <c r="A3" s="10" t="str">
        <f>"Hospital: "&amp;data!C84</f>
        <v>Hospital: Garfield County Public Hospital District</v>
      </c>
      <c r="B3" s="8"/>
      <c r="C3" s="8"/>
      <c r="E3" s="11"/>
      <c r="F3" s="12" t="str">
        <f>" FYE: "&amp;data!C82</f>
        <v xml:space="preserve"> FYE: 12/31/2021</v>
      </c>
    </row>
    <row r="4" spans="1:13" ht="20.149999999999999" customHeight="1" x14ac:dyDescent="0.35">
      <c r="A4" s="39" t="s">
        <v>327</v>
      </c>
      <c r="B4" s="36"/>
      <c r="C4" s="36"/>
      <c r="D4" s="71"/>
      <c r="E4" s="71"/>
      <c r="F4" s="36"/>
    </row>
    <row r="5" spans="1:13" ht="20.149999999999999" customHeight="1" x14ac:dyDescent="0.35">
      <c r="A5" s="42"/>
      <c r="B5" s="52"/>
      <c r="C5" s="72" t="s">
        <v>1079</v>
      </c>
      <c r="D5" s="47"/>
      <c r="E5" s="47"/>
      <c r="F5" s="72" t="s">
        <v>1080</v>
      </c>
    </row>
    <row r="6" spans="1:13" ht="20.149999999999999" customHeight="1" x14ac:dyDescent="0.35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49999999999999" customHeight="1" x14ac:dyDescent="0.35">
      <c r="A7" s="13">
        <v>1</v>
      </c>
      <c r="B7" s="14" t="s">
        <v>332</v>
      </c>
      <c r="C7" s="21">
        <f>data!B195</f>
        <v>83983</v>
      </c>
      <c r="D7" s="21">
        <f>data!C195</f>
        <v>0</v>
      </c>
      <c r="E7" s="21">
        <f>data!D195</f>
        <v>0</v>
      </c>
      <c r="F7" s="21">
        <f>data!E195</f>
        <v>83983</v>
      </c>
    </row>
    <row r="8" spans="1:13" ht="20.149999999999999" customHeight="1" x14ac:dyDescent="0.35">
      <c r="A8" s="13">
        <v>2</v>
      </c>
      <c r="B8" s="14" t="s">
        <v>333</v>
      </c>
      <c r="C8" s="21">
        <f>data!B196</f>
        <v>234472</v>
      </c>
      <c r="D8" s="21">
        <f>data!C196</f>
        <v>0</v>
      </c>
      <c r="E8" s="21">
        <f>data!D196</f>
        <v>0</v>
      </c>
      <c r="F8" s="21">
        <f>data!E196</f>
        <v>234472</v>
      </c>
    </row>
    <row r="9" spans="1:13" ht="20.149999999999999" customHeight="1" x14ac:dyDescent="0.35">
      <c r="A9" s="13">
        <v>3</v>
      </c>
      <c r="B9" s="14" t="s">
        <v>334</v>
      </c>
      <c r="C9" s="21">
        <f>data!B197</f>
        <v>1462273</v>
      </c>
      <c r="D9" s="21">
        <f>data!C197</f>
        <v>49261</v>
      </c>
      <c r="E9" s="21">
        <f>data!D197</f>
        <v>0</v>
      </c>
      <c r="F9" s="21">
        <f>data!E197</f>
        <v>1511534</v>
      </c>
    </row>
    <row r="10" spans="1:13" ht="20.149999999999999" customHeight="1" x14ac:dyDescent="0.35">
      <c r="A10" s="13">
        <v>4</v>
      </c>
      <c r="B10" s="14" t="s">
        <v>1083</v>
      </c>
      <c r="C10" s="21">
        <f>data!B198</f>
        <v>0</v>
      </c>
      <c r="D10" s="21">
        <f>data!C198</f>
        <v>0</v>
      </c>
      <c r="E10" s="21">
        <f>data!D198</f>
        <v>0</v>
      </c>
      <c r="F10" s="21">
        <f>data!E198</f>
        <v>0</v>
      </c>
    </row>
    <row r="11" spans="1:13" ht="20.149999999999999" customHeight="1" x14ac:dyDescent="0.35">
      <c r="A11" s="13">
        <v>5</v>
      </c>
      <c r="B11" s="14" t="s">
        <v>1084</v>
      </c>
      <c r="C11" s="21">
        <f>data!B199</f>
        <v>964729</v>
      </c>
      <c r="D11" s="21">
        <f>data!C199</f>
        <v>137248</v>
      </c>
      <c r="E11" s="21">
        <f>data!D199</f>
        <v>0</v>
      </c>
      <c r="F11" s="21">
        <f>data!E199</f>
        <v>1101977</v>
      </c>
    </row>
    <row r="12" spans="1:13" ht="20.149999999999999" customHeight="1" x14ac:dyDescent="0.35">
      <c r="A12" s="13">
        <v>6</v>
      </c>
      <c r="B12" s="14" t="s">
        <v>1085</v>
      </c>
      <c r="C12" s="21">
        <f>data!B200</f>
        <v>2564352</v>
      </c>
      <c r="D12" s="21">
        <f>data!C200</f>
        <v>668045</v>
      </c>
      <c r="E12" s="21">
        <f>data!D200</f>
        <v>0</v>
      </c>
      <c r="F12" s="21">
        <f>data!E200</f>
        <v>3232397</v>
      </c>
    </row>
    <row r="13" spans="1:13" ht="20.149999999999999" customHeight="1" x14ac:dyDescent="0.35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49999999999999" customHeight="1" x14ac:dyDescent="0.35">
      <c r="A14" s="13">
        <v>8</v>
      </c>
      <c r="B14" s="14" t="s">
        <v>339</v>
      </c>
      <c r="C14" s="21">
        <f>data!B202</f>
        <v>0</v>
      </c>
      <c r="D14" s="21">
        <f>data!C202</f>
        <v>0</v>
      </c>
      <c r="E14" s="21">
        <f>data!D202</f>
        <v>0</v>
      </c>
      <c r="F14" s="21">
        <f>data!E202</f>
        <v>0</v>
      </c>
    </row>
    <row r="15" spans="1:13" ht="20.149999999999999" customHeight="1" x14ac:dyDescent="0.35">
      <c r="A15" s="13">
        <v>9</v>
      </c>
      <c r="B15" s="14" t="s">
        <v>1087</v>
      </c>
      <c r="C15" s="21">
        <f>data!B203</f>
        <v>179174</v>
      </c>
      <c r="D15" s="21">
        <f>data!C203</f>
        <v>9608</v>
      </c>
      <c r="E15" s="21">
        <f>data!D203</f>
        <v>0</v>
      </c>
      <c r="F15" s="21">
        <f>data!E203</f>
        <v>188782</v>
      </c>
      <c r="M15" s="268"/>
    </row>
    <row r="16" spans="1:13" ht="20.149999999999999" customHeight="1" x14ac:dyDescent="0.35">
      <c r="A16" s="13">
        <v>10</v>
      </c>
      <c r="B16" s="14" t="s">
        <v>661</v>
      </c>
      <c r="C16" s="21">
        <f>data!B204</f>
        <v>5488983</v>
      </c>
      <c r="D16" s="21">
        <f>data!C204</f>
        <v>864162</v>
      </c>
      <c r="E16" s="21">
        <f>data!D204</f>
        <v>0</v>
      </c>
      <c r="F16" s="21">
        <f>data!E204</f>
        <v>6353145</v>
      </c>
    </row>
    <row r="17" spans="1:6" ht="20.149999999999999" customHeight="1" x14ac:dyDescent="0.35">
      <c r="A17" s="73"/>
      <c r="B17" s="30"/>
      <c r="C17" s="30"/>
      <c r="D17" s="30"/>
      <c r="E17" s="30"/>
      <c r="F17" s="20"/>
    </row>
    <row r="18" spans="1:6" ht="20.149999999999999" customHeight="1" x14ac:dyDescent="0.35">
      <c r="A18" s="74"/>
      <c r="B18" s="8"/>
      <c r="C18" s="8"/>
      <c r="D18" s="8"/>
      <c r="E18" s="8"/>
      <c r="F18" s="28"/>
    </row>
    <row r="19" spans="1:6" ht="20.149999999999999" customHeight="1" x14ac:dyDescent="0.35">
      <c r="A19" s="74"/>
      <c r="B19" s="8"/>
      <c r="C19" s="8"/>
      <c r="D19" s="8"/>
      <c r="E19" s="8"/>
      <c r="F19" s="28"/>
    </row>
    <row r="20" spans="1:6" ht="20.149999999999999" customHeight="1" x14ac:dyDescent="0.35">
      <c r="A20" s="39" t="s">
        <v>341</v>
      </c>
      <c r="B20" s="36"/>
      <c r="C20" s="36"/>
      <c r="D20" s="36"/>
      <c r="E20" s="36"/>
      <c r="F20" s="36"/>
    </row>
    <row r="21" spans="1:6" ht="20.149999999999999" customHeight="1" x14ac:dyDescent="0.35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49999999999999" customHeight="1" x14ac:dyDescent="0.35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49999999999999" customHeight="1" x14ac:dyDescent="0.35">
      <c r="A23" s="13">
        <v>11</v>
      </c>
      <c r="B23" s="93" t="s">
        <v>332</v>
      </c>
      <c r="C23" s="92"/>
      <c r="D23" s="92"/>
      <c r="E23" s="92"/>
      <c r="F23" s="92"/>
    </row>
    <row r="24" spans="1:6" ht="20.149999999999999" customHeight="1" x14ac:dyDescent="0.35">
      <c r="A24" s="13">
        <v>12</v>
      </c>
      <c r="B24" s="14" t="s">
        <v>333</v>
      </c>
      <c r="C24" s="21">
        <f>data!B209</f>
        <v>234472</v>
      </c>
      <c r="D24" s="21">
        <f>data!C209</f>
        <v>0</v>
      </c>
      <c r="E24" s="21">
        <f>data!D209</f>
        <v>0</v>
      </c>
      <c r="F24" s="21">
        <f>data!E209</f>
        <v>234472</v>
      </c>
    </row>
    <row r="25" spans="1:6" ht="20.149999999999999" customHeight="1" x14ac:dyDescent="0.35">
      <c r="A25" s="13">
        <v>13</v>
      </c>
      <c r="B25" s="14" t="s">
        <v>334</v>
      </c>
      <c r="C25" s="21">
        <f>data!B210</f>
        <v>1276430</v>
      </c>
      <c r="D25" s="21">
        <f>data!C210</f>
        <v>27742</v>
      </c>
      <c r="E25" s="21">
        <f>data!D210</f>
        <v>0</v>
      </c>
      <c r="F25" s="21">
        <f>data!E210</f>
        <v>1304172</v>
      </c>
    </row>
    <row r="26" spans="1:6" ht="20.149999999999999" customHeight="1" x14ac:dyDescent="0.35">
      <c r="A26" s="13">
        <v>14</v>
      </c>
      <c r="B26" s="14" t="s">
        <v>1083</v>
      </c>
      <c r="C26" s="21">
        <f>data!B211</f>
        <v>0</v>
      </c>
      <c r="D26" s="21">
        <f>data!C211</f>
        <v>0</v>
      </c>
      <c r="E26" s="21">
        <f>data!D211</f>
        <v>0</v>
      </c>
      <c r="F26" s="21">
        <f>data!E211</f>
        <v>0</v>
      </c>
    </row>
    <row r="27" spans="1:6" ht="20.149999999999999" customHeight="1" x14ac:dyDescent="0.35">
      <c r="A27" s="13">
        <v>15</v>
      </c>
      <c r="B27" s="14" t="s">
        <v>1084</v>
      </c>
      <c r="C27" s="21">
        <f>data!B212</f>
        <v>913325</v>
      </c>
      <c r="D27" s="21">
        <f>data!C212</f>
        <v>25205</v>
      </c>
      <c r="E27" s="21">
        <f>data!D212</f>
        <v>0</v>
      </c>
      <c r="F27" s="21">
        <f>data!E212</f>
        <v>938530</v>
      </c>
    </row>
    <row r="28" spans="1:6" ht="20.149999999999999" customHeight="1" x14ac:dyDescent="0.35">
      <c r="A28" s="13">
        <v>16</v>
      </c>
      <c r="B28" s="14" t="s">
        <v>1085</v>
      </c>
      <c r="C28" s="21">
        <f>data!B213</f>
        <v>2190374</v>
      </c>
      <c r="D28" s="21">
        <f>data!C213</f>
        <v>136282</v>
      </c>
      <c r="E28" s="21">
        <f>data!D213</f>
        <v>0</v>
      </c>
      <c r="F28" s="21">
        <f>data!E213</f>
        <v>2326656</v>
      </c>
    </row>
    <row r="29" spans="1:6" ht="20.149999999999999" customHeight="1" x14ac:dyDescent="0.35">
      <c r="A29" s="13">
        <v>17</v>
      </c>
      <c r="B29" s="14" t="s">
        <v>1086</v>
      </c>
      <c r="C29" s="21">
        <f>data!B214</f>
        <v>0</v>
      </c>
      <c r="D29" s="21">
        <f>data!C214</f>
        <v>0</v>
      </c>
      <c r="E29" s="21">
        <f>data!D214</f>
        <v>0</v>
      </c>
      <c r="F29" s="21">
        <f>data!E214</f>
        <v>0</v>
      </c>
    </row>
    <row r="30" spans="1:6" ht="20.149999999999999" customHeight="1" x14ac:dyDescent="0.35">
      <c r="A30" s="13">
        <v>18</v>
      </c>
      <c r="B30" s="14" t="s">
        <v>339</v>
      </c>
      <c r="C30" s="21">
        <f>data!B215</f>
        <v>0</v>
      </c>
      <c r="D30" s="21">
        <f>data!C215</f>
        <v>0</v>
      </c>
      <c r="E30" s="21">
        <f>data!D215</f>
        <v>0</v>
      </c>
      <c r="F30" s="21">
        <f>data!E215</f>
        <v>0</v>
      </c>
    </row>
    <row r="31" spans="1:6" ht="20.149999999999999" customHeight="1" x14ac:dyDescent="0.35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49999999999999" customHeight="1" x14ac:dyDescent="0.35">
      <c r="A32" s="13">
        <v>20</v>
      </c>
      <c r="B32" s="14" t="s">
        <v>661</v>
      </c>
      <c r="C32" s="21">
        <f>data!B217</f>
        <v>4614601</v>
      </c>
      <c r="D32" s="21">
        <f>data!C217</f>
        <v>189229</v>
      </c>
      <c r="E32" s="21">
        <f>data!D217</f>
        <v>0</v>
      </c>
      <c r="F32" s="21">
        <f>data!E217</f>
        <v>4803830</v>
      </c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M34"/>
  <sheetViews>
    <sheetView showGridLines="0" zoomScale="75" workbookViewId="0">
      <selection activeCell="E43" sqref="E43"/>
    </sheetView>
  </sheetViews>
  <sheetFormatPr defaultColWidth="8.9140625" defaultRowHeight="20.149999999999999" customHeight="1" x14ac:dyDescent="0.35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140625" style="7"/>
  </cols>
  <sheetData>
    <row r="1" spans="1:13" ht="20.149999999999999" customHeight="1" x14ac:dyDescent="0.35">
      <c r="A1" s="6" t="s">
        <v>1089</v>
      </c>
      <c r="B1" s="6"/>
      <c r="C1" s="6"/>
      <c r="D1" s="169" t="s">
        <v>1090</v>
      </c>
    </row>
    <row r="2" spans="1:13" ht="20.149999999999999" customHeight="1" x14ac:dyDescent="0.35">
      <c r="A2" s="29" t="str">
        <f>"Hospital: "&amp;data!C84</f>
        <v>Hospital: Garfield County Public Hospital District</v>
      </c>
      <c r="B2" s="30"/>
      <c r="C2" s="30"/>
      <c r="D2" s="31" t="str">
        <f>"FYE: "&amp;data!C82</f>
        <v>FYE: 12/31/2021</v>
      </c>
    </row>
    <row r="3" spans="1:13" ht="20.149999999999999" customHeight="1" x14ac:dyDescent="0.35">
      <c r="A3" s="42"/>
      <c r="B3" s="52"/>
      <c r="C3" s="52"/>
      <c r="D3" s="52"/>
    </row>
    <row r="4" spans="1:13" ht="20.149999999999999" customHeight="1" x14ac:dyDescent="0.35">
      <c r="A4" s="53"/>
      <c r="B4" s="41" t="s">
        <v>1091</v>
      </c>
      <c r="C4" s="41" t="s">
        <v>1092</v>
      </c>
      <c r="D4" s="54"/>
    </row>
    <row r="5" spans="1:13" ht="20.149999999999999" customHeight="1" x14ac:dyDescent="0.35">
      <c r="A5" s="102">
        <v>1</v>
      </c>
      <c r="B5" s="55"/>
      <c r="C5" s="22" t="s">
        <v>1254</v>
      </c>
      <c r="D5" s="14">
        <f>data!D221</f>
        <v>240472</v>
      </c>
    </row>
    <row r="6" spans="1:13" ht="20.149999999999999" customHeight="1" x14ac:dyDescent="0.35">
      <c r="A6" s="13">
        <v>2</v>
      </c>
      <c r="B6" s="30"/>
      <c r="C6" s="31" t="s">
        <v>432</v>
      </c>
      <c r="D6" s="25"/>
    </row>
    <row r="7" spans="1:13" ht="20.149999999999999" customHeight="1" x14ac:dyDescent="0.35">
      <c r="A7" s="13">
        <v>3</v>
      </c>
      <c r="B7" s="55">
        <v>5810</v>
      </c>
      <c r="C7" s="14" t="s">
        <v>296</v>
      </c>
      <c r="D7" s="14">
        <f>data!C223</f>
        <v>-4150236</v>
      </c>
    </row>
    <row r="8" spans="1:13" ht="20.149999999999999" customHeight="1" x14ac:dyDescent="0.35">
      <c r="A8" s="13">
        <v>4</v>
      </c>
      <c r="B8" s="55">
        <v>5820</v>
      </c>
      <c r="C8" s="14" t="s">
        <v>297</v>
      </c>
      <c r="D8" s="14">
        <f>data!C224</f>
        <v>35064</v>
      </c>
    </row>
    <row r="9" spans="1:13" ht="20.149999999999999" customHeight="1" x14ac:dyDescent="0.35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49999999999999" customHeight="1" x14ac:dyDescent="0.35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49999999999999" customHeight="1" x14ac:dyDescent="0.35">
      <c r="A11" s="13">
        <v>7</v>
      </c>
      <c r="B11" s="55">
        <v>5850</v>
      </c>
      <c r="C11" s="14" t="s">
        <v>1093</v>
      </c>
      <c r="D11" s="14">
        <f>data!C227</f>
        <v>0</v>
      </c>
    </row>
    <row r="12" spans="1:13" ht="20.149999999999999" customHeight="1" x14ac:dyDescent="0.35">
      <c r="A12" s="13">
        <v>8</v>
      </c>
      <c r="B12" s="55">
        <v>5860</v>
      </c>
      <c r="C12" s="14" t="s">
        <v>132</v>
      </c>
      <c r="D12" s="14">
        <f>data!C228</f>
        <v>399710</v>
      </c>
    </row>
    <row r="13" spans="1:13" ht="20.149999999999999" customHeight="1" x14ac:dyDescent="0.35">
      <c r="A13" s="23">
        <v>9</v>
      </c>
      <c r="B13" s="24"/>
      <c r="C13" s="14" t="s">
        <v>1094</v>
      </c>
      <c r="D13" s="14">
        <f>data!D229</f>
        <v>-3715462</v>
      </c>
    </row>
    <row r="14" spans="1:13" ht="20.149999999999999" customHeight="1" x14ac:dyDescent="0.35">
      <c r="A14" s="81">
        <v>10</v>
      </c>
      <c r="B14" s="56"/>
      <c r="C14" s="56"/>
      <c r="D14" s="56"/>
    </row>
    <row r="15" spans="1:13" ht="20.149999999999999" customHeight="1" x14ac:dyDescent="0.35">
      <c r="A15" s="23">
        <v>11</v>
      </c>
      <c r="B15" s="58"/>
      <c r="C15" s="9" t="s">
        <v>351</v>
      </c>
      <c r="D15" s="25"/>
    </row>
    <row r="16" spans="1:13" ht="20.149999999999999" customHeight="1" x14ac:dyDescent="0.35">
      <c r="A16" s="81">
        <v>12</v>
      </c>
      <c r="B16" s="56"/>
      <c r="C16" s="49" t="s">
        <v>1095</v>
      </c>
      <c r="D16" s="140">
        <f>+data!C231</f>
        <v>199</v>
      </c>
      <c r="M16" s="268"/>
    </row>
    <row r="17" spans="1:4" ht="20.149999999999999" customHeight="1" x14ac:dyDescent="0.35">
      <c r="A17" s="23">
        <v>13</v>
      </c>
      <c r="B17" s="58"/>
      <c r="C17" s="45"/>
      <c r="D17" s="83"/>
    </row>
    <row r="18" spans="1:4" ht="20.149999999999999" customHeight="1" x14ac:dyDescent="0.35">
      <c r="A18" s="13">
        <v>14</v>
      </c>
      <c r="B18" s="59">
        <v>5900</v>
      </c>
      <c r="C18" s="14" t="s">
        <v>353</v>
      </c>
      <c r="D18" s="60">
        <f>data!C233</f>
        <v>25537</v>
      </c>
    </row>
    <row r="19" spans="1:4" ht="20.149999999999999" customHeight="1" x14ac:dyDescent="0.35">
      <c r="A19" s="61">
        <v>15</v>
      </c>
      <c r="B19" s="55">
        <v>5910</v>
      </c>
      <c r="C19" s="22" t="s">
        <v>1096</v>
      </c>
      <c r="D19" s="14">
        <f>data!C234</f>
        <v>60426</v>
      </c>
    </row>
    <row r="20" spans="1:4" ht="20.149999999999999" customHeight="1" x14ac:dyDescent="0.35">
      <c r="A20" s="23">
        <v>16</v>
      </c>
      <c r="B20" s="24"/>
      <c r="C20" s="24"/>
      <c r="D20" s="56"/>
    </row>
    <row r="21" spans="1:4" ht="20.149999999999999" customHeight="1" x14ac:dyDescent="0.35">
      <c r="A21" s="23">
        <v>17</v>
      </c>
      <c r="B21" s="56"/>
      <c r="C21" s="56"/>
      <c r="D21" s="56"/>
    </row>
    <row r="22" spans="1:4" ht="20.149999999999999" customHeight="1" x14ac:dyDescent="0.35">
      <c r="A22" s="81">
        <v>18</v>
      </c>
      <c r="B22" s="56"/>
      <c r="C22" s="15" t="s">
        <v>1097</v>
      </c>
      <c r="D22" s="14">
        <f>data!D236</f>
        <v>85963</v>
      </c>
    </row>
    <row r="23" spans="1:4" ht="20.149999999999999" customHeight="1" x14ac:dyDescent="0.35">
      <c r="A23" s="62">
        <v>19</v>
      </c>
      <c r="B23" s="58"/>
      <c r="C23" s="58"/>
      <c r="D23" s="25"/>
    </row>
    <row r="24" spans="1:4" ht="20.149999999999999" customHeight="1" x14ac:dyDescent="0.35">
      <c r="A24" s="274">
        <v>20</v>
      </c>
      <c r="B24" s="55">
        <v>5970</v>
      </c>
      <c r="C24" s="14" t="s">
        <v>357</v>
      </c>
      <c r="D24" s="14">
        <f>data!C238</f>
        <v>0</v>
      </c>
    </row>
    <row r="25" spans="1:4" ht="20.149999999999999" customHeight="1" x14ac:dyDescent="0.35">
      <c r="A25" s="62">
        <v>21</v>
      </c>
      <c r="B25" s="30"/>
      <c r="C25" s="30"/>
      <c r="D25" s="25"/>
    </row>
    <row r="26" spans="1:4" ht="20.149999999999999" customHeight="1" x14ac:dyDescent="0.35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49999999999999" customHeight="1" x14ac:dyDescent="0.35">
      <c r="A27" s="64">
        <v>23</v>
      </c>
      <c r="B27" s="63" t="s">
        <v>1099</v>
      </c>
      <c r="C27" s="56"/>
      <c r="D27" s="14">
        <f>data!D242</f>
        <v>-3389027</v>
      </c>
    </row>
    <row r="28" spans="1:4" ht="20.149999999999999" customHeight="1" x14ac:dyDescent="0.35">
      <c r="A28" s="126">
        <v>24</v>
      </c>
      <c r="B28" s="65" t="s">
        <v>1100</v>
      </c>
      <c r="C28" s="50"/>
      <c r="D28" s="54"/>
    </row>
    <row r="29" spans="1:4" ht="20.149999999999999" customHeight="1" x14ac:dyDescent="0.35">
      <c r="A29" s="66"/>
      <c r="B29" s="67"/>
      <c r="C29" s="67"/>
      <c r="D29" s="56"/>
    </row>
    <row r="30" spans="1:4" ht="20.149999999999999" customHeight="1" x14ac:dyDescent="0.35">
      <c r="A30" s="68"/>
      <c r="B30" s="38"/>
      <c r="C30" s="38"/>
      <c r="D30" s="56"/>
    </row>
    <row r="31" spans="1:4" ht="20.149999999999999" customHeight="1" x14ac:dyDescent="0.35">
      <c r="A31" s="68"/>
      <c r="B31" s="38"/>
      <c r="C31" s="38"/>
      <c r="D31" s="56"/>
    </row>
    <row r="32" spans="1:4" ht="20.149999999999999" customHeight="1" x14ac:dyDescent="0.35">
      <c r="A32" s="68"/>
      <c r="B32" s="38"/>
      <c r="C32" s="38"/>
      <c r="D32" s="56"/>
    </row>
    <row r="33" spans="1:4" ht="20.149999999999999" customHeight="1" x14ac:dyDescent="0.35">
      <c r="A33" s="68"/>
      <c r="B33" s="38"/>
      <c r="C33" s="38"/>
      <c r="D33" s="24"/>
    </row>
    <row r="34" spans="1:4" ht="20.149999999999999" customHeight="1" x14ac:dyDescent="0.35">
      <c r="A34" s="69"/>
      <c r="B34" s="70"/>
      <c r="C34" s="70"/>
      <c r="D34" s="27"/>
    </row>
  </sheetData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M153"/>
  <sheetViews>
    <sheetView showGridLines="0" topLeftCell="A76" zoomScale="75" workbookViewId="0">
      <selection activeCell="D86" sqref="D86"/>
    </sheetView>
  </sheetViews>
  <sheetFormatPr defaultColWidth="57.4140625" defaultRowHeight="15.5" x14ac:dyDescent="0.35"/>
  <cols>
    <col min="1" max="1" width="5.75" style="7" customWidth="1"/>
    <col min="2" max="2" width="55.75" style="7" customWidth="1"/>
    <col min="3" max="3" width="22" style="7" customWidth="1"/>
    <col min="4" max="4" width="5.6640625" style="7" customWidth="1"/>
    <col min="5" max="16384" width="57.4140625" style="7"/>
  </cols>
  <sheetData>
    <row r="1" spans="1:13" ht="20.149999999999999" customHeight="1" x14ac:dyDescent="0.35">
      <c r="A1" s="4" t="s">
        <v>1101</v>
      </c>
      <c r="B1" s="5"/>
      <c r="C1" s="6"/>
    </row>
    <row r="2" spans="1:13" ht="20.149999999999999" customHeight="1" x14ac:dyDescent="0.35">
      <c r="A2" s="4"/>
      <c r="B2" s="5"/>
      <c r="C2" s="167" t="s">
        <v>1102</v>
      </c>
    </row>
    <row r="3" spans="1:13" ht="20.149999999999999" customHeight="1" x14ac:dyDescent="0.35">
      <c r="A3" s="29" t="str">
        <f>"HOSPITAL: "&amp;data!C84</f>
        <v>HOSPITAL: Garfield County Public Hospital District</v>
      </c>
      <c r="B3" s="30"/>
      <c r="C3" s="31" t="str">
        <f>" FYE: "&amp;data!C82</f>
        <v xml:space="preserve"> FYE: 12/31/2021</v>
      </c>
    </row>
    <row r="4" spans="1:13" ht="20.149999999999999" customHeight="1" x14ac:dyDescent="0.35">
      <c r="A4" s="32"/>
      <c r="B4" s="33" t="s">
        <v>1103</v>
      </c>
      <c r="C4" s="34"/>
    </row>
    <row r="5" spans="1:13" ht="20.149999999999999" customHeight="1" x14ac:dyDescent="0.35">
      <c r="A5" s="23">
        <v>1</v>
      </c>
      <c r="B5" s="35" t="s">
        <v>361</v>
      </c>
      <c r="C5" s="36"/>
    </row>
    <row r="6" spans="1:13" ht="20.149999999999999" customHeight="1" x14ac:dyDescent="0.35">
      <c r="A6" s="13">
        <v>2</v>
      </c>
      <c r="B6" s="14" t="s">
        <v>362</v>
      </c>
      <c r="C6" s="21">
        <f>data!C250</f>
        <v>5878801</v>
      </c>
    </row>
    <row r="7" spans="1:13" ht="20.149999999999999" customHeight="1" x14ac:dyDescent="0.35">
      <c r="A7" s="13">
        <v>3</v>
      </c>
      <c r="B7" s="14" t="s">
        <v>363</v>
      </c>
      <c r="C7" s="21">
        <f>data!C251</f>
        <v>0</v>
      </c>
    </row>
    <row r="8" spans="1:13" ht="20.149999999999999" customHeight="1" x14ac:dyDescent="0.35">
      <c r="A8" s="13">
        <v>4</v>
      </c>
      <c r="B8" s="14" t="s">
        <v>364</v>
      </c>
      <c r="C8" s="21">
        <f>data!C252</f>
        <v>1502760</v>
      </c>
    </row>
    <row r="9" spans="1:13" ht="20.149999999999999" customHeight="1" x14ac:dyDescent="0.35">
      <c r="A9" s="13">
        <v>5</v>
      </c>
      <c r="B9" s="14" t="s">
        <v>1104</v>
      </c>
      <c r="C9" s="21">
        <f>data!C253</f>
        <v>-881211</v>
      </c>
    </row>
    <row r="10" spans="1:13" ht="20.149999999999999" customHeight="1" x14ac:dyDescent="0.35">
      <c r="A10" s="13">
        <v>6</v>
      </c>
      <c r="B10" s="14" t="s">
        <v>1105</v>
      </c>
      <c r="C10" s="21">
        <f>data!C254</f>
        <v>225000</v>
      </c>
    </row>
    <row r="11" spans="1:13" ht="20.149999999999999" customHeight="1" x14ac:dyDescent="0.35">
      <c r="A11" s="13">
        <v>7</v>
      </c>
      <c r="B11" s="14" t="s">
        <v>1106</v>
      </c>
      <c r="C11" s="21">
        <f>data!C255</f>
        <v>309016</v>
      </c>
    </row>
    <row r="12" spans="1:13" ht="20.149999999999999" customHeight="1" x14ac:dyDescent="0.35">
      <c r="A12" s="13">
        <v>8</v>
      </c>
      <c r="B12" s="14" t="s">
        <v>367</v>
      </c>
      <c r="C12" s="21">
        <f>data!C256</f>
        <v>0</v>
      </c>
    </row>
    <row r="13" spans="1:13" ht="20.149999999999999" customHeight="1" x14ac:dyDescent="0.35">
      <c r="A13" s="13">
        <v>9</v>
      </c>
      <c r="B13" s="14" t="s">
        <v>368</v>
      </c>
      <c r="C13" s="21">
        <f>data!C257</f>
        <v>116674</v>
      </c>
    </row>
    <row r="14" spans="1:13" ht="20.149999999999999" customHeight="1" x14ac:dyDescent="0.35">
      <c r="A14" s="13">
        <v>10</v>
      </c>
      <c r="B14" s="14" t="s">
        <v>369</v>
      </c>
      <c r="C14" s="21">
        <f>data!C258</f>
        <v>34060</v>
      </c>
    </row>
    <row r="15" spans="1:13" ht="20.149999999999999" customHeight="1" x14ac:dyDescent="0.35">
      <c r="A15" s="13">
        <v>11</v>
      </c>
      <c r="B15" s="14" t="s">
        <v>1107</v>
      </c>
      <c r="C15" s="21">
        <f>data!C259</f>
        <v>0</v>
      </c>
      <c r="M15" s="268"/>
    </row>
    <row r="16" spans="1:13" ht="20.149999999999999" customHeight="1" x14ac:dyDescent="0.35">
      <c r="A16" s="13">
        <v>12</v>
      </c>
      <c r="B16" s="14" t="s">
        <v>1108</v>
      </c>
      <c r="C16" s="21">
        <f>data!D260</f>
        <v>8947522</v>
      </c>
    </row>
    <row r="17" spans="1:3" ht="20.149999999999999" customHeight="1" x14ac:dyDescent="0.35">
      <c r="A17" s="13">
        <v>13</v>
      </c>
      <c r="B17" s="24"/>
      <c r="C17" s="24"/>
    </row>
    <row r="18" spans="1:3" ht="20.149999999999999" customHeight="1" x14ac:dyDescent="0.35">
      <c r="A18" s="13">
        <v>14</v>
      </c>
      <c r="B18" s="37" t="s">
        <v>1109</v>
      </c>
      <c r="C18" s="36"/>
    </row>
    <row r="19" spans="1:3" ht="20.149999999999999" customHeight="1" x14ac:dyDescent="0.35">
      <c r="A19" s="13">
        <v>15</v>
      </c>
      <c r="B19" s="14" t="s">
        <v>362</v>
      </c>
      <c r="C19" s="21">
        <f>data!C262</f>
        <v>71157</v>
      </c>
    </row>
    <row r="20" spans="1:3" ht="20.149999999999999" customHeight="1" x14ac:dyDescent="0.35">
      <c r="A20" s="13">
        <v>16</v>
      </c>
      <c r="B20" s="14" t="s">
        <v>363</v>
      </c>
      <c r="C20" s="21">
        <f>data!C263</f>
        <v>0</v>
      </c>
    </row>
    <row r="21" spans="1:3" ht="20.149999999999999" customHeight="1" x14ac:dyDescent="0.35">
      <c r="A21" s="13">
        <v>17</v>
      </c>
      <c r="B21" s="14" t="s">
        <v>373</v>
      </c>
      <c r="C21" s="21">
        <f>data!C264</f>
        <v>0</v>
      </c>
    </row>
    <row r="22" spans="1:3" ht="20.149999999999999" customHeight="1" x14ac:dyDescent="0.35">
      <c r="A22" s="13">
        <v>18</v>
      </c>
      <c r="B22" s="14" t="s">
        <v>1110</v>
      </c>
      <c r="C22" s="21">
        <f>data!D265</f>
        <v>71157</v>
      </c>
    </row>
    <row r="23" spans="1:3" ht="20.149999999999999" customHeight="1" x14ac:dyDescent="0.35">
      <c r="A23" s="13">
        <v>19</v>
      </c>
      <c r="B23" s="38"/>
      <c r="C23" s="24"/>
    </row>
    <row r="24" spans="1:3" ht="20.149999999999999" customHeight="1" x14ac:dyDescent="0.35">
      <c r="A24" s="13">
        <v>20</v>
      </c>
      <c r="B24" s="37" t="s">
        <v>1111</v>
      </c>
      <c r="C24" s="36"/>
    </row>
    <row r="25" spans="1:3" ht="20.149999999999999" customHeight="1" x14ac:dyDescent="0.35">
      <c r="A25" s="13">
        <v>21</v>
      </c>
      <c r="B25" s="14" t="s">
        <v>332</v>
      </c>
      <c r="C25" s="21">
        <f>data!C267</f>
        <v>83983</v>
      </c>
    </row>
    <row r="26" spans="1:3" ht="20.149999999999999" customHeight="1" x14ac:dyDescent="0.35">
      <c r="A26" s="13">
        <v>22</v>
      </c>
      <c r="B26" s="14" t="s">
        <v>333</v>
      </c>
      <c r="C26" s="21">
        <f>data!C268</f>
        <v>234472</v>
      </c>
    </row>
    <row r="27" spans="1:3" ht="20.149999999999999" customHeight="1" x14ac:dyDescent="0.35">
      <c r="A27" s="13">
        <v>23</v>
      </c>
      <c r="B27" s="14" t="s">
        <v>334</v>
      </c>
      <c r="C27" s="21">
        <f>data!C269</f>
        <v>1511534</v>
      </c>
    </row>
    <row r="28" spans="1:3" ht="20.149999999999999" customHeight="1" x14ac:dyDescent="0.35">
      <c r="A28" s="13">
        <v>24</v>
      </c>
      <c r="B28" s="14" t="s">
        <v>1112</v>
      </c>
      <c r="C28" s="21">
        <f>data!C270</f>
        <v>0</v>
      </c>
    </row>
    <row r="29" spans="1:3" ht="20.149999999999999" customHeight="1" x14ac:dyDescent="0.35">
      <c r="A29" s="13">
        <v>25</v>
      </c>
      <c r="B29" s="14" t="s">
        <v>336</v>
      </c>
      <c r="C29" s="21">
        <f>data!C271</f>
        <v>1101977</v>
      </c>
    </row>
    <row r="30" spans="1:3" ht="20.149999999999999" customHeight="1" x14ac:dyDescent="0.35">
      <c r="A30" s="13">
        <v>26</v>
      </c>
      <c r="B30" s="14" t="s">
        <v>378</v>
      </c>
      <c r="C30" s="21">
        <f>data!C272</f>
        <v>3232397</v>
      </c>
    </row>
    <row r="31" spans="1:3" ht="20.149999999999999" customHeight="1" x14ac:dyDescent="0.35">
      <c r="A31" s="13">
        <v>27</v>
      </c>
      <c r="B31" s="14" t="s">
        <v>339</v>
      </c>
      <c r="C31" s="21">
        <f>data!C273</f>
        <v>0</v>
      </c>
    </row>
    <row r="32" spans="1:3" ht="20.149999999999999" customHeight="1" x14ac:dyDescent="0.35">
      <c r="A32" s="13">
        <v>28</v>
      </c>
      <c r="B32" s="14" t="s">
        <v>340</v>
      </c>
      <c r="C32" s="21">
        <f>data!C274</f>
        <v>188782</v>
      </c>
    </row>
    <row r="33" spans="1:3" ht="20.149999999999999" customHeight="1" x14ac:dyDescent="0.35">
      <c r="A33" s="13">
        <v>29</v>
      </c>
      <c r="B33" s="14" t="s">
        <v>661</v>
      </c>
      <c r="C33" s="21">
        <f>data!D275</f>
        <v>6353145</v>
      </c>
    </row>
    <row r="34" spans="1:3" ht="20.149999999999999" customHeight="1" x14ac:dyDescent="0.35">
      <c r="A34" s="13">
        <v>30</v>
      </c>
      <c r="B34" s="14" t="s">
        <v>1113</v>
      </c>
      <c r="C34" s="21">
        <f>data!C276</f>
        <v>4803830</v>
      </c>
    </row>
    <row r="35" spans="1:3" ht="20.149999999999999" customHeight="1" x14ac:dyDescent="0.35">
      <c r="A35" s="13">
        <v>31</v>
      </c>
      <c r="B35" s="14" t="s">
        <v>1114</v>
      </c>
      <c r="C35" s="21">
        <f>data!D277</f>
        <v>1549315</v>
      </c>
    </row>
    <row r="36" spans="1:3" ht="20.149999999999999" customHeight="1" x14ac:dyDescent="0.35">
      <c r="A36" s="13">
        <v>32</v>
      </c>
      <c r="B36" s="38"/>
      <c r="C36" s="24"/>
    </row>
    <row r="37" spans="1:3" ht="20.149999999999999" customHeight="1" x14ac:dyDescent="0.35">
      <c r="A37" s="23">
        <v>33</v>
      </c>
      <c r="B37" s="37" t="s">
        <v>1115</v>
      </c>
      <c r="C37" s="36"/>
    </row>
    <row r="38" spans="1:3" ht="20.149999999999999" customHeight="1" x14ac:dyDescent="0.35">
      <c r="A38" s="13">
        <v>34</v>
      </c>
      <c r="B38" s="14" t="s">
        <v>1116</v>
      </c>
      <c r="C38" s="21">
        <f>data!C279</f>
        <v>0</v>
      </c>
    </row>
    <row r="39" spans="1:3" ht="20.149999999999999" customHeight="1" x14ac:dyDescent="0.35">
      <c r="A39" s="13">
        <v>35</v>
      </c>
      <c r="B39" s="14" t="s">
        <v>1117</v>
      </c>
      <c r="C39" s="21">
        <f>data!C280</f>
        <v>0</v>
      </c>
    </row>
    <row r="40" spans="1:3" ht="20.149999999999999" customHeight="1" x14ac:dyDescent="0.35">
      <c r="A40" s="13">
        <v>36</v>
      </c>
      <c r="B40" s="14" t="s">
        <v>385</v>
      </c>
      <c r="C40" s="21">
        <f>data!C281</f>
        <v>0</v>
      </c>
    </row>
    <row r="41" spans="1:3" ht="20.149999999999999" customHeight="1" x14ac:dyDescent="0.35">
      <c r="A41" s="13">
        <v>37</v>
      </c>
      <c r="B41" s="14" t="s">
        <v>373</v>
      </c>
      <c r="C41" s="21">
        <f>data!C282</f>
        <v>0</v>
      </c>
    </row>
    <row r="42" spans="1:3" ht="20.149999999999999" customHeight="1" x14ac:dyDescent="0.35">
      <c r="A42" s="13">
        <v>38</v>
      </c>
      <c r="B42" s="14" t="s">
        <v>1118</v>
      </c>
      <c r="C42" s="21">
        <f>data!D283</f>
        <v>0</v>
      </c>
    </row>
    <row r="43" spans="1:3" ht="20.149999999999999" customHeight="1" x14ac:dyDescent="0.35">
      <c r="A43" s="13">
        <v>39</v>
      </c>
      <c r="B43" s="38"/>
      <c r="C43" s="24"/>
    </row>
    <row r="44" spans="1:3" ht="20.149999999999999" customHeight="1" x14ac:dyDescent="0.35">
      <c r="A44" s="23">
        <v>40</v>
      </c>
      <c r="B44" s="37" t="s">
        <v>1119</v>
      </c>
      <c r="C44" s="36"/>
    </row>
    <row r="45" spans="1:3" ht="20.149999999999999" customHeight="1" x14ac:dyDescent="0.35">
      <c r="A45" s="13">
        <v>41</v>
      </c>
      <c r="B45" s="14" t="s">
        <v>388</v>
      </c>
      <c r="C45" s="21">
        <f>data!C286</f>
        <v>0</v>
      </c>
    </row>
    <row r="46" spans="1:3" ht="20.149999999999999" customHeight="1" x14ac:dyDescent="0.35">
      <c r="A46" s="13">
        <v>42</v>
      </c>
      <c r="B46" s="14" t="s">
        <v>389</v>
      </c>
      <c r="C46" s="21">
        <f>data!C287</f>
        <v>0</v>
      </c>
    </row>
    <row r="47" spans="1:3" ht="20.149999999999999" customHeight="1" x14ac:dyDescent="0.35">
      <c r="A47" s="13">
        <v>43</v>
      </c>
      <c r="B47" s="14" t="s">
        <v>1120</v>
      </c>
      <c r="C47" s="21">
        <f>data!C288</f>
        <v>0</v>
      </c>
    </row>
    <row r="48" spans="1:3" ht="20.149999999999999" customHeight="1" x14ac:dyDescent="0.35">
      <c r="A48" s="13">
        <v>44</v>
      </c>
      <c r="B48" s="14" t="s">
        <v>391</v>
      </c>
      <c r="C48" s="21">
        <f>data!C289</f>
        <v>0</v>
      </c>
    </row>
    <row r="49" spans="1:3" ht="20.149999999999999" customHeight="1" x14ac:dyDescent="0.35">
      <c r="A49" s="13">
        <v>45</v>
      </c>
      <c r="B49" s="14" t="s">
        <v>1121</v>
      </c>
      <c r="C49" s="21">
        <f>data!D290</f>
        <v>0</v>
      </c>
    </row>
    <row r="50" spans="1:3" ht="20.149999999999999" customHeight="1" x14ac:dyDescent="0.35">
      <c r="A50" s="40">
        <v>46</v>
      </c>
      <c r="B50" s="41" t="s">
        <v>1122</v>
      </c>
      <c r="C50" s="21">
        <f>data!D292</f>
        <v>10567994</v>
      </c>
    </row>
    <row r="51" spans="1:3" ht="20.149999999999999" customHeight="1" x14ac:dyDescent="0.35"/>
    <row r="52" spans="1:3" ht="20.149999999999999" customHeight="1" x14ac:dyDescent="0.35"/>
    <row r="53" spans="1:3" ht="20.149999999999999" customHeight="1" x14ac:dyDescent="0.35">
      <c r="A53" s="4" t="s">
        <v>1123</v>
      </c>
      <c r="B53" s="5"/>
      <c r="C53" s="6"/>
    </row>
    <row r="54" spans="1:3" ht="20.149999999999999" customHeight="1" x14ac:dyDescent="0.35">
      <c r="A54" s="4"/>
      <c r="B54" s="5"/>
      <c r="C54" s="167" t="s">
        <v>1124</v>
      </c>
    </row>
    <row r="55" spans="1:3" ht="20.149999999999999" customHeight="1" x14ac:dyDescent="0.35">
      <c r="A55" s="29" t="str">
        <f>"HOSPITAL: "&amp;data!C84</f>
        <v>HOSPITAL: Garfield County Public Hospital District</v>
      </c>
      <c r="B55" s="30"/>
      <c r="C55" s="31" t="str">
        <f>"FYE: "&amp;data!C82</f>
        <v>FYE: 12/31/2021</v>
      </c>
    </row>
    <row r="56" spans="1:3" ht="20.149999999999999" customHeight="1" x14ac:dyDescent="0.35">
      <c r="A56" s="42"/>
      <c r="B56" s="43" t="s">
        <v>1125</v>
      </c>
      <c r="C56" s="34"/>
    </row>
    <row r="57" spans="1:3" ht="20.149999999999999" customHeight="1" x14ac:dyDescent="0.35">
      <c r="A57" s="16">
        <v>1</v>
      </c>
      <c r="B57" s="4" t="s">
        <v>395</v>
      </c>
      <c r="C57" s="44"/>
    </row>
    <row r="58" spans="1:3" ht="20.149999999999999" customHeight="1" x14ac:dyDescent="0.35">
      <c r="A58" s="13">
        <v>2</v>
      </c>
      <c r="B58" s="14" t="s">
        <v>396</v>
      </c>
      <c r="C58" s="21">
        <f>data!C304</f>
        <v>0</v>
      </c>
    </row>
    <row r="59" spans="1:3" ht="20.149999999999999" customHeight="1" x14ac:dyDescent="0.35">
      <c r="A59" s="13">
        <v>3</v>
      </c>
      <c r="B59" s="14" t="s">
        <v>1126</v>
      </c>
      <c r="C59" s="21">
        <f>data!C305</f>
        <v>301731</v>
      </c>
    </row>
    <row r="60" spans="1:3" ht="20.149999999999999" customHeight="1" x14ac:dyDescent="0.35">
      <c r="A60" s="13">
        <v>4</v>
      </c>
      <c r="B60" s="14" t="s">
        <v>1127</v>
      </c>
      <c r="C60" s="21">
        <f>data!C306</f>
        <v>285324</v>
      </c>
    </row>
    <row r="61" spans="1:3" ht="20.149999999999999" customHeight="1" x14ac:dyDescent="0.35">
      <c r="A61" s="13">
        <v>5</v>
      </c>
      <c r="B61" s="14" t="s">
        <v>399</v>
      </c>
      <c r="C61" s="21">
        <f>data!C307</f>
        <v>0</v>
      </c>
    </row>
    <row r="62" spans="1:3" ht="20.149999999999999" customHeight="1" x14ac:dyDescent="0.35">
      <c r="A62" s="13">
        <v>6</v>
      </c>
      <c r="B62" s="14" t="s">
        <v>1128</v>
      </c>
      <c r="C62" s="21">
        <f>data!C308</f>
        <v>0</v>
      </c>
    </row>
    <row r="63" spans="1:3" ht="20.149999999999999" customHeight="1" x14ac:dyDescent="0.35">
      <c r="A63" s="13">
        <v>7</v>
      </c>
      <c r="B63" s="14" t="s">
        <v>1129</v>
      </c>
      <c r="C63" s="21">
        <f>data!C309</f>
        <v>0</v>
      </c>
    </row>
    <row r="64" spans="1:3" ht="20.149999999999999" customHeight="1" x14ac:dyDescent="0.35">
      <c r="A64" s="13">
        <v>8</v>
      </c>
      <c r="B64" s="14" t="s">
        <v>401</v>
      </c>
      <c r="C64" s="21">
        <f>data!C310</f>
        <v>0</v>
      </c>
    </row>
    <row r="65" spans="1:3" ht="20.149999999999999" customHeight="1" x14ac:dyDescent="0.35">
      <c r="A65" s="13">
        <v>9</v>
      </c>
      <c r="B65" s="14" t="s">
        <v>402</v>
      </c>
      <c r="C65" s="21">
        <f>data!C311</f>
        <v>0</v>
      </c>
    </row>
    <row r="66" spans="1:3" ht="20.149999999999999" customHeight="1" x14ac:dyDescent="0.35">
      <c r="A66" s="13">
        <v>10</v>
      </c>
      <c r="B66" s="14" t="s">
        <v>403</v>
      </c>
      <c r="C66" s="21">
        <f>data!C312</f>
        <v>620157</v>
      </c>
    </row>
    <row r="67" spans="1:3" ht="20.149999999999999" customHeight="1" x14ac:dyDescent="0.35">
      <c r="A67" s="13">
        <v>11</v>
      </c>
      <c r="B67" s="14" t="s">
        <v>1130</v>
      </c>
      <c r="C67" s="21">
        <f>data!C313</f>
        <v>31599</v>
      </c>
    </row>
    <row r="68" spans="1:3" ht="20.149999999999999" customHeight="1" x14ac:dyDescent="0.35">
      <c r="A68" s="13">
        <v>12</v>
      </c>
      <c r="B68" s="14" t="s">
        <v>1131</v>
      </c>
      <c r="C68" s="21">
        <f>data!D314</f>
        <v>1238811</v>
      </c>
    </row>
    <row r="69" spans="1:3" ht="20.149999999999999" customHeight="1" x14ac:dyDescent="0.35">
      <c r="A69" s="13">
        <v>13</v>
      </c>
      <c r="B69" s="38"/>
      <c r="C69" s="24"/>
    </row>
    <row r="70" spans="1:3" ht="20.149999999999999" customHeight="1" x14ac:dyDescent="0.35">
      <c r="A70" s="13">
        <v>14</v>
      </c>
      <c r="B70" s="37" t="s">
        <v>1132</v>
      </c>
      <c r="C70" s="36"/>
    </row>
    <row r="71" spans="1:3" ht="20.149999999999999" customHeight="1" x14ac:dyDescent="0.35">
      <c r="A71" s="13">
        <v>15</v>
      </c>
      <c r="B71" s="14" t="s">
        <v>407</v>
      </c>
      <c r="C71" s="21">
        <f>data!C316</f>
        <v>0</v>
      </c>
    </row>
    <row r="72" spans="1:3" ht="20.149999999999999" customHeight="1" x14ac:dyDescent="0.35">
      <c r="A72" s="13">
        <v>16</v>
      </c>
      <c r="B72" s="14" t="s">
        <v>1133</v>
      </c>
      <c r="C72" s="21">
        <f>data!C317</f>
        <v>0</v>
      </c>
    </row>
    <row r="73" spans="1:3" ht="20.149999999999999" customHeight="1" x14ac:dyDescent="0.35">
      <c r="A73" s="13">
        <v>17</v>
      </c>
      <c r="B73" s="14" t="s">
        <v>409</v>
      </c>
      <c r="C73" s="21">
        <f>data!C318</f>
        <v>0</v>
      </c>
    </row>
    <row r="74" spans="1:3" ht="20.149999999999999" customHeight="1" x14ac:dyDescent="0.35">
      <c r="A74" s="13">
        <v>18</v>
      </c>
      <c r="B74" s="14" t="s">
        <v>1134</v>
      </c>
      <c r="C74" s="21">
        <f>data!D319</f>
        <v>0</v>
      </c>
    </row>
    <row r="75" spans="1:3" ht="20.149999999999999" customHeight="1" x14ac:dyDescent="0.35">
      <c r="A75" s="13">
        <v>19</v>
      </c>
      <c r="B75" s="38"/>
      <c r="C75" s="24"/>
    </row>
    <row r="76" spans="1:3" ht="20.149999999999999" customHeight="1" x14ac:dyDescent="0.35">
      <c r="A76" s="23">
        <v>20</v>
      </c>
      <c r="B76" s="37" t="s">
        <v>411</v>
      </c>
      <c r="C76" s="36"/>
    </row>
    <row r="77" spans="1:3" ht="20.149999999999999" customHeight="1" x14ac:dyDescent="0.35">
      <c r="A77" s="13">
        <v>21</v>
      </c>
      <c r="B77" s="14" t="s">
        <v>412</v>
      </c>
      <c r="C77" s="21">
        <f>data!C321</f>
        <v>0</v>
      </c>
    </row>
    <row r="78" spans="1:3" ht="20.149999999999999" customHeight="1" x14ac:dyDescent="0.35">
      <c r="A78" s="13">
        <v>22</v>
      </c>
      <c r="B78" s="14" t="s">
        <v>1135</v>
      </c>
      <c r="C78" s="21">
        <f>data!C322</f>
        <v>0</v>
      </c>
    </row>
    <row r="79" spans="1:3" ht="20.149999999999999" customHeight="1" x14ac:dyDescent="0.35">
      <c r="A79" s="13">
        <v>23</v>
      </c>
      <c r="B79" s="14" t="s">
        <v>414</v>
      </c>
      <c r="C79" s="21">
        <f>data!C323</f>
        <v>0</v>
      </c>
    </row>
    <row r="80" spans="1:3" ht="20.149999999999999" customHeight="1" x14ac:dyDescent="0.35">
      <c r="A80" s="13">
        <v>24</v>
      </c>
      <c r="B80" s="14" t="s">
        <v>1136</v>
      </c>
      <c r="C80" s="21">
        <f>data!C324</f>
        <v>95694</v>
      </c>
    </row>
    <row r="81" spans="1:3" ht="20.149999999999999" customHeight="1" x14ac:dyDescent="0.35">
      <c r="A81" s="13">
        <v>25</v>
      </c>
      <c r="B81" s="14" t="s">
        <v>416</v>
      </c>
      <c r="C81" s="21">
        <f>data!C325</f>
        <v>0</v>
      </c>
    </row>
    <row r="82" spans="1:3" ht="20.149999999999999" customHeight="1" x14ac:dyDescent="0.35">
      <c r="A82" s="13">
        <v>26</v>
      </c>
      <c r="B82" s="14" t="s">
        <v>1137</v>
      </c>
      <c r="C82" s="21">
        <f>data!C326</f>
        <v>0</v>
      </c>
    </row>
    <row r="83" spans="1:3" ht="20.149999999999999" customHeight="1" x14ac:dyDescent="0.35">
      <c r="A83" s="13">
        <v>27</v>
      </c>
      <c r="B83" s="14" t="s">
        <v>418</v>
      </c>
      <c r="C83" s="21">
        <f>data!C327</f>
        <v>0</v>
      </c>
    </row>
    <row r="84" spans="1:3" ht="20.149999999999999" customHeight="1" x14ac:dyDescent="0.35">
      <c r="A84" s="13">
        <v>28</v>
      </c>
      <c r="B84" s="14" t="s">
        <v>661</v>
      </c>
      <c r="C84" s="21">
        <f>data!D328</f>
        <v>95694</v>
      </c>
    </row>
    <row r="85" spans="1:3" ht="20.149999999999999" customHeight="1" x14ac:dyDescent="0.35">
      <c r="A85" s="13">
        <v>29</v>
      </c>
      <c r="B85" s="14" t="s">
        <v>1138</v>
      </c>
      <c r="C85" s="21">
        <f>data!D329</f>
        <v>31599</v>
      </c>
    </row>
    <row r="86" spans="1:3" ht="20.149999999999999" customHeight="1" x14ac:dyDescent="0.35">
      <c r="A86" s="13">
        <v>30</v>
      </c>
      <c r="B86" s="14" t="s">
        <v>1139</v>
      </c>
      <c r="C86" s="21">
        <f>data!D330</f>
        <v>64095</v>
      </c>
    </row>
    <row r="87" spans="1:3" ht="20.149999999999999" customHeight="1" x14ac:dyDescent="0.35">
      <c r="A87" s="13">
        <v>31</v>
      </c>
      <c r="B87" s="38"/>
      <c r="C87" s="24"/>
    </row>
    <row r="88" spans="1:3" ht="20.149999999999999" customHeight="1" x14ac:dyDescent="0.35">
      <c r="A88" s="13">
        <v>32</v>
      </c>
      <c r="B88" s="89" t="s">
        <v>1140</v>
      </c>
      <c r="C88" s="21">
        <f>data!C332</f>
        <v>9265088</v>
      </c>
    </row>
    <row r="89" spans="1:3" ht="20.149999999999999" customHeight="1" x14ac:dyDescent="0.35">
      <c r="A89" s="13">
        <v>33</v>
      </c>
      <c r="B89" s="24"/>
      <c r="C89" s="24"/>
    </row>
    <row r="90" spans="1:3" ht="20.149999999999999" customHeight="1" x14ac:dyDescent="0.35">
      <c r="A90" s="13">
        <v>34</v>
      </c>
      <c r="B90" s="37" t="s">
        <v>1141</v>
      </c>
      <c r="C90" s="36"/>
    </row>
    <row r="91" spans="1:3" ht="20.149999999999999" customHeight="1" x14ac:dyDescent="0.35">
      <c r="A91" s="13">
        <v>35</v>
      </c>
      <c r="B91" s="14" t="s">
        <v>1142</v>
      </c>
      <c r="C91" s="21">
        <f>data!C334</f>
        <v>0</v>
      </c>
    </row>
    <row r="92" spans="1:3" ht="20.149999999999999" customHeight="1" x14ac:dyDescent="0.35">
      <c r="A92" s="13">
        <v>36</v>
      </c>
      <c r="B92" s="38"/>
      <c r="C92" s="24"/>
    </row>
    <row r="93" spans="1:3" ht="20.149999999999999" customHeight="1" x14ac:dyDescent="0.35">
      <c r="A93" s="13">
        <v>37</v>
      </c>
      <c r="B93" s="14" t="s">
        <v>1143</v>
      </c>
      <c r="C93" s="21">
        <f>data!C335</f>
        <v>0</v>
      </c>
    </row>
    <row r="94" spans="1:3" ht="20.149999999999999" customHeight="1" x14ac:dyDescent="0.35">
      <c r="A94" s="13">
        <v>38</v>
      </c>
      <c r="B94" s="38"/>
      <c r="C94" s="24"/>
    </row>
    <row r="95" spans="1:3" ht="20.149999999999999" customHeight="1" x14ac:dyDescent="0.35">
      <c r="A95" s="13">
        <v>39</v>
      </c>
      <c r="B95" s="14" t="s">
        <v>1144</v>
      </c>
      <c r="C95" s="21">
        <f>data!C336</f>
        <v>0</v>
      </c>
    </row>
    <row r="96" spans="1:3" ht="20.149999999999999" customHeight="1" x14ac:dyDescent="0.35">
      <c r="A96" s="13">
        <v>40</v>
      </c>
      <c r="B96" s="38"/>
      <c r="C96" s="24"/>
    </row>
    <row r="97" spans="1:3" ht="20.149999999999999" customHeight="1" x14ac:dyDescent="0.35">
      <c r="A97" s="13">
        <v>41</v>
      </c>
      <c r="B97" s="14" t="s">
        <v>1145</v>
      </c>
      <c r="C97" s="21">
        <f>data!C337</f>
        <v>0</v>
      </c>
    </row>
    <row r="98" spans="1:3" ht="20.149999999999999" customHeight="1" x14ac:dyDescent="0.35">
      <c r="A98" s="13">
        <v>42</v>
      </c>
      <c r="B98" s="14" t="s">
        <v>1146</v>
      </c>
      <c r="C98" s="24"/>
    </row>
    <row r="99" spans="1:3" ht="20.149999999999999" customHeight="1" x14ac:dyDescent="0.35">
      <c r="A99" s="13">
        <v>43</v>
      </c>
      <c r="B99" s="38"/>
      <c r="C99" s="24"/>
    </row>
    <row r="100" spans="1:3" ht="20.149999999999999" customHeight="1" x14ac:dyDescent="0.35">
      <c r="A100" s="13">
        <v>44</v>
      </c>
      <c r="B100" s="14" t="s">
        <v>1147</v>
      </c>
      <c r="C100" s="21">
        <f>data!C338</f>
        <v>0</v>
      </c>
    </row>
    <row r="101" spans="1:3" ht="20.149999999999999" customHeight="1" x14ac:dyDescent="0.35">
      <c r="A101" s="13">
        <v>45</v>
      </c>
      <c r="B101" s="14" t="s">
        <v>1148</v>
      </c>
      <c r="C101" s="21">
        <f>data!C332+data!C334+data!C335+data!C336+data!C337-data!C338</f>
        <v>9265088</v>
      </c>
    </row>
    <row r="102" spans="1:3" ht="20.149999999999999" customHeight="1" x14ac:dyDescent="0.35">
      <c r="A102" s="13">
        <v>46</v>
      </c>
      <c r="B102" s="14" t="s">
        <v>1149</v>
      </c>
      <c r="C102" s="21">
        <f>data!D339</f>
        <v>10567994</v>
      </c>
    </row>
    <row r="103" spans="1:3" ht="20.149999999999999" customHeight="1" x14ac:dyDescent="0.35"/>
    <row r="104" spans="1:3" ht="20.149999999999999" customHeight="1" x14ac:dyDescent="0.35"/>
    <row r="105" spans="1:3" ht="20.149999999999999" customHeight="1" x14ac:dyDescent="0.35">
      <c r="A105" s="4" t="s">
        <v>1150</v>
      </c>
      <c r="B105" s="5"/>
      <c r="C105" s="6"/>
    </row>
    <row r="106" spans="1:3" ht="20.149999999999999" customHeight="1" x14ac:dyDescent="0.35">
      <c r="A106" s="45"/>
      <c r="B106" s="8"/>
      <c r="C106" s="167" t="s">
        <v>1151</v>
      </c>
    </row>
    <row r="107" spans="1:3" ht="20.149999999999999" customHeight="1" x14ac:dyDescent="0.35">
      <c r="A107" s="29" t="str">
        <f>"HOSPITAL: "&amp;data!C84</f>
        <v>HOSPITAL: Garfield County Public Hospital District</v>
      </c>
      <c r="B107" s="30"/>
      <c r="C107" s="31" t="str">
        <f>" FYE: "&amp;data!C82</f>
        <v xml:space="preserve"> FYE: 12/31/2021</v>
      </c>
    </row>
    <row r="108" spans="1:3" ht="20.149999999999999" customHeight="1" x14ac:dyDescent="0.35">
      <c r="A108" s="32"/>
      <c r="B108" s="46"/>
      <c r="C108" s="47"/>
    </row>
    <row r="109" spans="1:3" ht="20.149999999999999" customHeight="1" x14ac:dyDescent="0.35">
      <c r="A109" s="13">
        <v>1</v>
      </c>
      <c r="B109" s="37" t="s">
        <v>1152</v>
      </c>
      <c r="C109" s="36"/>
    </row>
    <row r="110" spans="1:3" ht="20.149999999999999" customHeight="1" x14ac:dyDescent="0.35">
      <c r="A110" s="13">
        <v>2</v>
      </c>
      <c r="B110" s="14" t="s">
        <v>428</v>
      </c>
      <c r="C110" s="21">
        <f>data!C359</f>
        <v>2224352</v>
      </c>
    </row>
    <row r="111" spans="1:3" ht="20.149999999999999" customHeight="1" x14ac:dyDescent="0.35">
      <c r="A111" s="13">
        <v>3</v>
      </c>
      <c r="B111" s="14" t="s">
        <v>429</v>
      </c>
      <c r="C111" s="21">
        <f>data!C360</f>
        <v>5300732</v>
      </c>
    </row>
    <row r="112" spans="1:3" ht="20.149999999999999" customHeight="1" x14ac:dyDescent="0.35">
      <c r="A112" s="13">
        <v>4</v>
      </c>
      <c r="B112" s="14" t="s">
        <v>1153</v>
      </c>
      <c r="C112" s="21">
        <f>data!D361</f>
        <v>7525084</v>
      </c>
    </row>
    <row r="113" spans="1:3" ht="20.149999999999999" customHeight="1" x14ac:dyDescent="0.35">
      <c r="A113" s="13">
        <v>5</v>
      </c>
      <c r="B113" s="38"/>
      <c r="C113" s="24"/>
    </row>
    <row r="114" spans="1:3" ht="20.149999999999999" customHeight="1" x14ac:dyDescent="0.35">
      <c r="A114" s="13">
        <v>6</v>
      </c>
      <c r="B114" s="37" t="s">
        <v>1154</v>
      </c>
      <c r="C114" s="36"/>
    </row>
    <row r="115" spans="1:3" ht="20.149999999999999" customHeight="1" x14ac:dyDescent="0.35">
      <c r="A115" s="13">
        <v>7</v>
      </c>
      <c r="B115" s="273" t="s">
        <v>450</v>
      </c>
      <c r="C115" s="48">
        <f>data!C363</f>
        <v>240472</v>
      </c>
    </row>
    <row r="116" spans="1:3" ht="20.149999999999999" customHeight="1" x14ac:dyDescent="0.35">
      <c r="A116" s="13">
        <v>8</v>
      </c>
      <c r="B116" s="14" t="s">
        <v>432</v>
      </c>
      <c r="C116" s="48">
        <f>data!C364</f>
        <v>-3715462</v>
      </c>
    </row>
    <row r="117" spans="1:3" ht="20.149999999999999" customHeight="1" x14ac:dyDescent="0.35">
      <c r="A117" s="13">
        <v>9</v>
      </c>
      <c r="B117" s="14" t="s">
        <v>1155</v>
      </c>
      <c r="C117" s="48">
        <f>data!C365</f>
        <v>85963</v>
      </c>
    </row>
    <row r="118" spans="1:3" ht="20.149999999999999" customHeight="1" x14ac:dyDescent="0.35">
      <c r="A118" s="13">
        <v>10</v>
      </c>
      <c r="B118" s="14" t="s">
        <v>1156</v>
      </c>
      <c r="C118" s="48">
        <f>data!C366</f>
        <v>0</v>
      </c>
    </row>
    <row r="119" spans="1:3" ht="20.149999999999999" customHeight="1" x14ac:dyDescent="0.35">
      <c r="A119" s="13">
        <v>11</v>
      </c>
      <c r="B119" s="14" t="s">
        <v>1099</v>
      </c>
      <c r="C119" s="48">
        <f>data!D367</f>
        <v>-3389027</v>
      </c>
    </row>
    <row r="120" spans="1:3" ht="20.149999999999999" customHeight="1" x14ac:dyDescent="0.35">
      <c r="A120" s="13">
        <v>12</v>
      </c>
      <c r="B120" s="14" t="s">
        <v>1157</v>
      </c>
      <c r="C120" s="48">
        <f>data!D368</f>
        <v>10914111</v>
      </c>
    </row>
    <row r="121" spans="1:3" ht="20.149999999999999" customHeight="1" x14ac:dyDescent="0.35">
      <c r="A121" s="13">
        <v>13</v>
      </c>
      <c r="B121" s="38"/>
      <c r="C121" s="24"/>
    </row>
    <row r="122" spans="1:3" ht="20.149999999999999" customHeight="1" x14ac:dyDescent="0.35">
      <c r="A122" s="13">
        <v>14</v>
      </c>
      <c r="B122" s="37" t="s">
        <v>436</v>
      </c>
      <c r="C122" s="36"/>
    </row>
    <row r="123" spans="1:3" ht="20.149999999999999" customHeight="1" x14ac:dyDescent="0.35">
      <c r="A123" s="13">
        <v>15</v>
      </c>
      <c r="B123" s="14" t="s">
        <v>437</v>
      </c>
      <c r="C123" s="48">
        <f>data!C370</f>
        <v>1974190</v>
      </c>
    </row>
    <row r="124" spans="1:3" ht="20.149999999999999" customHeight="1" x14ac:dyDescent="0.35">
      <c r="A124" s="13">
        <v>16</v>
      </c>
      <c r="B124" s="14" t="s">
        <v>438</v>
      </c>
      <c r="C124" s="48">
        <f>data!C371</f>
        <v>1083582</v>
      </c>
    </row>
    <row r="125" spans="1:3" ht="20.149999999999999" customHeight="1" x14ac:dyDescent="0.35">
      <c r="A125" s="13">
        <v>17</v>
      </c>
      <c r="B125" s="14" t="s">
        <v>1158</v>
      </c>
      <c r="C125" s="48">
        <f>data!D372</f>
        <v>3057772</v>
      </c>
    </row>
    <row r="126" spans="1:3" ht="20.149999999999999" customHeight="1" x14ac:dyDescent="0.35">
      <c r="A126" s="13">
        <v>18</v>
      </c>
      <c r="B126" s="14" t="s">
        <v>1159</v>
      </c>
      <c r="C126" s="48">
        <f>data!D373</f>
        <v>13971883</v>
      </c>
    </row>
    <row r="127" spans="1:3" ht="20.149999999999999" customHeight="1" x14ac:dyDescent="0.35">
      <c r="A127" s="13">
        <v>19</v>
      </c>
      <c r="B127" s="38"/>
      <c r="C127" s="24"/>
    </row>
    <row r="128" spans="1:3" ht="20.149999999999999" customHeight="1" x14ac:dyDescent="0.35">
      <c r="A128" s="13">
        <v>20</v>
      </c>
      <c r="B128" s="37" t="s">
        <v>1160</v>
      </c>
      <c r="C128" s="36"/>
    </row>
    <row r="129" spans="1:3" ht="20.149999999999999" customHeight="1" x14ac:dyDescent="0.35">
      <c r="A129" s="13">
        <v>21</v>
      </c>
      <c r="B129" s="14" t="s">
        <v>442</v>
      </c>
      <c r="C129" s="48">
        <f>data!C378</f>
        <v>5635936</v>
      </c>
    </row>
    <row r="130" spans="1:3" ht="20.149999999999999" customHeight="1" x14ac:dyDescent="0.35">
      <c r="A130" s="13">
        <v>22</v>
      </c>
      <c r="B130" s="14" t="s">
        <v>3</v>
      </c>
      <c r="C130" s="48">
        <f>data!C379</f>
        <v>1238524</v>
      </c>
    </row>
    <row r="131" spans="1:3" ht="20.149999999999999" customHeight="1" x14ac:dyDescent="0.35">
      <c r="A131" s="13">
        <v>23</v>
      </c>
      <c r="B131" s="14" t="s">
        <v>236</v>
      </c>
      <c r="C131" s="48">
        <f>data!C380</f>
        <v>1947933</v>
      </c>
    </row>
    <row r="132" spans="1:3" ht="20.149999999999999" customHeight="1" x14ac:dyDescent="0.35">
      <c r="A132" s="13">
        <v>24</v>
      </c>
      <c r="B132" s="14" t="s">
        <v>237</v>
      </c>
      <c r="C132" s="48">
        <f>data!C381</f>
        <v>809686</v>
      </c>
    </row>
    <row r="133" spans="1:3" ht="20.149999999999999" customHeight="1" x14ac:dyDescent="0.35">
      <c r="A133" s="13">
        <v>25</v>
      </c>
      <c r="B133" s="14" t="s">
        <v>1161</v>
      </c>
      <c r="C133" s="48">
        <f>data!C382</f>
        <v>166582</v>
      </c>
    </row>
    <row r="134" spans="1:3" ht="20.149999999999999" customHeight="1" x14ac:dyDescent="0.35">
      <c r="A134" s="13">
        <v>26</v>
      </c>
      <c r="B134" s="14" t="s">
        <v>1162</v>
      </c>
      <c r="C134" s="48">
        <f>data!C383</f>
        <v>543425</v>
      </c>
    </row>
    <row r="135" spans="1:3" ht="20.149999999999999" customHeight="1" x14ac:dyDescent="0.35">
      <c r="A135" s="13">
        <v>27</v>
      </c>
      <c r="B135" s="14" t="s">
        <v>6</v>
      </c>
      <c r="C135" s="48">
        <f>data!C384</f>
        <v>189229</v>
      </c>
    </row>
    <row r="136" spans="1:3" ht="20.149999999999999" customHeight="1" x14ac:dyDescent="0.35">
      <c r="A136" s="13">
        <v>28</v>
      </c>
      <c r="B136" s="14" t="s">
        <v>1163</v>
      </c>
      <c r="C136" s="48">
        <f>data!C385</f>
        <v>151383</v>
      </c>
    </row>
    <row r="137" spans="1:3" ht="20.149999999999999" customHeight="1" x14ac:dyDescent="0.35">
      <c r="A137" s="13">
        <v>29</v>
      </c>
      <c r="B137" s="14" t="s">
        <v>447</v>
      </c>
      <c r="C137" s="48">
        <f>data!C386</f>
        <v>132826</v>
      </c>
    </row>
    <row r="138" spans="1:3" ht="20.149999999999999" customHeight="1" x14ac:dyDescent="0.35">
      <c r="A138" s="13">
        <v>30</v>
      </c>
      <c r="B138" s="14" t="s">
        <v>1164</v>
      </c>
      <c r="C138" s="48">
        <f>data!C387</f>
        <v>64998</v>
      </c>
    </row>
    <row r="139" spans="1:3" ht="20.149999999999999" customHeight="1" x14ac:dyDescent="0.35">
      <c r="A139" s="13">
        <v>31</v>
      </c>
      <c r="B139" s="14" t="s">
        <v>449</v>
      </c>
      <c r="C139" s="48">
        <f>data!C388</f>
        <v>11946</v>
      </c>
    </row>
    <row r="140" spans="1:3" ht="20.149999999999999" customHeight="1" x14ac:dyDescent="0.35">
      <c r="A140" s="13">
        <v>32</v>
      </c>
      <c r="B140" s="14" t="s">
        <v>241</v>
      </c>
      <c r="C140" s="48">
        <f>data!C389</f>
        <v>195748</v>
      </c>
    </row>
    <row r="141" spans="1:3" ht="20.149999999999999" customHeight="1" x14ac:dyDescent="0.35">
      <c r="A141" s="13">
        <v>34</v>
      </c>
      <c r="B141" s="14" t="s">
        <v>1165</v>
      </c>
      <c r="C141" s="48">
        <f>data!D390</f>
        <v>11088216</v>
      </c>
    </row>
    <row r="142" spans="1:3" ht="20.149999999999999" customHeight="1" x14ac:dyDescent="0.35">
      <c r="A142" s="13">
        <v>35</v>
      </c>
      <c r="B142" s="14" t="s">
        <v>1166</v>
      </c>
      <c r="C142" s="48">
        <f>data!D391</f>
        <v>2883667</v>
      </c>
    </row>
    <row r="143" spans="1:3" ht="20.149999999999999" customHeight="1" x14ac:dyDescent="0.35">
      <c r="A143" s="13">
        <v>36</v>
      </c>
      <c r="B143" s="38"/>
      <c r="C143" s="24"/>
    </row>
    <row r="144" spans="1:3" ht="20.149999999999999" customHeight="1" x14ac:dyDescent="0.35">
      <c r="A144" s="13">
        <v>37</v>
      </c>
      <c r="B144" s="14" t="s">
        <v>1167</v>
      </c>
      <c r="C144" s="48">
        <f>data!C392</f>
        <v>565340</v>
      </c>
    </row>
    <row r="145" spans="1:3" ht="20.149999999999999" customHeight="1" x14ac:dyDescent="0.35">
      <c r="A145" s="13">
        <v>38</v>
      </c>
      <c r="B145" s="38"/>
      <c r="C145" s="24"/>
    </row>
    <row r="146" spans="1:3" ht="20.149999999999999" customHeight="1" x14ac:dyDescent="0.35">
      <c r="A146" s="13">
        <v>39</v>
      </c>
      <c r="B146" s="14" t="s">
        <v>1168</v>
      </c>
      <c r="C146" s="21">
        <f>data!D393</f>
        <v>3449007</v>
      </c>
    </row>
    <row r="147" spans="1:3" ht="20.149999999999999" customHeight="1" x14ac:dyDescent="0.35">
      <c r="A147" s="13">
        <v>40</v>
      </c>
      <c r="B147" s="38"/>
      <c r="C147" s="24"/>
    </row>
    <row r="148" spans="1:3" ht="20.149999999999999" customHeight="1" x14ac:dyDescent="0.35">
      <c r="A148" s="13">
        <v>41</v>
      </c>
      <c r="B148" s="14" t="s">
        <v>1169</v>
      </c>
      <c r="C148" s="48">
        <f>data!C394</f>
        <v>0</v>
      </c>
    </row>
    <row r="149" spans="1:3" ht="20.149999999999999" customHeight="1" x14ac:dyDescent="0.35">
      <c r="A149" s="13">
        <v>42</v>
      </c>
      <c r="B149" s="14" t="s">
        <v>1170</v>
      </c>
      <c r="C149" s="48">
        <f>data!C395</f>
        <v>0</v>
      </c>
    </row>
    <row r="150" spans="1:3" ht="20.149999999999999" customHeight="1" x14ac:dyDescent="0.35">
      <c r="A150" s="13">
        <v>43</v>
      </c>
      <c r="B150" s="38"/>
      <c r="C150" s="24"/>
    </row>
    <row r="151" spans="1:3" ht="20.149999999999999" customHeight="1" x14ac:dyDescent="0.35">
      <c r="A151" s="13">
        <v>44</v>
      </c>
      <c r="B151" s="14" t="s">
        <v>1171</v>
      </c>
      <c r="C151" s="48">
        <f>data!D396</f>
        <v>3449007</v>
      </c>
    </row>
    <row r="152" spans="1:3" ht="20.149999999999999" customHeight="1" x14ac:dyDescent="0.35">
      <c r="A152" s="40">
        <v>45</v>
      </c>
      <c r="B152" s="49" t="s">
        <v>1172</v>
      </c>
      <c r="C152" s="24"/>
    </row>
    <row r="153" spans="1:3" ht="20.149999999999999" customHeight="1" x14ac:dyDescent="0.35">
      <c r="A153" s="69"/>
      <c r="B153" s="50"/>
      <c r="C153" s="51"/>
    </row>
  </sheetData>
  <phoneticPr fontId="0" type="noConversion"/>
  <printOptions horizontalCentered="1" verticalCentered="1" gridLinesSet="0"/>
  <pageMargins left="0" right="0" top="0" bottom="0" header="0" footer="0"/>
  <pageSetup scale="70" fitToHeight="3" orientation="portrait" r:id="rId1"/>
  <headerFooter alignWithMargins="0"/>
  <rowBreaks count="2" manualBreakCount="2">
    <brk id="50" max="65535" man="1"/>
    <brk id="101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384"/>
  <sheetViews>
    <sheetView showGridLines="0" topLeftCell="A28" zoomScale="65" workbookViewId="0">
      <selection activeCell="P42" sqref="P42"/>
    </sheetView>
  </sheetViews>
  <sheetFormatPr defaultColWidth="8.9140625" defaultRowHeight="20.149999999999999" customHeight="1" x14ac:dyDescent="0.35"/>
  <cols>
    <col min="1" max="1" width="5.75" style="78" customWidth="1"/>
    <col min="2" max="2" width="22.4140625" style="78" customWidth="1"/>
    <col min="3" max="8" width="13.75" style="78" customWidth="1"/>
    <col min="9" max="9" width="15.75" style="78" customWidth="1"/>
    <col min="10" max="16384" width="8.9140625" style="78"/>
  </cols>
  <sheetData>
    <row r="1" spans="1:13" ht="20.149999999999999" customHeight="1" x14ac:dyDescent="0.35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49999999999999" customHeight="1" x14ac:dyDescent="0.35">
      <c r="A2" s="45"/>
      <c r="B2" s="77"/>
      <c r="C2" s="77"/>
      <c r="D2" s="77"/>
      <c r="E2" s="77"/>
      <c r="F2" s="77"/>
      <c r="G2" s="77"/>
      <c r="H2" s="77"/>
      <c r="I2" s="168" t="s">
        <v>1174</v>
      </c>
    </row>
    <row r="3" spans="1:13" ht="20.149999999999999" customHeight="1" x14ac:dyDescent="0.35">
      <c r="A3" s="45"/>
      <c r="B3" s="77"/>
      <c r="C3" s="77"/>
      <c r="D3" s="77"/>
      <c r="E3" s="77"/>
      <c r="F3" s="77"/>
      <c r="G3" s="77"/>
      <c r="H3" s="77"/>
      <c r="I3" s="45"/>
    </row>
    <row r="4" spans="1:13" ht="20.149999999999999" customHeight="1" x14ac:dyDescent="0.35">
      <c r="A4" s="79" t="str">
        <f>"HOSPITAL NAME: "&amp;data!C84</f>
        <v>HOSPITAL NAME: Garfield County Public Hospital District</v>
      </c>
      <c r="B4" s="77"/>
      <c r="C4" s="77"/>
      <c r="D4" s="77"/>
      <c r="E4" s="77"/>
      <c r="F4" s="77"/>
      <c r="G4" s="80"/>
      <c r="H4" s="79" t="str">
        <f>"FYE: "&amp;data!C82</f>
        <v>FYE: 12/31/2021</v>
      </c>
    </row>
    <row r="5" spans="1:13" ht="20.149999999999999" customHeight="1" x14ac:dyDescent="0.35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49999999999999" customHeight="1" x14ac:dyDescent="0.35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49999999999999" customHeight="1" x14ac:dyDescent="0.35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49999999999999" customHeight="1" x14ac:dyDescent="0.35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49999999999999" customHeight="1" x14ac:dyDescent="0.35">
      <c r="A9" s="23">
        <v>4</v>
      </c>
      <c r="B9" s="14" t="s">
        <v>233</v>
      </c>
      <c r="C9" s="14">
        <f>data!C59</f>
        <v>0</v>
      </c>
      <c r="D9" s="14">
        <f>data!D59</f>
        <v>0</v>
      </c>
      <c r="E9" s="14">
        <f>data!E59</f>
        <v>157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0</v>
      </c>
    </row>
    <row r="10" spans="1:13" ht="20.149999999999999" customHeight="1" x14ac:dyDescent="0.35">
      <c r="A10" s="23">
        <v>5</v>
      </c>
      <c r="B10" s="14" t="s">
        <v>234</v>
      </c>
      <c r="C10" s="26">
        <f>data!C60</f>
        <v>0</v>
      </c>
      <c r="D10" s="26">
        <f>data!D60</f>
        <v>0</v>
      </c>
      <c r="E10" s="26">
        <f>data!E60</f>
        <v>0.57999999999999996</v>
      </c>
      <c r="F10" s="26">
        <f>data!F60</f>
        <v>0</v>
      </c>
      <c r="G10" s="26">
        <f>data!G60</f>
        <v>0</v>
      </c>
      <c r="H10" s="26">
        <f>data!H60</f>
        <v>0</v>
      </c>
      <c r="I10" s="26">
        <f>data!I60</f>
        <v>0</v>
      </c>
    </row>
    <row r="11" spans="1:13" ht="20.149999999999999" customHeight="1" x14ac:dyDescent="0.35">
      <c r="A11" s="23">
        <v>6</v>
      </c>
      <c r="B11" s="14" t="s">
        <v>235</v>
      </c>
      <c r="C11" s="14">
        <f>data!C61</f>
        <v>0</v>
      </c>
      <c r="D11" s="14">
        <f>data!D61</f>
        <v>0</v>
      </c>
      <c r="E11" s="14">
        <f>data!E61</f>
        <v>40273</v>
      </c>
      <c r="F11" s="14">
        <f>data!F61</f>
        <v>0</v>
      </c>
      <c r="G11" s="14">
        <f>data!G61</f>
        <v>0</v>
      </c>
      <c r="H11" s="14">
        <f>data!H61</f>
        <v>0</v>
      </c>
      <c r="I11" s="14">
        <f>data!I61</f>
        <v>0</v>
      </c>
    </row>
    <row r="12" spans="1:13" ht="20.149999999999999" customHeight="1" x14ac:dyDescent="0.35">
      <c r="A12" s="23">
        <v>7</v>
      </c>
      <c r="B12" s="14" t="s">
        <v>3</v>
      </c>
      <c r="C12" s="14">
        <f>data!C62</f>
        <v>0</v>
      </c>
      <c r="D12" s="14">
        <f>data!D62</f>
        <v>0</v>
      </c>
      <c r="E12" s="14">
        <f>data!E62</f>
        <v>8850</v>
      </c>
      <c r="F12" s="14">
        <f>data!F62</f>
        <v>0</v>
      </c>
      <c r="G12" s="14">
        <f>data!G62</f>
        <v>0</v>
      </c>
      <c r="H12" s="14">
        <f>data!H62</f>
        <v>0</v>
      </c>
      <c r="I12" s="14">
        <f>data!I62</f>
        <v>0</v>
      </c>
    </row>
    <row r="13" spans="1:13" ht="20.149999999999999" customHeight="1" x14ac:dyDescent="0.35">
      <c r="A13" s="23">
        <v>8</v>
      </c>
      <c r="B13" s="14" t="s">
        <v>236</v>
      </c>
      <c r="C13" s="14">
        <f>data!C63</f>
        <v>0</v>
      </c>
      <c r="D13" s="14">
        <f>data!D63</f>
        <v>0</v>
      </c>
      <c r="E13" s="14">
        <f>data!E63</f>
        <v>25281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49999999999999" customHeight="1" x14ac:dyDescent="0.35">
      <c r="A14" s="23">
        <v>9</v>
      </c>
      <c r="B14" s="14" t="s">
        <v>237</v>
      </c>
      <c r="C14" s="14">
        <f>data!C64</f>
        <v>0</v>
      </c>
      <c r="D14" s="14">
        <f>data!D64</f>
        <v>0</v>
      </c>
      <c r="E14" s="14">
        <f>data!E64</f>
        <v>2819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0</v>
      </c>
    </row>
    <row r="15" spans="1:13" ht="20.149999999999999" customHeight="1" x14ac:dyDescent="0.35">
      <c r="A15" s="23">
        <v>10</v>
      </c>
      <c r="B15" s="14" t="s">
        <v>444</v>
      </c>
      <c r="C15" s="14">
        <f>data!C65</f>
        <v>0</v>
      </c>
      <c r="D15" s="14">
        <f>data!D65</f>
        <v>0</v>
      </c>
      <c r="E15" s="14">
        <f>data!E65</f>
        <v>24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0</v>
      </c>
      <c r="M15" s="267"/>
    </row>
    <row r="16" spans="1:13" ht="20.149999999999999" customHeight="1" x14ac:dyDescent="0.35">
      <c r="A16" s="23">
        <v>11</v>
      </c>
      <c r="B16" s="14" t="s">
        <v>445</v>
      </c>
      <c r="C16" s="14">
        <f>data!C66</f>
        <v>0</v>
      </c>
      <c r="D16" s="14">
        <f>data!D66</f>
        <v>0</v>
      </c>
      <c r="E16" s="14">
        <f>data!E66</f>
        <v>490</v>
      </c>
      <c r="F16" s="14">
        <f>data!F66</f>
        <v>0</v>
      </c>
      <c r="G16" s="14">
        <f>data!G66</f>
        <v>0</v>
      </c>
      <c r="H16" s="14">
        <f>data!H66</f>
        <v>0</v>
      </c>
      <c r="I16" s="14">
        <f>data!I66</f>
        <v>0</v>
      </c>
    </row>
    <row r="17" spans="1:9" ht="20.149999999999999" customHeight="1" x14ac:dyDescent="0.35">
      <c r="A17" s="23">
        <v>12</v>
      </c>
      <c r="B17" s="14" t="s">
        <v>6</v>
      </c>
      <c r="C17" s="14">
        <f>data!C67</f>
        <v>0</v>
      </c>
      <c r="D17" s="14">
        <f>data!D67</f>
        <v>0</v>
      </c>
      <c r="E17" s="14">
        <f>data!E67</f>
        <v>2062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0</v>
      </c>
    </row>
    <row r="18" spans="1:9" ht="20.149999999999999" customHeight="1" x14ac:dyDescent="0.35">
      <c r="A18" s="23">
        <v>13</v>
      </c>
      <c r="B18" s="14" t="s">
        <v>474</v>
      </c>
      <c r="C18" s="14">
        <f>data!C68</f>
        <v>0</v>
      </c>
      <c r="D18" s="14">
        <f>data!D68</f>
        <v>0</v>
      </c>
      <c r="E18" s="14">
        <f>data!E68</f>
        <v>440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0</v>
      </c>
    </row>
    <row r="19" spans="1:9" ht="20.149999999999999" customHeight="1" x14ac:dyDescent="0.35">
      <c r="A19" s="23">
        <v>14</v>
      </c>
      <c r="B19" s="14" t="s">
        <v>241</v>
      </c>
      <c r="C19" s="14">
        <f>data!C69</f>
        <v>0</v>
      </c>
      <c r="D19" s="14">
        <f>data!D69</f>
        <v>0</v>
      </c>
      <c r="E19" s="14">
        <f>data!E69</f>
        <v>468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0</v>
      </c>
    </row>
    <row r="20" spans="1:9" ht="20.149999999999999" customHeight="1" x14ac:dyDescent="0.35">
      <c r="A20" s="23">
        <v>15</v>
      </c>
      <c r="B20" s="14" t="s">
        <v>242</v>
      </c>
      <c r="C20" s="14">
        <f>-data!C70</f>
        <v>0</v>
      </c>
      <c r="D20" s="14">
        <f>-data!D70</f>
        <v>0</v>
      </c>
      <c r="E20" s="14">
        <f>-data!E70</f>
        <v>0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49999999999999" customHeight="1" x14ac:dyDescent="0.35">
      <c r="A21" s="23">
        <v>16</v>
      </c>
      <c r="B21" s="48" t="s">
        <v>1180</v>
      </c>
      <c r="C21" s="14">
        <f>data!C71</f>
        <v>0</v>
      </c>
      <c r="D21" s="14">
        <f>data!D71</f>
        <v>0</v>
      </c>
      <c r="E21" s="14">
        <f>data!E71</f>
        <v>80707</v>
      </c>
      <c r="F21" s="14">
        <f>data!F71</f>
        <v>0</v>
      </c>
      <c r="G21" s="14">
        <f>data!G71</f>
        <v>0</v>
      </c>
      <c r="H21" s="14">
        <f>data!H71</f>
        <v>0</v>
      </c>
      <c r="I21" s="14">
        <f>data!I71</f>
        <v>0</v>
      </c>
    </row>
    <row r="22" spans="1:9" ht="20.149999999999999" customHeight="1" x14ac:dyDescent="0.35">
      <c r="A22" s="23">
        <v>17</v>
      </c>
      <c r="B22" s="14" t="s">
        <v>244</v>
      </c>
      <c r="C22" s="210"/>
      <c r="D22" s="211"/>
      <c r="E22" s="211"/>
      <c r="F22" s="211"/>
      <c r="G22" s="211"/>
      <c r="H22" s="211"/>
      <c r="I22" s="211"/>
    </row>
    <row r="23" spans="1:9" ht="20.149999999999999" customHeight="1" x14ac:dyDescent="0.35">
      <c r="A23" s="23">
        <v>18</v>
      </c>
      <c r="B23" s="14" t="s">
        <v>1181</v>
      </c>
      <c r="C23" s="48">
        <f>+data!M668</f>
        <v>0</v>
      </c>
      <c r="D23" s="48">
        <f>+data!M669</f>
        <v>0</v>
      </c>
      <c r="E23" s="48">
        <f>+data!M670</f>
        <v>53264</v>
      </c>
      <c r="F23" s="48">
        <f>+data!M671</f>
        <v>0</v>
      </c>
      <c r="G23" s="48">
        <f>+data!M672</f>
        <v>0</v>
      </c>
      <c r="H23" s="48">
        <f>+data!M673</f>
        <v>0</v>
      </c>
      <c r="I23" s="48">
        <f>+data!M674</f>
        <v>0</v>
      </c>
    </row>
    <row r="24" spans="1:9" ht="20.149999999999999" customHeight="1" x14ac:dyDescent="0.35">
      <c r="A24" s="23">
        <v>19</v>
      </c>
      <c r="B24" s="48" t="s">
        <v>1182</v>
      </c>
      <c r="C24" s="14">
        <f>data!C73</f>
        <v>0</v>
      </c>
      <c r="D24" s="14">
        <f>data!D73</f>
        <v>0</v>
      </c>
      <c r="E24" s="14">
        <f>data!E73</f>
        <v>240532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0</v>
      </c>
    </row>
    <row r="25" spans="1:9" ht="20.149999999999999" customHeight="1" x14ac:dyDescent="0.35">
      <c r="A25" s="23">
        <v>20</v>
      </c>
      <c r="B25" s="48" t="s">
        <v>1183</v>
      </c>
      <c r="C25" s="14">
        <f>data!C74</f>
        <v>0</v>
      </c>
      <c r="D25" s="14">
        <f>data!D74</f>
        <v>0</v>
      </c>
      <c r="E25" s="14">
        <f>data!E74</f>
        <v>17244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 x14ac:dyDescent="0.35">
      <c r="A26" s="23">
        <v>21</v>
      </c>
      <c r="B26" s="48" t="s">
        <v>1184</v>
      </c>
      <c r="C26" s="14">
        <f>data!C75</f>
        <v>0</v>
      </c>
      <c r="D26" s="14">
        <f>data!D75</f>
        <v>0</v>
      </c>
      <c r="E26" s="14">
        <f>data!E75</f>
        <v>257776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0</v>
      </c>
    </row>
    <row r="27" spans="1:9" ht="20.149999999999999" customHeight="1" x14ac:dyDescent="0.35">
      <c r="A27" s="23" t="s">
        <v>1185</v>
      </c>
      <c r="B27" s="60"/>
      <c r="C27" s="211"/>
      <c r="D27" s="211"/>
      <c r="E27" s="211"/>
      <c r="F27" s="211"/>
      <c r="G27" s="211"/>
      <c r="H27" s="211"/>
      <c r="I27" s="211"/>
    </row>
    <row r="28" spans="1:9" ht="20.149999999999999" customHeight="1" x14ac:dyDescent="0.35">
      <c r="A28" s="23">
        <v>22</v>
      </c>
      <c r="B28" s="14" t="s">
        <v>1186</v>
      </c>
      <c r="C28" s="14">
        <f>data!C76</f>
        <v>0</v>
      </c>
      <c r="D28" s="14">
        <f>data!D76</f>
        <v>0</v>
      </c>
      <c r="E28" s="14">
        <f>data!E76</f>
        <v>228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0</v>
      </c>
    </row>
    <row r="29" spans="1:9" ht="20.149999999999999" customHeight="1" x14ac:dyDescent="0.35">
      <c r="A29" s="23">
        <v>23</v>
      </c>
      <c r="B29" s="14" t="s">
        <v>1187</v>
      </c>
      <c r="C29" s="14">
        <f>data!C77</f>
        <v>0</v>
      </c>
      <c r="D29" s="14">
        <f>data!D77</f>
        <v>0</v>
      </c>
      <c r="E29" s="14">
        <f>data!E77</f>
        <v>445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0</v>
      </c>
    </row>
    <row r="30" spans="1:9" ht="20.149999999999999" customHeight="1" x14ac:dyDescent="0.35">
      <c r="A30" s="23">
        <v>24</v>
      </c>
      <c r="B30" s="14" t="s">
        <v>1188</v>
      </c>
      <c r="C30" s="14">
        <f>data!C78</f>
        <v>0</v>
      </c>
      <c r="D30" s="14">
        <f>data!D78</f>
        <v>0</v>
      </c>
      <c r="E30" s="14">
        <f>data!E78</f>
        <v>228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0</v>
      </c>
    </row>
    <row r="31" spans="1:9" ht="20.149999999999999" customHeight="1" x14ac:dyDescent="0.35">
      <c r="A31" s="23">
        <v>25</v>
      </c>
      <c r="B31" s="14" t="s">
        <v>1189</v>
      </c>
      <c r="C31" s="14">
        <f>data!C79</f>
        <v>0</v>
      </c>
      <c r="D31" s="14">
        <f>data!D79</f>
        <v>0</v>
      </c>
      <c r="E31" s="14">
        <f>data!E79</f>
        <v>157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49999999999999" customHeight="1" x14ac:dyDescent="0.35">
      <c r="A32" s="23">
        <v>26</v>
      </c>
      <c r="B32" s="14" t="s">
        <v>252</v>
      </c>
      <c r="C32" s="84">
        <f>data!C80</f>
        <v>0</v>
      </c>
      <c r="D32" s="84">
        <f>data!D80</f>
        <v>0</v>
      </c>
      <c r="E32" s="84">
        <f>data!E80</f>
        <v>0.54</v>
      </c>
      <c r="F32" s="84">
        <f>data!F80</f>
        <v>0</v>
      </c>
      <c r="G32" s="84">
        <f>data!G80</f>
        <v>0</v>
      </c>
      <c r="H32" s="84">
        <f>data!H80</f>
        <v>0</v>
      </c>
      <c r="I32" s="84">
        <f>data!I80</f>
        <v>0</v>
      </c>
    </row>
    <row r="33" spans="1:9" ht="20.149999999999999" customHeight="1" x14ac:dyDescent="0.35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49999999999999" customHeight="1" x14ac:dyDescent="0.35">
      <c r="A34" s="45"/>
      <c r="B34" s="77"/>
      <c r="C34" s="77"/>
      <c r="D34" s="77"/>
      <c r="E34" s="77"/>
      <c r="F34" s="77"/>
      <c r="G34" s="77"/>
      <c r="H34" s="77"/>
      <c r="I34" s="168" t="s">
        <v>1190</v>
      </c>
    </row>
    <row r="35" spans="1:9" ht="20.149999999999999" customHeight="1" x14ac:dyDescent="0.35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49999999999999" customHeight="1" x14ac:dyDescent="0.35">
      <c r="A36" s="79" t="str">
        <f>"HOSPITAL NAME: "&amp;data!C84</f>
        <v>HOSPITAL NAME: Garfield County Public Hospital District</v>
      </c>
      <c r="B36" s="77"/>
      <c r="C36" s="77"/>
      <c r="D36" s="77"/>
      <c r="E36" s="77"/>
      <c r="F36" s="77"/>
      <c r="G36" s="80"/>
      <c r="H36" s="79" t="str">
        <f>"FYE: "&amp;data!C82</f>
        <v>FYE: 12/31/2021</v>
      </c>
    </row>
    <row r="37" spans="1:9" ht="20.149999999999999" customHeight="1" x14ac:dyDescent="0.35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49999999999999" customHeight="1" x14ac:dyDescent="0.35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49999999999999" customHeight="1" x14ac:dyDescent="0.35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49999999999999" customHeight="1" x14ac:dyDescent="0.35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49999999999999" customHeight="1" x14ac:dyDescent="0.35">
      <c r="A41" s="23">
        <v>4</v>
      </c>
      <c r="B41" s="14" t="s">
        <v>233</v>
      </c>
      <c r="C41" s="14">
        <f>data!J59</f>
        <v>0</v>
      </c>
      <c r="D41" s="14">
        <f>data!K59</f>
        <v>0</v>
      </c>
      <c r="E41" s="14">
        <f>data!L59</f>
        <v>6584</v>
      </c>
      <c r="F41" s="14">
        <f>data!M59</f>
        <v>0</v>
      </c>
      <c r="G41" s="14">
        <f>data!N59</f>
        <v>0</v>
      </c>
      <c r="H41" s="14">
        <f>data!O59</f>
        <v>0</v>
      </c>
      <c r="I41" s="14">
        <f>data!P59</f>
        <v>0</v>
      </c>
    </row>
    <row r="42" spans="1:9" ht="20.149999999999999" customHeight="1" x14ac:dyDescent="0.35">
      <c r="A42" s="23">
        <v>5</v>
      </c>
      <c r="B42" s="14" t="s">
        <v>234</v>
      </c>
      <c r="C42" s="26">
        <f>data!J60</f>
        <v>0</v>
      </c>
      <c r="D42" s="26">
        <f>data!K60</f>
        <v>0</v>
      </c>
      <c r="E42" s="26">
        <f>data!L60</f>
        <v>24.21</v>
      </c>
      <c r="F42" s="26">
        <f>data!M60</f>
        <v>0</v>
      </c>
      <c r="G42" s="26">
        <f>data!N60</f>
        <v>0</v>
      </c>
      <c r="H42" s="26">
        <f>data!O60</f>
        <v>0</v>
      </c>
      <c r="I42" s="26">
        <f>data!P60</f>
        <v>0</v>
      </c>
    </row>
    <row r="43" spans="1:9" ht="20.149999999999999" customHeight="1" x14ac:dyDescent="0.35">
      <c r="A43" s="23">
        <v>6</v>
      </c>
      <c r="B43" s="14" t="s">
        <v>235</v>
      </c>
      <c r="C43" s="14">
        <f>data!J61</f>
        <v>0</v>
      </c>
      <c r="D43" s="14">
        <f>data!K61</f>
        <v>0</v>
      </c>
      <c r="E43" s="14">
        <f>data!L61</f>
        <v>1688882</v>
      </c>
      <c r="F43" s="14">
        <f>data!M61</f>
        <v>0</v>
      </c>
      <c r="G43" s="14">
        <f>data!N61</f>
        <v>0</v>
      </c>
      <c r="H43" s="14">
        <f>data!O61</f>
        <v>0</v>
      </c>
      <c r="I43" s="14">
        <f>data!P61</f>
        <v>0</v>
      </c>
    </row>
    <row r="44" spans="1:9" ht="20.149999999999999" customHeight="1" x14ac:dyDescent="0.35">
      <c r="A44" s="23">
        <v>7</v>
      </c>
      <c r="B44" s="14" t="s">
        <v>3</v>
      </c>
      <c r="C44" s="14">
        <f>data!J62</f>
        <v>0</v>
      </c>
      <c r="D44" s="14">
        <f>data!K62</f>
        <v>0</v>
      </c>
      <c r="E44" s="14">
        <f>data!L62</f>
        <v>371140</v>
      </c>
      <c r="F44" s="14">
        <f>data!M62</f>
        <v>0</v>
      </c>
      <c r="G44" s="14">
        <f>data!N62</f>
        <v>0</v>
      </c>
      <c r="H44" s="14">
        <f>data!O62</f>
        <v>0</v>
      </c>
      <c r="I44" s="14">
        <f>data!P62</f>
        <v>0</v>
      </c>
    </row>
    <row r="45" spans="1:9" ht="20.149999999999999" customHeight="1" x14ac:dyDescent="0.35">
      <c r="A45" s="23">
        <v>8</v>
      </c>
      <c r="B45" s="14" t="s">
        <v>236</v>
      </c>
      <c r="C45" s="14">
        <f>data!J63</f>
        <v>0</v>
      </c>
      <c r="D45" s="14">
        <f>data!K63</f>
        <v>0</v>
      </c>
      <c r="E45" s="14">
        <f>data!L63</f>
        <v>1060177</v>
      </c>
      <c r="F45" s="14">
        <f>data!M63</f>
        <v>0</v>
      </c>
      <c r="G45" s="14">
        <f>data!N63</f>
        <v>0</v>
      </c>
      <c r="H45" s="14">
        <f>data!O63</f>
        <v>0</v>
      </c>
      <c r="I45" s="14">
        <f>data!P63</f>
        <v>0</v>
      </c>
    </row>
    <row r="46" spans="1:9" ht="20.149999999999999" customHeight="1" x14ac:dyDescent="0.35">
      <c r="A46" s="23">
        <v>9</v>
      </c>
      <c r="B46" s="14" t="s">
        <v>237</v>
      </c>
      <c r="C46" s="14">
        <f>data!J64</f>
        <v>0</v>
      </c>
      <c r="D46" s="14">
        <f>data!K64</f>
        <v>0</v>
      </c>
      <c r="E46" s="14">
        <f>data!L64</f>
        <v>118203</v>
      </c>
      <c r="F46" s="14">
        <f>data!M64</f>
        <v>0</v>
      </c>
      <c r="G46" s="14">
        <f>data!N64</f>
        <v>0</v>
      </c>
      <c r="H46" s="14">
        <f>data!O64</f>
        <v>0</v>
      </c>
      <c r="I46" s="14">
        <f>data!P64</f>
        <v>0</v>
      </c>
    </row>
    <row r="47" spans="1:9" ht="20.149999999999999" customHeight="1" x14ac:dyDescent="0.35">
      <c r="A47" s="23">
        <v>10</v>
      </c>
      <c r="B47" s="14" t="s">
        <v>444</v>
      </c>
      <c r="C47" s="14">
        <f>data!J65</f>
        <v>0</v>
      </c>
      <c r="D47" s="14">
        <f>data!K65</f>
        <v>0</v>
      </c>
      <c r="E47" s="14">
        <f>data!L65</f>
        <v>1019</v>
      </c>
      <c r="F47" s="14">
        <f>data!M65</f>
        <v>0</v>
      </c>
      <c r="G47" s="14">
        <f>data!N65</f>
        <v>0</v>
      </c>
      <c r="H47" s="14">
        <f>data!O65</f>
        <v>0</v>
      </c>
      <c r="I47" s="14">
        <f>data!P65</f>
        <v>0</v>
      </c>
    </row>
    <row r="48" spans="1:9" ht="20.149999999999999" customHeight="1" x14ac:dyDescent="0.35">
      <c r="A48" s="23">
        <v>11</v>
      </c>
      <c r="B48" s="14" t="s">
        <v>445</v>
      </c>
      <c r="C48" s="14">
        <f>data!J66</f>
        <v>0</v>
      </c>
      <c r="D48" s="14">
        <f>data!K66</f>
        <v>0</v>
      </c>
      <c r="E48" s="14">
        <f>data!L66</f>
        <v>20549</v>
      </c>
      <c r="F48" s="14">
        <f>data!M66</f>
        <v>0</v>
      </c>
      <c r="G48" s="14">
        <f>data!N66</f>
        <v>0</v>
      </c>
      <c r="H48" s="14">
        <f>data!O66</f>
        <v>0</v>
      </c>
      <c r="I48" s="14">
        <f>data!P66</f>
        <v>0</v>
      </c>
    </row>
    <row r="49" spans="1:9" ht="20.149999999999999" customHeight="1" x14ac:dyDescent="0.35">
      <c r="A49" s="23">
        <v>12</v>
      </c>
      <c r="B49" s="14" t="s">
        <v>6</v>
      </c>
      <c r="C49" s="14">
        <f>data!J67</f>
        <v>0</v>
      </c>
      <c r="D49" s="14">
        <f>data!K67</f>
        <v>0</v>
      </c>
      <c r="E49" s="14">
        <f>data!L67</f>
        <v>86552</v>
      </c>
      <c r="F49" s="14">
        <f>data!M67</f>
        <v>0</v>
      </c>
      <c r="G49" s="14">
        <f>data!N67</f>
        <v>0</v>
      </c>
      <c r="H49" s="14">
        <f>data!O67</f>
        <v>0</v>
      </c>
      <c r="I49" s="14">
        <f>data!P67</f>
        <v>0</v>
      </c>
    </row>
    <row r="50" spans="1:9" ht="20.149999999999999" customHeight="1" x14ac:dyDescent="0.35">
      <c r="A50" s="23">
        <v>13</v>
      </c>
      <c r="B50" s="14" t="s">
        <v>474</v>
      </c>
      <c r="C50" s="14">
        <f>data!J68</f>
        <v>0</v>
      </c>
      <c r="D50" s="14">
        <f>data!K68</f>
        <v>0</v>
      </c>
      <c r="E50" s="14">
        <f>data!L68</f>
        <v>18468</v>
      </c>
      <c r="F50" s="14">
        <f>data!M68</f>
        <v>0</v>
      </c>
      <c r="G50" s="14">
        <f>data!N68</f>
        <v>0</v>
      </c>
      <c r="H50" s="14">
        <f>data!O68</f>
        <v>0</v>
      </c>
      <c r="I50" s="14">
        <f>data!P68</f>
        <v>0</v>
      </c>
    </row>
    <row r="51" spans="1:9" ht="20.149999999999999" customHeight="1" x14ac:dyDescent="0.35">
      <c r="A51" s="23">
        <v>14</v>
      </c>
      <c r="B51" s="14" t="s">
        <v>241</v>
      </c>
      <c r="C51" s="14">
        <f>data!J69</f>
        <v>0</v>
      </c>
      <c r="D51" s="14">
        <f>data!K69</f>
        <v>0</v>
      </c>
      <c r="E51" s="14">
        <f>data!L69</f>
        <v>19620</v>
      </c>
      <c r="F51" s="14">
        <f>data!M69</f>
        <v>0</v>
      </c>
      <c r="G51" s="14">
        <f>data!N69</f>
        <v>0</v>
      </c>
      <c r="H51" s="14">
        <f>data!O69</f>
        <v>0</v>
      </c>
      <c r="I51" s="14">
        <f>data!P69</f>
        <v>0</v>
      </c>
    </row>
    <row r="52" spans="1:9" ht="20.149999999999999" customHeight="1" x14ac:dyDescent="0.35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0</v>
      </c>
      <c r="I52" s="14">
        <f>-data!P70</f>
        <v>0</v>
      </c>
    </row>
    <row r="53" spans="1:9" ht="20.149999999999999" customHeight="1" x14ac:dyDescent="0.35">
      <c r="A53" s="23">
        <v>16</v>
      </c>
      <c r="B53" s="48" t="s">
        <v>1180</v>
      </c>
      <c r="C53" s="14">
        <f>data!J71</f>
        <v>0</v>
      </c>
      <c r="D53" s="14">
        <f>data!K71</f>
        <v>0</v>
      </c>
      <c r="E53" s="14">
        <f>data!L71</f>
        <v>3384610</v>
      </c>
      <c r="F53" s="14">
        <f>data!M71</f>
        <v>0</v>
      </c>
      <c r="G53" s="14">
        <f>data!N71</f>
        <v>0</v>
      </c>
      <c r="H53" s="14">
        <f>data!O71</f>
        <v>0</v>
      </c>
      <c r="I53" s="14">
        <f>data!P71</f>
        <v>0</v>
      </c>
    </row>
    <row r="54" spans="1:9" ht="20.149999999999999" customHeight="1" x14ac:dyDescent="0.35">
      <c r="A54" s="23">
        <v>17</v>
      </c>
      <c r="B54" s="14" t="s">
        <v>244</v>
      </c>
      <c r="C54" s="211"/>
      <c r="D54" s="211"/>
      <c r="E54" s="211"/>
      <c r="F54" s="211"/>
      <c r="G54" s="211"/>
      <c r="H54" s="211"/>
      <c r="I54" s="211"/>
    </row>
    <row r="55" spans="1:9" ht="20.149999999999999" customHeight="1" x14ac:dyDescent="0.35">
      <c r="A55" s="23">
        <v>18</v>
      </c>
      <c r="B55" s="14" t="s">
        <v>1181</v>
      </c>
      <c r="C55" s="48">
        <f>+data!M675</f>
        <v>0</v>
      </c>
      <c r="D55" s="48">
        <f>+data!M676</f>
        <v>0</v>
      </c>
      <c r="E55" s="48">
        <f>+data!M677</f>
        <v>881255</v>
      </c>
      <c r="F55" s="48">
        <f>+data!M678</f>
        <v>0</v>
      </c>
      <c r="G55" s="48">
        <f>+data!M679</f>
        <v>0</v>
      </c>
      <c r="H55" s="48">
        <f>+data!M680</f>
        <v>0</v>
      </c>
      <c r="I55" s="48">
        <f>+data!M681</f>
        <v>0</v>
      </c>
    </row>
    <row r="56" spans="1:9" ht="20.149999999999999" customHeight="1" x14ac:dyDescent="0.35">
      <c r="A56" s="23">
        <v>19</v>
      </c>
      <c r="B56" s="48" t="s">
        <v>1182</v>
      </c>
      <c r="C56" s="14">
        <f>data!J73</f>
        <v>0</v>
      </c>
      <c r="D56" s="14">
        <f>data!K73</f>
        <v>0</v>
      </c>
      <c r="E56" s="14">
        <f>data!L73</f>
        <v>1579829</v>
      </c>
      <c r="F56" s="14">
        <f>data!M73</f>
        <v>0</v>
      </c>
      <c r="G56" s="14">
        <f>data!N73</f>
        <v>0</v>
      </c>
      <c r="H56" s="14">
        <f>data!O73</f>
        <v>0</v>
      </c>
      <c r="I56" s="14">
        <f>data!P73</f>
        <v>0</v>
      </c>
    </row>
    <row r="57" spans="1:9" ht="20.149999999999999" customHeight="1" x14ac:dyDescent="0.35">
      <c r="A57" s="23">
        <v>20</v>
      </c>
      <c r="B57" s="48" t="s">
        <v>1183</v>
      </c>
      <c r="C57" s="14">
        <f>data!J74</f>
        <v>0</v>
      </c>
      <c r="D57" s="14">
        <f>data!K74</f>
        <v>0</v>
      </c>
      <c r="E57" s="14">
        <f>data!L74</f>
        <v>0</v>
      </c>
      <c r="F57" s="14">
        <f>data!M74</f>
        <v>0</v>
      </c>
      <c r="G57" s="14">
        <f>data!N74</f>
        <v>0</v>
      </c>
      <c r="H57" s="14">
        <f>data!O74</f>
        <v>0</v>
      </c>
      <c r="I57" s="14">
        <f>data!P74</f>
        <v>0</v>
      </c>
    </row>
    <row r="58" spans="1:9" ht="20.149999999999999" customHeight="1" x14ac:dyDescent="0.35">
      <c r="A58" s="23">
        <v>21</v>
      </c>
      <c r="B58" s="48" t="s">
        <v>1184</v>
      </c>
      <c r="C58" s="14">
        <f>data!J75</f>
        <v>0</v>
      </c>
      <c r="D58" s="14">
        <f>data!K75</f>
        <v>0</v>
      </c>
      <c r="E58" s="14">
        <f>data!L75</f>
        <v>1579829</v>
      </c>
      <c r="F58" s="14">
        <f>data!M75</f>
        <v>0</v>
      </c>
      <c r="G58" s="14">
        <f>data!N75</f>
        <v>0</v>
      </c>
      <c r="H58" s="14">
        <f>data!O75</f>
        <v>0</v>
      </c>
      <c r="I58" s="14">
        <f>data!P75</f>
        <v>0</v>
      </c>
    </row>
    <row r="59" spans="1:9" ht="20.149999999999999" customHeight="1" x14ac:dyDescent="0.35">
      <c r="A59" s="23" t="s">
        <v>1185</v>
      </c>
      <c r="B59" s="60"/>
      <c r="C59" s="211"/>
      <c r="D59" s="211"/>
      <c r="E59" s="211"/>
      <c r="F59" s="211"/>
      <c r="G59" s="211"/>
      <c r="H59" s="211"/>
      <c r="I59" s="211"/>
    </row>
    <row r="60" spans="1:9" ht="20.149999999999999" customHeight="1" x14ac:dyDescent="0.35">
      <c r="A60" s="23">
        <v>22</v>
      </c>
      <c r="B60" s="14" t="s">
        <v>1186</v>
      </c>
      <c r="C60" s="14">
        <f>data!J76</f>
        <v>0</v>
      </c>
      <c r="D60" s="14">
        <f>data!K76</f>
        <v>0</v>
      </c>
      <c r="E60" s="14">
        <f>data!L76</f>
        <v>9570</v>
      </c>
      <c r="F60" s="14">
        <f>data!M76</f>
        <v>0</v>
      </c>
      <c r="G60" s="14">
        <f>data!N76</f>
        <v>0</v>
      </c>
      <c r="H60" s="14">
        <f>data!O76</f>
        <v>0</v>
      </c>
      <c r="I60" s="14">
        <f>data!P76</f>
        <v>0</v>
      </c>
    </row>
    <row r="61" spans="1:9" ht="20.149999999999999" customHeight="1" x14ac:dyDescent="0.35">
      <c r="A61" s="23">
        <v>23</v>
      </c>
      <c r="B61" s="14" t="s">
        <v>1187</v>
      </c>
      <c r="C61" s="14">
        <f>data!J77</f>
        <v>0</v>
      </c>
      <c r="D61" s="14">
        <f>data!K77</f>
        <v>0</v>
      </c>
      <c r="E61" s="14">
        <f>data!L77</f>
        <v>18682</v>
      </c>
      <c r="F61" s="14">
        <f>data!M77</f>
        <v>0</v>
      </c>
      <c r="G61" s="14">
        <f>data!N77</f>
        <v>0</v>
      </c>
      <c r="H61" s="14">
        <f>data!O77</f>
        <v>0</v>
      </c>
      <c r="I61" s="14">
        <f>data!P77</f>
        <v>0</v>
      </c>
    </row>
    <row r="62" spans="1:9" ht="20.149999999999999" customHeight="1" x14ac:dyDescent="0.35">
      <c r="A62" s="23">
        <v>24</v>
      </c>
      <c r="B62" s="14" t="s">
        <v>1188</v>
      </c>
      <c r="C62" s="14">
        <f>data!J78</f>
        <v>0</v>
      </c>
      <c r="D62" s="14">
        <f>data!K78</f>
        <v>0</v>
      </c>
      <c r="E62" s="14">
        <f>data!L78</f>
        <v>9570</v>
      </c>
      <c r="F62" s="14">
        <f>data!M78</f>
        <v>0</v>
      </c>
      <c r="G62" s="14">
        <f>data!N78</f>
        <v>0</v>
      </c>
      <c r="H62" s="14">
        <f>data!O78</f>
        <v>0</v>
      </c>
      <c r="I62" s="14">
        <f>data!P78</f>
        <v>0</v>
      </c>
    </row>
    <row r="63" spans="1:9" ht="20.149999999999999" customHeight="1" x14ac:dyDescent="0.35">
      <c r="A63" s="23">
        <v>25</v>
      </c>
      <c r="B63" s="14" t="s">
        <v>1189</v>
      </c>
      <c r="C63" s="14">
        <f>data!J79</f>
        <v>0</v>
      </c>
      <c r="D63" s="14">
        <f>data!K79</f>
        <v>0</v>
      </c>
      <c r="E63" s="14">
        <f>data!L79</f>
        <v>6584</v>
      </c>
      <c r="F63" s="14">
        <f>data!M79</f>
        <v>0</v>
      </c>
      <c r="G63" s="14">
        <f>data!N79</f>
        <v>0</v>
      </c>
      <c r="H63" s="14">
        <f>data!O79</f>
        <v>0</v>
      </c>
      <c r="I63" s="14">
        <f>data!P79</f>
        <v>0</v>
      </c>
    </row>
    <row r="64" spans="1:9" ht="20.149999999999999" customHeight="1" x14ac:dyDescent="0.35">
      <c r="A64" s="23">
        <v>26</v>
      </c>
      <c r="B64" s="14" t="s">
        <v>252</v>
      </c>
      <c r="C64" s="26">
        <f>data!J80</f>
        <v>0</v>
      </c>
      <c r="D64" s="26">
        <f>data!K80</f>
        <v>0</v>
      </c>
      <c r="E64" s="26">
        <f>data!L80</f>
        <v>22.74</v>
      </c>
      <c r="F64" s="26">
        <f>data!M80</f>
        <v>0</v>
      </c>
      <c r="G64" s="26">
        <f>data!N80</f>
        <v>0</v>
      </c>
      <c r="H64" s="26">
        <f>data!O80</f>
        <v>0</v>
      </c>
      <c r="I64" s="26">
        <f>data!P80</f>
        <v>0</v>
      </c>
    </row>
    <row r="65" spans="1:9" ht="20.149999999999999" customHeight="1" x14ac:dyDescent="0.35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49999999999999" customHeight="1" x14ac:dyDescent="0.35">
      <c r="A66" s="77"/>
      <c r="B66" s="77"/>
      <c r="C66" s="77"/>
      <c r="D66" s="45"/>
      <c r="E66" s="77"/>
      <c r="F66" s="77"/>
      <c r="G66" s="77"/>
      <c r="H66" s="77"/>
      <c r="I66" s="168" t="s">
        <v>1193</v>
      </c>
    </row>
    <row r="67" spans="1:9" ht="20.149999999999999" customHeight="1" x14ac:dyDescent="0.35">
      <c r="A67" s="45"/>
      <c r="B67" s="77"/>
      <c r="C67" s="77"/>
      <c r="D67" s="77"/>
      <c r="E67" s="77"/>
      <c r="F67" s="77"/>
      <c r="G67" s="77"/>
      <c r="H67" s="77"/>
    </row>
    <row r="68" spans="1:9" ht="20.149999999999999" customHeight="1" x14ac:dyDescent="0.35">
      <c r="A68" s="79" t="str">
        <f>"HOSPITAL NAME: "&amp;data!C84</f>
        <v>HOSPITAL NAME: Garfield County Public Hospital District</v>
      </c>
      <c r="B68" s="77"/>
      <c r="C68" s="77"/>
      <c r="D68" s="77"/>
      <c r="E68" s="77"/>
      <c r="F68" s="77"/>
      <c r="G68" s="80"/>
      <c r="H68" s="79" t="str">
        <f>"FYE: "&amp;data!C82</f>
        <v>FYE: 12/31/2021</v>
      </c>
    </row>
    <row r="69" spans="1:9" ht="20.149999999999999" customHeight="1" x14ac:dyDescent="0.35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49999999999999" customHeight="1" x14ac:dyDescent="0.35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49999999999999" customHeight="1" x14ac:dyDescent="0.35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49999999999999" customHeight="1" x14ac:dyDescent="0.35">
      <c r="A72" s="23">
        <v>3</v>
      </c>
      <c r="B72" s="14" t="s">
        <v>1179</v>
      </c>
      <c r="C72" s="15" t="s">
        <v>1196</v>
      </c>
      <c r="D72" s="89" t="s">
        <v>1197</v>
      </c>
      <c r="E72" s="212"/>
      <c r="F72" s="212"/>
      <c r="G72" s="89" t="s">
        <v>1198</v>
      </c>
      <c r="H72" s="89" t="s">
        <v>1198</v>
      </c>
      <c r="I72" s="15" t="s">
        <v>223</v>
      </c>
    </row>
    <row r="73" spans="1:9" ht="20.149999999999999" customHeight="1" x14ac:dyDescent="0.35">
      <c r="A73" s="23">
        <v>4</v>
      </c>
      <c r="B73" s="14" t="s">
        <v>233</v>
      </c>
      <c r="C73" s="14">
        <f>data!Q59</f>
        <v>0</v>
      </c>
      <c r="D73" s="48">
        <f>data!R59</f>
        <v>0</v>
      </c>
      <c r="E73" s="212"/>
      <c r="F73" s="212"/>
      <c r="G73" s="14">
        <f>data!U59</f>
        <v>4531</v>
      </c>
      <c r="H73" s="14">
        <f>data!V59</f>
        <v>205</v>
      </c>
      <c r="I73" s="14">
        <f>data!W59</f>
        <v>0</v>
      </c>
    </row>
    <row r="74" spans="1:9" ht="20.149999999999999" customHeight="1" x14ac:dyDescent="0.35">
      <c r="A74" s="23">
        <v>5</v>
      </c>
      <c r="B74" s="14" t="s">
        <v>234</v>
      </c>
      <c r="C74" s="26">
        <f>data!Q60</f>
        <v>0</v>
      </c>
      <c r="D74" s="26">
        <f>data!R60</f>
        <v>0</v>
      </c>
      <c r="E74" s="26">
        <f>data!S60</f>
        <v>1.04</v>
      </c>
      <c r="F74" s="26">
        <f>data!T60</f>
        <v>0</v>
      </c>
      <c r="G74" s="26">
        <f>data!U60</f>
        <v>5.42</v>
      </c>
      <c r="H74" s="26">
        <f>data!V60</f>
        <v>0.04</v>
      </c>
      <c r="I74" s="26">
        <f>data!W60</f>
        <v>0</v>
      </c>
    </row>
    <row r="75" spans="1:9" ht="20.149999999999999" customHeight="1" x14ac:dyDescent="0.35">
      <c r="A75" s="23">
        <v>6</v>
      </c>
      <c r="B75" s="14" t="s">
        <v>235</v>
      </c>
      <c r="C75" s="14">
        <f>data!Q61</f>
        <v>0</v>
      </c>
      <c r="D75" s="14">
        <f>data!R61</f>
        <v>0</v>
      </c>
      <c r="E75" s="14">
        <f>data!S61</f>
        <v>53424</v>
      </c>
      <c r="F75" s="14">
        <f>data!T61</f>
        <v>0</v>
      </c>
      <c r="G75" s="14">
        <f>data!U61</f>
        <v>331695</v>
      </c>
      <c r="H75" s="14">
        <f>data!V61</f>
        <v>2773</v>
      </c>
      <c r="I75" s="14">
        <f>data!W61</f>
        <v>0</v>
      </c>
    </row>
    <row r="76" spans="1:9" ht="20.149999999999999" customHeight="1" x14ac:dyDescent="0.35">
      <c r="A76" s="23">
        <v>7</v>
      </c>
      <c r="B76" s="14" t="s">
        <v>3</v>
      </c>
      <c r="C76" s="14">
        <f>data!Q62</f>
        <v>0</v>
      </c>
      <c r="D76" s="14">
        <f>data!R62</f>
        <v>0</v>
      </c>
      <c r="E76" s="14">
        <f>data!S62</f>
        <v>11740</v>
      </c>
      <c r="F76" s="14">
        <f>data!T62</f>
        <v>0</v>
      </c>
      <c r="G76" s="14">
        <f>data!U62</f>
        <v>72892</v>
      </c>
      <c r="H76" s="14">
        <f>data!V62</f>
        <v>609</v>
      </c>
      <c r="I76" s="14">
        <f>data!W62</f>
        <v>0</v>
      </c>
    </row>
    <row r="77" spans="1:9" ht="20.149999999999999" customHeight="1" x14ac:dyDescent="0.35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63</v>
      </c>
      <c r="F77" s="14">
        <f>data!T63</f>
        <v>0</v>
      </c>
      <c r="G77" s="14">
        <f>data!U63</f>
        <v>22283</v>
      </c>
      <c r="H77" s="14">
        <f>data!V63</f>
        <v>4050</v>
      </c>
      <c r="I77" s="14">
        <f>data!W63</f>
        <v>0</v>
      </c>
    </row>
    <row r="78" spans="1:9" ht="20.149999999999999" customHeight="1" x14ac:dyDescent="0.35">
      <c r="A78" s="23">
        <v>9</v>
      </c>
      <c r="B78" s="14" t="s">
        <v>237</v>
      </c>
      <c r="C78" s="14">
        <f>data!Q64</f>
        <v>0</v>
      </c>
      <c r="D78" s="14">
        <f>data!R64</f>
        <v>0</v>
      </c>
      <c r="E78" s="14">
        <f>data!S64</f>
        <v>27244</v>
      </c>
      <c r="F78" s="14">
        <f>data!T64</f>
        <v>0</v>
      </c>
      <c r="G78" s="14">
        <f>data!U64</f>
        <v>184994</v>
      </c>
      <c r="H78" s="14">
        <f>data!V64</f>
        <v>462</v>
      </c>
      <c r="I78" s="14">
        <f>data!W64</f>
        <v>0</v>
      </c>
    </row>
    <row r="79" spans="1:9" ht="20.149999999999999" customHeight="1" x14ac:dyDescent="0.35">
      <c r="A79" s="23">
        <v>10</v>
      </c>
      <c r="B79" s="14" t="s">
        <v>444</v>
      </c>
      <c r="C79" s="14">
        <f>data!Q65</f>
        <v>0</v>
      </c>
      <c r="D79" s="14">
        <f>data!R65</f>
        <v>0</v>
      </c>
      <c r="E79" s="14">
        <f>data!S65</f>
        <v>0</v>
      </c>
      <c r="F79" s="14">
        <f>data!T65</f>
        <v>0</v>
      </c>
      <c r="G79" s="14">
        <f>data!U65</f>
        <v>0</v>
      </c>
      <c r="H79" s="14">
        <f>data!V65</f>
        <v>0</v>
      </c>
      <c r="I79" s="14">
        <f>data!W65</f>
        <v>0</v>
      </c>
    </row>
    <row r="80" spans="1:9" ht="20.149999999999999" customHeight="1" x14ac:dyDescent="0.35">
      <c r="A80" s="23">
        <v>11</v>
      </c>
      <c r="B80" s="14" t="s">
        <v>445</v>
      </c>
      <c r="C80" s="14">
        <f>data!Q66</f>
        <v>0</v>
      </c>
      <c r="D80" s="14">
        <f>data!R66</f>
        <v>0</v>
      </c>
      <c r="E80" s="14">
        <f>data!S66</f>
        <v>0</v>
      </c>
      <c r="F80" s="14">
        <f>data!T66</f>
        <v>0</v>
      </c>
      <c r="G80" s="14">
        <f>data!U66</f>
        <v>258318</v>
      </c>
      <c r="H80" s="14">
        <f>data!V66</f>
        <v>2974</v>
      </c>
      <c r="I80" s="14">
        <f>data!W66</f>
        <v>0</v>
      </c>
    </row>
    <row r="81" spans="1:9" ht="20.149999999999999" customHeight="1" x14ac:dyDescent="0.35">
      <c r="A81" s="23">
        <v>12</v>
      </c>
      <c r="B81" s="14" t="s">
        <v>6</v>
      </c>
      <c r="C81" s="14">
        <f>data!Q67</f>
        <v>0</v>
      </c>
      <c r="D81" s="14">
        <f>data!R67</f>
        <v>0</v>
      </c>
      <c r="E81" s="14">
        <f>data!S67</f>
        <v>2596</v>
      </c>
      <c r="F81" s="14">
        <f>data!T67</f>
        <v>0</v>
      </c>
      <c r="G81" s="14">
        <f>data!U67</f>
        <v>5327</v>
      </c>
      <c r="H81" s="14">
        <f>data!V67</f>
        <v>235</v>
      </c>
      <c r="I81" s="14">
        <f>data!W67</f>
        <v>0</v>
      </c>
    </row>
    <row r="82" spans="1:9" ht="20.149999999999999" customHeight="1" x14ac:dyDescent="0.35">
      <c r="A82" s="23">
        <v>13</v>
      </c>
      <c r="B82" s="14" t="s">
        <v>474</v>
      </c>
      <c r="C82" s="14">
        <f>data!Q68</f>
        <v>0</v>
      </c>
      <c r="D82" s="14">
        <f>data!R68</f>
        <v>0</v>
      </c>
      <c r="E82" s="14">
        <f>data!S68</f>
        <v>0</v>
      </c>
      <c r="F82" s="14">
        <f>data!T68</f>
        <v>0</v>
      </c>
      <c r="G82" s="14">
        <f>data!U68</f>
        <v>3399</v>
      </c>
      <c r="H82" s="14">
        <f>data!V68</f>
        <v>0</v>
      </c>
      <c r="I82" s="14">
        <f>data!W68</f>
        <v>0</v>
      </c>
    </row>
    <row r="83" spans="1:9" ht="20.149999999999999" customHeight="1" x14ac:dyDescent="0.35">
      <c r="A83" s="23">
        <v>14</v>
      </c>
      <c r="B83" s="14" t="s">
        <v>241</v>
      </c>
      <c r="C83" s="14">
        <f>data!Q69</f>
        <v>0</v>
      </c>
      <c r="D83" s="14">
        <f>data!R69</f>
        <v>0</v>
      </c>
      <c r="E83" s="14">
        <f>data!S69</f>
        <v>0</v>
      </c>
      <c r="F83" s="14">
        <f>data!T69</f>
        <v>0</v>
      </c>
      <c r="G83" s="14">
        <f>data!U69</f>
        <v>6554</v>
      </c>
      <c r="H83" s="14">
        <f>data!V69</f>
        <v>50</v>
      </c>
      <c r="I83" s="14">
        <f>data!W69</f>
        <v>0</v>
      </c>
    </row>
    <row r="84" spans="1:9" ht="20.149999999999999" customHeight="1" x14ac:dyDescent="0.35">
      <c r="A84" s="23">
        <v>15</v>
      </c>
      <c r="B84" s="14" t="s">
        <v>242</v>
      </c>
      <c r="C84" s="14">
        <f>-data!Q70</f>
        <v>0</v>
      </c>
      <c r="D84" s="14">
        <f>-data!R70</f>
        <v>0</v>
      </c>
      <c r="E84" s="14">
        <f>-data!S70</f>
        <v>0</v>
      </c>
      <c r="F84" s="14">
        <f>-data!T70</f>
        <v>0</v>
      </c>
      <c r="G84" s="14">
        <f>-data!U70</f>
        <v>0</v>
      </c>
      <c r="H84" s="14">
        <f>-data!V70</f>
        <v>0</v>
      </c>
      <c r="I84" s="14">
        <f>-data!W70</f>
        <v>0</v>
      </c>
    </row>
    <row r="85" spans="1:9" ht="20.149999999999999" customHeight="1" x14ac:dyDescent="0.35">
      <c r="A85" s="23">
        <v>16</v>
      </c>
      <c r="B85" s="48" t="s">
        <v>1180</v>
      </c>
      <c r="C85" s="14">
        <f>data!Q71</f>
        <v>0</v>
      </c>
      <c r="D85" s="14">
        <f>data!R71</f>
        <v>0</v>
      </c>
      <c r="E85" s="14">
        <f>data!S71</f>
        <v>95067</v>
      </c>
      <c r="F85" s="14">
        <f>data!T71</f>
        <v>0</v>
      </c>
      <c r="G85" s="14">
        <f>data!U71</f>
        <v>885462</v>
      </c>
      <c r="H85" s="14">
        <f>data!V71</f>
        <v>11153</v>
      </c>
      <c r="I85" s="14">
        <f>data!W71</f>
        <v>0</v>
      </c>
    </row>
    <row r="86" spans="1:9" ht="20.149999999999999" customHeight="1" x14ac:dyDescent="0.35">
      <c r="A86" s="23">
        <v>17</v>
      </c>
      <c r="B86" s="14" t="s">
        <v>244</v>
      </c>
      <c r="C86" s="211"/>
      <c r="D86" s="211"/>
      <c r="E86" s="211"/>
      <c r="F86" s="211"/>
      <c r="G86" s="211"/>
      <c r="H86" s="211"/>
      <c r="I86" s="211"/>
    </row>
    <row r="87" spans="1:9" ht="20.149999999999999" customHeight="1" x14ac:dyDescent="0.35">
      <c r="A87" s="23">
        <v>18</v>
      </c>
      <c r="B87" s="14" t="s">
        <v>1181</v>
      </c>
      <c r="C87" s="48">
        <f>+data!M682</f>
        <v>0</v>
      </c>
      <c r="D87" s="48">
        <f>+data!M683</f>
        <v>0</v>
      </c>
      <c r="E87" s="48">
        <f>+data!M684</f>
        <v>-5099</v>
      </c>
      <c r="F87" s="48">
        <f>+data!M685</f>
        <v>0</v>
      </c>
      <c r="G87" s="48">
        <f>+data!M686</f>
        <v>307918</v>
      </c>
      <c r="H87" s="48">
        <f>+data!M687</f>
        <v>11886</v>
      </c>
      <c r="I87" s="48">
        <f>+data!M688</f>
        <v>0</v>
      </c>
    </row>
    <row r="88" spans="1:9" ht="20.149999999999999" customHeight="1" x14ac:dyDescent="0.35">
      <c r="A88" s="23">
        <v>19</v>
      </c>
      <c r="B88" s="48" t="s">
        <v>1182</v>
      </c>
      <c r="C88" s="14">
        <f>data!Q73</f>
        <v>0</v>
      </c>
      <c r="D88" s="14">
        <f>data!R73</f>
        <v>0</v>
      </c>
      <c r="E88" s="14">
        <f>data!S73</f>
        <v>23420</v>
      </c>
      <c r="F88" s="14">
        <f>data!T73</f>
        <v>0</v>
      </c>
      <c r="G88" s="14">
        <f>data!U73</f>
        <v>94026</v>
      </c>
      <c r="H88" s="14">
        <f>data!V73</f>
        <v>882</v>
      </c>
      <c r="I88" s="14">
        <f>data!W73</f>
        <v>0</v>
      </c>
    </row>
    <row r="89" spans="1:9" ht="20.149999999999999" customHeight="1" x14ac:dyDescent="0.35">
      <c r="A89" s="23">
        <v>20</v>
      </c>
      <c r="B89" s="48" t="s">
        <v>1183</v>
      </c>
      <c r="C89" s="14">
        <f>data!Q74</f>
        <v>0</v>
      </c>
      <c r="D89" s="14">
        <f>data!R74</f>
        <v>0</v>
      </c>
      <c r="E89" s="14">
        <f>data!S74</f>
        <v>7484</v>
      </c>
      <c r="F89" s="14">
        <f>data!T74</f>
        <v>0</v>
      </c>
      <c r="G89" s="14">
        <f>data!U74</f>
        <v>1830788</v>
      </c>
      <c r="H89" s="14">
        <f>data!V74</f>
        <v>85812</v>
      </c>
      <c r="I89" s="14">
        <f>data!W74</f>
        <v>0</v>
      </c>
    </row>
    <row r="90" spans="1:9" ht="20.149999999999999" customHeight="1" x14ac:dyDescent="0.35">
      <c r="A90" s="23">
        <v>21</v>
      </c>
      <c r="B90" s="48" t="s">
        <v>1184</v>
      </c>
      <c r="C90" s="14">
        <f>data!Q75</f>
        <v>0</v>
      </c>
      <c r="D90" s="14">
        <f>data!R75</f>
        <v>0</v>
      </c>
      <c r="E90" s="14">
        <f>data!S75</f>
        <v>30904</v>
      </c>
      <c r="F90" s="14">
        <f>data!T75</f>
        <v>0</v>
      </c>
      <c r="G90" s="14">
        <f>data!U75</f>
        <v>1924814</v>
      </c>
      <c r="H90" s="14">
        <f>data!V75</f>
        <v>86694</v>
      </c>
      <c r="I90" s="14">
        <f>data!W75</f>
        <v>0</v>
      </c>
    </row>
    <row r="91" spans="1:9" ht="20.149999999999999" customHeight="1" x14ac:dyDescent="0.35">
      <c r="A91" s="23" t="s">
        <v>1185</v>
      </c>
      <c r="B91" s="60"/>
      <c r="C91" s="211"/>
      <c r="D91" s="211"/>
      <c r="E91" s="211"/>
      <c r="F91" s="211"/>
      <c r="G91" s="211"/>
      <c r="H91" s="211"/>
      <c r="I91" s="211"/>
    </row>
    <row r="92" spans="1:9" ht="20.149999999999999" customHeight="1" x14ac:dyDescent="0.35">
      <c r="A92" s="23">
        <v>22</v>
      </c>
      <c r="B92" s="14" t="s">
        <v>1186</v>
      </c>
      <c r="C92" s="14">
        <f>data!Q76</f>
        <v>0</v>
      </c>
      <c r="D92" s="14">
        <f>data!R76</f>
        <v>0</v>
      </c>
      <c r="E92" s="14">
        <f>data!S76</f>
        <v>287</v>
      </c>
      <c r="F92" s="14">
        <f>data!T76</f>
        <v>0</v>
      </c>
      <c r="G92" s="14">
        <f>data!U76</f>
        <v>589</v>
      </c>
      <c r="H92" s="14">
        <f>data!V76</f>
        <v>26</v>
      </c>
      <c r="I92" s="14">
        <f>data!W76</f>
        <v>0</v>
      </c>
    </row>
    <row r="93" spans="1:9" ht="20.149999999999999" customHeight="1" x14ac:dyDescent="0.35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0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49999999999999" customHeight="1" x14ac:dyDescent="0.35">
      <c r="A94" s="23">
        <v>24</v>
      </c>
      <c r="B94" s="14" t="s">
        <v>1188</v>
      </c>
      <c r="C94" s="14">
        <f>data!Q78</f>
        <v>0</v>
      </c>
      <c r="D94" s="14">
        <f>data!R78</f>
        <v>0</v>
      </c>
      <c r="E94" s="14">
        <f>data!S78</f>
        <v>287</v>
      </c>
      <c r="F94" s="14">
        <f>data!T78</f>
        <v>0</v>
      </c>
      <c r="G94" s="14">
        <f>data!U78</f>
        <v>589</v>
      </c>
      <c r="H94" s="14">
        <f>data!V78</f>
        <v>26</v>
      </c>
      <c r="I94" s="14">
        <f>data!W78</f>
        <v>0</v>
      </c>
    </row>
    <row r="95" spans="1:9" ht="20.149999999999999" customHeight="1" x14ac:dyDescent="0.35">
      <c r="A95" s="23">
        <v>25</v>
      </c>
      <c r="B95" s="14" t="s">
        <v>1189</v>
      </c>
      <c r="C95" s="14">
        <f>data!Q79</f>
        <v>0</v>
      </c>
      <c r="D95" s="14">
        <f>data!R79</f>
        <v>0</v>
      </c>
      <c r="E95" s="14">
        <f>data!S79</f>
        <v>0</v>
      </c>
      <c r="F95" s="14">
        <f>data!T79</f>
        <v>0</v>
      </c>
      <c r="G95" s="14">
        <f>data!U79</f>
        <v>0</v>
      </c>
      <c r="H95" s="14">
        <f>data!V79</f>
        <v>0</v>
      </c>
      <c r="I95" s="14">
        <f>data!W79</f>
        <v>0</v>
      </c>
    </row>
    <row r="96" spans="1:9" ht="20.149999999999999" customHeight="1" x14ac:dyDescent="0.35">
      <c r="A96" s="23">
        <v>26</v>
      </c>
      <c r="B96" s="14" t="s">
        <v>252</v>
      </c>
      <c r="C96" s="84">
        <f>data!Q80</f>
        <v>0</v>
      </c>
      <c r="D96" s="84">
        <f>data!R80</f>
        <v>0</v>
      </c>
      <c r="E96" s="84">
        <f>data!S80</f>
        <v>0</v>
      </c>
      <c r="F96" s="84">
        <f>data!T80</f>
        <v>0</v>
      </c>
      <c r="G96" s="84">
        <f>data!U80</f>
        <v>0</v>
      </c>
      <c r="H96" s="84">
        <f>data!V80</f>
        <v>0</v>
      </c>
      <c r="I96" s="84">
        <f>data!W80</f>
        <v>0</v>
      </c>
    </row>
    <row r="97" spans="1:9" ht="20.149999999999999" customHeight="1" x14ac:dyDescent="0.35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49999999999999" customHeight="1" x14ac:dyDescent="0.35">
      <c r="A98" s="77"/>
      <c r="B98" s="77"/>
      <c r="C98" s="77"/>
      <c r="D98" s="45"/>
      <c r="E98" s="77"/>
      <c r="F98" s="77"/>
      <c r="G98" s="77"/>
      <c r="H98" s="77"/>
      <c r="I98" s="168" t="s">
        <v>1199</v>
      </c>
    </row>
    <row r="99" spans="1:9" ht="20.149999999999999" customHeight="1" x14ac:dyDescent="0.35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49999999999999" customHeight="1" x14ac:dyDescent="0.35">
      <c r="A100" s="79" t="str">
        <f>"HOSPITAL NAME: "&amp;data!C84</f>
        <v>HOSPITAL NAME: Garfield County Public Hospital District</v>
      </c>
      <c r="B100" s="77"/>
      <c r="C100" s="77"/>
      <c r="D100" s="77"/>
      <c r="E100" s="77"/>
      <c r="F100" s="77"/>
      <c r="G100" s="80"/>
      <c r="H100" s="79" t="str">
        <f>"FYE: "&amp;data!C82</f>
        <v>FYE: 12/31/2021</v>
      </c>
    </row>
    <row r="101" spans="1:9" ht="20.149999999999999" customHeight="1" x14ac:dyDescent="0.35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49999999999999" customHeight="1" x14ac:dyDescent="0.35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49999999999999" customHeight="1" x14ac:dyDescent="0.35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49999999999999" customHeight="1" x14ac:dyDescent="0.35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12"/>
      <c r="H104" s="15" t="s">
        <v>226</v>
      </c>
      <c r="I104" s="15" t="s">
        <v>227</v>
      </c>
    </row>
    <row r="105" spans="1:9" ht="20.149999999999999" customHeight="1" x14ac:dyDescent="0.35">
      <c r="A105" s="23">
        <v>4</v>
      </c>
      <c r="B105" s="14" t="s">
        <v>233</v>
      </c>
      <c r="C105" s="14">
        <f>data!X59</f>
        <v>0</v>
      </c>
      <c r="D105" s="14">
        <f>data!Y59</f>
        <v>850</v>
      </c>
      <c r="E105" s="14">
        <f>data!Z59</f>
        <v>0</v>
      </c>
      <c r="F105" s="14">
        <f>data!AA59</f>
        <v>0</v>
      </c>
      <c r="G105" s="212"/>
      <c r="H105" s="14">
        <f>data!AC59</f>
        <v>0</v>
      </c>
      <c r="I105" s="14">
        <f>data!AD59</f>
        <v>0</v>
      </c>
    </row>
    <row r="106" spans="1:9" ht="20.149999999999999" customHeight="1" x14ac:dyDescent="0.35">
      <c r="A106" s="23">
        <v>5</v>
      </c>
      <c r="B106" s="14" t="s">
        <v>234</v>
      </c>
      <c r="C106" s="26">
        <f>data!X60</f>
        <v>0</v>
      </c>
      <c r="D106" s="26">
        <f>data!Y60</f>
        <v>4.54</v>
      </c>
      <c r="E106" s="26">
        <f>data!Z60</f>
        <v>0</v>
      </c>
      <c r="F106" s="26">
        <f>data!AA60</f>
        <v>0</v>
      </c>
      <c r="G106" s="26">
        <f>data!AB60</f>
        <v>0</v>
      </c>
      <c r="H106" s="26">
        <f>data!AC60</f>
        <v>0</v>
      </c>
      <c r="I106" s="26">
        <f>data!AD60</f>
        <v>0</v>
      </c>
    </row>
    <row r="107" spans="1:9" ht="20.149999999999999" customHeight="1" x14ac:dyDescent="0.35">
      <c r="A107" s="23">
        <v>6</v>
      </c>
      <c r="B107" s="14" t="s">
        <v>235</v>
      </c>
      <c r="C107" s="14">
        <f>data!X61</f>
        <v>0</v>
      </c>
      <c r="D107" s="14">
        <f>data!Y61</f>
        <v>322798</v>
      </c>
      <c r="E107" s="14">
        <f>data!Z61</f>
        <v>0</v>
      </c>
      <c r="F107" s="14">
        <f>data!AA61</f>
        <v>0</v>
      </c>
      <c r="G107" s="14">
        <f>data!AB61</f>
        <v>0</v>
      </c>
      <c r="H107" s="14">
        <f>data!AC61</f>
        <v>0</v>
      </c>
      <c r="I107" s="14">
        <f>data!AD61</f>
        <v>0</v>
      </c>
    </row>
    <row r="108" spans="1:9" ht="20.149999999999999" customHeight="1" x14ac:dyDescent="0.35">
      <c r="A108" s="23">
        <v>7</v>
      </c>
      <c r="B108" s="14" t="s">
        <v>3</v>
      </c>
      <c r="C108" s="14">
        <f>data!X62</f>
        <v>0</v>
      </c>
      <c r="D108" s="14">
        <f>data!Y62</f>
        <v>70936</v>
      </c>
      <c r="E108" s="14">
        <f>data!Z62</f>
        <v>0</v>
      </c>
      <c r="F108" s="14">
        <f>data!AA62</f>
        <v>0</v>
      </c>
      <c r="G108" s="14">
        <f>data!AB62</f>
        <v>0</v>
      </c>
      <c r="H108" s="14">
        <f>data!AC62</f>
        <v>0</v>
      </c>
      <c r="I108" s="14">
        <f>data!AD62</f>
        <v>0</v>
      </c>
    </row>
    <row r="109" spans="1:9" ht="20.149999999999999" customHeight="1" x14ac:dyDescent="0.35">
      <c r="A109" s="23">
        <v>8</v>
      </c>
      <c r="B109" s="14" t="s">
        <v>236</v>
      </c>
      <c r="C109" s="14">
        <f>data!X63</f>
        <v>0</v>
      </c>
      <c r="D109" s="14">
        <f>data!Y63</f>
        <v>20536</v>
      </c>
      <c r="E109" s="14">
        <f>data!Z63</f>
        <v>0</v>
      </c>
      <c r="F109" s="14">
        <f>data!AA63</f>
        <v>0</v>
      </c>
      <c r="G109" s="14">
        <f>data!AB63</f>
        <v>139157</v>
      </c>
      <c r="H109" s="14">
        <f>data!AC63</f>
        <v>0</v>
      </c>
      <c r="I109" s="14">
        <f>data!AD63</f>
        <v>0</v>
      </c>
    </row>
    <row r="110" spans="1:9" ht="20.149999999999999" customHeight="1" x14ac:dyDescent="0.35">
      <c r="A110" s="23">
        <v>9</v>
      </c>
      <c r="B110" s="14" t="s">
        <v>237</v>
      </c>
      <c r="C110" s="14">
        <f>data!X64</f>
        <v>0</v>
      </c>
      <c r="D110" s="14">
        <f>data!Y64</f>
        <v>2341</v>
      </c>
      <c r="E110" s="14">
        <f>data!Z64</f>
        <v>0</v>
      </c>
      <c r="F110" s="14">
        <f>data!AA64</f>
        <v>0</v>
      </c>
      <c r="G110" s="14">
        <f>data!AB64</f>
        <v>76505</v>
      </c>
      <c r="H110" s="14">
        <f>data!AC64</f>
        <v>0</v>
      </c>
      <c r="I110" s="14">
        <f>data!AD64</f>
        <v>0</v>
      </c>
    </row>
    <row r="111" spans="1:9" ht="20.149999999999999" customHeight="1" x14ac:dyDescent="0.35">
      <c r="A111" s="23">
        <v>10</v>
      </c>
      <c r="B111" s="14" t="s">
        <v>444</v>
      </c>
      <c r="C111" s="14">
        <f>data!X65</f>
        <v>0</v>
      </c>
      <c r="D111" s="14">
        <f>data!Y65</f>
        <v>0</v>
      </c>
      <c r="E111" s="14">
        <f>data!Z65</f>
        <v>0</v>
      </c>
      <c r="F111" s="14">
        <f>data!AA65</f>
        <v>0</v>
      </c>
      <c r="G111" s="14">
        <f>data!AB65</f>
        <v>0</v>
      </c>
      <c r="H111" s="14">
        <f>data!AC65</f>
        <v>0</v>
      </c>
      <c r="I111" s="14">
        <f>data!AD65</f>
        <v>0</v>
      </c>
    </row>
    <row r="112" spans="1:9" ht="20.149999999999999" customHeight="1" x14ac:dyDescent="0.35">
      <c r="A112" s="23">
        <v>11</v>
      </c>
      <c r="B112" s="14" t="s">
        <v>445</v>
      </c>
      <c r="C112" s="14">
        <f>data!X66</f>
        <v>0</v>
      </c>
      <c r="D112" s="14">
        <f>data!Y66</f>
        <v>15077</v>
      </c>
      <c r="E112" s="14">
        <f>data!Z66</f>
        <v>0</v>
      </c>
      <c r="F112" s="14">
        <f>data!AA66</f>
        <v>0</v>
      </c>
      <c r="G112" s="14">
        <f>data!AB66</f>
        <v>9041</v>
      </c>
      <c r="H112" s="14">
        <f>data!AC66</f>
        <v>0</v>
      </c>
      <c r="I112" s="14">
        <f>data!AD66</f>
        <v>0</v>
      </c>
    </row>
    <row r="113" spans="1:9" ht="20.149999999999999" customHeight="1" x14ac:dyDescent="0.35">
      <c r="A113" s="23">
        <v>12</v>
      </c>
      <c r="B113" s="14" t="s">
        <v>6</v>
      </c>
      <c r="C113" s="14">
        <f>data!X67</f>
        <v>0</v>
      </c>
      <c r="D113" s="14">
        <f>data!Y67</f>
        <v>1194</v>
      </c>
      <c r="E113" s="14">
        <f>data!Z67</f>
        <v>0</v>
      </c>
      <c r="F113" s="14">
        <f>data!AA67</f>
        <v>0</v>
      </c>
      <c r="G113" s="14">
        <f>data!AB67</f>
        <v>516</v>
      </c>
      <c r="H113" s="14">
        <f>data!AC67</f>
        <v>0</v>
      </c>
      <c r="I113" s="14">
        <f>data!AD67</f>
        <v>0</v>
      </c>
    </row>
    <row r="114" spans="1:9" ht="20.149999999999999" customHeight="1" x14ac:dyDescent="0.35">
      <c r="A114" s="23">
        <v>13</v>
      </c>
      <c r="B114" s="14" t="s">
        <v>474</v>
      </c>
      <c r="C114" s="14">
        <f>data!X68</f>
        <v>0</v>
      </c>
      <c r="D114" s="14">
        <f>data!Y68</f>
        <v>0</v>
      </c>
      <c r="E114" s="14">
        <f>data!Z68</f>
        <v>0</v>
      </c>
      <c r="F114" s="14">
        <f>data!AA68</f>
        <v>0</v>
      </c>
      <c r="G114" s="14">
        <f>data!AB68</f>
        <v>0</v>
      </c>
      <c r="H114" s="14">
        <f>data!AC68</f>
        <v>0</v>
      </c>
      <c r="I114" s="14">
        <f>data!AD68</f>
        <v>0</v>
      </c>
    </row>
    <row r="115" spans="1:9" ht="20.149999999999999" customHeight="1" x14ac:dyDescent="0.35">
      <c r="A115" s="23">
        <v>14</v>
      </c>
      <c r="B115" s="14" t="s">
        <v>241</v>
      </c>
      <c r="C115" s="14">
        <f>data!X69</f>
        <v>0</v>
      </c>
      <c r="D115" s="14">
        <f>data!Y69</f>
        <v>251</v>
      </c>
      <c r="E115" s="14">
        <f>data!Z69</f>
        <v>0</v>
      </c>
      <c r="F115" s="14">
        <f>data!AA69</f>
        <v>0</v>
      </c>
      <c r="G115" s="14">
        <f>data!AB69</f>
        <v>141</v>
      </c>
      <c r="H115" s="14">
        <f>data!AC69</f>
        <v>0</v>
      </c>
      <c r="I115" s="14">
        <f>data!AD69</f>
        <v>0</v>
      </c>
    </row>
    <row r="116" spans="1:9" ht="20.149999999999999" customHeight="1" x14ac:dyDescent="0.35">
      <c r="A116" s="23">
        <v>15</v>
      </c>
      <c r="B116" s="14" t="s">
        <v>242</v>
      </c>
      <c r="C116" s="14">
        <f>-data!X70</f>
        <v>0</v>
      </c>
      <c r="D116" s="14">
        <f>-data!Y70</f>
        <v>0</v>
      </c>
      <c r="E116" s="14">
        <f>-data!Z70</f>
        <v>0</v>
      </c>
      <c r="F116" s="14">
        <f>-data!AA70</f>
        <v>0</v>
      </c>
      <c r="G116" s="14">
        <f>-data!AB70</f>
        <v>0</v>
      </c>
      <c r="H116" s="14">
        <f>-data!AC70</f>
        <v>0</v>
      </c>
      <c r="I116" s="14">
        <f>-data!AD70</f>
        <v>0</v>
      </c>
    </row>
    <row r="117" spans="1:9" ht="20.149999999999999" customHeight="1" x14ac:dyDescent="0.35">
      <c r="A117" s="23">
        <v>16</v>
      </c>
      <c r="B117" s="48" t="s">
        <v>1180</v>
      </c>
      <c r="C117" s="14">
        <f>data!X71</f>
        <v>0</v>
      </c>
      <c r="D117" s="14">
        <f>data!Y71</f>
        <v>433133</v>
      </c>
      <c r="E117" s="14">
        <f>data!Z71</f>
        <v>0</v>
      </c>
      <c r="F117" s="14">
        <f>data!AA71</f>
        <v>0</v>
      </c>
      <c r="G117" s="14">
        <f>data!AB71</f>
        <v>225360</v>
      </c>
      <c r="H117" s="14">
        <f>data!AC71</f>
        <v>0</v>
      </c>
      <c r="I117" s="14">
        <f>data!AD71</f>
        <v>0</v>
      </c>
    </row>
    <row r="118" spans="1:9" ht="20.149999999999999" customHeight="1" x14ac:dyDescent="0.35">
      <c r="A118" s="23">
        <v>17</v>
      </c>
      <c r="B118" s="14" t="s">
        <v>244</v>
      </c>
      <c r="C118" s="211"/>
      <c r="D118" s="211"/>
      <c r="E118" s="211"/>
      <c r="F118" s="211"/>
      <c r="G118" s="211"/>
      <c r="H118" s="211"/>
      <c r="I118" s="211"/>
    </row>
    <row r="119" spans="1:9" ht="20.149999999999999" customHeight="1" x14ac:dyDescent="0.35">
      <c r="A119" s="23">
        <v>18</v>
      </c>
      <c r="B119" s="14" t="s">
        <v>1181</v>
      </c>
      <c r="C119" s="48">
        <f>+data!M689</f>
        <v>0</v>
      </c>
      <c r="D119" s="48">
        <f>+data!M690</f>
        <v>89894</v>
      </c>
      <c r="E119" s="48">
        <f>+data!M691</f>
        <v>0</v>
      </c>
      <c r="F119" s="48">
        <f>+data!M692</f>
        <v>0</v>
      </c>
      <c r="G119" s="48">
        <f>+data!M693</f>
        <v>76192</v>
      </c>
      <c r="H119" s="48">
        <f>+data!M694</f>
        <v>0</v>
      </c>
      <c r="I119" s="48">
        <f>+data!M695</f>
        <v>0</v>
      </c>
    </row>
    <row r="120" spans="1:9" ht="20.149999999999999" customHeight="1" x14ac:dyDescent="0.35">
      <c r="A120" s="23">
        <v>19</v>
      </c>
      <c r="B120" s="48" t="s">
        <v>1182</v>
      </c>
      <c r="C120" s="14">
        <f>data!X73</f>
        <v>0</v>
      </c>
      <c r="D120" s="14">
        <f>data!Y73</f>
        <v>26757</v>
      </c>
      <c r="E120" s="14">
        <f>data!Z73</f>
        <v>0</v>
      </c>
      <c r="F120" s="14">
        <f>data!AA73</f>
        <v>0</v>
      </c>
      <c r="G120" s="14">
        <f>data!AB73</f>
        <v>184258</v>
      </c>
      <c r="H120" s="14">
        <f>data!AC73</f>
        <v>0</v>
      </c>
      <c r="I120" s="14">
        <f>data!AD73</f>
        <v>0</v>
      </c>
    </row>
    <row r="121" spans="1:9" ht="20.149999999999999" customHeight="1" x14ac:dyDescent="0.35">
      <c r="A121" s="23">
        <v>20</v>
      </c>
      <c r="B121" s="48" t="s">
        <v>1183</v>
      </c>
      <c r="C121" s="14">
        <f>data!X74</f>
        <v>0</v>
      </c>
      <c r="D121" s="14">
        <f>data!Y74</f>
        <v>412821</v>
      </c>
      <c r="E121" s="14">
        <f>data!Z74</f>
        <v>0</v>
      </c>
      <c r="F121" s="14">
        <f>data!AA74</f>
        <v>0</v>
      </c>
      <c r="G121" s="14">
        <f>data!AB74</f>
        <v>271595</v>
      </c>
      <c r="H121" s="14">
        <f>data!AC74</f>
        <v>0</v>
      </c>
      <c r="I121" s="14">
        <f>data!AD74</f>
        <v>0</v>
      </c>
    </row>
    <row r="122" spans="1:9" ht="20.149999999999999" customHeight="1" x14ac:dyDescent="0.35">
      <c r="A122" s="23">
        <v>21</v>
      </c>
      <c r="B122" s="48" t="s">
        <v>1184</v>
      </c>
      <c r="C122" s="14">
        <f>data!X75</f>
        <v>0</v>
      </c>
      <c r="D122" s="14">
        <f>data!Y75</f>
        <v>439578</v>
      </c>
      <c r="E122" s="14">
        <f>data!Z75</f>
        <v>0</v>
      </c>
      <c r="F122" s="14">
        <f>data!AA75</f>
        <v>0</v>
      </c>
      <c r="G122" s="14">
        <f>data!AB75</f>
        <v>455853</v>
      </c>
      <c r="H122" s="14">
        <f>data!AC75</f>
        <v>0</v>
      </c>
      <c r="I122" s="14">
        <f>data!AD75</f>
        <v>0</v>
      </c>
    </row>
    <row r="123" spans="1:9" ht="20.149999999999999" customHeight="1" x14ac:dyDescent="0.35">
      <c r="A123" s="23" t="s">
        <v>1185</v>
      </c>
      <c r="B123" s="60"/>
      <c r="C123" s="211"/>
      <c r="D123" s="211"/>
      <c r="E123" s="211"/>
      <c r="F123" s="211"/>
      <c r="G123" s="211"/>
      <c r="H123" s="211"/>
      <c r="I123" s="211"/>
    </row>
    <row r="124" spans="1:9" ht="20.149999999999999" customHeight="1" x14ac:dyDescent="0.35">
      <c r="A124" s="23">
        <v>22</v>
      </c>
      <c r="B124" s="14" t="s">
        <v>1186</v>
      </c>
      <c r="C124" s="14">
        <f>data!X76</f>
        <v>0</v>
      </c>
      <c r="D124" s="14">
        <f>data!Y76</f>
        <v>132</v>
      </c>
      <c r="E124" s="14">
        <f>data!Z76</f>
        <v>0</v>
      </c>
      <c r="F124" s="14">
        <f>data!AA76</f>
        <v>0</v>
      </c>
      <c r="G124" s="14">
        <f>data!AB76</f>
        <v>57</v>
      </c>
      <c r="H124" s="14">
        <f>data!AC76</f>
        <v>0</v>
      </c>
      <c r="I124" s="14">
        <f>data!AD76</f>
        <v>0</v>
      </c>
    </row>
    <row r="125" spans="1:9" ht="20.149999999999999" customHeight="1" x14ac:dyDescent="0.35">
      <c r="A125" s="23">
        <v>23</v>
      </c>
      <c r="B125" s="14" t="s">
        <v>1187</v>
      </c>
      <c r="C125" s="14">
        <f>data!X77</f>
        <v>0</v>
      </c>
      <c r="D125" s="14">
        <f>data!Y77</f>
        <v>0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49999999999999" customHeight="1" x14ac:dyDescent="0.35">
      <c r="A126" s="23">
        <v>24</v>
      </c>
      <c r="B126" s="14" t="s">
        <v>1188</v>
      </c>
      <c r="C126" s="14">
        <f>data!X78</f>
        <v>0</v>
      </c>
      <c r="D126" s="14">
        <f>data!Y78</f>
        <v>132</v>
      </c>
      <c r="E126" s="14">
        <f>data!Z78</f>
        <v>0</v>
      </c>
      <c r="F126" s="14">
        <f>data!AA78</f>
        <v>0</v>
      </c>
      <c r="G126" s="14">
        <f>data!AB78</f>
        <v>57</v>
      </c>
      <c r="H126" s="14">
        <f>data!AC78</f>
        <v>0</v>
      </c>
      <c r="I126" s="14">
        <f>data!AD78</f>
        <v>0</v>
      </c>
    </row>
    <row r="127" spans="1:9" ht="20.149999999999999" customHeight="1" x14ac:dyDescent="0.35">
      <c r="A127" s="23">
        <v>25</v>
      </c>
      <c r="B127" s="14" t="s">
        <v>1189</v>
      </c>
      <c r="C127" s="14">
        <f>data!X79</f>
        <v>0</v>
      </c>
      <c r="D127" s="14">
        <f>data!Y79</f>
        <v>0</v>
      </c>
      <c r="E127" s="14">
        <f>data!Z79</f>
        <v>0</v>
      </c>
      <c r="F127" s="14">
        <f>data!AA79</f>
        <v>0</v>
      </c>
      <c r="G127" s="14">
        <f>data!AB79</f>
        <v>0</v>
      </c>
      <c r="H127" s="14">
        <f>data!AC79</f>
        <v>0</v>
      </c>
      <c r="I127" s="14">
        <f>data!AD79</f>
        <v>0</v>
      </c>
    </row>
    <row r="128" spans="1:9" ht="20.149999999999999" customHeight="1" x14ac:dyDescent="0.35">
      <c r="A128" s="23">
        <v>26</v>
      </c>
      <c r="B128" s="14" t="s">
        <v>252</v>
      </c>
      <c r="C128" s="26">
        <f>data!X80</f>
        <v>0</v>
      </c>
      <c r="D128" s="26">
        <f>data!Y80</f>
        <v>0</v>
      </c>
      <c r="E128" s="26">
        <f>data!Z80</f>
        <v>0</v>
      </c>
      <c r="F128" s="26">
        <f>data!AA80</f>
        <v>0</v>
      </c>
      <c r="G128" s="26">
        <f>data!AB80</f>
        <v>0</v>
      </c>
      <c r="H128" s="26">
        <f>data!AC80</f>
        <v>0</v>
      </c>
      <c r="I128" s="26">
        <f>data!AD80</f>
        <v>0</v>
      </c>
    </row>
    <row r="129" spans="1:9" ht="20.149999999999999" customHeight="1" x14ac:dyDescent="0.35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49999999999999" customHeight="1" x14ac:dyDescent="0.35">
      <c r="A130" s="77"/>
      <c r="B130" s="77"/>
      <c r="C130" s="77"/>
      <c r="D130" s="45"/>
      <c r="E130" s="77"/>
      <c r="F130" s="77"/>
      <c r="G130" s="77"/>
      <c r="H130" s="77"/>
      <c r="I130" s="168" t="s">
        <v>1203</v>
      </c>
    </row>
    <row r="131" spans="1:9" ht="20.149999999999999" customHeight="1" x14ac:dyDescent="0.35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49999999999999" customHeight="1" x14ac:dyDescent="0.35">
      <c r="A132" s="79" t="str">
        <f>"HOSPITAL NAME: "&amp;data!C84</f>
        <v>HOSPITAL NAME: Garfield County Public Hospital District</v>
      </c>
      <c r="B132" s="77"/>
      <c r="C132" s="77"/>
      <c r="D132" s="77"/>
      <c r="E132" s="77"/>
      <c r="F132" s="77"/>
      <c r="G132" s="80"/>
      <c r="H132" s="79" t="str">
        <f>"FYE: "&amp;data!C82</f>
        <v>FYE: 12/31/2021</v>
      </c>
    </row>
    <row r="133" spans="1:9" ht="20.149999999999999" customHeight="1" x14ac:dyDescent="0.35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49999999999999" customHeight="1" x14ac:dyDescent="0.35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49999999999999" customHeight="1" x14ac:dyDescent="0.35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49999999999999" customHeight="1" x14ac:dyDescent="0.35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49999999999999" customHeight="1" x14ac:dyDescent="0.35">
      <c r="A137" s="23">
        <v>4</v>
      </c>
      <c r="B137" s="14" t="s">
        <v>233</v>
      </c>
      <c r="C137" s="14">
        <f>data!AE59</f>
        <v>1773</v>
      </c>
      <c r="D137" s="14">
        <f>data!AF59</f>
        <v>0</v>
      </c>
      <c r="E137" s="14">
        <f>data!AG59</f>
        <v>846</v>
      </c>
      <c r="F137" s="14">
        <f>data!AH59</f>
        <v>0</v>
      </c>
      <c r="G137" s="14">
        <f>data!AI59</f>
        <v>0</v>
      </c>
      <c r="H137" s="14">
        <f>data!AJ59</f>
        <v>3324</v>
      </c>
      <c r="I137" s="14">
        <f>data!AK59</f>
        <v>0</v>
      </c>
    </row>
    <row r="138" spans="1:9" ht="20.149999999999999" customHeight="1" x14ac:dyDescent="0.35">
      <c r="A138" s="23">
        <v>5</v>
      </c>
      <c r="B138" s="14" t="s">
        <v>234</v>
      </c>
      <c r="C138" s="26">
        <f>data!AE60</f>
        <v>1.98</v>
      </c>
      <c r="D138" s="26">
        <f>data!AF60</f>
        <v>0</v>
      </c>
      <c r="E138" s="26">
        <f>data!AG60</f>
        <v>2.74</v>
      </c>
      <c r="F138" s="26">
        <f>data!AH60</f>
        <v>0</v>
      </c>
      <c r="G138" s="26">
        <f>data!AI60</f>
        <v>0</v>
      </c>
      <c r="H138" s="26">
        <f>data!AJ60</f>
        <v>6.12</v>
      </c>
      <c r="I138" s="26">
        <f>data!AK60</f>
        <v>0</v>
      </c>
    </row>
    <row r="139" spans="1:9" ht="20.149999999999999" customHeight="1" x14ac:dyDescent="0.35">
      <c r="A139" s="23">
        <v>6</v>
      </c>
      <c r="B139" s="14" t="s">
        <v>235</v>
      </c>
      <c r="C139" s="14">
        <f>data!AE61</f>
        <v>210746</v>
      </c>
      <c r="D139" s="14">
        <f>data!AF61</f>
        <v>0</v>
      </c>
      <c r="E139" s="14">
        <f>data!AG61</f>
        <v>723223</v>
      </c>
      <c r="F139" s="14">
        <f>data!AH61</f>
        <v>0</v>
      </c>
      <c r="G139" s="14">
        <f>data!AI61</f>
        <v>0</v>
      </c>
      <c r="H139" s="14">
        <f>data!AJ61</f>
        <v>663611</v>
      </c>
      <c r="I139" s="14">
        <f>data!AK61</f>
        <v>0</v>
      </c>
    </row>
    <row r="140" spans="1:9" ht="20.149999999999999" customHeight="1" x14ac:dyDescent="0.35">
      <c r="A140" s="23">
        <v>7</v>
      </c>
      <c r="B140" s="14" t="s">
        <v>3</v>
      </c>
      <c r="C140" s="14">
        <f>data!AE62</f>
        <v>46312</v>
      </c>
      <c r="D140" s="14">
        <f>data!AF62</f>
        <v>0</v>
      </c>
      <c r="E140" s="14">
        <f>data!AG62</f>
        <v>158932</v>
      </c>
      <c r="F140" s="14">
        <f>data!AH62</f>
        <v>0</v>
      </c>
      <c r="G140" s="14">
        <f>data!AI62</f>
        <v>0</v>
      </c>
      <c r="H140" s="14">
        <f>data!AJ62</f>
        <v>145832</v>
      </c>
      <c r="I140" s="14">
        <f>data!AK62</f>
        <v>0</v>
      </c>
    </row>
    <row r="141" spans="1:9" ht="20.149999999999999" customHeight="1" x14ac:dyDescent="0.35">
      <c r="A141" s="23">
        <v>8</v>
      </c>
      <c r="B141" s="14" t="s">
        <v>236</v>
      </c>
      <c r="C141" s="14">
        <f>data!AE63</f>
        <v>126</v>
      </c>
      <c r="D141" s="14">
        <f>data!AF63</f>
        <v>0</v>
      </c>
      <c r="E141" s="14">
        <f>data!AG63</f>
        <v>14083</v>
      </c>
      <c r="F141" s="14">
        <f>data!AH63</f>
        <v>0</v>
      </c>
      <c r="G141" s="14">
        <f>data!AI63</f>
        <v>0</v>
      </c>
      <c r="H141" s="14">
        <f>data!AJ63</f>
        <v>2420</v>
      </c>
      <c r="I141" s="14">
        <f>data!AK63</f>
        <v>0</v>
      </c>
    </row>
    <row r="142" spans="1:9" ht="20.149999999999999" customHeight="1" x14ac:dyDescent="0.35">
      <c r="A142" s="23">
        <v>9</v>
      </c>
      <c r="B142" s="14" t="s">
        <v>237</v>
      </c>
      <c r="C142" s="14">
        <f>data!AE64</f>
        <v>2055</v>
      </c>
      <c r="D142" s="14">
        <f>data!AF64</f>
        <v>0</v>
      </c>
      <c r="E142" s="14">
        <f>data!AG64</f>
        <v>29094</v>
      </c>
      <c r="F142" s="14">
        <f>data!AH64</f>
        <v>0</v>
      </c>
      <c r="G142" s="14">
        <f>data!AI64</f>
        <v>0</v>
      </c>
      <c r="H142" s="14">
        <f>data!AJ64</f>
        <v>36522</v>
      </c>
      <c r="I142" s="14">
        <f>data!AK64</f>
        <v>0</v>
      </c>
    </row>
    <row r="143" spans="1:9" ht="20.149999999999999" customHeight="1" x14ac:dyDescent="0.35">
      <c r="A143" s="23">
        <v>10</v>
      </c>
      <c r="B143" s="14" t="s">
        <v>444</v>
      </c>
      <c r="C143" s="14">
        <f>data!AE65</f>
        <v>0</v>
      </c>
      <c r="D143" s="14">
        <f>data!AF65</f>
        <v>0</v>
      </c>
      <c r="E143" s="14">
        <f>data!AG65</f>
        <v>1073</v>
      </c>
      <c r="F143" s="14">
        <f>data!AH65</f>
        <v>0</v>
      </c>
      <c r="G143" s="14">
        <f>data!AI65</f>
        <v>0</v>
      </c>
      <c r="H143" s="14">
        <f>data!AJ65</f>
        <v>0</v>
      </c>
      <c r="I143" s="14">
        <f>data!AK65</f>
        <v>0</v>
      </c>
    </row>
    <row r="144" spans="1:9" ht="20.149999999999999" customHeight="1" x14ac:dyDescent="0.35">
      <c r="A144" s="23">
        <v>11</v>
      </c>
      <c r="B144" s="14" t="s">
        <v>445</v>
      </c>
      <c r="C144" s="14">
        <f>data!AE66</f>
        <v>0</v>
      </c>
      <c r="D144" s="14">
        <f>data!AF66</f>
        <v>0</v>
      </c>
      <c r="E144" s="14">
        <f>data!AG66</f>
        <v>39</v>
      </c>
      <c r="F144" s="14">
        <f>data!AH66</f>
        <v>0</v>
      </c>
      <c r="G144" s="14">
        <f>data!AI66</f>
        <v>0</v>
      </c>
      <c r="H144" s="14">
        <f>data!AJ66</f>
        <v>0</v>
      </c>
      <c r="I144" s="14">
        <f>data!AK66</f>
        <v>0</v>
      </c>
    </row>
    <row r="145" spans="1:9" ht="20.149999999999999" customHeight="1" x14ac:dyDescent="0.35">
      <c r="A145" s="23">
        <v>12</v>
      </c>
      <c r="B145" s="14" t="s">
        <v>6</v>
      </c>
      <c r="C145" s="14">
        <f>data!AE67</f>
        <v>4531</v>
      </c>
      <c r="D145" s="14">
        <f>data!AF67</f>
        <v>0</v>
      </c>
      <c r="E145" s="14">
        <f>data!AG67</f>
        <v>5707</v>
      </c>
      <c r="F145" s="14">
        <f>data!AH67</f>
        <v>0</v>
      </c>
      <c r="G145" s="14">
        <f>data!AI67</f>
        <v>0</v>
      </c>
      <c r="H145" s="14">
        <f>data!AJ67</f>
        <v>9370</v>
      </c>
      <c r="I145" s="14">
        <f>data!AK67</f>
        <v>0</v>
      </c>
    </row>
    <row r="146" spans="1:9" ht="20.149999999999999" customHeight="1" x14ac:dyDescent="0.35">
      <c r="A146" s="23">
        <v>13</v>
      </c>
      <c r="B146" s="14" t="s">
        <v>474</v>
      </c>
      <c r="C146" s="14">
        <f>data!AE68</f>
        <v>0</v>
      </c>
      <c r="D146" s="14">
        <f>data!AF68</f>
        <v>0</v>
      </c>
      <c r="E146" s="14">
        <f>data!AG68</f>
        <v>6553</v>
      </c>
      <c r="F146" s="14">
        <f>data!AH68</f>
        <v>0</v>
      </c>
      <c r="G146" s="14">
        <f>data!AI68</f>
        <v>0</v>
      </c>
      <c r="H146" s="14">
        <f>data!AJ68</f>
        <v>3572</v>
      </c>
      <c r="I146" s="14">
        <f>data!AK68</f>
        <v>0</v>
      </c>
    </row>
    <row r="147" spans="1:9" ht="20.149999999999999" customHeight="1" x14ac:dyDescent="0.35">
      <c r="A147" s="23">
        <v>14</v>
      </c>
      <c r="B147" s="14" t="s">
        <v>241</v>
      </c>
      <c r="C147" s="14">
        <f>data!AE69</f>
        <v>1182</v>
      </c>
      <c r="D147" s="14">
        <f>data!AF69</f>
        <v>0</v>
      </c>
      <c r="E147" s="14">
        <f>data!AG69</f>
        <v>7808</v>
      </c>
      <c r="F147" s="14">
        <f>data!AH69</f>
        <v>0</v>
      </c>
      <c r="G147" s="14">
        <f>data!AI69</f>
        <v>0</v>
      </c>
      <c r="H147" s="14">
        <f>data!AJ69</f>
        <v>6784</v>
      </c>
      <c r="I147" s="14">
        <f>data!AK69</f>
        <v>0</v>
      </c>
    </row>
    <row r="148" spans="1:9" ht="20.149999999999999" customHeight="1" x14ac:dyDescent="0.35">
      <c r="A148" s="23">
        <v>15</v>
      </c>
      <c r="B148" s="14" t="s">
        <v>242</v>
      </c>
      <c r="C148" s="14">
        <f>-data!AE70</f>
        <v>0</v>
      </c>
      <c r="D148" s="14">
        <f>-data!AF70</f>
        <v>0</v>
      </c>
      <c r="E148" s="14">
        <f>-data!AG70</f>
        <v>0</v>
      </c>
      <c r="F148" s="14">
        <f>-data!AH70</f>
        <v>0</v>
      </c>
      <c r="G148" s="14">
        <f>-data!AI70</f>
        <v>0</v>
      </c>
      <c r="H148" s="14">
        <f>-data!AJ70</f>
        <v>0</v>
      </c>
      <c r="I148" s="14">
        <f>-data!AK70</f>
        <v>0</v>
      </c>
    </row>
    <row r="149" spans="1:9" ht="20.149999999999999" customHeight="1" x14ac:dyDescent="0.35">
      <c r="A149" s="23">
        <v>16</v>
      </c>
      <c r="B149" s="48" t="s">
        <v>1180</v>
      </c>
      <c r="C149" s="14">
        <f>data!AE71</f>
        <v>264952</v>
      </c>
      <c r="D149" s="14">
        <f>data!AF71</f>
        <v>0</v>
      </c>
      <c r="E149" s="14">
        <f>data!AG71</f>
        <v>946512</v>
      </c>
      <c r="F149" s="14">
        <f>data!AH71</f>
        <v>0</v>
      </c>
      <c r="G149" s="14">
        <f>data!AI71</f>
        <v>0</v>
      </c>
      <c r="H149" s="14">
        <f>data!AJ71</f>
        <v>868111</v>
      </c>
      <c r="I149" s="14">
        <f>data!AK71</f>
        <v>0</v>
      </c>
    </row>
    <row r="150" spans="1:9" ht="20.149999999999999" customHeight="1" x14ac:dyDescent="0.35">
      <c r="A150" s="23">
        <v>17</v>
      </c>
      <c r="B150" s="14" t="s">
        <v>244</v>
      </c>
      <c r="C150" s="211"/>
      <c r="D150" s="211"/>
      <c r="E150" s="211"/>
      <c r="F150" s="211"/>
      <c r="G150" s="211"/>
      <c r="H150" s="211"/>
      <c r="I150" s="211"/>
    </row>
    <row r="151" spans="1:9" ht="20.149999999999999" customHeight="1" x14ac:dyDescent="0.35">
      <c r="A151" s="23">
        <v>18</v>
      </c>
      <c r="B151" s="14" t="s">
        <v>1181</v>
      </c>
      <c r="C151" s="48">
        <f>+data!M696</f>
        <v>48868</v>
      </c>
      <c r="D151" s="48">
        <f>+data!M697</f>
        <v>0</v>
      </c>
      <c r="E151" s="48">
        <f>+data!M698</f>
        <v>226144</v>
      </c>
      <c r="F151" s="48">
        <f>+data!M699</f>
        <v>0</v>
      </c>
      <c r="G151" s="48">
        <f>+data!M700</f>
        <v>0</v>
      </c>
      <c r="H151" s="48">
        <f>+data!M701</f>
        <v>145620</v>
      </c>
      <c r="I151" s="48">
        <f>+data!M702</f>
        <v>0</v>
      </c>
    </row>
    <row r="152" spans="1:9" ht="20.149999999999999" customHeight="1" x14ac:dyDescent="0.35">
      <c r="A152" s="23">
        <v>19</v>
      </c>
      <c r="B152" s="48" t="s">
        <v>1182</v>
      </c>
      <c r="C152" s="14">
        <f>data!AE73</f>
        <v>35540</v>
      </c>
      <c r="D152" s="14">
        <f>data!AF73</f>
        <v>0</v>
      </c>
      <c r="E152" s="14">
        <f>data!AG73</f>
        <v>695</v>
      </c>
      <c r="F152" s="14">
        <f>data!AH73</f>
        <v>0</v>
      </c>
      <c r="G152" s="14">
        <f>data!AI73</f>
        <v>0</v>
      </c>
      <c r="H152" s="14">
        <f>data!AJ73</f>
        <v>0</v>
      </c>
      <c r="I152" s="14">
        <f>data!AK73</f>
        <v>0</v>
      </c>
    </row>
    <row r="153" spans="1:9" ht="20.149999999999999" customHeight="1" x14ac:dyDescent="0.35">
      <c r="A153" s="23">
        <v>20</v>
      </c>
      <c r="B153" s="48" t="s">
        <v>1183</v>
      </c>
      <c r="C153" s="14">
        <f>data!AE74</f>
        <v>371945</v>
      </c>
      <c r="D153" s="14">
        <f>data!AF74</f>
        <v>0</v>
      </c>
      <c r="E153" s="14">
        <f>data!AG74</f>
        <v>1395998</v>
      </c>
      <c r="F153" s="14">
        <f>data!AH74</f>
        <v>0</v>
      </c>
      <c r="G153" s="14">
        <f>data!AI74</f>
        <v>0</v>
      </c>
      <c r="H153" s="14">
        <f>data!AJ74</f>
        <v>541651</v>
      </c>
      <c r="I153" s="14">
        <f>data!AK74</f>
        <v>0</v>
      </c>
    </row>
    <row r="154" spans="1:9" ht="20.149999999999999" customHeight="1" x14ac:dyDescent="0.35">
      <c r="A154" s="23">
        <v>21</v>
      </c>
      <c r="B154" s="48" t="s">
        <v>1184</v>
      </c>
      <c r="C154" s="14">
        <f>data!AE75</f>
        <v>407485</v>
      </c>
      <c r="D154" s="14">
        <f>data!AF75</f>
        <v>0</v>
      </c>
      <c r="E154" s="14">
        <f>data!AG75</f>
        <v>1396693</v>
      </c>
      <c r="F154" s="14">
        <f>data!AH75</f>
        <v>0</v>
      </c>
      <c r="G154" s="14">
        <f>data!AI75</f>
        <v>0</v>
      </c>
      <c r="H154" s="14">
        <f>data!AJ75</f>
        <v>541651</v>
      </c>
      <c r="I154" s="14">
        <f>data!AK75</f>
        <v>0</v>
      </c>
    </row>
    <row r="155" spans="1:9" ht="20.149999999999999" customHeight="1" x14ac:dyDescent="0.35">
      <c r="A155" s="23" t="s">
        <v>1185</v>
      </c>
      <c r="B155" s="60"/>
      <c r="C155" s="211"/>
      <c r="D155" s="211"/>
      <c r="E155" s="211"/>
      <c r="F155" s="211"/>
      <c r="G155" s="211"/>
      <c r="H155" s="211"/>
      <c r="I155" s="211"/>
    </row>
    <row r="156" spans="1:9" ht="20.149999999999999" customHeight="1" x14ac:dyDescent="0.35">
      <c r="A156" s="23">
        <v>22</v>
      </c>
      <c r="B156" s="14" t="s">
        <v>1186</v>
      </c>
      <c r="C156" s="14">
        <f>data!AE76</f>
        <v>501</v>
      </c>
      <c r="D156" s="14">
        <f>data!AF76</f>
        <v>0</v>
      </c>
      <c r="E156" s="14">
        <f>data!AG76</f>
        <v>631</v>
      </c>
      <c r="F156" s="14">
        <f>data!AH76</f>
        <v>0</v>
      </c>
      <c r="G156" s="14">
        <f>data!AI76</f>
        <v>0</v>
      </c>
      <c r="H156" s="14">
        <f>data!AJ76</f>
        <v>1036</v>
      </c>
      <c r="I156" s="14">
        <f>data!AK76</f>
        <v>0</v>
      </c>
    </row>
    <row r="157" spans="1:9" ht="20.149999999999999" customHeight="1" x14ac:dyDescent="0.35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0</v>
      </c>
      <c r="F157" s="14">
        <f>data!AH77</f>
        <v>0</v>
      </c>
      <c r="G157" s="14">
        <f>data!AI77</f>
        <v>0</v>
      </c>
      <c r="H157" s="14">
        <f>data!AJ77</f>
        <v>0</v>
      </c>
      <c r="I157" s="14">
        <f>data!AK77</f>
        <v>0</v>
      </c>
    </row>
    <row r="158" spans="1:9" ht="20.149999999999999" customHeight="1" x14ac:dyDescent="0.35">
      <c r="A158" s="23">
        <v>24</v>
      </c>
      <c r="B158" s="14" t="s">
        <v>1188</v>
      </c>
      <c r="C158" s="14">
        <f>data!AE78</f>
        <v>501</v>
      </c>
      <c r="D158" s="14">
        <f>data!AF78</f>
        <v>0</v>
      </c>
      <c r="E158" s="14">
        <f>data!AG78</f>
        <v>631</v>
      </c>
      <c r="F158" s="14">
        <f>data!AH78</f>
        <v>0</v>
      </c>
      <c r="G158" s="14">
        <f>data!AI78</f>
        <v>0</v>
      </c>
      <c r="H158" s="14">
        <f>data!AJ78</f>
        <v>1036</v>
      </c>
      <c r="I158" s="14">
        <f>data!AK78</f>
        <v>0</v>
      </c>
    </row>
    <row r="159" spans="1:9" ht="20.149999999999999" customHeight="1" x14ac:dyDescent="0.35">
      <c r="A159" s="23">
        <v>25</v>
      </c>
      <c r="B159" s="14" t="s">
        <v>1189</v>
      </c>
      <c r="C159" s="14">
        <f>data!AE79</f>
        <v>0</v>
      </c>
      <c r="D159" s="14">
        <f>data!AF79</f>
        <v>0</v>
      </c>
      <c r="E159" s="14">
        <f>data!AG79</f>
        <v>0</v>
      </c>
      <c r="F159" s="14">
        <f>data!AH79</f>
        <v>0</v>
      </c>
      <c r="G159" s="14">
        <f>data!AI79</f>
        <v>0</v>
      </c>
      <c r="H159" s="14">
        <f>data!AJ79</f>
        <v>0</v>
      </c>
      <c r="I159" s="14">
        <f>data!AK79</f>
        <v>0</v>
      </c>
    </row>
    <row r="160" spans="1:9" ht="20.149999999999999" customHeight="1" x14ac:dyDescent="0.35">
      <c r="A160" s="23">
        <v>26</v>
      </c>
      <c r="B160" s="14" t="s">
        <v>252</v>
      </c>
      <c r="C160" s="26">
        <f>data!AE80</f>
        <v>0</v>
      </c>
      <c r="D160" s="26">
        <f>data!AF80</f>
        <v>0</v>
      </c>
      <c r="E160" s="26">
        <f>data!AG80</f>
        <v>0</v>
      </c>
      <c r="F160" s="26">
        <f>data!AH80</f>
        <v>0</v>
      </c>
      <c r="G160" s="26">
        <f>data!AI80</f>
        <v>0</v>
      </c>
      <c r="H160" s="26">
        <f>data!AJ80</f>
        <v>2.73</v>
      </c>
      <c r="I160" s="26">
        <f>data!AK80</f>
        <v>0</v>
      </c>
    </row>
    <row r="161" spans="1:9" ht="20.149999999999999" customHeight="1" x14ac:dyDescent="0.35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49999999999999" customHeight="1" x14ac:dyDescent="0.35">
      <c r="A162" s="77"/>
      <c r="B162" s="77"/>
      <c r="C162" s="77"/>
      <c r="D162" s="45"/>
      <c r="E162" s="77"/>
      <c r="F162" s="77"/>
      <c r="G162" s="77"/>
      <c r="H162" s="77"/>
      <c r="I162" s="168" t="s">
        <v>1206</v>
      </c>
    </row>
    <row r="163" spans="1:9" ht="20.149999999999999" customHeight="1" x14ac:dyDescent="0.35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49999999999999" customHeight="1" x14ac:dyDescent="0.35">
      <c r="A164" s="79" t="str">
        <f>"HOSPITAL NAME: "&amp;data!C84</f>
        <v>HOSPITAL NAME: Garfield County Public Hospital District</v>
      </c>
      <c r="B164" s="77"/>
      <c r="C164" s="77"/>
      <c r="D164" s="77"/>
      <c r="E164" s="77"/>
      <c r="F164" s="77"/>
      <c r="G164" s="80"/>
      <c r="H164" s="79" t="str">
        <f>"FYE: "&amp;data!C82</f>
        <v>FYE: 12/31/2021</v>
      </c>
    </row>
    <row r="165" spans="1:9" ht="20.149999999999999" customHeight="1" x14ac:dyDescent="0.35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49999999999999" customHeight="1" x14ac:dyDescent="0.35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49999999999999" customHeight="1" x14ac:dyDescent="0.35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49999999999999" customHeight="1" x14ac:dyDescent="0.35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49999999999999" customHeight="1" x14ac:dyDescent="0.35">
      <c r="A169" s="23">
        <v>4</v>
      </c>
      <c r="B169" s="14" t="s">
        <v>233</v>
      </c>
      <c r="C169" s="14">
        <f>data!AL59</f>
        <v>0</v>
      </c>
      <c r="D169" s="14">
        <f>data!AM59</f>
        <v>0</v>
      </c>
      <c r="E169" s="14">
        <f>data!AN59</f>
        <v>0</v>
      </c>
      <c r="F169" s="14">
        <f>data!AO59</f>
        <v>936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49999999999999" customHeight="1" x14ac:dyDescent="0.35">
      <c r="A170" s="23">
        <v>5</v>
      </c>
      <c r="B170" s="14" t="s">
        <v>234</v>
      </c>
      <c r="C170" s="26">
        <f>data!AL60</f>
        <v>0</v>
      </c>
      <c r="D170" s="26">
        <f>data!AM60</f>
        <v>0</v>
      </c>
      <c r="E170" s="26">
        <f>data!AN60</f>
        <v>0</v>
      </c>
      <c r="F170" s="26">
        <f>data!AO60</f>
        <v>0.14000000000000001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49999999999999" customHeight="1" x14ac:dyDescent="0.35">
      <c r="A171" s="23">
        <v>6</v>
      </c>
      <c r="B171" s="14" t="s">
        <v>235</v>
      </c>
      <c r="C171" s="14">
        <f>data!AL61</f>
        <v>0</v>
      </c>
      <c r="D171" s="14">
        <f>data!AM61</f>
        <v>0</v>
      </c>
      <c r="E171" s="14">
        <f>data!AN61</f>
        <v>0</v>
      </c>
      <c r="F171" s="14">
        <f>data!AO61</f>
        <v>10004</v>
      </c>
      <c r="G171" s="14">
        <f>data!AP61</f>
        <v>0</v>
      </c>
      <c r="H171" s="14">
        <f>data!AQ61</f>
        <v>0</v>
      </c>
      <c r="I171" s="14">
        <f>data!AR61</f>
        <v>0</v>
      </c>
    </row>
    <row r="172" spans="1:9" ht="20.149999999999999" customHeight="1" x14ac:dyDescent="0.35">
      <c r="A172" s="23">
        <v>7</v>
      </c>
      <c r="B172" s="14" t="s">
        <v>3</v>
      </c>
      <c r="C172" s="14">
        <f>data!AL62</f>
        <v>0</v>
      </c>
      <c r="D172" s="14">
        <f>data!AM62</f>
        <v>0</v>
      </c>
      <c r="E172" s="14">
        <f>data!AN62</f>
        <v>0</v>
      </c>
      <c r="F172" s="14">
        <f>data!AO62</f>
        <v>2198</v>
      </c>
      <c r="G172" s="14">
        <f>data!AP62</f>
        <v>0</v>
      </c>
      <c r="H172" s="14">
        <f>data!AQ62</f>
        <v>0</v>
      </c>
      <c r="I172" s="14">
        <f>data!AR62</f>
        <v>0</v>
      </c>
    </row>
    <row r="173" spans="1:9" ht="20.149999999999999" customHeight="1" x14ac:dyDescent="0.35">
      <c r="A173" s="23">
        <v>8</v>
      </c>
      <c r="B173" s="14" t="s">
        <v>236</v>
      </c>
      <c r="C173" s="14">
        <f>data!AL63</f>
        <v>0</v>
      </c>
      <c r="D173" s="14">
        <f>data!AM63</f>
        <v>0</v>
      </c>
      <c r="E173" s="14">
        <f>data!AN63</f>
        <v>0</v>
      </c>
      <c r="F173" s="14">
        <f>data!AO63</f>
        <v>6280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49999999999999" customHeight="1" x14ac:dyDescent="0.35">
      <c r="A174" s="23">
        <v>9</v>
      </c>
      <c r="B174" s="14" t="s">
        <v>237</v>
      </c>
      <c r="C174" s="14">
        <f>data!AL64</f>
        <v>0</v>
      </c>
      <c r="D174" s="14">
        <f>data!AM64</f>
        <v>0</v>
      </c>
      <c r="E174" s="14">
        <f>data!AN64</f>
        <v>0</v>
      </c>
      <c r="F174" s="14">
        <f>data!AO64</f>
        <v>700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49999999999999" customHeight="1" x14ac:dyDescent="0.35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6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49999999999999" customHeight="1" x14ac:dyDescent="0.35">
      <c r="A176" s="23">
        <v>11</v>
      </c>
      <c r="B176" s="14" t="s">
        <v>445</v>
      </c>
      <c r="C176" s="14">
        <f>data!AL66</f>
        <v>0</v>
      </c>
      <c r="D176" s="14">
        <f>data!AM66</f>
        <v>0</v>
      </c>
      <c r="E176" s="14">
        <f>data!AN66</f>
        <v>0</v>
      </c>
      <c r="F176" s="14">
        <f>data!AO66</f>
        <v>122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49999999999999" customHeight="1" x14ac:dyDescent="0.35">
      <c r="A177" s="23">
        <v>12</v>
      </c>
      <c r="B177" s="14" t="s">
        <v>6</v>
      </c>
      <c r="C177" s="14">
        <f>data!AL67</f>
        <v>0</v>
      </c>
      <c r="D177" s="14">
        <f>data!AM67</f>
        <v>0</v>
      </c>
      <c r="E177" s="14">
        <f>data!AN67</f>
        <v>0</v>
      </c>
      <c r="F177" s="14">
        <f>data!AO67</f>
        <v>516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49999999999999" customHeight="1" x14ac:dyDescent="0.35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109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49999999999999" customHeight="1" x14ac:dyDescent="0.35">
      <c r="A179" s="23">
        <v>14</v>
      </c>
      <c r="B179" s="14" t="s">
        <v>241</v>
      </c>
      <c r="C179" s="14">
        <f>data!AL69</f>
        <v>0</v>
      </c>
      <c r="D179" s="14">
        <f>data!AM69</f>
        <v>0</v>
      </c>
      <c r="E179" s="14">
        <f>data!AN69</f>
        <v>0</v>
      </c>
      <c r="F179" s="14">
        <f>data!AO69</f>
        <v>116</v>
      </c>
      <c r="G179" s="14">
        <f>data!AP69</f>
        <v>0</v>
      </c>
      <c r="H179" s="14">
        <f>data!AQ69</f>
        <v>0</v>
      </c>
      <c r="I179" s="14">
        <f>data!AR69</f>
        <v>0</v>
      </c>
    </row>
    <row r="180" spans="1:9" ht="20.149999999999999" customHeight="1" x14ac:dyDescent="0.35">
      <c r="A180" s="23">
        <v>15</v>
      </c>
      <c r="B180" s="14" t="s">
        <v>242</v>
      </c>
      <c r="C180" s="14">
        <f>-data!AL70</f>
        <v>0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49999999999999" customHeight="1" x14ac:dyDescent="0.35">
      <c r="A181" s="23">
        <v>16</v>
      </c>
      <c r="B181" s="48" t="s">
        <v>1180</v>
      </c>
      <c r="C181" s="14">
        <f>data!AL71</f>
        <v>0</v>
      </c>
      <c r="D181" s="14">
        <f>data!AM71</f>
        <v>0</v>
      </c>
      <c r="E181" s="14">
        <f>data!AN71</f>
        <v>0</v>
      </c>
      <c r="F181" s="14">
        <f>data!AO71</f>
        <v>20051</v>
      </c>
      <c r="G181" s="14">
        <f>data!AP71</f>
        <v>0</v>
      </c>
      <c r="H181" s="14">
        <f>data!AQ71</f>
        <v>0</v>
      </c>
      <c r="I181" s="14">
        <f>data!AR71</f>
        <v>0</v>
      </c>
    </row>
    <row r="182" spans="1:9" ht="20.149999999999999" customHeight="1" x14ac:dyDescent="0.35">
      <c r="A182" s="23">
        <v>17</v>
      </c>
      <c r="B182" s="14" t="s">
        <v>244</v>
      </c>
      <c r="C182" s="211"/>
      <c r="D182" s="211"/>
      <c r="E182" s="211"/>
      <c r="F182" s="211"/>
      <c r="G182" s="211"/>
      <c r="H182" s="211"/>
      <c r="I182" s="211"/>
    </row>
    <row r="183" spans="1:9" ht="20.149999999999999" customHeight="1" x14ac:dyDescent="0.35">
      <c r="A183" s="23">
        <v>18</v>
      </c>
      <c r="B183" s="14" t="s">
        <v>1181</v>
      </c>
      <c r="C183" s="48">
        <f>+data!M703</f>
        <v>0</v>
      </c>
      <c r="D183" s="48">
        <f>+data!M704</f>
        <v>0</v>
      </c>
      <c r="E183" s="48">
        <f>+data!M705</f>
        <v>0</v>
      </c>
      <c r="F183" s="48">
        <f>+data!M706</f>
        <v>62970</v>
      </c>
      <c r="G183" s="48">
        <f>+data!M707</f>
        <v>0</v>
      </c>
      <c r="H183" s="48">
        <f>+data!M708</f>
        <v>0</v>
      </c>
      <c r="I183" s="48">
        <f>+data!M709</f>
        <v>0</v>
      </c>
    </row>
    <row r="184" spans="1:9" ht="20.149999999999999" customHeight="1" x14ac:dyDescent="0.35">
      <c r="A184" s="23">
        <v>19</v>
      </c>
      <c r="B184" s="48" t="s">
        <v>1182</v>
      </c>
      <c r="C184" s="14">
        <f>data!AL73</f>
        <v>0</v>
      </c>
      <c r="D184" s="14">
        <f>data!AM73</f>
        <v>0</v>
      </c>
      <c r="E184" s="14">
        <f>data!AN73</f>
        <v>0</v>
      </c>
      <c r="F184" s="14">
        <f>data!AO73</f>
        <v>38413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49999999999999" customHeight="1" x14ac:dyDescent="0.35">
      <c r="A185" s="23">
        <v>20</v>
      </c>
      <c r="B185" s="48" t="s">
        <v>1183</v>
      </c>
      <c r="C185" s="14">
        <f>data!AL74</f>
        <v>0</v>
      </c>
      <c r="D185" s="14">
        <f>data!AM74</f>
        <v>0</v>
      </c>
      <c r="E185" s="14">
        <f>data!AN74</f>
        <v>0</v>
      </c>
      <c r="F185" s="14">
        <f>data!AO74</f>
        <v>365394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49999999999999" customHeight="1" x14ac:dyDescent="0.35">
      <c r="A186" s="23">
        <v>21</v>
      </c>
      <c r="B186" s="48" t="s">
        <v>1184</v>
      </c>
      <c r="C186" s="14">
        <f>data!AL75</f>
        <v>0</v>
      </c>
      <c r="D186" s="14">
        <f>data!AM75</f>
        <v>0</v>
      </c>
      <c r="E186" s="14">
        <f>data!AN75</f>
        <v>0</v>
      </c>
      <c r="F186" s="14">
        <f>data!AO75</f>
        <v>403807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49999999999999" customHeight="1" x14ac:dyDescent="0.35">
      <c r="A187" s="23" t="s">
        <v>1185</v>
      </c>
      <c r="B187" s="60"/>
      <c r="C187" s="211"/>
      <c r="D187" s="211"/>
      <c r="E187" s="211"/>
      <c r="F187" s="211"/>
      <c r="G187" s="211"/>
      <c r="H187" s="211"/>
      <c r="I187" s="211"/>
    </row>
    <row r="188" spans="1:9" ht="20.149999999999999" customHeight="1" x14ac:dyDescent="0.35">
      <c r="A188" s="23">
        <v>22</v>
      </c>
      <c r="B188" s="14" t="s">
        <v>1186</v>
      </c>
      <c r="C188" s="14">
        <f>data!AL76</f>
        <v>0</v>
      </c>
      <c r="D188" s="14">
        <f>data!AM76</f>
        <v>0</v>
      </c>
      <c r="E188" s="14">
        <f>data!AN76</f>
        <v>0</v>
      </c>
      <c r="F188" s="14">
        <f>data!AO76</f>
        <v>57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49999999999999" customHeight="1" x14ac:dyDescent="0.35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111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49999999999999" customHeight="1" x14ac:dyDescent="0.35">
      <c r="A190" s="23">
        <v>24</v>
      </c>
      <c r="B190" s="14" t="s">
        <v>1188</v>
      </c>
      <c r="C190" s="14">
        <f>data!AL78</f>
        <v>0</v>
      </c>
      <c r="D190" s="14">
        <f>data!AM78</f>
        <v>0</v>
      </c>
      <c r="E190" s="14">
        <f>data!AN78</f>
        <v>0</v>
      </c>
      <c r="F190" s="14">
        <f>data!AO78</f>
        <v>57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49999999999999" customHeight="1" x14ac:dyDescent="0.35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39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49999999999999" customHeight="1" x14ac:dyDescent="0.35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0.13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49999999999999" customHeight="1" x14ac:dyDescent="0.35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49999999999999" customHeight="1" x14ac:dyDescent="0.35">
      <c r="A194" s="77"/>
      <c r="B194" s="77"/>
      <c r="C194" s="77"/>
      <c r="D194" s="45"/>
      <c r="E194" s="77"/>
      <c r="F194" s="77"/>
      <c r="G194" s="77"/>
      <c r="H194" s="77"/>
      <c r="I194" s="168" t="s">
        <v>1210</v>
      </c>
    </row>
    <row r="195" spans="1:9" ht="20.149999999999999" customHeight="1" x14ac:dyDescent="0.35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49999999999999" customHeight="1" x14ac:dyDescent="0.35">
      <c r="A196" s="79" t="str">
        <f>"HOSPITAL NAME: "&amp;data!C84</f>
        <v>HOSPITAL NAME: Garfield County Public Hospital District</v>
      </c>
      <c r="B196" s="77"/>
      <c r="C196" s="77"/>
      <c r="D196" s="77"/>
      <c r="E196" s="77"/>
      <c r="F196" s="77"/>
      <c r="G196" s="80"/>
      <c r="H196" s="79" t="str">
        <f>"FYE: "&amp;data!C82</f>
        <v>FYE: 12/31/2021</v>
      </c>
    </row>
    <row r="197" spans="1:9" ht="20.149999999999999" customHeight="1" x14ac:dyDescent="0.35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49999999999999" customHeight="1" x14ac:dyDescent="0.35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49999999999999" customHeight="1" x14ac:dyDescent="0.35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49999999999999" customHeight="1" x14ac:dyDescent="0.35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12"/>
      <c r="G200" s="212"/>
      <c r="H200" s="212"/>
      <c r="I200" s="15" t="s">
        <v>231</v>
      </c>
    </row>
    <row r="201" spans="1:9" ht="20.149999999999999" customHeight="1" x14ac:dyDescent="0.35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12"/>
      <c r="G201" s="212"/>
      <c r="H201" s="212"/>
      <c r="I201" s="14">
        <f>data!AY59</f>
        <v>19238</v>
      </c>
    </row>
    <row r="202" spans="1:9" ht="20.149999999999999" customHeight="1" x14ac:dyDescent="0.35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0</v>
      </c>
      <c r="G202" s="26">
        <f>data!AW60</f>
        <v>0</v>
      </c>
      <c r="H202" s="26">
        <f>data!AX60</f>
        <v>0</v>
      </c>
      <c r="I202" s="26">
        <f>data!AY60</f>
        <v>6.31</v>
      </c>
    </row>
    <row r="203" spans="1:9" ht="20.149999999999999" customHeight="1" x14ac:dyDescent="0.35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0</v>
      </c>
      <c r="G203" s="14">
        <f>data!AW61</f>
        <v>0</v>
      </c>
      <c r="H203" s="14">
        <f>data!AX61</f>
        <v>0</v>
      </c>
      <c r="I203" s="14">
        <f>data!AY61</f>
        <v>287470</v>
      </c>
    </row>
    <row r="204" spans="1:9" ht="20.149999999999999" customHeight="1" x14ac:dyDescent="0.35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0</v>
      </c>
      <c r="G204" s="14">
        <f>data!AW62</f>
        <v>0</v>
      </c>
      <c r="H204" s="14">
        <f>data!AX62</f>
        <v>0</v>
      </c>
      <c r="I204" s="14">
        <f>data!AY62</f>
        <v>63173</v>
      </c>
    </row>
    <row r="205" spans="1:9" ht="20.149999999999999" customHeight="1" x14ac:dyDescent="0.35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0</v>
      </c>
      <c r="G205" s="14">
        <f>data!AW63</f>
        <v>0</v>
      </c>
      <c r="H205" s="14">
        <f>data!AX63</f>
        <v>0</v>
      </c>
      <c r="I205" s="14">
        <f>data!AY63</f>
        <v>20232</v>
      </c>
    </row>
    <row r="206" spans="1:9" ht="20.149999999999999" customHeight="1" x14ac:dyDescent="0.35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0</v>
      </c>
      <c r="G206" s="14">
        <f>data!AW64</f>
        <v>0</v>
      </c>
      <c r="H206" s="14">
        <f>data!AX64</f>
        <v>0</v>
      </c>
      <c r="I206" s="14">
        <f>data!AY64</f>
        <v>76001</v>
      </c>
    </row>
    <row r="207" spans="1:9" ht="20.149999999999999" customHeight="1" x14ac:dyDescent="0.35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0</v>
      </c>
      <c r="G207" s="14">
        <f>data!AW65</f>
        <v>0</v>
      </c>
      <c r="H207" s="14">
        <f>data!AX65</f>
        <v>0</v>
      </c>
      <c r="I207" s="14">
        <f>data!AY65</f>
        <v>2384</v>
      </c>
    </row>
    <row r="208" spans="1:9" ht="20.149999999999999" customHeight="1" x14ac:dyDescent="0.35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0</v>
      </c>
      <c r="G208" s="14">
        <f>data!AW66</f>
        <v>0</v>
      </c>
      <c r="H208" s="14">
        <f>data!AX66</f>
        <v>0</v>
      </c>
      <c r="I208" s="14">
        <f>data!AY66</f>
        <v>1306</v>
      </c>
    </row>
    <row r="209" spans="1:9" ht="20.149999999999999" customHeight="1" x14ac:dyDescent="0.35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0</v>
      </c>
      <c r="G209" s="14">
        <f>data!AW67</f>
        <v>0</v>
      </c>
      <c r="H209" s="14">
        <f>data!AX67</f>
        <v>0</v>
      </c>
      <c r="I209" s="14">
        <f>data!AY67</f>
        <v>7742</v>
      </c>
    </row>
    <row r="210" spans="1:9" ht="20.149999999999999" customHeight="1" x14ac:dyDescent="0.35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0</v>
      </c>
      <c r="G210" s="14">
        <f>data!AW68</f>
        <v>0</v>
      </c>
      <c r="H210" s="14">
        <f>data!AX68</f>
        <v>0</v>
      </c>
      <c r="I210" s="14">
        <f>data!AY68</f>
        <v>0</v>
      </c>
    </row>
    <row r="211" spans="1:9" ht="20.149999999999999" customHeight="1" x14ac:dyDescent="0.35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0</v>
      </c>
      <c r="G211" s="14">
        <f>data!AW69</f>
        <v>0</v>
      </c>
      <c r="H211" s="14">
        <f>data!AX69</f>
        <v>0</v>
      </c>
      <c r="I211" s="14">
        <f>data!AY69</f>
        <v>415</v>
      </c>
    </row>
    <row r="212" spans="1:9" ht="20.149999999999999" customHeight="1" x14ac:dyDescent="0.35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0</v>
      </c>
      <c r="H212" s="14">
        <f>-data!AX70</f>
        <v>0</v>
      </c>
      <c r="I212" s="14">
        <f>-data!AY70</f>
        <v>0</v>
      </c>
    </row>
    <row r="213" spans="1:9" ht="20.149999999999999" customHeight="1" x14ac:dyDescent="0.35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0</v>
      </c>
      <c r="G213" s="14">
        <f>data!AW71</f>
        <v>0</v>
      </c>
      <c r="H213" s="14">
        <f>data!AX71</f>
        <v>0</v>
      </c>
      <c r="I213" s="14">
        <f>data!AY71</f>
        <v>458723</v>
      </c>
    </row>
    <row r="214" spans="1:9" ht="20.149999999999999" customHeight="1" x14ac:dyDescent="0.35">
      <c r="A214" s="23">
        <v>17</v>
      </c>
      <c r="B214" s="14" t="s">
        <v>244</v>
      </c>
      <c r="C214" s="211"/>
      <c r="D214" s="211"/>
      <c r="E214" s="211"/>
      <c r="F214" s="211"/>
      <c r="G214" s="211"/>
      <c r="H214" s="211"/>
      <c r="I214" s="211"/>
    </row>
    <row r="215" spans="1:9" ht="20.149999999999999" customHeight="1" x14ac:dyDescent="0.35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0</v>
      </c>
      <c r="G215" s="22"/>
      <c r="H215" s="14"/>
      <c r="I215" s="14"/>
    </row>
    <row r="216" spans="1:9" ht="20.149999999999999" customHeight="1" x14ac:dyDescent="0.35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0</v>
      </c>
      <c r="G216" s="213" t="str">
        <f>IF(data!AW73&gt;0,data!AW73,"")</f>
        <v>x</v>
      </c>
      <c r="H216" s="213" t="str">
        <f>IF(data!AX73&gt;0,data!AX73,"")</f>
        <v>x</v>
      </c>
      <c r="I216" s="213" t="str">
        <f>IF(data!AY73&gt;0,data!AY73,"")</f>
        <v>x</v>
      </c>
    </row>
    <row r="217" spans="1:9" ht="20.149999999999999" customHeight="1" x14ac:dyDescent="0.35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0</v>
      </c>
      <c r="G217" s="213" t="str">
        <f>IF(data!AW74&gt;0,data!AW74,"")</f>
        <v>x</v>
      </c>
      <c r="H217" s="213" t="str">
        <f>IF(data!AX74&gt;0,data!AX74,"")</f>
        <v>x</v>
      </c>
      <c r="I217" s="213" t="str">
        <f>IF(data!AY74&gt;0,data!AY74,"")</f>
        <v>x</v>
      </c>
    </row>
    <row r="218" spans="1:9" ht="20.149999999999999" customHeight="1" x14ac:dyDescent="0.35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0</v>
      </c>
      <c r="G218" s="213" t="str">
        <f>IF(data!AW75&gt;0,data!AW75,"")</f>
        <v>x</v>
      </c>
      <c r="H218" s="213" t="str">
        <f>IF(data!AX75&gt;0,data!AX75,"")</f>
        <v>x</v>
      </c>
      <c r="I218" s="213" t="str">
        <f>IF(data!AY75&gt;0,data!AY75,"")</f>
        <v>x</v>
      </c>
    </row>
    <row r="219" spans="1:9" ht="20.149999999999999" customHeight="1" x14ac:dyDescent="0.35">
      <c r="A219" s="23" t="s">
        <v>1185</v>
      </c>
      <c r="B219" s="60"/>
      <c r="C219" s="211"/>
      <c r="D219" s="211"/>
      <c r="E219" s="211"/>
      <c r="F219" s="211"/>
      <c r="G219" s="211"/>
      <c r="H219" s="211"/>
      <c r="I219" s="211"/>
    </row>
    <row r="220" spans="1:9" ht="20.149999999999999" customHeight="1" x14ac:dyDescent="0.35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0</v>
      </c>
      <c r="G220" s="14">
        <f>data!AW76</f>
        <v>0</v>
      </c>
      <c r="H220" s="14">
        <f>data!AX76</f>
        <v>0</v>
      </c>
      <c r="I220" s="85">
        <f>data!AY76</f>
        <v>856</v>
      </c>
    </row>
    <row r="221" spans="1:9" ht="20.149999999999999" customHeight="1" x14ac:dyDescent="0.35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13" t="str">
        <f>IF(data!AX77&gt;0,data!AX77,"")</f>
        <v>x</v>
      </c>
      <c r="I221" s="213" t="str">
        <f>IF(data!AY77&gt;0,data!AY77,"")</f>
        <v>x</v>
      </c>
    </row>
    <row r="222" spans="1:9" ht="20.149999999999999" customHeight="1" x14ac:dyDescent="0.35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0</v>
      </c>
      <c r="G222" s="14">
        <f>data!AW78</f>
        <v>0</v>
      </c>
      <c r="H222" s="213" t="str">
        <f>IF(data!AX78&gt;0,data!AX78,"")</f>
        <v>x</v>
      </c>
      <c r="I222" s="213" t="str">
        <f>IF(data!AY78&gt;0,data!AY78,"")</f>
        <v>x</v>
      </c>
    </row>
    <row r="223" spans="1:9" ht="20.149999999999999" customHeight="1" x14ac:dyDescent="0.35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13" t="str">
        <f>IF(data!AX79&gt;0,data!AX79,"")</f>
        <v>x</v>
      </c>
      <c r="I223" s="213" t="str">
        <f>IF(data!AY79&gt;0,data!AY79,"")</f>
        <v>x</v>
      </c>
    </row>
    <row r="224" spans="1:9" ht="20.149999999999999" customHeight="1" x14ac:dyDescent="0.35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0</v>
      </c>
      <c r="G224" s="213" t="str">
        <f>IF(data!AW80&gt;0,data!AW80,"")</f>
        <v>x</v>
      </c>
      <c r="H224" s="213" t="str">
        <f>IF(data!AX80&gt;0,data!AX80,"")</f>
        <v>x</v>
      </c>
      <c r="I224" s="213" t="str">
        <f>IF(data!AY80&gt;0,data!AY80,"")</f>
        <v>x</v>
      </c>
    </row>
    <row r="225" spans="1:9" ht="20.149999999999999" customHeight="1" x14ac:dyDescent="0.35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49999999999999" customHeight="1" x14ac:dyDescent="0.35">
      <c r="A226" s="77"/>
      <c r="B226" s="77"/>
      <c r="C226" s="77"/>
      <c r="D226" s="45"/>
      <c r="E226" s="77"/>
      <c r="F226" s="77"/>
      <c r="G226" s="77"/>
      <c r="H226" s="77"/>
      <c r="I226" s="168" t="s">
        <v>1214</v>
      </c>
    </row>
    <row r="227" spans="1:9" ht="20.149999999999999" customHeight="1" x14ac:dyDescent="0.35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49999999999999" customHeight="1" x14ac:dyDescent="0.35">
      <c r="A228" s="79" t="str">
        <f>"HOSPITAL NAME: "&amp;data!C84</f>
        <v>HOSPITAL NAME: Garfield County Public Hospital District</v>
      </c>
      <c r="B228" s="77"/>
      <c r="C228" s="77"/>
      <c r="D228" s="77"/>
      <c r="E228" s="77"/>
      <c r="F228" s="77"/>
      <c r="G228" s="80"/>
      <c r="H228" s="79" t="str">
        <f>"FYE: "&amp;data!C82</f>
        <v>FYE: 12/31/2021</v>
      </c>
    </row>
    <row r="229" spans="1:9" ht="20.149999999999999" customHeight="1" x14ac:dyDescent="0.35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49999999999999" customHeight="1" x14ac:dyDescent="0.35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49999999999999" customHeight="1" x14ac:dyDescent="0.35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49999999999999" customHeight="1" x14ac:dyDescent="0.35">
      <c r="A232" s="23">
        <v>3</v>
      </c>
      <c r="B232" s="14" t="s">
        <v>1179</v>
      </c>
      <c r="C232" s="15" t="s">
        <v>1217</v>
      </c>
      <c r="D232" s="15" t="s">
        <v>1218</v>
      </c>
      <c r="E232" s="212"/>
      <c r="F232" s="212"/>
      <c r="G232" s="212"/>
      <c r="H232" s="15" t="s">
        <v>232</v>
      </c>
      <c r="I232" s="212"/>
    </row>
    <row r="233" spans="1:9" ht="20.149999999999999" customHeight="1" x14ac:dyDescent="0.35">
      <c r="A233" s="23">
        <v>4</v>
      </c>
      <c r="B233" s="14" t="s">
        <v>233</v>
      </c>
      <c r="C233" s="14">
        <f>data!AZ59</f>
        <v>0</v>
      </c>
      <c r="D233" s="14">
        <f>data!BA59</f>
        <v>0</v>
      </c>
      <c r="E233" s="212"/>
      <c r="F233" s="212"/>
      <c r="G233" s="212"/>
      <c r="H233" s="14">
        <f>data!BE59</f>
        <v>20923</v>
      </c>
      <c r="I233" s="212"/>
    </row>
    <row r="234" spans="1:9" ht="20.149999999999999" customHeight="1" x14ac:dyDescent="0.35">
      <c r="A234" s="23">
        <v>5</v>
      </c>
      <c r="B234" s="14" t="s">
        <v>234</v>
      </c>
      <c r="C234" s="26">
        <f>data!AZ60</f>
        <v>0</v>
      </c>
      <c r="D234" s="26">
        <f>data!BA60</f>
        <v>0.61</v>
      </c>
      <c r="E234" s="26">
        <f>data!BB60</f>
        <v>1.8</v>
      </c>
      <c r="F234" s="26">
        <f>data!BC60</f>
        <v>0</v>
      </c>
      <c r="G234" s="26">
        <f>data!BD60</f>
        <v>0</v>
      </c>
      <c r="H234" s="26">
        <f>data!BE60</f>
        <v>2.13</v>
      </c>
      <c r="I234" s="26">
        <f>data!BF60</f>
        <v>4.88</v>
      </c>
    </row>
    <row r="235" spans="1:9" ht="20.149999999999999" customHeight="1" x14ac:dyDescent="0.35">
      <c r="A235" s="23">
        <v>6</v>
      </c>
      <c r="B235" s="14" t="s">
        <v>235</v>
      </c>
      <c r="C235" s="14">
        <f>data!AZ61</f>
        <v>0</v>
      </c>
      <c r="D235" s="14">
        <f>data!BA61</f>
        <v>24308</v>
      </c>
      <c r="E235" s="14">
        <f>data!BB61</f>
        <v>117670</v>
      </c>
      <c r="F235" s="14">
        <f>data!BC61</f>
        <v>0</v>
      </c>
      <c r="G235" s="14">
        <f>data!BD61</f>
        <v>0</v>
      </c>
      <c r="H235" s="14">
        <f>data!BE61</f>
        <v>144974</v>
      </c>
      <c r="I235" s="14">
        <f>data!BF61</f>
        <v>189173</v>
      </c>
    </row>
    <row r="236" spans="1:9" ht="20.149999999999999" customHeight="1" x14ac:dyDescent="0.35">
      <c r="A236" s="23">
        <v>7</v>
      </c>
      <c r="B236" s="14" t="s">
        <v>3</v>
      </c>
      <c r="C236" s="14">
        <f>data!AZ62</f>
        <v>0</v>
      </c>
      <c r="D236" s="14">
        <f>data!BA62</f>
        <v>5342</v>
      </c>
      <c r="E236" s="14">
        <f>data!BB62</f>
        <v>25859</v>
      </c>
      <c r="F236" s="14">
        <f>data!BC62</f>
        <v>0</v>
      </c>
      <c r="G236" s="14">
        <f>data!BD62</f>
        <v>0</v>
      </c>
      <c r="H236" s="14">
        <f>data!BE62</f>
        <v>31859</v>
      </c>
      <c r="I236" s="14">
        <f>data!BF62</f>
        <v>41572</v>
      </c>
    </row>
    <row r="237" spans="1:9" ht="20.149999999999999" customHeight="1" x14ac:dyDescent="0.35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58</v>
      </c>
      <c r="F237" s="14">
        <f>data!BC63</f>
        <v>0</v>
      </c>
      <c r="G237" s="14">
        <f>data!BD63</f>
        <v>0</v>
      </c>
      <c r="H237" s="14">
        <f>data!BE63</f>
        <v>3426</v>
      </c>
      <c r="I237" s="14">
        <f>data!BF63</f>
        <v>158</v>
      </c>
    </row>
    <row r="238" spans="1:9" ht="20.149999999999999" customHeight="1" x14ac:dyDescent="0.35">
      <c r="A238" s="23">
        <v>9</v>
      </c>
      <c r="B238" s="14" t="s">
        <v>237</v>
      </c>
      <c r="C238" s="14">
        <f>data!AZ64</f>
        <v>0</v>
      </c>
      <c r="D238" s="14">
        <f>data!BA64</f>
        <v>19085</v>
      </c>
      <c r="E238" s="14">
        <f>data!BB64</f>
        <v>1934</v>
      </c>
      <c r="F238" s="14">
        <f>data!BC64</f>
        <v>0</v>
      </c>
      <c r="G238" s="14">
        <f>data!BD64</f>
        <v>0</v>
      </c>
      <c r="H238" s="14">
        <f>data!BE64</f>
        <v>38259</v>
      </c>
      <c r="I238" s="14">
        <f>data!BF64</f>
        <v>14268</v>
      </c>
    </row>
    <row r="239" spans="1:9" ht="20.149999999999999" customHeight="1" x14ac:dyDescent="0.35">
      <c r="A239" s="23">
        <v>10</v>
      </c>
      <c r="B239" s="14" t="s">
        <v>444</v>
      </c>
      <c r="C239" s="14">
        <f>data!AZ65</f>
        <v>0</v>
      </c>
      <c r="D239" s="14">
        <f>data!BA65</f>
        <v>282</v>
      </c>
      <c r="E239" s="14">
        <f>data!BB65</f>
        <v>0</v>
      </c>
      <c r="F239" s="14">
        <f>data!BC65</f>
        <v>0</v>
      </c>
      <c r="G239" s="14">
        <f>data!BD65</f>
        <v>0</v>
      </c>
      <c r="H239" s="14">
        <f>data!BE65</f>
        <v>116197</v>
      </c>
      <c r="I239" s="14">
        <f>data!BF65</f>
        <v>0</v>
      </c>
    </row>
    <row r="240" spans="1:9" ht="20.149999999999999" customHeight="1" x14ac:dyDescent="0.35">
      <c r="A240" s="23">
        <v>11</v>
      </c>
      <c r="B240" s="14" t="s">
        <v>445</v>
      </c>
      <c r="C240" s="14">
        <f>data!AZ66</f>
        <v>0</v>
      </c>
      <c r="D240" s="14">
        <f>data!BA66</f>
        <v>149</v>
      </c>
      <c r="E240" s="14">
        <f>data!BB66</f>
        <v>0</v>
      </c>
      <c r="F240" s="14">
        <f>data!BC66</f>
        <v>0</v>
      </c>
      <c r="G240" s="14">
        <f>data!BD66</f>
        <v>0</v>
      </c>
      <c r="H240" s="14">
        <f>data!BE66</f>
        <v>23401</v>
      </c>
      <c r="I240" s="14">
        <f>data!BF66</f>
        <v>220</v>
      </c>
    </row>
    <row r="241" spans="1:9" ht="20.149999999999999" customHeight="1" x14ac:dyDescent="0.35">
      <c r="A241" s="23">
        <v>12</v>
      </c>
      <c r="B241" s="14" t="s">
        <v>6</v>
      </c>
      <c r="C241" s="14">
        <f>data!AZ67</f>
        <v>0</v>
      </c>
      <c r="D241" s="14">
        <f>data!BA67</f>
        <v>6720</v>
      </c>
      <c r="E241" s="14">
        <f>data!BB67</f>
        <v>904</v>
      </c>
      <c r="F241" s="14">
        <f>data!BC67</f>
        <v>0</v>
      </c>
      <c r="G241" s="14">
        <f>data!BD67</f>
        <v>0</v>
      </c>
      <c r="H241" s="14">
        <f>data!BE67</f>
        <v>15854</v>
      </c>
      <c r="I241" s="14">
        <f>data!BF67</f>
        <v>1890</v>
      </c>
    </row>
    <row r="242" spans="1:9" ht="20.149999999999999" customHeight="1" x14ac:dyDescent="0.35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4875</v>
      </c>
      <c r="I242" s="14">
        <f>data!BF68</f>
        <v>0</v>
      </c>
    </row>
    <row r="243" spans="1:9" ht="20.149999999999999" customHeight="1" x14ac:dyDescent="0.35">
      <c r="A243" s="23">
        <v>14</v>
      </c>
      <c r="B243" s="14" t="s">
        <v>241</v>
      </c>
      <c r="C243" s="14">
        <f>data!AZ69</f>
        <v>0</v>
      </c>
      <c r="D243" s="14">
        <f>data!BA69</f>
        <v>0</v>
      </c>
      <c r="E243" s="14">
        <f>data!BB69</f>
        <v>250</v>
      </c>
      <c r="F243" s="14">
        <f>data!BC69</f>
        <v>0</v>
      </c>
      <c r="G243" s="14">
        <f>data!BD69</f>
        <v>0</v>
      </c>
      <c r="H243" s="14">
        <f>data!BE69</f>
        <v>341</v>
      </c>
      <c r="I243" s="14">
        <f>data!BF69</f>
        <v>15</v>
      </c>
    </row>
    <row r="244" spans="1:9" ht="20.149999999999999" customHeight="1" x14ac:dyDescent="0.35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0</v>
      </c>
      <c r="I244" s="14">
        <f>-data!BF70</f>
        <v>0</v>
      </c>
    </row>
    <row r="245" spans="1:9" ht="20.149999999999999" customHeight="1" x14ac:dyDescent="0.35">
      <c r="A245" s="23">
        <v>16</v>
      </c>
      <c r="B245" s="48" t="s">
        <v>1180</v>
      </c>
      <c r="C245" s="14">
        <f>data!AZ71</f>
        <v>0</v>
      </c>
      <c r="D245" s="14">
        <f>data!BA71</f>
        <v>55886</v>
      </c>
      <c r="E245" s="14">
        <f>data!BB71</f>
        <v>146675</v>
      </c>
      <c r="F245" s="14">
        <f>data!BC71</f>
        <v>0</v>
      </c>
      <c r="G245" s="14">
        <f>data!BD71</f>
        <v>0</v>
      </c>
      <c r="H245" s="14">
        <f>data!BE71</f>
        <v>379186</v>
      </c>
      <c r="I245" s="14">
        <f>data!BF71</f>
        <v>247296</v>
      </c>
    </row>
    <row r="246" spans="1:9" ht="20.149999999999999" customHeight="1" x14ac:dyDescent="0.35">
      <c r="A246" s="23">
        <v>17</v>
      </c>
      <c r="B246" s="14" t="s">
        <v>244</v>
      </c>
      <c r="C246" s="211"/>
      <c r="D246" s="211"/>
      <c r="E246" s="211"/>
      <c r="F246" s="211"/>
      <c r="G246" s="211"/>
      <c r="H246" s="211"/>
      <c r="I246" s="211"/>
    </row>
    <row r="247" spans="1:9" ht="20.149999999999999" customHeight="1" x14ac:dyDescent="0.35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49999999999999" customHeight="1" x14ac:dyDescent="0.35">
      <c r="A248" s="23">
        <v>19</v>
      </c>
      <c r="B248" s="48" t="s">
        <v>1182</v>
      </c>
      <c r="C248" s="213" t="str">
        <f>IF(data!AZ73&gt;0,data!AZ73,"")</f>
        <v>x</v>
      </c>
      <c r="D248" s="213" t="str">
        <f>IF(data!BA73&gt;0,data!BA73,"")</f>
        <v>x</v>
      </c>
      <c r="E248" s="213" t="str">
        <f>IF(data!BB73&gt;0,data!BB73,"")</f>
        <v>x</v>
      </c>
      <c r="F248" s="213" t="str">
        <f>IF(data!BC73&gt;0,data!BC73,"")</f>
        <v>x</v>
      </c>
      <c r="G248" s="213" t="str">
        <f>IF(data!BD73&gt;0,data!BD73,"")</f>
        <v>x</v>
      </c>
      <c r="H248" s="213" t="str">
        <f>IF(data!BE73&gt;0,data!BE73,"")</f>
        <v>x</v>
      </c>
      <c r="I248" s="213" t="str">
        <f>IF(data!BF73&gt;0,data!BF73,"")</f>
        <v>x</v>
      </c>
    </row>
    <row r="249" spans="1:9" ht="20.149999999999999" customHeight="1" x14ac:dyDescent="0.35">
      <c r="A249" s="23">
        <v>20</v>
      </c>
      <c r="B249" s="48" t="s">
        <v>1183</v>
      </c>
      <c r="C249" s="213" t="str">
        <f>IF(data!AZ74&gt;0,data!AZ74,"")</f>
        <v>x</v>
      </c>
      <c r="D249" s="213" t="str">
        <f>IF(data!BA74&gt;0,data!BA74,"")</f>
        <v>x</v>
      </c>
      <c r="E249" s="213" t="str">
        <f>IF(data!BB74&gt;0,data!BB74,"")</f>
        <v>x</v>
      </c>
      <c r="F249" s="213" t="str">
        <f>IF(data!BC74&gt;0,data!BC74,"")</f>
        <v>x</v>
      </c>
      <c r="G249" s="213" t="str">
        <f>IF(data!BD74&gt;0,data!BD74,"")</f>
        <v>x</v>
      </c>
      <c r="H249" s="213" t="str">
        <f>IF(data!BE74&gt;0,data!BE74,"")</f>
        <v>x</v>
      </c>
      <c r="I249" s="213" t="str">
        <f>IF(data!BF74&gt;0,data!BF74,"")</f>
        <v>x</v>
      </c>
    </row>
    <row r="250" spans="1:9" ht="20.149999999999999" customHeight="1" x14ac:dyDescent="0.35">
      <c r="A250" s="23">
        <v>21</v>
      </c>
      <c r="B250" s="48" t="s">
        <v>1184</v>
      </c>
      <c r="C250" s="213" t="str">
        <f>IF(data!AZ75&gt;0,data!AZ75,"")</f>
        <v>x</v>
      </c>
      <c r="D250" s="213" t="str">
        <f>IF(data!BA75&gt;0,data!BA75,"")</f>
        <v>x</v>
      </c>
      <c r="E250" s="213" t="str">
        <f>IF(data!BB75&gt;0,data!BB75,"")</f>
        <v>x</v>
      </c>
      <c r="F250" s="213" t="str">
        <f>IF(data!BC75&gt;0,data!BC75,"")</f>
        <v>x</v>
      </c>
      <c r="G250" s="213" t="str">
        <f>IF(data!BD75&gt;0,data!BD75,"")</f>
        <v>x</v>
      </c>
      <c r="H250" s="213" t="str">
        <f>IF(data!BE75&gt;0,data!BE75,"")</f>
        <v>x</v>
      </c>
      <c r="I250" s="213" t="str">
        <f>IF(data!BF75&gt;0,data!BF75,"")</f>
        <v>x</v>
      </c>
    </row>
    <row r="251" spans="1:9" ht="20.149999999999999" customHeight="1" x14ac:dyDescent="0.35">
      <c r="A251" s="23" t="s">
        <v>1185</v>
      </c>
      <c r="B251" s="60"/>
      <c r="C251" s="211"/>
      <c r="D251" s="211"/>
      <c r="E251" s="211"/>
      <c r="F251" s="211"/>
      <c r="G251" s="211"/>
      <c r="H251" s="211"/>
      <c r="I251" s="211"/>
    </row>
    <row r="252" spans="1:9" ht="20.149999999999999" customHeight="1" x14ac:dyDescent="0.35">
      <c r="A252" s="23">
        <v>22</v>
      </c>
      <c r="B252" s="14" t="s">
        <v>1186</v>
      </c>
      <c r="C252" s="85">
        <f>data!AZ76</f>
        <v>0</v>
      </c>
      <c r="D252" s="85">
        <f>data!BA76</f>
        <v>743</v>
      </c>
      <c r="E252" s="85">
        <f>data!BB76</f>
        <v>100</v>
      </c>
      <c r="F252" s="85">
        <f>data!BC76</f>
        <v>0</v>
      </c>
      <c r="G252" s="85">
        <f>data!BD76</f>
        <v>0</v>
      </c>
      <c r="H252" s="85">
        <f>data!BE76</f>
        <v>1753</v>
      </c>
      <c r="I252" s="85">
        <f>data!BF76</f>
        <v>209</v>
      </c>
    </row>
    <row r="253" spans="1:9" ht="20.149999999999999" customHeight="1" x14ac:dyDescent="0.35">
      <c r="A253" s="23">
        <v>23</v>
      </c>
      <c r="B253" s="14" t="s">
        <v>1187</v>
      </c>
      <c r="C253" s="85">
        <f>data!AZ77</f>
        <v>0</v>
      </c>
      <c r="D253" s="85">
        <f>data!BA77</f>
        <v>0</v>
      </c>
      <c r="E253" s="85">
        <f>data!BB77</f>
        <v>0</v>
      </c>
      <c r="F253" s="85">
        <f>data!BC77</f>
        <v>0</v>
      </c>
      <c r="G253" s="213" t="str">
        <f>IF(data!BD77&gt;0,data!BD77,"")</f>
        <v>x</v>
      </c>
      <c r="H253" s="213" t="str">
        <f>IF(data!BE77&gt;0,data!BE77,"")</f>
        <v>x</v>
      </c>
      <c r="I253" s="85">
        <f>data!BF77</f>
        <v>0</v>
      </c>
    </row>
    <row r="254" spans="1:9" ht="20.149999999999999" customHeight="1" x14ac:dyDescent="0.35">
      <c r="A254" s="23">
        <v>24</v>
      </c>
      <c r="B254" s="14" t="s">
        <v>1188</v>
      </c>
      <c r="C254" s="213" t="str">
        <f>IF(data!AZ78&gt;0,data!AZ78,"")</f>
        <v>x</v>
      </c>
      <c r="D254" s="85">
        <f>data!BA78</f>
        <v>743</v>
      </c>
      <c r="E254" s="85">
        <f>data!BB78</f>
        <v>100</v>
      </c>
      <c r="F254" s="85">
        <f>data!BC78</f>
        <v>0</v>
      </c>
      <c r="G254" s="213" t="str">
        <f>IF(data!BD78&gt;0,data!BD78,"")</f>
        <v>x</v>
      </c>
      <c r="H254" s="213" t="str">
        <f>IF(data!BE78&gt;0,data!BE78,"")</f>
        <v>x</v>
      </c>
      <c r="I254" s="213" t="str">
        <f>IF(data!BF78&gt;0,data!BF78,"")</f>
        <v>x</v>
      </c>
    </row>
    <row r="255" spans="1:9" ht="20.149999999999999" customHeight="1" x14ac:dyDescent="0.35">
      <c r="A255" s="23">
        <v>25</v>
      </c>
      <c r="B255" s="14" t="s">
        <v>1189</v>
      </c>
      <c r="C255" s="213" t="str">
        <f>IF(data!AZ79&gt;0,data!AZ79,"")</f>
        <v>x</v>
      </c>
      <c r="D255" s="213" t="str">
        <f>IF(data!BA79&gt;0,data!BA79,"")</f>
        <v>x</v>
      </c>
      <c r="E255" s="85">
        <f>data!BB79</f>
        <v>0</v>
      </c>
      <c r="F255" s="85">
        <f>data!BC79</f>
        <v>0</v>
      </c>
      <c r="G255" s="213" t="str">
        <f>IF(data!BD79&gt;0,data!BD79,"")</f>
        <v>x</v>
      </c>
      <c r="H255" s="213" t="str">
        <f>IF(data!BE79&gt;0,data!BE79,"")</f>
        <v>x</v>
      </c>
      <c r="I255" s="213" t="str">
        <f>IF(data!BF79&gt;0,data!BF79,"")</f>
        <v>x</v>
      </c>
    </row>
    <row r="256" spans="1:9" ht="20.149999999999999" customHeight="1" x14ac:dyDescent="0.35">
      <c r="A256" s="23">
        <v>26</v>
      </c>
      <c r="B256" s="14" t="s">
        <v>252</v>
      </c>
      <c r="C256" s="213" t="str">
        <f>IF(data!AZ80&gt;0,data!AZ80,"")</f>
        <v>x</v>
      </c>
      <c r="D256" s="213" t="str">
        <f>IF(data!BA80&gt;0,data!BA80,"")</f>
        <v>x</v>
      </c>
      <c r="E256" s="213" t="str">
        <f>IF(data!BB80&gt;0,data!BB80,"")</f>
        <v>x</v>
      </c>
      <c r="F256" s="213" t="str">
        <f>IF(data!BC80&gt;0,data!BC80,"")</f>
        <v>x</v>
      </c>
      <c r="G256" s="213" t="str">
        <f>IF(data!BD80&gt;0,data!BD80,"")</f>
        <v>x</v>
      </c>
      <c r="H256" s="213" t="str">
        <f>IF(data!BE80&gt;0,data!BE80,"")</f>
        <v>x</v>
      </c>
      <c r="I256" s="213" t="str">
        <f>IF(data!BF80&gt;0,data!BF80,"")</f>
        <v>x</v>
      </c>
    </row>
    <row r="257" spans="1:9" ht="20.149999999999999" customHeight="1" x14ac:dyDescent="0.35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49999999999999" customHeight="1" x14ac:dyDescent="0.35">
      <c r="A258" s="77"/>
      <c r="C258" s="77"/>
      <c r="D258" s="45"/>
      <c r="E258" s="77"/>
      <c r="F258" s="77"/>
      <c r="G258" s="77"/>
      <c r="H258" s="77"/>
      <c r="I258" s="168" t="s">
        <v>1219</v>
      </c>
    </row>
    <row r="259" spans="1:9" ht="20.149999999999999" customHeight="1" x14ac:dyDescent="0.35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49999999999999" customHeight="1" x14ac:dyDescent="0.35">
      <c r="A260" s="79" t="str">
        <f>"HOSPITAL NAME: "&amp;data!C84</f>
        <v>HOSPITAL NAME: Garfield County Public Hospital District</v>
      </c>
      <c r="B260" s="77"/>
      <c r="C260" s="77"/>
      <c r="D260" s="77"/>
      <c r="E260" s="77"/>
      <c r="F260" s="77"/>
      <c r="G260" s="80"/>
      <c r="H260" s="79" t="str">
        <f>"FYE: "&amp;data!C82</f>
        <v>FYE: 12/31/2021</v>
      </c>
    </row>
    <row r="261" spans="1:9" ht="20.149999999999999" customHeight="1" x14ac:dyDescent="0.35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49999999999999" customHeight="1" x14ac:dyDescent="0.35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49999999999999" customHeight="1" x14ac:dyDescent="0.35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49999999999999" customHeight="1" x14ac:dyDescent="0.35">
      <c r="A264" s="23">
        <v>3</v>
      </c>
      <c r="B264" s="14" t="s">
        <v>1179</v>
      </c>
      <c r="C264" s="212"/>
      <c r="D264" s="212"/>
      <c r="E264" s="212"/>
      <c r="F264" s="212"/>
      <c r="G264" s="212"/>
      <c r="H264" s="212"/>
      <c r="I264" s="212"/>
    </row>
    <row r="265" spans="1:9" ht="20.149999999999999" customHeight="1" x14ac:dyDescent="0.35">
      <c r="A265" s="23">
        <v>4</v>
      </c>
      <c r="B265" s="14" t="s">
        <v>233</v>
      </c>
      <c r="C265" s="212"/>
      <c r="D265" s="212"/>
      <c r="E265" s="212"/>
      <c r="F265" s="212"/>
      <c r="G265" s="212"/>
      <c r="H265" s="212"/>
      <c r="I265" s="212"/>
    </row>
    <row r="266" spans="1:9" ht="20.149999999999999" customHeight="1" x14ac:dyDescent="0.35">
      <c r="A266" s="23">
        <v>5</v>
      </c>
      <c r="B266" s="14" t="s">
        <v>234</v>
      </c>
      <c r="C266" s="26">
        <f>data!BG60</f>
        <v>0</v>
      </c>
      <c r="D266" s="26">
        <f>data!BH60</f>
        <v>0.89</v>
      </c>
      <c r="E266" s="26">
        <f>data!BI60</f>
        <v>0</v>
      </c>
      <c r="F266" s="26">
        <f>data!BJ60</f>
        <v>1.86</v>
      </c>
      <c r="G266" s="26">
        <f>data!BK60</f>
        <v>0</v>
      </c>
      <c r="H266" s="26">
        <f>data!BL60</f>
        <v>0</v>
      </c>
      <c r="I266" s="26">
        <f>data!BM60</f>
        <v>0</v>
      </c>
    </row>
    <row r="267" spans="1:9" ht="20.149999999999999" customHeight="1" x14ac:dyDescent="0.35">
      <c r="A267" s="23">
        <v>6</v>
      </c>
      <c r="B267" s="14" t="s">
        <v>235</v>
      </c>
      <c r="C267" s="14">
        <f>data!BG61</f>
        <v>0</v>
      </c>
      <c r="D267" s="14">
        <f>data!BH61</f>
        <v>50526</v>
      </c>
      <c r="E267" s="14">
        <f>data!BI61</f>
        <v>0</v>
      </c>
      <c r="F267" s="14">
        <f>data!BJ61</f>
        <v>121975</v>
      </c>
      <c r="G267" s="14">
        <f>data!BK61</f>
        <v>0</v>
      </c>
      <c r="H267" s="14">
        <f>data!BL61</f>
        <v>0</v>
      </c>
      <c r="I267" s="14">
        <f>data!BM61</f>
        <v>0</v>
      </c>
    </row>
    <row r="268" spans="1:9" ht="20.149999999999999" customHeight="1" x14ac:dyDescent="0.35">
      <c r="A268" s="23">
        <v>7</v>
      </c>
      <c r="B268" s="14" t="s">
        <v>3</v>
      </c>
      <c r="C268" s="14">
        <f>data!BG62</f>
        <v>0</v>
      </c>
      <c r="D268" s="14">
        <f>data!BH62</f>
        <v>11103</v>
      </c>
      <c r="E268" s="14">
        <f>data!BI62</f>
        <v>0</v>
      </c>
      <c r="F268" s="14">
        <f>data!BJ62</f>
        <v>26805</v>
      </c>
      <c r="G268" s="14">
        <f>data!BK62</f>
        <v>0</v>
      </c>
      <c r="H268" s="14">
        <f>data!BL62</f>
        <v>0</v>
      </c>
      <c r="I268" s="14">
        <f>data!BM62</f>
        <v>0</v>
      </c>
    </row>
    <row r="269" spans="1:9" ht="20.149999999999999" customHeight="1" x14ac:dyDescent="0.35">
      <c r="A269" s="23">
        <v>8</v>
      </c>
      <c r="B269" s="14" t="s">
        <v>236</v>
      </c>
      <c r="C269" s="14">
        <f>data!BG63</f>
        <v>0</v>
      </c>
      <c r="D269" s="14">
        <f>data!BH63</f>
        <v>898</v>
      </c>
      <c r="E269" s="14">
        <f>data!BI63</f>
        <v>0</v>
      </c>
      <c r="F269" s="14">
        <f>data!BJ63</f>
        <v>2538</v>
      </c>
      <c r="G269" s="14">
        <f>data!BK63</f>
        <v>0</v>
      </c>
      <c r="H269" s="14">
        <f>data!BL63</f>
        <v>0</v>
      </c>
      <c r="I269" s="14">
        <f>data!BM63</f>
        <v>0</v>
      </c>
    </row>
    <row r="270" spans="1:9" ht="20.149999999999999" customHeight="1" x14ac:dyDescent="0.35">
      <c r="A270" s="23">
        <v>9</v>
      </c>
      <c r="B270" s="14" t="s">
        <v>237</v>
      </c>
      <c r="C270" s="14">
        <f>data!BG64</f>
        <v>0</v>
      </c>
      <c r="D270" s="14">
        <f>data!BH64</f>
        <v>26723</v>
      </c>
      <c r="E270" s="14">
        <f>data!BI64</f>
        <v>0</v>
      </c>
      <c r="F270" s="14">
        <f>data!BJ64</f>
        <v>5245</v>
      </c>
      <c r="G270" s="14">
        <f>data!BK64</f>
        <v>0</v>
      </c>
      <c r="H270" s="14">
        <f>data!BL64</f>
        <v>0</v>
      </c>
      <c r="I270" s="14">
        <f>data!BM64</f>
        <v>0</v>
      </c>
    </row>
    <row r="271" spans="1:9" ht="20.149999999999999" customHeight="1" x14ac:dyDescent="0.35">
      <c r="A271" s="23">
        <v>10</v>
      </c>
      <c r="B271" s="14" t="s">
        <v>444</v>
      </c>
      <c r="C271" s="14">
        <f>data!BG65</f>
        <v>0</v>
      </c>
      <c r="D271" s="14">
        <f>data!BH65</f>
        <v>43760</v>
      </c>
      <c r="E271" s="14">
        <f>data!BI65</f>
        <v>0</v>
      </c>
      <c r="F271" s="14">
        <f>data!BJ65</f>
        <v>0</v>
      </c>
      <c r="G271" s="14">
        <f>data!BK65</f>
        <v>0</v>
      </c>
      <c r="H271" s="14">
        <f>data!BL65</f>
        <v>0</v>
      </c>
      <c r="I271" s="14">
        <f>data!BM65</f>
        <v>0</v>
      </c>
    </row>
    <row r="272" spans="1:9" ht="20.149999999999999" customHeight="1" x14ac:dyDescent="0.35">
      <c r="A272" s="23">
        <v>11</v>
      </c>
      <c r="B272" s="14" t="s">
        <v>445</v>
      </c>
      <c r="C272" s="14">
        <f>data!BG66</f>
        <v>0</v>
      </c>
      <c r="D272" s="14">
        <f>data!BH66</f>
        <v>107904</v>
      </c>
      <c r="E272" s="14">
        <f>data!BI66</f>
        <v>0</v>
      </c>
      <c r="F272" s="14">
        <f>data!BJ66</f>
        <v>53</v>
      </c>
      <c r="G272" s="14">
        <f>data!BK66</f>
        <v>0</v>
      </c>
      <c r="H272" s="14">
        <f>data!BL66</f>
        <v>0</v>
      </c>
      <c r="I272" s="14">
        <f>data!BM66</f>
        <v>0</v>
      </c>
    </row>
    <row r="273" spans="1:9" ht="20.149999999999999" customHeight="1" x14ac:dyDescent="0.35">
      <c r="A273" s="23">
        <v>12</v>
      </c>
      <c r="B273" s="14" t="s">
        <v>6</v>
      </c>
      <c r="C273" s="14">
        <f>data!BG67</f>
        <v>0</v>
      </c>
      <c r="D273" s="14">
        <f>data!BH67</f>
        <v>3799</v>
      </c>
      <c r="E273" s="14">
        <f>data!BI67</f>
        <v>0</v>
      </c>
      <c r="F273" s="14">
        <f>data!BJ67</f>
        <v>6231</v>
      </c>
      <c r="G273" s="14">
        <f>data!BK67</f>
        <v>0</v>
      </c>
      <c r="H273" s="14">
        <f>data!BL67</f>
        <v>0</v>
      </c>
      <c r="I273" s="14">
        <f>data!BM67</f>
        <v>0</v>
      </c>
    </row>
    <row r="274" spans="1:9" ht="20.149999999999999" customHeight="1" x14ac:dyDescent="0.35">
      <c r="A274" s="23">
        <v>13</v>
      </c>
      <c r="B274" s="14" t="s">
        <v>474</v>
      </c>
      <c r="C274" s="14">
        <f>data!BG68</f>
        <v>0</v>
      </c>
      <c r="D274" s="14">
        <f>data!BH68</f>
        <v>0</v>
      </c>
      <c r="E274" s="14">
        <f>data!BI68</f>
        <v>0</v>
      </c>
      <c r="F274" s="14">
        <f>data!BJ68</f>
        <v>3829</v>
      </c>
      <c r="G274" s="14">
        <f>data!BK68</f>
        <v>0</v>
      </c>
      <c r="H274" s="14">
        <f>data!BL68</f>
        <v>0</v>
      </c>
      <c r="I274" s="14">
        <f>data!BM68</f>
        <v>0</v>
      </c>
    </row>
    <row r="275" spans="1:9" ht="20.149999999999999" customHeight="1" x14ac:dyDescent="0.35">
      <c r="A275" s="23">
        <v>14</v>
      </c>
      <c r="B275" s="14" t="s">
        <v>241</v>
      </c>
      <c r="C275" s="14">
        <f>data!BG69</f>
        <v>0</v>
      </c>
      <c r="D275" s="14">
        <f>data!BH69</f>
        <v>37140</v>
      </c>
      <c r="E275" s="14">
        <f>data!BI69</f>
        <v>0</v>
      </c>
      <c r="F275" s="14">
        <f>data!BJ69</f>
        <v>30991</v>
      </c>
      <c r="G275" s="14">
        <f>data!BK69</f>
        <v>0</v>
      </c>
      <c r="H275" s="14">
        <f>data!BL69</f>
        <v>0</v>
      </c>
      <c r="I275" s="14">
        <f>data!BM69</f>
        <v>0</v>
      </c>
    </row>
    <row r="276" spans="1:9" ht="20.149999999999999" customHeight="1" x14ac:dyDescent="0.35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49999999999999" customHeight="1" x14ac:dyDescent="0.35">
      <c r="A277" s="23">
        <v>16</v>
      </c>
      <c r="B277" s="48" t="s">
        <v>1180</v>
      </c>
      <c r="C277" s="14">
        <f>data!BG71</f>
        <v>0</v>
      </c>
      <c r="D277" s="14">
        <f>data!BH71</f>
        <v>281853</v>
      </c>
      <c r="E277" s="14">
        <f>data!BI71</f>
        <v>0</v>
      </c>
      <c r="F277" s="14">
        <f>data!BJ71</f>
        <v>197667</v>
      </c>
      <c r="G277" s="14">
        <f>data!BK71</f>
        <v>0</v>
      </c>
      <c r="H277" s="14">
        <f>data!BL71</f>
        <v>0</v>
      </c>
      <c r="I277" s="14">
        <f>data!BM71</f>
        <v>0</v>
      </c>
    </row>
    <row r="278" spans="1:9" ht="20.149999999999999" customHeight="1" x14ac:dyDescent="0.35">
      <c r="A278" s="23">
        <v>17</v>
      </c>
      <c r="B278" s="14" t="s">
        <v>244</v>
      </c>
      <c r="C278" s="211"/>
      <c r="D278" s="211"/>
      <c r="E278" s="211"/>
      <c r="F278" s="211"/>
      <c r="G278" s="211"/>
      <c r="H278" s="211"/>
      <c r="I278" s="211"/>
    </row>
    <row r="279" spans="1:9" ht="20.149999999999999" customHeight="1" x14ac:dyDescent="0.35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49999999999999" customHeight="1" x14ac:dyDescent="0.35">
      <c r="A280" s="23">
        <v>19</v>
      </c>
      <c r="B280" s="48" t="s">
        <v>1182</v>
      </c>
      <c r="C280" s="213" t="str">
        <f>IF(data!BG73&gt;0,data!BG73,"")</f>
        <v>x</v>
      </c>
      <c r="D280" s="213" t="str">
        <f>IF(data!BH73&gt;0,data!BH73,"")</f>
        <v>x</v>
      </c>
      <c r="E280" s="213" t="str">
        <f>IF(data!BI73&gt;0,data!BI73,"")</f>
        <v>x</v>
      </c>
      <c r="F280" s="213" t="str">
        <f>IF(data!BJ73&gt;0,data!BJ73,"")</f>
        <v>x</v>
      </c>
      <c r="G280" s="213" t="str">
        <f>IF(data!BK73&gt;0,data!BK73,"")</f>
        <v>x</v>
      </c>
      <c r="H280" s="213" t="str">
        <f>IF(data!BL73&gt;0,data!BL73,"")</f>
        <v>x</v>
      </c>
      <c r="I280" s="213" t="str">
        <f>IF(data!BM73&gt;0,data!BM73,"")</f>
        <v>x</v>
      </c>
    </row>
    <row r="281" spans="1:9" ht="20.149999999999999" customHeight="1" x14ac:dyDescent="0.35">
      <c r="A281" s="23">
        <v>20</v>
      </c>
      <c r="B281" s="48" t="s">
        <v>1183</v>
      </c>
      <c r="C281" s="213" t="str">
        <f>IF(data!BG74&gt;0,data!BG74,"")</f>
        <v>x</v>
      </c>
      <c r="D281" s="213" t="str">
        <f>IF(data!BH74&gt;0,data!BH74,"")</f>
        <v>x</v>
      </c>
      <c r="E281" s="213" t="str">
        <f>IF(data!BI74&gt;0,data!BI74,"")</f>
        <v>x</v>
      </c>
      <c r="F281" s="213" t="str">
        <f>IF(data!BJ74&gt;0,data!BJ74,"")</f>
        <v>x</v>
      </c>
      <c r="G281" s="213" t="str">
        <f>IF(data!BK74&gt;0,data!BK74,"")</f>
        <v>x</v>
      </c>
      <c r="H281" s="213" t="str">
        <f>IF(data!BL74&gt;0,data!BL74,"")</f>
        <v>x</v>
      </c>
      <c r="I281" s="213" t="str">
        <f>IF(data!BM74&gt;0,data!BM74,"")</f>
        <v>x</v>
      </c>
    </row>
    <row r="282" spans="1:9" ht="20.149999999999999" customHeight="1" x14ac:dyDescent="0.35">
      <c r="A282" s="23">
        <v>21</v>
      </c>
      <c r="B282" s="48" t="s">
        <v>1184</v>
      </c>
      <c r="C282" s="213" t="str">
        <f>IF(data!BG75&gt;0,data!BG75,"")</f>
        <v>x</v>
      </c>
      <c r="D282" s="213" t="str">
        <f>IF(data!BH75&gt;0,data!BH75,"")</f>
        <v>x</v>
      </c>
      <c r="E282" s="213" t="str">
        <f>IF(data!BI75&gt;0,data!BI75,"")</f>
        <v>x</v>
      </c>
      <c r="F282" s="213" t="str">
        <f>IF(data!BJ75&gt;0,data!BJ75,"")</f>
        <v>x</v>
      </c>
      <c r="G282" s="213" t="str">
        <f>IF(data!BK75&gt;0,data!BK75,"")</f>
        <v>x</v>
      </c>
      <c r="H282" s="213" t="str">
        <f>IF(data!BL75&gt;0,data!BL75,"")</f>
        <v>x</v>
      </c>
      <c r="I282" s="213" t="str">
        <f>IF(data!BM75&gt;0,data!BM75,"")</f>
        <v>x</v>
      </c>
    </row>
    <row r="283" spans="1:9" ht="20.149999999999999" customHeight="1" x14ac:dyDescent="0.35">
      <c r="A283" s="23" t="s">
        <v>1185</v>
      </c>
      <c r="B283" s="60"/>
      <c r="C283" s="215"/>
      <c r="D283" s="215"/>
      <c r="E283" s="215"/>
      <c r="F283" s="215"/>
      <c r="G283" s="215"/>
      <c r="H283" s="215"/>
      <c r="I283" s="215"/>
    </row>
    <row r="284" spans="1:9" ht="20.149999999999999" customHeight="1" x14ac:dyDescent="0.35">
      <c r="A284" s="23">
        <v>22</v>
      </c>
      <c r="B284" s="14" t="s">
        <v>1186</v>
      </c>
      <c r="C284" s="85">
        <f>data!BG76</f>
        <v>0</v>
      </c>
      <c r="D284" s="85">
        <f>data!BH76</f>
        <v>420</v>
      </c>
      <c r="E284" s="85">
        <f>data!BI76</f>
        <v>0</v>
      </c>
      <c r="F284" s="85">
        <f>data!BJ76</f>
        <v>689</v>
      </c>
      <c r="G284" s="85">
        <f>data!BK76</f>
        <v>0</v>
      </c>
      <c r="H284" s="85">
        <f>data!BL76</f>
        <v>0</v>
      </c>
      <c r="I284" s="85">
        <f>data!BM76</f>
        <v>0</v>
      </c>
    </row>
    <row r="285" spans="1:9" ht="20.149999999999999" customHeight="1" x14ac:dyDescent="0.35">
      <c r="A285" s="23">
        <v>23</v>
      </c>
      <c r="B285" s="14" t="s">
        <v>1187</v>
      </c>
      <c r="C285" s="213" t="str">
        <f>IF(data!BG77&gt;0,data!BG77,"")</f>
        <v>x</v>
      </c>
      <c r="D285" s="85">
        <f>data!BH77</f>
        <v>0</v>
      </c>
      <c r="E285" s="85">
        <f>data!BI77</f>
        <v>0</v>
      </c>
      <c r="F285" s="213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49999999999999" customHeight="1" x14ac:dyDescent="0.35">
      <c r="A286" s="23">
        <v>24</v>
      </c>
      <c r="B286" s="14" t="s">
        <v>1188</v>
      </c>
      <c r="C286" s="213" t="str">
        <f>IF(data!BG78&gt;0,data!BG78,"")</f>
        <v>x</v>
      </c>
      <c r="D286" s="85">
        <f>data!BH78</f>
        <v>420</v>
      </c>
      <c r="E286" s="85">
        <f>data!BI78</f>
        <v>0</v>
      </c>
      <c r="F286" s="213" t="str">
        <f>IF(data!BJ78&gt;0,data!BJ78,"")</f>
        <v>x</v>
      </c>
      <c r="G286" s="85">
        <f>data!BK78</f>
        <v>0</v>
      </c>
      <c r="H286" s="85">
        <f>data!BL78</f>
        <v>0</v>
      </c>
      <c r="I286" s="85">
        <f>data!BM78</f>
        <v>0</v>
      </c>
    </row>
    <row r="287" spans="1:9" ht="20.149999999999999" customHeight="1" x14ac:dyDescent="0.35">
      <c r="A287" s="23">
        <v>25</v>
      </c>
      <c r="B287" s="14" t="s">
        <v>1189</v>
      </c>
      <c r="C287" s="213" t="str">
        <f>IF(data!BG79&gt;0,data!BG79,"")</f>
        <v>x</v>
      </c>
      <c r="D287" s="85">
        <f>data!BH79</f>
        <v>0</v>
      </c>
      <c r="E287" s="85">
        <f>data!BI79</f>
        <v>0</v>
      </c>
      <c r="F287" s="213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49999999999999" customHeight="1" x14ac:dyDescent="0.35">
      <c r="A288" s="23">
        <v>26</v>
      </c>
      <c r="B288" s="14" t="s">
        <v>252</v>
      </c>
      <c r="C288" s="213" t="str">
        <f>IF(data!BG80&gt;0,data!BG80,"")</f>
        <v>x</v>
      </c>
      <c r="D288" s="213" t="str">
        <f>IF(data!BH80&gt;0,data!BH80,"")</f>
        <v>x</v>
      </c>
      <c r="E288" s="213" t="str">
        <f>IF(data!BI80&gt;0,data!BI80,"")</f>
        <v>x</v>
      </c>
      <c r="F288" s="213" t="str">
        <f>IF(data!BJ80&gt;0,data!BJ80,"")</f>
        <v>x</v>
      </c>
      <c r="G288" s="213" t="str">
        <f>IF(data!BK80&gt;0,data!BK80,"")</f>
        <v>x</v>
      </c>
      <c r="H288" s="213" t="str">
        <f>IF(data!BL80&gt;0,data!BL80,"")</f>
        <v>x</v>
      </c>
      <c r="I288" s="213" t="str">
        <f>IF(data!BM80&gt;0,data!BM80,"")</f>
        <v>x</v>
      </c>
    </row>
    <row r="289" spans="1:9" ht="20.149999999999999" customHeight="1" x14ac:dyDescent="0.35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49999999999999" customHeight="1" x14ac:dyDescent="0.35">
      <c r="A290" s="77"/>
      <c r="B290" s="77"/>
      <c r="C290" s="77"/>
      <c r="D290" s="45"/>
      <c r="E290" s="77"/>
      <c r="F290" s="77"/>
      <c r="G290" s="77"/>
      <c r="H290" s="77"/>
      <c r="I290" s="168" t="s">
        <v>1223</v>
      </c>
    </row>
    <row r="291" spans="1:9" ht="20.149999999999999" customHeight="1" x14ac:dyDescent="0.35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49999999999999" customHeight="1" x14ac:dyDescent="0.35">
      <c r="A292" s="79" t="str">
        <f>"HOSPITAL NAME: "&amp;data!C84</f>
        <v>HOSPITAL NAME: Garfield County Public Hospital District</v>
      </c>
      <c r="B292" s="77"/>
      <c r="C292" s="77"/>
      <c r="D292" s="77"/>
      <c r="E292" s="77"/>
      <c r="F292" s="77"/>
      <c r="G292" s="80"/>
      <c r="H292" s="79" t="str">
        <f>"FYE: "&amp;data!C82</f>
        <v>FYE: 12/31/2021</v>
      </c>
    </row>
    <row r="293" spans="1:9" ht="20.149999999999999" customHeight="1" x14ac:dyDescent="0.35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49999999999999" customHeight="1" x14ac:dyDescent="0.35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49999999999999" customHeight="1" x14ac:dyDescent="0.35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49999999999999" customHeight="1" x14ac:dyDescent="0.35">
      <c r="A296" s="23">
        <v>3</v>
      </c>
      <c r="B296" s="14" t="s">
        <v>1179</v>
      </c>
      <c r="C296" s="212"/>
      <c r="D296" s="212"/>
      <c r="E296" s="212"/>
      <c r="F296" s="212"/>
      <c r="G296" s="212"/>
      <c r="H296" s="212"/>
      <c r="I296" s="212"/>
    </row>
    <row r="297" spans="1:9" ht="20.149999999999999" customHeight="1" x14ac:dyDescent="0.35">
      <c r="A297" s="23">
        <v>4</v>
      </c>
      <c r="B297" s="14" t="s">
        <v>233</v>
      </c>
      <c r="C297" s="212"/>
      <c r="D297" s="212"/>
      <c r="E297" s="212"/>
      <c r="F297" s="212"/>
      <c r="G297" s="212"/>
      <c r="H297" s="212"/>
      <c r="I297" s="212"/>
    </row>
    <row r="298" spans="1:9" ht="20.149999999999999" customHeight="1" x14ac:dyDescent="0.35">
      <c r="A298" s="23">
        <v>5</v>
      </c>
      <c r="B298" s="14" t="s">
        <v>234</v>
      </c>
      <c r="C298" s="26">
        <f>data!BN60</f>
        <v>1.1299999999999999</v>
      </c>
      <c r="D298" s="26">
        <f>data!BO60</f>
        <v>0</v>
      </c>
      <c r="E298" s="26">
        <f>data!BP60</f>
        <v>0</v>
      </c>
      <c r="F298" s="26">
        <f>data!BQ60</f>
        <v>0</v>
      </c>
      <c r="G298" s="26">
        <f>data!BR60</f>
        <v>1.01</v>
      </c>
      <c r="H298" s="26">
        <f>data!BS60</f>
        <v>0</v>
      </c>
      <c r="I298" s="26">
        <f>data!BT60</f>
        <v>0</v>
      </c>
    </row>
    <row r="299" spans="1:9" ht="20.149999999999999" customHeight="1" x14ac:dyDescent="0.35">
      <c r="A299" s="23">
        <v>6</v>
      </c>
      <c r="B299" s="14" t="s">
        <v>235</v>
      </c>
      <c r="C299" s="14">
        <f>data!BN61</f>
        <v>113534</v>
      </c>
      <c r="D299" s="14">
        <f>data!BO61</f>
        <v>0</v>
      </c>
      <c r="E299" s="14">
        <f>data!BP61</f>
        <v>0</v>
      </c>
      <c r="F299" s="14">
        <f>data!BQ61</f>
        <v>0</v>
      </c>
      <c r="G299" s="14">
        <f>data!BR61</f>
        <v>81621</v>
      </c>
      <c r="H299" s="14">
        <f>data!BS61</f>
        <v>0</v>
      </c>
      <c r="I299" s="14">
        <f>data!BT61</f>
        <v>0</v>
      </c>
    </row>
    <row r="300" spans="1:9" ht="20.149999999999999" customHeight="1" x14ac:dyDescent="0.35">
      <c r="A300" s="23">
        <v>7</v>
      </c>
      <c r="B300" s="14" t="s">
        <v>3</v>
      </c>
      <c r="C300" s="14">
        <f>data!BN62</f>
        <v>24950</v>
      </c>
      <c r="D300" s="14">
        <f>data!BO62</f>
        <v>0</v>
      </c>
      <c r="E300" s="14">
        <f>data!BP62</f>
        <v>0</v>
      </c>
      <c r="F300" s="14">
        <f>data!BQ62</f>
        <v>0</v>
      </c>
      <c r="G300" s="14">
        <f>data!BR62</f>
        <v>17937</v>
      </c>
      <c r="H300" s="14">
        <f>data!BS62</f>
        <v>0</v>
      </c>
      <c r="I300" s="14">
        <f>data!BT62</f>
        <v>0</v>
      </c>
    </row>
    <row r="301" spans="1:9" ht="20.149999999999999" customHeight="1" x14ac:dyDescent="0.35">
      <c r="A301" s="23">
        <v>8</v>
      </c>
      <c r="B301" s="14" t="s">
        <v>236</v>
      </c>
      <c r="C301" s="14">
        <f>data!BN63</f>
        <v>222751</v>
      </c>
      <c r="D301" s="14">
        <f>data!BO63</f>
        <v>0</v>
      </c>
      <c r="E301" s="14">
        <f>data!BP63</f>
        <v>0</v>
      </c>
      <c r="F301" s="14">
        <f>data!BQ63</f>
        <v>0</v>
      </c>
      <c r="G301" s="14">
        <f>data!BR63</f>
        <v>16690</v>
      </c>
      <c r="H301" s="14">
        <f>data!BS63</f>
        <v>0</v>
      </c>
      <c r="I301" s="14">
        <f>data!BT63</f>
        <v>0</v>
      </c>
    </row>
    <row r="302" spans="1:9" ht="20.149999999999999" customHeight="1" x14ac:dyDescent="0.35">
      <c r="A302" s="23">
        <v>9</v>
      </c>
      <c r="B302" s="14" t="s">
        <v>237</v>
      </c>
      <c r="C302" s="14">
        <f>data!BN64</f>
        <v>15528</v>
      </c>
      <c r="D302" s="14">
        <f>data!BO64</f>
        <v>0</v>
      </c>
      <c r="E302" s="14">
        <f>data!BP64</f>
        <v>0</v>
      </c>
      <c r="F302" s="14">
        <f>data!BQ64</f>
        <v>0</v>
      </c>
      <c r="G302" s="14">
        <f>data!BR64</f>
        <v>448</v>
      </c>
      <c r="H302" s="14">
        <f>data!BS64</f>
        <v>0</v>
      </c>
      <c r="I302" s="14">
        <f>data!BT64</f>
        <v>0</v>
      </c>
    </row>
    <row r="303" spans="1:9" ht="20.149999999999999" customHeight="1" x14ac:dyDescent="0.35">
      <c r="A303" s="23">
        <v>10</v>
      </c>
      <c r="B303" s="14" t="s">
        <v>444</v>
      </c>
      <c r="C303" s="14">
        <f>data!BN65</f>
        <v>0</v>
      </c>
      <c r="D303" s="14">
        <f>data!BO65</f>
        <v>0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49999999999999" customHeight="1" x14ac:dyDescent="0.35">
      <c r="A304" s="23">
        <v>11</v>
      </c>
      <c r="B304" s="14" t="s">
        <v>445</v>
      </c>
      <c r="C304" s="14">
        <f>data!BN66</f>
        <v>26359</v>
      </c>
      <c r="D304" s="14">
        <f>data!BO66</f>
        <v>0</v>
      </c>
      <c r="E304" s="14">
        <f>data!BP66</f>
        <v>0</v>
      </c>
      <c r="F304" s="14">
        <f>data!BQ66</f>
        <v>0</v>
      </c>
      <c r="G304" s="14">
        <f>data!BR66</f>
        <v>149</v>
      </c>
      <c r="H304" s="14">
        <f>data!BS66</f>
        <v>0</v>
      </c>
      <c r="I304" s="14">
        <f>data!BT66</f>
        <v>0</v>
      </c>
    </row>
    <row r="305" spans="1:9" ht="20.149999999999999" customHeight="1" x14ac:dyDescent="0.35">
      <c r="A305" s="23">
        <v>12</v>
      </c>
      <c r="B305" s="14" t="s">
        <v>6</v>
      </c>
      <c r="C305" s="14">
        <f>data!BN67</f>
        <v>20575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1908</v>
      </c>
      <c r="H305" s="14">
        <f>data!BS67</f>
        <v>0</v>
      </c>
      <c r="I305" s="14">
        <f>data!BT67</f>
        <v>0</v>
      </c>
    </row>
    <row r="306" spans="1:9" ht="20.149999999999999" customHeight="1" x14ac:dyDescent="0.35">
      <c r="A306" s="23">
        <v>13</v>
      </c>
      <c r="B306" s="14" t="s">
        <v>474</v>
      </c>
      <c r="C306" s="14">
        <f>data!BN68</f>
        <v>6264</v>
      </c>
      <c r="D306" s="14">
        <f>data!BO68</f>
        <v>0</v>
      </c>
      <c r="E306" s="14">
        <f>data!BP68</f>
        <v>0</v>
      </c>
      <c r="F306" s="14">
        <f>data!BQ68</f>
        <v>0</v>
      </c>
      <c r="G306" s="14">
        <f>data!BR68</f>
        <v>0</v>
      </c>
      <c r="H306" s="14">
        <f>data!BS68</f>
        <v>0</v>
      </c>
      <c r="I306" s="14">
        <f>data!BT68</f>
        <v>0</v>
      </c>
    </row>
    <row r="307" spans="1:9" ht="20.149999999999999" customHeight="1" x14ac:dyDescent="0.35">
      <c r="A307" s="23">
        <v>14</v>
      </c>
      <c r="B307" s="14" t="s">
        <v>241</v>
      </c>
      <c r="C307" s="14">
        <f>data!BN69</f>
        <v>71948</v>
      </c>
      <c r="D307" s="14">
        <f>data!BO69</f>
        <v>0</v>
      </c>
      <c r="E307" s="14">
        <f>data!BP69</f>
        <v>0</v>
      </c>
      <c r="F307" s="14">
        <f>data!BQ69</f>
        <v>0</v>
      </c>
      <c r="G307" s="14">
        <f>data!BR69</f>
        <v>9112</v>
      </c>
      <c r="H307" s="14">
        <f>data!BS69</f>
        <v>0</v>
      </c>
      <c r="I307" s="14">
        <f>data!BT69</f>
        <v>0</v>
      </c>
    </row>
    <row r="308" spans="1:9" ht="20.149999999999999" customHeight="1" x14ac:dyDescent="0.35">
      <c r="A308" s="23">
        <v>15</v>
      </c>
      <c r="B308" s="14" t="s">
        <v>242</v>
      </c>
      <c r="C308" s="14">
        <f>-data!BN70</f>
        <v>0</v>
      </c>
      <c r="D308" s="14">
        <f>-data!BO70</f>
        <v>0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0</v>
      </c>
      <c r="I308" s="14">
        <f>-data!BT70</f>
        <v>0</v>
      </c>
    </row>
    <row r="309" spans="1:9" ht="20.149999999999999" customHeight="1" x14ac:dyDescent="0.35">
      <c r="A309" s="23">
        <v>16</v>
      </c>
      <c r="B309" s="48" t="s">
        <v>1180</v>
      </c>
      <c r="C309" s="14">
        <f>data!BN71</f>
        <v>501909</v>
      </c>
      <c r="D309" s="14">
        <f>data!BO71</f>
        <v>0</v>
      </c>
      <c r="E309" s="14">
        <f>data!BP71</f>
        <v>0</v>
      </c>
      <c r="F309" s="14">
        <f>data!BQ71</f>
        <v>0</v>
      </c>
      <c r="G309" s="14">
        <f>data!BR71</f>
        <v>127865</v>
      </c>
      <c r="H309" s="14">
        <f>data!BS71</f>
        <v>0</v>
      </c>
      <c r="I309" s="14">
        <f>data!BT71</f>
        <v>0</v>
      </c>
    </row>
    <row r="310" spans="1:9" ht="20.149999999999999" customHeight="1" x14ac:dyDescent="0.35">
      <c r="A310" s="23">
        <v>17</v>
      </c>
      <c r="B310" s="14" t="s">
        <v>244</v>
      </c>
      <c r="C310" s="211"/>
      <c r="D310" s="211"/>
      <c r="E310" s="211"/>
      <c r="F310" s="211"/>
      <c r="G310" s="211"/>
      <c r="H310" s="211"/>
      <c r="I310" s="211"/>
    </row>
    <row r="311" spans="1:9" ht="20.149999999999999" customHeight="1" x14ac:dyDescent="0.35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49999999999999" customHeight="1" x14ac:dyDescent="0.35">
      <c r="A312" s="23">
        <v>19</v>
      </c>
      <c r="B312" s="48" t="s">
        <v>1182</v>
      </c>
      <c r="C312" s="213" t="str">
        <f>IF(data!BN73&gt;0,data!BN73,"")</f>
        <v>x</v>
      </c>
      <c r="D312" s="213" t="str">
        <f>IF(data!BO73&gt;0,data!BO73,"")</f>
        <v>x</v>
      </c>
      <c r="E312" s="213" t="str">
        <f>IF(data!BP73&gt;0,data!BP73,"")</f>
        <v>x</v>
      </c>
      <c r="F312" s="213" t="str">
        <f>IF(data!BQ73&gt;0,data!BQ73,"")</f>
        <v>x</v>
      </c>
      <c r="G312" s="213" t="str">
        <f>IF(data!BR73&gt;0,data!BR73,"")</f>
        <v>x</v>
      </c>
      <c r="H312" s="213" t="str">
        <f>IF(data!BS73&gt;0,data!BS73,"")</f>
        <v>x</v>
      </c>
      <c r="I312" s="213" t="str">
        <f>IF(data!BT73&gt;0,data!BT73,"")</f>
        <v>x</v>
      </c>
    </row>
    <row r="313" spans="1:9" ht="20.149999999999999" customHeight="1" x14ac:dyDescent="0.35">
      <c r="A313" s="23">
        <v>20</v>
      </c>
      <c r="B313" s="48" t="s">
        <v>1183</v>
      </c>
      <c r="C313" s="213" t="str">
        <f>IF(data!BN74&gt;0,data!BN74,"")</f>
        <v>x</v>
      </c>
      <c r="D313" s="213" t="str">
        <f>IF(data!BO74&gt;0,data!BO74,"")</f>
        <v>x</v>
      </c>
      <c r="E313" s="213" t="str">
        <f>IF(data!BP74&gt;0,data!BP74,"")</f>
        <v>x</v>
      </c>
      <c r="F313" s="213" t="str">
        <f>IF(data!BQ74&gt;0,data!BQ74,"")</f>
        <v>x</v>
      </c>
      <c r="G313" s="213" t="str">
        <f>IF(data!BR74&gt;0,data!BR74,"")</f>
        <v>x</v>
      </c>
      <c r="H313" s="213" t="str">
        <f>IF(data!BS74&gt;0,data!BS74,"")</f>
        <v>x</v>
      </c>
      <c r="I313" s="213" t="str">
        <f>IF(data!BT74&gt;0,data!BT74,"")</f>
        <v>x</v>
      </c>
    </row>
    <row r="314" spans="1:9" ht="20.149999999999999" customHeight="1" x14ac:dyDescent="0.35">
      <c r="A314" s="23">
        <v>21</v>
      </c>
      <c r="B314" s="48" t="s">
        <v>1184</v>
      </c>
      <c r="C314" s="213" t="str">
        <f>IF(data!BN75&gt;0,data!BN75,"")</f>
        <v>x</v>
      </c>
      <c r="D314" s="213" t="str">
        <f>IF(data!BO75&gt;0,data!BO75,"")</f>
        <v>x</v>
      </c>
      <c r="E314" s="213" t="str">
        <f>IF(data!BP75&gt;0,data!BP75,"")</f>
        <v>x</v>
      </c>
      <c r="F314" s="213" t="str">
        <f>IF(data!BQ75&gt;0,data!BQ75,"")</f>
        <v>x</v>
      </c>
      <c r="G314" s="213" t="str">
        <f>IF(data!BR75&gt;0,data!BR75,"")</f>
        <v>x</v>
      </c>
      <c r="H314" s="213" t="str">
        <f>IF(data!BS75&gt;0,data!BS75,"")</f>
        <v>x</v>
      </c>
      <c r="I314" s="213" t="str">
        <f>IF(data!BT75&gt;0,data!BT75,"")</f>
        <v>x</v>
      </c>
    </row>
    <row r="315" spans="1:9" ht="20.149999999999999" customHeight="1" x14ac:dyDescent="0.35">
      <c r="A315" s="23" t="s">
        <v>1185</v>
      </c>
      <c r="B315" s="60"/>
      <c r="C315" s="211"/>
      <c r="D315" s="211"/>
      <c r="E315" s="211"/>
      <c r="F315" s="211"/>
      <c r="G315" s="211"/>
      <c r="H315" s="211"/>
      <c r="I315" s="211"/>
    </row>
    <row r="316" spans="1:9" ht="20.149999999999999" customHeight="1" x14ac:dyDescent="0.35">
      <c r="A316" s="23">
        <v>22</v>
      </c>
      <c r="B316" s="14" t="s">
        <v>1186</v>
      </c>
      <c r="C316" s="85">
        <f>data!BN76</f>
        <v>2275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211</v>
      </c>
      <c r="H316" s="85">
        <f>data!BS76</f>
        <v>0</v>
      </c>
      <c r="I316" s="85">
        <f>data!BT76</f>
        <v>0</v>
      </c>
    </row>
    <row r="317" spans="1:9" ht="20.149999999999999" customHeight="1" x14ac:dyDescent="0.35">
      <c r="A317" s="23">
        <v>23</v>
      </c>
      <c r="B317" s="14" t="s">
        <v>1187</v>
      </c>
      <c r="C317" s="213" t="str">
        <f>IF(data!BN77&gt;0,data!BN77,"")</f>
        <v>x</v>
      </c>
      <c r="D317" s="213" t="str">
        <f>IF(data!BO77&gt;0,data!BO77,"")</f>
        <v>x</v>
      </c>
      <c r="E317" s="213" t="str">
        <f>IF(data!BP77&gt;0,data!BP77,"")</f>
        <v>x</v>
      </c>
      <c r="F317" s="213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49999999999999" customHeight="1" x14ac:dyDescent="0.35">
      <c r="A318" s="23">
        <v>24</v>
      </c>
      <c r="B318" s="14" t="s">
        <v>1188</v>
      </c>
      <c r="C318" s="213" t="str">
        <f>IF(data!BN78&gt;0,data!BN78,"")</f>
        <v>x</v>
      </c>
      <c r="D318" s="213" t="str">
        <f>IF(data!BO78&gt;0,data!BO78,"")</f>
        <v>x</v>
      </c>
      <c r="E318" s="213" t="str">
        <f>IF(data!BP78&gt;0,data!BP78,"")</f>
        <v>x</v>
      </c>
      <c r="F318" s="213" t="str">
        <f>IF(data!BQ78&gt;0,data!BQ78,"")</f>
        <v>x</v>
      </c>
      <c r="G318" s="213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49999999999999" customHeight="1" x14ac:dyDescent="0.35">
      <c r="A319" s="23">
        <v>25</v>
      </c>
      <c r="B319" s="14" t="s">
        <v>1189</v>
      </c>
      <c r="C319" s="213" t="str">
        <f>IF(data!BN79&gt;0,data!BN79,"")</f>
        <v>x</v>
      </c>
      <c r="D319" s="213" t="str">
        <f>IF(data!BO79&gt;0,data!BO79,"")</f>
        <v>x</v>
      </c>
      <c r="E319" s="213" t="str">
        <f>IF(data!BP79&gt;0,data!BP79,"")</f>
        <v>x</v>
      </c>
      <c r="F319" s="213" t="str">
        <f>IF(data!BQ79&gt;0,data!BQ79,"")</f>
        <v>x</v>
      </c>
      <c r="G319" s="213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49999999999999" customHeight="1" x14ac:dyDescent="0.35">
      <c r="A320" s="23">
        <v>26</v>
      </c>
      <c r="B320" s="14" t="s">
        <v>252</v>
      </c>
      <c r="C320" s="216" t="str">
        <f>IF(data!BN80&gt;0,data!BN80,"")</f>
        <v>x</v>
      </c>
      <c r="D320" s="216" t="str">
        <f>IF(data!BO80&gt;0,data!BO80,"")</f>
        <v>x</v>
      </c>
      <c r="E320" s="216" t="str">
        <f>IF(data!BP80&gt;0,data!BP80,"")</f>
        <v>x</v>
      </c>
      <c r="F320" s="216" t="str">
        <f>IF(data!BQ80&gt;0,data!BQ80,"")</f>
        <v>x</v>
      </c>
      <c r="G320" s="216" t="str">
        <f>IF(data!BR80&gt;0,data!BR80,"")</f>
        <v>x</v>
      </c>
      <c r="H320" s="216" t="str">
        <f>IF(data!BS80&gt;0,data!BS80,"")</f>
        <v>x</v>
      </c>
      <c r="I320" s="216" t="str">
        <f>IF(data!BT80&gt;0,data!BT80,"")</f>
        <v>x</v>
      </c>
    </row>
    <row r="321" spans="1:9" ht="20.149999999999999" customHeight="1" x14ac:dyDescent="0.35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49999999999999" customHeight="1" x14ac:dyDescent="0.35">
      <c r="A322" s="77"/>
      <c r="B322" s="77"/>
      <c r="C322" s="77"/>
      <c r="D322" s="45"/>
      <c r="E322" s="77"/>
      <c r="F322" s="77"/>
      <c r="G322" s="77"/>
      <c r="H322" s="77"/>
      <c r="I322" s="168" t="s">
        <v>1225</v>
      </c>
    </row>
    <row r="323" spans="1:9" ht="20.149999999999999" customHeight="1" x14ac:dyDescent="0.35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49999999999999" customHeight="1" x14ac:dyDescent="0.35">
      <c r="A324" s="79" t="str">
        <f>"HOSPITAL NAME: "&amp;data!C84</f>
        <v>HOSPITAL NAME: Garfield County Public Hospital District</v>
      </c>
      <c r="B324" s="77"/>
      <c r="C324" s="77"/>
      <c r="D324" s="77"/>
      <c r="E324" s="77"/>
      <c r="F324" s="77"/>
      <c r="G324" s="80"/>
      <c r="H324" s="79" t="str">
        <f>"FYE: "&amp;data!C82</f>
        <v>FYE: 12/31/2021</v>
      </c>
    </row>
    <row r="325" spans="1:9" ht="20.149999999999999" customHeight="1" x14ac:dyDescent="0.35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49999999999999" customHeight="1" x14ac:dyDescent="0.35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49999999999999" customHeight="1" x14ac:dyDescent="0.35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49999999999999" customHeight="1" x14ac:dyDescent="0.35">
      <c r="A328" s="23">
        <v>3</v>
      </c>
      <c r="B328" s="14" t="s">
        <v>1179</v>
      </c>
      <c r="C328" s="212"/>
      <c r="D328" s="212"/>
      <c r="E328" s="212"/>
      <c r="F328" s="212"/>
      <c r="G328" s="212"/>
      <c r="H328" s="212"/>
      <c r="I328" s="212"/>
    </row>
    <row r="329" spans="1:9" ht="20.149999999999999" customHeight="1" x14ac:dyDescent="0.35">
      <c r="A329" s="23">
        <v>4</v>
      </c>
      <c r="B329" s="14" t="s">
        <v>233</v>
      </c>
      <c r="C329" s="212"/>
      <c r="D329" s="212"/>
      <c r="E329" s="212"/>
      <c r="F329" s="212"/>
      <c r="G329" s="212"/>
      <c r="H329" s="212"/>
      <c r="I329" s="212"/>
    </row>
    <row r="330" spans="1:9" ht="20.149999999999999" customHeight="1" x14ac:dyDescent="0.35">
      <c r="A330" s="23">
        <v>5</v>
      </c>
      <c r="B330" s="14" t="s">
        <v>234</v>
      </c>
      <c r="C330" s="26">
        <f>data!BU60</f>
        <v>0</v>
      </c>
      <c r="D330" s="26">
        <f>data!BV60</f>
        <v>5.0599999999999996</v>
      </c>
      <c r="E330" s="26">
        <f>data!BW60</f>
        <v>0</v>
      </c>
      <c r="F330" s="26">
        <f>data!BX60</f>
        <v>0</v>
      </c>
      <c r="G330" s="26">
        <f>data!BY60</f>
        <v>1</v>
      </c>
      <c r="H330" s="26">
        <f>data!BZ60</f>
        <v>0</v>
      </c>
      <c r="I330" s="26">
        <f>data!CA60</f>
        <v>0</v>
      </c>
    </row>
    <row r="331" spans="1:9" ht="20.149999999999999" customHeight="1" x14ac:dyDescent="0.35">
      <c r="A331" s="23">
        <v>6</v>
      </c>
      <c r="B331" s="14" t="s">
        <v>235</v>
      </c>
      <c r="C331" s="86">
        <f>data!BU61</f>
        <v>0</v>
      </c>
      <c r="D331" s="86">
        <f>data!BV61</f>
        <v>286349</v>
      </c>
      <c r="E331" s="86">
        <f>data!BW61</f>
        <v>0</v>
      </c>
      <c r="F331" s="86">
        <f>data!BX61</f>
        <v>0</v>
      </c>
      <c r="G331" s="86">
        <f>data!BY61</f>
        <v>170907</v>
      </c>
      <c r="H331" s="86">
        <f>data!BZ61</f>
        <v>0</v>
      </c>
      <c r="I331" s="86">
        <f>data!CA61</f>
        <v>0</v>
      </c>
    </row>
    <row r="332" spans="1:9" ht="20.149999999999999" customHeight="1" x14ac:dyDescent="0.35">
      <c r="A332" s="23">
        <v>7</v>
      </c>
      <c r="B332" s="14" t="s">
        <v>3</v>
      </c>
      <c r="C332" s="86">
        <f>data!BU62</f>
        <v>0</v>
      </c>
      <c r="D332" s="86">
        <f>data!BV62</f>
        <v>62927</v>
      </c>
      <c r="E332" s="86">
        <f>data!BW62</f>
        <v>0</v>
      </c>
      <c r="F332" s="86">
        <f>data!BX62</f>
        <v>0</v>
      </c>
      <c r="G332" s="86">
        <f>data!BY62</f>
        <v>37558</v>
      </c>
      <c r="H332" s="86">
        <f>data!BZ62</f>
        <v>0</v>
      </c>
      <c r="I332" s="86">
        <f>data!CA62</f>
        <v>0</v>
      </c>
    </row>
    <row r="333" spans="1:9" ht="20.149999999999999" customHeight="1" x14ac:dyDescent="0.35">
      <c r="A333" s="23">
        <v>8</v>
      </c>
      <c r="B333" s="14" t="s">
        <v>236</v>
      </c>
      <c r="C333" s="86">
        <f>data!BU63</f>
        <v>0</v>
      </c>
      <c r="D333" s="86">
        <f>data!BV63</f>
        <v>293626</v>
      </c>
      <c r="E333" s="86">
        <f>data!BW63</f>
        <v>0</v>
      </c>
      <c r="F333" s="86">
        <f>data!BX63</f>
        <v>0</v>
      </c>
      <c r="G333" s="86">
        <f>data!BY63</f>
        <v>93100</v>
      </c>
      <c r="H333" s="86">
        <f>data!BZ63</f>
        <v>0</v>
      </c>
      <c r="I333" s="86">
        <f>data!CA63</f>
        <v>0</v>
      </c>
    </row>
    <row r="334" spans="1:9" ht="20.149999999999999" customHeight="1" x14ac:dyDescent="0.35">
      <c r="A334" s="23">
        <v>9</v>
      </c>
      <c r="B334" s="14" t="s">
        <v>237</v>
      </c>
      <c r="C334" s="86">
        <f>data!BU64</f>
        <v>0</v>
      </c>
      <c r="D334" s="86">
        <f>data!BV64</f>
        <v>3294</v>
      </c>
      <c r="E334" s="86">
        <f>data!BW64</f>
        <v>0</v>
      </c>
      <c r="F334" s="86">
        <f>data!BX64</f>
        <v>0</v>
      </c>
      <c r="G334" s="86">
        <f>data!BY64</f>
        <v>127962</v>
      </c>
      <c r="H334" s="86">
        <f>data!BZ64</f>
        <v>0</v>
      </c>
      <c r="I334" s="86">
        <f>data!CA64</f>
        <v>0</v>
      </c>
    </row>
    <row r="335" spans="1:9" ht="20.149999999999999" customHeight="1" x14ac:dyDescent="0.35">
      <c r="A335" s="23">
        <v>10</v>
      </c>
      <c r="B335" s="14" t="s">
        <v>444</v>
      </c>
      <c r="C335" s="86">
        <f>data!BU65</f>
        <v>0</v>
      </c>
      <c r="D335" s="86">
        <f>data!BV65</f>
        <v>0</v>
      </c>
      <c r="E335" s="86">
        <f>data!BW65</f>
        <v>0</v>
      </c>
      <c r="F335" s="86">
        <f>data!BX65</f>
        <v>0</v>
      </c>
      <c r="G335" s="86">
        <f>data!BY65</f>
        <v>1837</v>
      </c>
      <c r="H335" s="86">
        <f>data!BZ65</f>
        <v>0</v>
      </c>
      <c r="I335" s="86">
        <f>data!CA65</f>
        <v>0</v>
      </c>
    </row>
    <row r="336" spans="1:9" ht="20.149999999999999" customHeight="1" x14ac:dyDescent="0.35">
      <c r="A336" s="23">
        <v>11</v>
      </c>
      <c r="B336" s="14" t="s">
        <v>445</v>
      </c>
      <c r="C336" s="86">
        <f>data!BU66</f>
        <v>0</v>
      </c>
      <c r="D336" s="86">
        <f>data!BV66</f>
        <v>70</v>
      </c>
      <c r="E336" s="86">
        <f>data!BW66</f>
        <v>0</v>
      </c>
      <c r="F336" s="86">
        <f>data!BX66</f>
        <v>0</v>
      </c>
      <c r="G336" s="86">
        <f>data!BY66</f>
        <v>77204</v>
      </c>
      <c r="H336" s="86">
        <f>data!BZ66</f>
        <v>0</v>
      </c>
      <c r="I336" s="86">
        <f>data!CA66</f>
        <v>0</v>
      </c>
    </row>
    <row r="337" spans="1:9" ht="20.149999999999999" customHeight="1" x14ac:dyDescent="0.35">
      <c r="A337" s="23">
        <v>12</v>
      </c>
      <c r="B337" s="14" t="s">
        <v>6</v>
      </c>
      <c r="C337" s="86">
        <f>data!BU67</f>
        <v>0</v>
      </c>
      <c r="D337" s="86">
        <f>data!BV67</f>
        <v>3220</v>
      </c>
      <c r="E337" s="86">
        <f>data!BW67</f>
        <v>0</v>
      </c>
      <c r="F337" s="86">
        <f>data!BX67</f>
        <v>0</v>
      </c>
      <c r="G337" s="86">
        <f>data!BY67</f>
        <v>1782</v>
      </c>
      <c r="H337" s="86">
        <f>data!BZ67</f>
        <v>0</v>
      </c>
      <c r="I337" s="86">
        <f>data!CA67</f>
        <v>0</v>
      </c>
    </row>
    <row r="338" spans="1:9" ht="20.149999999999999" customHeight="1" x14ac:dyDescent="0.35">
      <c r="A338" s="23">
        <v>13</v>
      </c>
      <c r="B338" s="14" t="s">
        <v>474</v>
      </c>
      <c r="C338" s="86">
        <f>data!BU68</f>
        <v>0</v>
      </c>
      <c r="D338" s="86">
        <f>data!BV68</f>
        <v>1727</v>
      </c>
      <c r="E338" s="86">
        <f>data!BW68</f>
        <v>0</v>
      </c>
      <c r="F338" s="86">
        <f>data!BX68</f>
        <v>0</v>
      </c>
      <c r="G338" s="86">
        <f>data!BY68</f>
        <v>102147</v>
      </c>
      <c r="H338" s="86">
        <f>data!BZ68</f>
        <v>0</v>
      </c>
      <c r="I338" s="86">
        <f>data!CA68</f>
        <v>0</v>
      </c>
    </row>
    <row r="339" spans="1:9" ht="20.149999999999999" customHeight="1" x14ac:dyDescent="0.35">
      <c r="A339" s="23">
        <v>14</v>
      </c>
      <c r="B339" s="14" t="s">
        <v>241</v>
      </c>
      <c r="C339" s="86">
        <f>data!BU69</f>
        <v>0</v>
      </c>
      <c r="D339" s="86">
        <f>data!BV69</f>
        <v>549</v>
      </c>
      <c r="E339" s="86">
        <f>data!BW69</f>
        <v>0</v>
      </c>
      <c r="F339" s="86">
        <f>data!BX69</f>
        <v>0</v>
      </c>
      <c r="G339" s="86">
        <f>data!BY69</f>
        <v>2013</v>
      </c>
      <c r="H339" s="86">
        <f>data!BZ69</f>
        <v>0</v>
      </c>
      <c r="I339" s="86">
        <f>data!CA69</f>
        <v>0</v>
      </c>
    </row>
    <row r="340" spans="1:9" ht="20.149999999999999" customHeight="1" x14ac:dyDescent="0.35">
      <c r="A340" s="23">
        <v>15</v>
      </c>
      <c r="B340" s="14" t="s">
        <v>242</v>
      </c>
      <c r="C340" s="14">
        <f>-data!BU70</f>
        <v>0</v>
      </c>
      <c r="D340" s="14">
        <f>-data!BV70</f>
        <v>0</v>
      </c>
      <c r="E340" s="14">
        <f>-data!BW70</f>
        <v>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49999999999999" customHeight="1" x14ac:dyDescent="0.35">
      <c r="A341" s="23">
        <v>16</v>
      </c>
      <c r="B341" s="48" t="s">
        <v>1180</v>
      </c>
      <c r="C341" s="14">
        <f>data!BU71</f>
        <v>0</v>
      </c>
      <c r="D341" s="14">
        <f>data!BV71</f>
        <v>651762</v>
      </c>
      <c r="E341" s="14">
        <f>data!BW71</f>
        <v>0</v>
      </c>
      <c r="F341" s="14">
        <f>data!BX71</f>
        <v>0</v>
      </c>
      <c r="G341" s="14">
        <f>data!BY71</f>
        <v>614510</v>
      </c>
      <c r="H341" s="14">
        <f>data!BZ71</f>
        <v>0</v>
      </c>
      <c r="I341" s="14">
        <f>data!CA71</f>
        <v>0</v>
      </c>
    </row>
    <row r="342" spans="1:9" ht="20.149999999999999" customHeight="1" x14ac:dyDescent="0.35">
      <c r="A342" s="23">
        <v>17</v>
      </c>
      <c r="B342" s="14" t="s">
        <v>244</v>
      </c>
      <c r="C342" s="211"/>
      <c r="D342" s="211"/>
      <c r="E342" s="211"/>
      <c r="F342" s="211"/>
      <c r="G342" s="211"/>
      <c r="H342" s="211"/>
      <c r="I342" s="211"/>
    </row>
    <row r="343" spans="1:9" ht="20.149999999999999" customHeight="1" x14ac:dyDescent="0.35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49999999999999" customHeight="1" x14ac:dyDescent="0.35">
      <c r="A344" s="23">
        <v>19</v>
      </c>
      <c r="B344" s="48" t="s">
        <v>1182</v>
      </c>
      <c r="C344" s="213" t="str">
        <f>IF(data!BU73&gt;0,data!BU73,"")</f>
        <v>x</v>
      </c>
      <c r="D344" s="213" t="str">
        <f>IF(data!BV73&gt;0,data!BV73,"")</f>
        <v>x</v>
      </c>
      <c r="E344" s="213" t="str">
        <f>IF(data!BW73&gt;0,data!BW73,"")</f>
        <v>x</v>
      </c>
      <c r="F344" s="213" t="str">
        <f>IF(data!BX73&gt;0,data!BX73,"")</f>
        <v>x</v>
      </c>
      <c r="G344" s="213" t="str">
        <f>IF(data!BY73&gt;0,data!BY73,"")</f>
        <v>x</v>
      </c>
      <c r="H344" s="213" t="str">
        <f>IF(data!BZ73&gt;0,data!BZ73,"")</f>
        <v>x</v>
      </c>
      <c r="I344" s="213" t="str">
        <f>IF(data!CA73&gt;0,data!CA73,"")</f>
        <v>x</v>
      </c>
    </row>
    <row r="345" spans="1:9" ht="20.149999999999999" customHeight="1" x14ac:dyDescent="0.35">
      <c r="A345" s="23">
        <v>20</v>
      </c>
      <c r="B345" s="48" t="s">
        <v>1183</v>
      </c>
      <c r="C345" s="213" t="str">
        <f>IF(data!BU74&gt;0,data!BU74,"")</f>
        <v>x</v>
      </c>
      <c r="D345" s="213" t="str">
        <f>IF(data!BV74&gt;0,data!BV74,"")</f>
        <v>x</v>
      </c>
      <c r="E345" s="213" t="str">
        <f>IF(data!BW74&gt;0,data!BW74,"")</f>
        <v>x</v>
      </c>
      <c r="F345" s="213" t="str">
        <f>IF(data!BX74&gt;0,data!BX74,"")</f>
        <v>x</v>
      </c>
      <c r="G345" s="213" t="str">
        <f>IF(data!BY74&gt;0,data!BY74,"")</f>
        <v>x</v>
      </c>
      <c r="H345" s="213" t="str">
        <f>IF(data!BZ74&gt;0,data!BZ74,"")</f>
        <v>x</v>
      </c>
      <c r="I345" s="213" t="str">
        <f>IF(data!CA74&gt;0,data!CA74,"")</f>
        <v>x</v>
      </c>
    </row>
    <row r="346" spans="1:9" ht="20.149999999999999" customHeight="1" x14ac:dyDescent="0.35">
      <c r="A346" s="23">
        <v>21</v>
      </c>
      <c r="B346" s="48" t="s">
        <v>1184</v>
      </c>
      <c r="C346" s="213" t="str">
        <f>IF(data!BU75&gt;0,data!BU75,"")</f>
        <v>x</v>
      </c>
      <c r="D346" s="213" t="str">
        <f>IF(data!BV75&gt;0,data!BV75,"")</f>
        <v>x</v>
      </c>
      <c r="E346" s="213" t="str">
        <f>IF(data!BW75&gt;0,data!BW75,"")</f>
        <v>x</v>
      </c>
      <c r="F346" s="213" t="str">
        <f>IF(data!BX75&gt;0,data!BX75,"")</f>
        <v>x</v>
      </c>
      <c r="G346" s="213" t="str">
        <f>IF(data!BY75&gt;0,data!BY75,"")</f>
        <v>x</v>
      </c>
      <c r="H346" s="213" t="str">
        <f>IF(data!BZ75&gt;0,data!BZ75,"")</f>
        <v>x</v>
      </c>
      <c r="I346" s="213" t="str">
        <f>IF(data!CA75&gt;0,data!CA75,"")</f>
        <v>x</v>
      </c>
    </row>
    <row r="347" spans="1:9" ht="20.149999999999999" customHeight="1" x14ac:dyDescent="0.35">
      <c r="A347" s="23" t="s">
        <v>1185</v>
      </c>
      <c r="B347" s="60"/>
      <c r="C347" s="211"/>
      <c r="D347" s="211"/>
      <c r="E347" s="211"/>
      <c r="F347" s="211"/>
      <c r="G347" s="211"/>
      <c r="H347" s="211"/>
      <c r="I347" s="211"/>
    </row>
    <row r="348" spans="1:9" ht="20.149999999999999" customHeight="1" x14ac:dyDescent="0.35">
      <c r="A348" s="23">
        <v>22</v>
      </c>
      <c r="B348" s="14" t="s">
        <v>1186</v>
      </c>
      <c r="C348" s="85">
        <f>data!BU76</f>
        <v>0</v>
      </c>
      <c r="D348" s="85">
        <f>data!BV76</f>
        <v>356</v>
      </c>
      <c r="E348" s="85">
        <f>data!BW76</f>
        <v>0</v>
      </c>
      <c r="F348" s="85">
        <f>data!BX76</f>
        <v>0</v>
      </c>
      <c r="G348" s="85">
        <f>data!BY76</f>
        <v>197</v>
      </c>
      <c r="H348" s="85">
        <f>data!BZ76</f>
        <v>0</v>
      </c>
      <c r="I348" s="85">
        <f>data!CA76</f>
        <v>0</v>
      </c>
    </row>
    <row r="349" spans="1:9" ht="20.149999999999999" customHeight="1" x14ac:dyDescent="0.35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49999999999999" customHeight="1" x14ac:dyDescent="0.35">
      <c r="A350" s="23">
        <v>24</v>
      </c>
      <c r="B350" s="14" t="s">
        <v>1188</v>
      </c>
      <c r="C350" s="85">
        <f>data!BU78</f>
        <v>0</v>
      </c>
      <c r="D350" s="85">
        <f>data!BV78</f>
        <v>356</v>
      </c>
      <c r="E350" s="85">
        <f>data!BW78</f>
        <v>0</v>
      </c>
      <c r="F350" s="85">
        <f>data!BX78</f>
        <v>0</v>
      </c>
      <c r="G350" s="85">
        <f>data!BY78</f>
        <v>197</v>
      </c>
      <c r="H350" s="85">
        <f>data!BZ78</f>
        <v>0</v>
      </c>
      <c r="I350" s="85">
        <f>data!CA78</f>
        <v>0</v>
      </c>
    </row>
    <row r="351" spans="1:9" ht="20.149999999999999" customHeight="1" x14ac:dyDescent="0.35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49999999999999" customHeight="1" x14ac:dyDescent="0.35">
      <c r="A352" s="23">
        <v>26</v>
      </c>
      <c r="B352" s="14" t="s">
        <v>252</v>
      </c>
      <c r="C352" s="216" t="str">
        <f>IF(data!BU80&gt;0,data!BU80,"")</f>
        <v/>
      </c>
      <c r="D352" s="216" t="str">
        <f>IF(data!BV80&gt;0,data!BV80,"")</f>
        <v/>
      </c>
      <c r="E352" s="216" t="str">
        <f>IF(data!BW80&gt;0,data!BW80,"")</f>
        <v/>
      </c>
      <c r="F352" s="216" t="str">
        <f>IF(data!BX80&gt;0,data!BX80,"")</f>
        <v/>
      </c>
      <c r="G352" s="216" t="str">
        <f>IF(data!BY80&gt;0,data!BY80,"")</f>
        <v/>
      </c>
      <c r="H352" s="216" t="str">
        <f>IF(data!BZ80&gt;0,data!BZ80,"")</f>
        <v/>
      </c>
      <c r="I352" s="216" t="str">
        <f>IF(data!CA80&gt;0,data!CA80,"")</f>
        <v/>
      </c>
    </row>
    <row r="353" spans="1:9" ht="20.149999999999999" customHeight="1" x14ac:dyDescent="0.35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49999999999999" customHeight="1" x14ac:dyDescent="0.35">
      <c r="A354" s="77"/>
      <c r="B354" s="77"/>
      <c r="C354" s="77"/>
      <c r="D354" s="45"/>
      <c r="E354" s="77"/>
      <c r="F354" s="77"/>
      <c r="G354" s="77"/>
      <c r="H354" s="77"/>
      <c r="I354" s="168" t="s">
        <v>1226</v>
      </c>
    </row>
    <row r="355" spans="1:9" ht="20.149999999999999" customHeight="1" x14ac:dyDescent="0.35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49999999999999" customHeight="1" x14ac:dyDescent="0.35">
      <c r="A356" s="79" t="str">
        <f>"HOSPITAL NAME: "&amp;data!C84</f>
        <v>HOSPITAL NAME: Garfield County Public Hospital District</v>
      </c>
      <c r="B356" s="77"/>
      <c r="C356" s="77"/>
      <c r="D356" s="77"/>
      <c r="E356" s="77"/>
      <c r="F356" s="77"/>
      <c r="G356" s="80"/>
      <c r="H356" s="79" t="str">
        <f>"FYE: "&amp;data!C82</f>
        <v>FYE: 12/31/2021</v>
      </c>
    </row>
    <row r="357" spans="1:9" ht="20.149999999999999" customHeight="1" x14ac:dyDescent="0.35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49999999999999" customHeight="1" x14ac:dyDescent="0.35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49999999999999" customHeight="1" x14ac:dyDescent="0.35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49999999999999" customHeight="1" x14ac:dyDescent="0.35">
      <c r="A360" s="23">
        <v>3</v>
      </c>
      <c r="B360" s="14" t="s">
        <v>1179</v>
      </c>
      <c r="C360" s="212"/>
      <c r="D360" s="212"/>
      <c r="E360" s="212"/>
      <c r="F360" s="212"/>
      <c r="G360" s="212"/>
      <c r="H360" s="212"/>
      <c r="I360" s="212"/>
    </row>
    <row r="361" spans="1:9" ht="20.149999999999999" customHeight="1" x14ac:dyDescent="0.35">
      <c r="A361" s="23">
        <v>4</v>
      </c>
      <c r="B361" s="14" t="s">
        <v>233</v>
      </c>
      <c r="C361" s="212"/>
      <c r="D361" s="212"/>
      <c r="E361" s="212"/>
      <c r="F361" s="212"/>
      <c r="G361" s="212"/>
      <c r="H361" s="212"/>
      <c r="I361" s="212"/>
    </row>
    <row r="362" spans="1:9" ht="20.149999999999999" customHeight="1" x14ac:dyDescent="0.35">
      <c r="A362" s="23">
        <v>5</v>
      </c>
      <c r="B362" s="14" t="s">
        <v>234</v>
      </c>
      <c r="C362" s="26">
        <f>data!CB60</f>
        <v>0</v>
      </c>
      <c r="D362" s="26">
        <f>data!CC60</f>
        <v>0</v>
      </c>
      <c r="E362" s="217"/>
      <c r="F362" s="211"/>
      <c r="G362" s="211"/>
      <c r="H362" s="211"/>
      <c r="I362" s="87">
        <f>data!CE60</f>
        <v>73.490000000000009</v>
      </c>
    </row>
    <row r="363" spans="1:9" ht="20.149999999999999" customHeight="1" x14ac:dyDescent="0.35">
      <c r="A363" s="23">
        <v>6</v>
      </c>
      <c r="B363" s="14" t="s">
        <v>235</v>
      </c>
      <c r="C363" s="86">
        <f>data!CB61</f>
        <v>0</v>
      </c>
      <c r="D363" s="86">
        <f>data!CC61</f>
        <v>0</v>
      </c>
      <c r="E363" s="218"/>
      <c r="F363" s="219"/>
      <c r="G363" s="219"/>
      <c r="H363" s="219"/>
      <c r="I363" s="86">
        <f>data!CE61</f>
        <v>5635936</v>
      </c>
    </row>
    <row r="364" spans="1:9" ht="20.149999999999999" customHeight="1" x14ac:dyDescent="0.35">
      <c r="A364" s="23">
        <v>7</v>
      </c>
      <c r="B364" s="14" t="s">
        <v>3</v>
      </c>
      <c r="C364" s="86">
        <f>data!CB62</f>
        <v>0</v>
      </c>
      <c r="D364" s="86">
        <f>data!CC62</f>
        <v>0</v>
      </c>
      <c r="E364" s="218"/>
      <c r="F364" s="219"/>
      <c r="G364" s="219"/>
      <c r="H364" s="219"/>
      <c r="I364" s="86">
        <f>data!CE62</f>
        <v>1238526</v>
      </c>
    </row>
    <row r="365" spans="1:9" ht="20.149999999999999" customHeight="1" x14ac:dyDescent="0.35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8"/>
      <c r="F365" s="219"/>
      <c r="G365" s="219"/>
      <c r="H365" s="219"/>
      <c r="I365" s="86">
        <f>data!CE63</f>
        <v>1947933</v>
      </c>
    </row>
    <row r="366" spans="1:9" ht="20.149999999999999" customHeight="1" x14ac:dyDescent="0.35">
      <c r="A366" s="23">
        <v>9</v>
      </c>
      <c r="B366" s="14" t="s">
        <v>237</v>
      </c>
      <c r="C366" s="86">
        <f>data!CB64</f>
        <v>0</v>
      </c>
      <c r="D366" s="86">
        <f>data!CC64</f>
        <v>0</v>
      </c>
      <c r="E366" s="218"/>
      <c r="F366" s="219"/>
      <c r="G366" s="219"/>
      <c r="H366" s="219"/>
      <c r="I366" s="86">
        <f>data!CE64</f>
        <v>809686</v>
      </c>
    </row>
    <row r="367" spans="1:9" ht="20.149999999999999" customHeight="1" x14ac:dyDescent="0.35">
      <c r="A367" s="23">
        <v>10</v>
      </c>
      <c r="B367" s="14" t="s">
        <v>444</v>
      </c>
      <c r="C367" s="86">
        <f>data!CB65</f>
        <v>0</v>
      </c>
      <c r="D367" s="86">
        <f>data!CC65</f>
        <v>0</v>
      </c>
      <c r="E367" s="218"/>
      <c r="F367" s="219"/>
      <c r="G367" s="219"/>
      <c r="H367" s="219"/>
      <c r="I367" s="86">
        <f>data!CE65</f>
        <v>166582</v>
      </c>
    </row>
    <row r="368" spans="1:9" ht="20.149999999999999" customHeight="1" x14ac:dyDescent="0.35">
      <c r="A368" s="23">
        <v>11</v>
      </c>
      <c r="B368" s="14" t="s">
        <v>445</v>
      </c>
      <c r="C368" s="86">
        <f>data!CB66</f>
        <v>0</v>
      </c>
      <c r="D368" s="86">
        <f>data!CC66</f>
        <v>0</v>
      </c>
      <c r="E368" s="218"/>
      <c r="F368" s="219"/>
      <c r="G368" s="219"/>
      <c r="H368" s="219"/>
      <c r="I368" s="86">
        <f>data!CE66</f>
        <v>543425</v>
      </c>
    </row>
    <row r="369" spans="1:9" ht="20.149999999999999" customHeight="1" x14ac:dyDescent="0.35">
      <c r="A369" s="23">
        <v>12</v>
      </c>
      <c r="B369" s="14" t="s">
        <v>6</v>
      </c>
      <c r="C369" s="86">
        <f>data!CB67</f>
        <v>0</v>
      </c>
      <c r="D369" s="86">
        <f>data!CC67</f>
        <v>0</v>
      </c>
      <c r="E369" s="218"/>
      <c r="F369" s="219"/>
      <c r="G369" s="219"/>
      <c r="H369" s="219"/>
      <c r="I369" s="86">
        <f>data!CE67</f>
        <v>189231</v>
      </c>
    </row>
    <row r="370" spans="1:9" ht="20.149999999999999" customHeight="1" x14ac:dyDescent="0.35">
      <c r="A370" s="23">
        <v>13</v>
      </c>
      <c r="B370" s="14" t="s">
        <v>474</v>
      </c>
      <c r="C370" s="86">
        <f>data!CB68</f>
        <v>0</v>
      </c>
      <c r="D370" s="86">
        <f>data!CC68</f>
        <v>0</v>
      </c>
      <c r="E370" s="218"/>
      <c r="F370" s="219"/>
      <c r="G370" s="219"/>
      <c r="H370" s="219"/>
      <c r="I370" s="86">
        <f>data!CE68</f>
        <v>151383</v>
      </c>
    </row>
    <row r="371" spans="1:9" ht="20.149999999999999" customHeight="1" x14ac:dyDescent="0.35">
      <c r="A371" s="23">
        <v>14</v>
      </c>
      <c r="B371" s="14" t="s">
        <v>241</v>
      </c>
      <c r="C371" s="86">
        <f>data!CB69</f>
        <v>0</v>
      </c>
      <c r="D371" s="86">
        <f>data!CC69</f>
        <v>0</v>
      </c>
      <c r="E371" s="86">
        <f>data!CD69</f>
        <v>209770</v>
      </c>
      <c r="F371" s="219"/>
      <c r="G371" s="219"/>
      <c r="H371" s="219"/>
      <c r="I371" s="86">
        <f>data!CE69</f>
        <v>405518</v>
      </c>
    </row>
    <row r="372" spans="1:9" ht="20.149999999999999" customHeight="1" x14ac:dyDescent="0.35">
      <c r="A372" s="23">
        <v>15</v>
      </c>
      <c r="B372" s="14" t="s">
        <v>242</v>
      </c>
      <c r="C372" s="14">
        <f>-data!CB70</f>
        <v>0</v>
      </c>
      <c r="D372" s="14">
        <f>-data!CC70</f>
        <v>0</v>
      </c>
      <c r="E372" s="228">
        <f>data!CD70</f>
        <v>1974190</v>
      </c>
      <c r="F372" s="220"/>
      <c r="G372" s="220"/>
      <c r="H372" s="220"/>
      <c r="I372" s="14">
        <f>-data!CE70</f>
        <v>-1974190</v>
      </c>
    </row>
    <row r="373" spans="1:9" ht="20.149999999999999" customHeight="1" x14ac:dyDescent="0.35">
      <c r="A373" s="23">
        <v>16</v>
      </c>
      <c r="B373" s="48" t="s">
        <v>1180</v>
      </c>
      <c r="C373" s="86">
        <f>data!CB71</f>
        <v>0</v>
      </c>
      <c r="D373" s="86">
        <f>data!CC71</f>
        <v>0</v>
      </c>
      <c r="E373" s="86">
        <f>data!CD71</f>
        <v>-1764420</v>
      </c>
      <c r="F373" s="219"/>
      <c r="G373" s="219"/>
      <c r="H373" s="219"/>
      <c r="I373" s="14">
        <f>data!CE71</f>
        <v>9114030</v>
      </c>
    </row>
    <row r="374" spans="1:9" ht="20.149999999999999" customHeight="1" x14ac:dyDescent="0.35">
      <c r="A374" s="23">
        <v>17</v>
      </c>
      <c r="B374" s="14" t="s">
        <v>244</v>
      </c>
      <c r="C374" s="219"/>
      <c r="D374" s="219"/>
      <c r="E374" s="219"/>
      <c r="F374" s="219"/>
      <c r="G374" s="219"/>
      <c r="H374" s="219"/>
      <c r="I374" s="14">
        <f>-data!CE72</f>
        <v>-1083582</v>
      </c>
    </row>
    <row r="375" spans="1:9" ht="20.149999999999999" customHeight="1" x14ac:dyDescent="0.35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49999999999999" customHeight="1" x14ac:dyDescent="0.35">
      <c r="A376" s="23">
        <v>19</v>
      </c>
      <c r="B376" s="48" t="s">
        <v>1182</v>
      </c>
      <c r="C376" s="213" t="str">
        <f>IF(data!CB73&gt;0,data!CB73,"")</f>
        <v>x</v>
      </c>
      <c r="D376" s="213" t="str">
        <f>IF(data!CC73&gt;0,data!CC73,"")</f>
        <v>x</v>
      </c>
      <c r="E376" s="214"/>
      <c r="F376" s="211"/>
      <c r="G376" s="211"/>
      <c r="H376" s="211"/>
      <c r="I376" s="85">
        <f>data!CE73</f>
        <v>2224352</v>
      </c>
    </row>
    <row r="377" spans="1:9" ht="20.149999999999999" customHeight="1" x14ac:dyDescent="0.35">
      <c r="A377" s="23">
        <v>20</v>
      </c>
      <c r="B377" s="48" t="s">
        <v>1183</v>
      </c>
      <c r="C377" s="213" t="str">
        <f>IF(data!CB74&gt;0,data!CB74,"")</f>
        <v>x</v>
      </c>
      <c r="D377" s="213" t="str">
        <f>IF(data!CC74&gt;0,data!CC74,"")</f>
        <v>x</v>
      </c>
      <c r="E377" s="214"/>
      <c r="F377" s="211"/>
      <c r="G377" s="211"/>
      <c r="H377" s="211"/>
      <c r="I377" s="85">
        <f>data!CE74</f>
        <v>5300732</v>
      </c>
    </row>
    <row r="378" spans="1:9" ht="20.149999999999999" customHeight="1" x14ac:dyDescent="0.35">
      <c r="A378" s="23">
        <v>21</v>
      </c>
      <c r="B378" s="48" t="s">
        <v>1184</v>
      </c>
      <c r="C378" s="213" t="str">
        <f>IF(data!CB75&gt;0,data!CB75,"")</f>
        <v>x</v>
      </c>
      <c r="D378" s="213" t="str">
        <f>IF(data!CC75&gt;0,data!CC75,"")</f>
        <v>x</v>
      </c>
      <c r="E378" s="214"/>
      <c r="F378" s="211"/>
      <c r="G378" s="211"/>
      <c r="H378" s="211"/>
      <c r="I378" s="85">
        <f>data!CE75</f>
        <v>7525084</v>
      </c>
    </row>
    <row r="379" spans="1:9" ht="20.149999999999999" customHeight="1" x14ac:dyDescent="0.35">
      <c r="A379" s="23" t="s">
        <v>1185</v>
      </c>
      <c r="B379" s="60"/>
      <c r="C379" s="211"/>
      <c r="D379" s="211"/>
      <c r="E379" s="211"/>
      <c r="F379" s="211"/>
      <c r="G379" s="211"/>
      <c r="H379" s="211"/>
      <c r="I379" s="211"/>
    </row>
    <row r="380" spans="1:9" ht="20.149999999999999" customHeight="1" x14ac:dyDescent="0.35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14"/>
      <c r="F380" s="211"/>
      <c r="G380" s="211"/>
      <c r="H380" s="211"/>
      <c r="I380" s="14">
        <f>data!CE76</f>
        <v>20923</v>
      </c>
    </row>
    <row r="381" spans="1:9" ht="20.149999999999999" customHeight="1" x14ac:dyDescent="0.35">
      <c r="A381" s="23">
        <v>23</v>
      </c>
      <c r="B381" s="14" t="s">
        <v>1187</v>
      </c>
      <c r="C381" s="14" t="str">
        <f>IF(data!CB77&gt;0,data!CB77,"")</f>
        <v/>
      </c>
      <c r="D381" s="213" t="str">
        <f>IF(data!CC77&gt;0,data!CC77,"")</f>
        <v>x</v>
      </c>
      <c r="E381" s="214"/>
      <c r="F381" s="211"/>
      <c r="G381" s="211"/>
      <c r="H381" s="211"/>
      <c r="I381" s="14">
        <f>data!CE77</f>
        <v>19238</v>
      </c>
    </row>
    <row r="382" spans="1:9" ht="20.149999999999999" customHeight="1" x14ac:dyDescent="0.35">
      <c r="A382" s="23">
        <v>24</v>
      </c>
      <c r="B382" s="14" t="s">
        <v>1188</v>
      </c>
      <c r="C382" s="14" t="str">
        <f>IF(data!CB78&gt;0,data!CB78,"")</f>
        <v/>
      </c>
      <c r="D382" s="213" t="str">
        <f>IF(data!CC78&gt;0,data!CC78,"")</f>
        <v>x</v>
      </c>
      <c r="E382" s="214"/>
      <c r="F382" s="211"/>
      <c r="G382" s="211"/>
      <c r="H382" s="211"/>
      <c r="I382" s="14">
        <f>data!CE78</f>
        <v>14930</v>
      </c>
    </row>
    <row r="383" spans="1:9" ht="20.149999999999999" customHeight="1" x14ac:dyDescent="0.35">
      <c r="A383" s="23">
        <v>25</v>
      </c>
      <c r="B383" s="14" t="s">
        <v>1189</v>
      </c>
      <c r="C383" s="14" t="str">
        <f>IF(data!CB79&gt;0,data!CB79,"")</f>
        <v/>
      </c>
      <c r="D383" s="213" t="str">
        <f>IF(data!CC79&gt;0,data!CC79,"")</f>
        <v>x</v>
      </c>
      <c r="E383" s="214"/>
      <c r="F383" s="211"/>
      <c r="G383" s="211"/>
      <c r="H383" s="211"/>
      <c r="I383" s="14">
        <f>data!CE79</f>
        <v>6780</v>
      </c>
    </row>
    <row r="384" spans="1:9" ht="20.149999999999999" customHeight="1" x14ac:dyDescent="0.35">
      <c r="A384" s="23">
        <v>26</v>
      </c>
      <c r="B384" s="14" t="s">
        <v>252</v>
      </c>
      <c r="C384" s="213" t="str">
        <f>IF(data!CB80&gt;0,data!CB80,"")</f>
        <v/>
      </c>
      <c r="D384" s="213" t="str">
        <f>IF(data!CC80&gt;0,data!CC80,"")</f>
        <v>x</v>
      </c>
      <c r="E384" s="217"/>
      <c r="F384" s="211"/>
      <c r="G384" s="211"/>
      <c r="H384" s="211"/>
      <c r="I384" s="84">
        <f>data!CE80</f>
        <v>26.139999999999997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Costcenter</vt:lpstr>
      <vt:lpstr>'Prior Year'!Edit</vt:lpstr>
      <vt:lpstr>Edit</vt:lpstr>
      <vt:lpstr>Funds</vt:lpstr>
      <vt:lpstr>Hospital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  <vt:lpstr>Support</vt:lpstr>
    </vt:vector>
  </TitlesOfParts>
  <Manager>carrie.baranowski@DOH.WA.GOV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2002-06-14T19:29:50Z</cp:lastPrinted>
  <dcterms:created xsi:type="dcterms:W3CDTF">1999-06-02T22:01:56Z</dcterms:created>
  <dcterms:modified xsi:type="dcterms:W3CDTF">2022-06-13T16:23:56Z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leteTemporaryFile">
    <vt:lpwstr>000000C53120220609162607.xlsx</vt:lpwstr>
  </property>
  <property fmtid="{D5CDD505-2E9C-101B-9397-08002B2CF9AE}" pid="3" name="GFRDocument">
    <vt:lpwstr>1</vt:lpwstr>
  </property>
  <property fmtid="{D5CDD505-2E9C-101B-9397-08002B2CF9AE}" pid="4" name="WebDocument">
    <vt:lpwstr>True</vt:lpwstr>
  </property>
  <property fmtid="{D5CDD505-2E9C-101B-9397-08002B2CF9AE}" pid="5" name="MSIP_Label_1520fa42-cf58-4c22-8b93-58cf1d3bd1cb_Enabled">
    <vt:lpwstr>true</vt:lpwstr>
  </property>
  <property fmtid="{D5CDD505-2E9C-101B-9397-08002B2CF9AE}" pid="6" name="MSIP_Label_1520fa42-cf58-4c22-8b93-58cf1d3bd1cb_SetDate">
    <vt:lpwstr>2022-06-13T16:22:50Z</vt:lpwstr>
  </property>
  <property fmtid="{D5CDD505-2E9C-101B-9397-08002B2CF9AE}" pid="7" name="MSIP_Label_1520fa42-cf58-4c22-8b93-58cf1d3bd1cb_Method">
    <vt:lpwstr>Standard</vt:lpwstr>
  </property>
  <property fmtid="{D5CDD505-2E9C-101B-9397-08002B2CF9AE}" pid="8" name="MSIP_Label_1520fa42-cf58-4c22-8b93-58cf1d3bd1cb_Name">
    <vt:lpwstr>Public Information</vt:lpwstr>
  </property>
  <property fmtid="{D5CDD505-2E9C-101B-9397-08002B2CF9AE}" pid="9" name="MSIP_Label_1520fa42-cf58-4c22-8b93-58cf1d3bd1cb_SiteId">
    <vt:lpwstr>11d0e217-264e-400a-8ba0-57dcc127d72d</vt:lpwstr>
  </property>
  <property fmtid="{D5CDD505-2E9C-101B-9397-08002B2CF9AE}" pid="10" name="MSIP_Label_1520fa42-cf58-4c22-8b93-58cf1d3bd1cb_ActionId">
    <vt:lpwstr>8ad0d634-6f65-4439-ae69-a28a7553ff3f</vt:lpwstr>
  </property>
  <property fmtid="{D5CDD505-2E9C-101B-9397-08002B2CF9AE}" pid="11" name="MSIP_Label_1520fa42-cf58-4c22-8b93-58cf1d3bd1cb_ContentBits">
    <vt:lpwstr>0</vt:lpwstr>
  </property>
</Properties>
</file>