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0209EEAA-77C0-4F1A-A13C-BE8A6F4A1F1B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data!$DR$921:$DR$966</definedName>
    <definedName name="Costcenter" localSheetId="9">'Prior Year'!$A$732:$W$813</definedName>
    <definedName name="Costcenter">data!$A$732:$W$813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data!$A$728:$CF$730</definedName>
    <definedName name="Hospital" localSheetId="9">'Prior Year'!$A$724:$BR$726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0" i="1" l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M817" i="11" l="1"/>
  <c r="K817" i="11"/>
  <c r="J817" i="11"/>
  <c r="I817" i="11"/>
  <c r="H817" i="11"/>
  <c r="G817" i="11"/>
  <c r="F817" i="11"/>
  <c r="E817" i="11"/>
  <c r="X813" i="11"/>
  <c r="X815" i="11" s="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N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P815" i="11" s="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B730" i="11"/>
  <c r="BX730" i="11"/>
  <c r="BW730" i="11"/>
  <c r="BV730" i="11"/>
  <c r="BU730" i="11"/>
  <c r="BT730" i="11"/>
  <c r="BS730" i="11"/>
  <c r="BR730" i="11"/>
  <c r="BP730" i="11"/>
  <c r="BO730" i="11"/>
  <c r="BN730" i="11"/>
  <c r="BK730" i="11"/>
  <c r="BF730" i="11"/>
  <c r="BB730" i="11"/>
  <c r="BA730" i="11"/>
  <c r="AZ730" i="11"/>
  <c r="AY730" i="11"/>
  <c r="AX730" i="11"/>
  <c r="AW730" i="11"/>
  <c r="AV730" i="11"/>
  <c r="AU730" i="11"/>
  <c r="AS730" i="11"/>
  <c r="AR730" i="11"/>
  <c r="AQ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E550" i="11"/>
  <c r="D550" i="11"/>
  <c r="B550" i="11"/>
  <c r="B549" i="11"/>
  <c r="B548" i="11"/>
  <c r="B547" i="11"/>
  <c r="E546" i="11"/>
  <c r="D546" i="11"/>
  <c r="B546" i="11"/>
  <c r="F546" i="11" s="1"/>
  <c r="F545" i="11"/>
  <c r="E545" i="11"/>
  <c r="D545" i="11"/>
  <c r="B545" i="11"/>
  <c r="H545" i="11" s="1"/>
  <c r="H544" i="11"/>
  <c r="E544" i="11"/>
  <c r="D544" i="11"/>
  <c r="B544" i="11"/>
  <c r="F544" i="11" s="1"/>
  <c r="B543" i="11"/>
  <c r="B542" i="11"/>
  <c r="B541" i="11"/>
  <c r="E540" i="11"/>
  <c r="D540" i="11"/>
  <c r="B540" i="11"/>
  <c r="H540" i="11" s="1"/>
  <c r="E539" i="11"/>
  <c r="D539" i="11"/>
  <c r="B539" i="11"/>
  <c r="H539" i="11" s="1"/>
  <c r="E538" i="11"/>
  <c r="D538" i="11"/>
  <c r="B538" i="11"/>
  <c r="F538" i="11" s="1"/>
  <c r="H537" i="11"/>
  <c r="F537" i="11"/>
  <c r="E537" i="11"/>
  <c r="D537" i="11"/>
  <c r="B537" i="11"/>
  <c r="H536" i="11"/>
  <c r="E536" i="11"/>
  <c r="D536" i="11"/>
  <c r="B536" i="11"/>
  <c r="F536" i="11" s="1"/>
  <c r="E535" i="11"/>
  <c r="D535" i="11"/>
  <c r="B535" i="11"/>
  <c r="H535" i="11" s="1"/>
  <c r="E534" i="11"/>
  <c r="D534" i="11"/>
  <c r="B534" i="11"/>
  <c r="F534" i="11" s="1"/>
  <c r="H533" i="11"/>
  <c r="E533" i="11"/>
  <c r="D533" i="11"/>
  <c r="B533" i="11"/>
  <c r="F533" i="11" s="1"/>
  <c r="E532" i="11"/>
  <c r="D532" i="11"/>
  <c r="B532" i="11"/>
  <c r="E531" i="11"/>
  <c r="D531" i="11"/>
  <c r="B531" i="11"/>
  <c r="H531" i="11" s="1"/>
  <c r="E530" i="11"/>
  <c r="D530" i="11"/>
  <c r="B530" i="11"/>
  <c r="H530" i="11" s="1"/>
  <c r="E529" i="11"/>
  <c r="D529" i="11"/>
  <c r="B529" i="11"/>
  <c r="F529" i="11" s="1"/>
  <c r="E528" i="11"/>
  <c r="D528" i="11"/>
  <c r="B528" i="11"/>
  <c r="H528" i="11" s="1"/>
  <c r="E527" i="11"/>
  <c r="D527" i="11"/>
  <c r="B527" i="11"/>
  <c r="H527" i="11" s="1"/>
  <c r="E526" i="11"/>
  <c r="D526" i="11"/>
  <c r="B526" i="11"/>
  <c r="H526" i="11" s="1"/>
  <c r="F525" i="11"/>
  <c r="E525" i="11"/>
  <c r="D525" i="11"/>
  <c r="B525" i="11"/>
  <c r="H525" i="11" s="1"/>
  <c r="E524" i="11"/>
  <c r="D524" i="11"/>
  <c r="B524" i="11"/>
  <c r="F524" i="11" s="1"/>
  <c r="F523" i="11"/>
  <c r="E523" i="11"/>
  <c r="D523" i="11"/>
  <c r="B523" i="11"/>
  <c r="H523" i="11" s="1"/>
  <c r="E522" i="11"/>
  <c r="D522" i="11"/>
  <c r="B522" i="11"/>
  <c r="F522" i="11" s="1"/>
  <c r="B521" i="11"/>
  <c r="F521" i="11" s="1"/>
  <c r="E520" i="11"/>
  <c r="D520" i="11"/>
  <c r="B520" i="11"/>
  <c r="F520" i="11" s="1"/>
  <c r="E519" i="11"/>
  <c r="D519" i="11"/>
  <c r="B519" i="11"/>
  <c r="F519" i="11" s="1"/>
  <c r="E518" i="11"/>
  <c r="D518" i="11"/>
  <c r="B518" i="11"/>
  <c r="F517" i="11"/>
  <c r="E517" i="11"/>
  <c r="D517" i="11"/>
  <c r="B517" i="11"/>
  <c r="H517" i="11" s="1"/>
  <c r="F516" i="11"/>
  <c r="E516" i="11"/>
  <c r="D516" i="11"/>
  <c r="B516" i="11"/>
  <c r="H516" i="11" s="1"/>
  <c r="E515" i="11"/>
  <c r="D515" i="11"/>
  <c r="B515" i="11"/>
  <c r="F515" i="11" s="1"/>
  <c r="E514" i="11"/>
  <c r="D514" i="11"/>
  <c r="B514" i="11"/>
  <c r="H514" i="11" s="1"/>
  <c r="B513" i="11"/>
  <c r="H513" i="11" s="1"/>
  <c r="H512" i="11"/>
  <c r="B512" i="11"/>
  <c r="F512" i="11" s="1"/>
  <c r="E511" i="11"/>
  <c r="D511" i="11"/>
  <c r="B511" i="11"/>
  <c r="F511" i="11" s="1"/>
  <c r="H510" i="11"/>
  <c r="E510" i="11"/>
  <c r="D510" i="11"/>
  <c r="B510" i="11"/>
  <c r="F510" i="11" s="1"/>
  <c r="E509" i="11"/>
  <c r="D509" i="11"/>
  <c r="B509" i="11"/>
  <c r="H509" i="11" s="1"/>
  <c r="F508" i="11"/>
  <c r="E508" i="11"/>
  <c r="D508" i="11"/>
  <c r="B508" i="11"/>
  <c r="H508" i="11" s="1"/>
  <c r="H507" i="11"/>
  <c r="F507" i="11"/>
  <c r="E507" i="11"/>
  <c r="D507" i="11"/>
  <c r="B507" i="11"/>
  <c r="F506" i="11"/>
  <c r="E506" i="11"/>
  <c r="D506" i="11"/>
  <c r="B506" i="11"/>
  <c r="H506" i="11" s="1"/>
  <c r="E505" i="11"/>
  <c r="D505" i="11"/>
  <c r="B505" i="11"/>
  <c r="H505" i="11" s="1"/>
  <c r="H504" i="11"/>
  <c r="E504" i="11"/>
  <c r="D504" i="11"/>
  <c r="B504" i="11"/>
  <c r="F504" i="11" s="1"/>
  <c r="H503" i="11"/>
  <c r="E503" i="11"/>
  <c r="D503" i="11"/>
  <c r="B503" i="11"/>
  <c r="F503" i="11" s="1"/>
  <c r="E502" i="11"/>
  <c r="D502" i="11"/>
  <c r="B502" i="11"/>
  <c r="F501" i="11"/>
  <c r="E501" i="11"/>
  <c r="D501" i="11"/>
  <c r="B501" i="11"/>
  <c r="H501" i="11" s="1"/>
  <c r="F500" i="11"/>
  <c r="E500" i="11"/>
  <c r="D500" i="11"/>
  <c r="B500" i="11"/>
  <c r="H500" i="11" s="1"/>
  <c r="E499" i="11"/>
  <c r="D499" i="11"/>
  <c r="B499" i="11"/>
  <c r="F499" i="11" s="1"/>
  <c r="E498" i="11"/>
  <c r="D498" i="11"/>
  <c r="B498" i="11"/>
  <c r="H498" i="11" s="1"/>
  <c r="E497" i="11"/>
  <c r="D497" i="11"/>
  <c r="B497" i="11"/>
  <c r="H497" i="11" s="1"/>
  <c r="E496" i="11"/>
  <c r="D496" i="11"/>
  <c r="B496" i="11"/>
  <c r="H496" i="11" s="1"/>
  <c r="G493" i="11"/>
  <c r="F493" i="11"/>
  <c r="E493" i="11"/>
  <c r="D493" i="11"/>
  <c r="C493" i="11"/>
  <c r="B493" i="11"/>
  <c r="A493" i="11"/>
  <c r="B478" i="11"/>
  <c r="B476" i="11"/>
  <c r="B475" i="11"/>
  <c r="B474" i="11"/>
  <c r="B473" i="11"/>
  <c r="B472" i="11"/>
  <c r="B471" i="11"/>
  <c r="B470" i="11"/>
  <c r="B469" i="11"/>
  <c r="B468" i="11"/>
  <c r="B464" i="11"/>
  <c r="C459" i="11"/>
  <c r="B459" i="11"/>
  <c r="B458" i="11"/>
  <c r="B455" i="11"/>
  <c r="B454" i="11"/>
  <c r="B453" i="11"/>
  <c r="C447" i="11"/>
  <c r="C444" i="11"/>
  <c r="C439" i="11"/>
  <c r="C438" i="11"/>
  <c r="B434" i="11"/>
  <c r="B433" i="11"/>
  <c r="B432" i="11"/>
  <c r="B431" i="11"/>
  <c r="B430" i="11"/>
  <c r="B429" i="11"/>
  <c r="B428" i="11"/>
  <c r="D424" i="11"/>
  <c r="B424" i="11"/>
  <c r="B423" i="11"/>
  <c r="D421" i="11"/>
  <c r="B421" i="11"/>
  <c r="B420" i="11"/>
  <c r="D418" i="11"/>
  <c r="B418" i="11"/>
  <c r="B417" i="11"/>
  <c r="D415" i="11"/>
  <c r="B415" i="11"/>
  <c r="B414" i="11"/>
  <c r="A412" i="11"/>
  <c r="D372" i="11"/>
  <c r="C337" i="11"/>
  <c r="BE730" i="11" s="1"/>
  <c r="C321" i="11"/>
  <c r="D328" i="11" s="1"/>
  <c r="D319" i="11"/>
  <c r="D314" i="11"/>
  <c r="C313" i="11"/>
  <c r="D290" i="11"/>
  <c r="D283" i="11"/>
  <c r="D275" i="11"/>
  <c r="D277" i="11" s="1"/>
  <c r="D265" i="11"/>
  <c r="D260" i="11"/>
  <c r="D240" i="11"/>
  <c r="B447" i="11" s="1"/>
  <c r="D236" i="11"/>
  <c r="C365" i="11" s="1"/>
  <c r="C364" i="11" s="1"/>
  <c r="D229" i="11"/>
  <c r="B445" i="11" s="1"/>
  <c r="D221" i="11"/>
  <c r="D217" i="11"/>
  <c r="C217" i="11"/>
  <c r="D433" i="11" s="1"/>
  <c r="B217" i="11"/>
  <c r="E216" i="11"/>
  <c r="E217" i="11" s="1"/>
  <c r="C478" i="11" s="1"/>
  <c r="E215" i="11"/>
  <c r="E214" i="11"/>
  <c r="E213" i="11"/>
  <c r="E212" i="11"/>
  <c r="E211" i="11"/>
  <c r="E210" i="11"/>
  <c r="E209" i="11"/>
  <c r="D204" i="11"/>
  <c r="C204" i="11"/>
  <c r="B204" i="11"/>
  <c r="E203" i="11"/>
  <c r="C475" i="11" s="1"/>
  <c r="E202" i="11"/>
  <c r="C474" i="11" s="1"/>
  <c r="E201" i="11"/>
  <c r="E200" i="11"/>
  <c r="C473" i="11" s="1"/>
  <c r="E199" i="11"/>
  <c r="C472" i="11" s="1"/>
  <c r="E198" i="11"/>
  <c r="C471" i="11" s="1"/>
  <c r="E197" i="11"/>
  <c r="C470" i="11" s="1"/>
  <c r="E196" i="11"/>
  <c r="C469" i="11" s="1"/>
  <c r="E195" i="11"/>
  <c r="D190" i="11"/>
  <c r="C388" i="11" s="1"/>
  <c r="CA730" i="11" s="1"/>
  <c r="D186" i="11"/>
  <c r="D436" i="11" s="1"/>
  <c r="D181" i="11"/>
  <c r="C386" i="11" s="1"/>
  <c r="D177" i="11"/>
  <c r="D434" i="11" s="1"/>
  <c r="D173" i="11"/>
  <c r="D428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C417" i="11" s="1"/>
  <c r="E142" i="11"/>
  <c r="D464" i="11" s="1"/>
  <c r="E141" i="11"/>
  <c r="C359" i="11" s="1"/>
  <c r="E140" i="11"/>
  <c r="E139" i="11"/>
  <c r="C415" i="11" s="1"/>
  <c r="E138" i="11"/>
  <c r="C414" i="11" s="1"/>
  <c r="E127" i="11"/>
  <c r="CE80" i="11"/>
  <c r="T816" i="11" s="1"/>
  <c r="CF79" i="11"/>
  <c r="CE79" i="11"/>
  <c r="S816" i="11" s="1"/>
  <c r="CE78" i="11"/>
  <c r="R816" i="11" s="1"/>
  <c r="CE77" i="11"/>
  <c r="Q816" i="11" s="1"/>
  <c r="CE76" i="11"/>
  <c r="AV75" i="11"/>
  <c r="N779" i="11" s="1"/>
  <c r="AU75" i="11"/>
  <c r="N778" i="11" s="1"/>
  <c r="AT75" i="1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N734" i="11" s="1"/>
  <c r="CE74" i="11"/>
  <c r="C464" i="11" s="1"/>
  <c r="CE73" i="11"/>
  <c r="O816" i="11" s="1"/>
  <c r="CD71" i="11"/>
  <c r="C575" i="11" s="1"/>
  <c r="CE70" i="11"/>
  <c r="C392" i="11" s="1"/>
  <c r="CD730" i="11" s="1"/>
  <c r="CE69" i="11"/>
  <c r="L816" i="11" s="1"/>
  <c r="CE68" i="11"/>
  <c r="K816" i="11" s="1"/>
  <c r="CE66" i="11"/>
  <c r="CE65" i="11"/>
  <c r="CE64" i="11"/>
  <c r="CE63" i="11"/>
  <c r="F816" i="11" s="1"/>
  <c r="CE61" i="11"/>
  <c r="CA48" i="11" s="1"/>
  <c r="CA62" i="11" s="1"/>
  <c r="CE60" i="11"/>
  <c r="H612" i="11" s="1"/>
  <c r="B53" i="11"/>
  <c r="CE51" i="11"/>
  <c r="B49" i="11"/>
  <c r="CC48" i="11"/>
  <c r="CC62" i="11" s="1"/>
  <c r="BZ48" i="11"/>
  <c r="BZ62" i="11" s="1"/>
  <c r="BX48" i="11"/>
  <c r="BX62" i="11" s="1"/>
  <c r="BW48" i="11"/>
  <c r="BW62" i="11" s="1"/>
  <c r="BV48" i="11"/>
  <c r="BV62" i="11" s="1"/>
  <c r="BU48" i="11"/>
  <c r="BU62" i="11" s="1"/>
  <c r="BS48" i="11"/>
  <c r="BS62" i="11" s="1"/>
  <c r="BQ48" i="11"/>
  <c r="BQ62" i="11" s="1"/>
  <c r="BO48" i="11"/>
  <c r="BO62" i="11" s="1"/>
  <c r="BN48" i="11"/>
  <c r="BN62" i="11" s="1"/>
  <c r="BL48" i="11"/>
  <c r="BL62" i="11" s="1"/>
  <c r="BK48" i="11"/>
  <c r="BK62" i="11" s="1"/>
  <c r="BJ48" i="11"/>
  <c r="BJ62" i="11" s="1"/>
  <c r="BI48" i="11"/>
  <c r="BI62" i="11" s="1"/>
  <c r="BG48" i="11"/>
  <c r="BG62" i="11" s="1"/>
  <c r="BF48" i="11"/>
  <c r="BF62" i="11" s="1"/>
  <c r="BE48" i="11"/>
  <c r="BE62" i="11" s="1"/>
  <c r="BB48" i="11"/>
  <c r="BB62" i="11" s="1"/>
  <c r="BA48" i="11"/>
  <c r="BA62" i="11" s="1"/>
  <c r="AZ48" i="11"/>
  <c r="AZ62" i="11" s="1"/>
  <c r="AX48" i="11"/>
  <c r="AX62" i="11" s="1"/>
  <c r="AW48" i="11"/>
  <c r="AW62" i="11" s="1"/>
  <c r="AU48" i="11"/>
  <c r="AU62" i="11" s="1"/>
  <c r="AT48" i="11"/>
  <c r="AT62" i="11" s="1"/>
  <c r="AS48" i="11"/>
  <c r="AS62" i="11" s="1"/>
  <c r="E776" i="11" s="1"/>
  <c r="AQ48" i="11"/>
  <c r="AQ62" i="11" s="1"/>
  <c r="AP48" i="11"/>
  <c r="AP62" i="11" s="1"/>
  <c r="AN48" i="11"/>
  <c r="AN62" i="11" s="1"/>
  <c r="AM48" i="11"/>
  <c r="AM62" i="11" s="1"/>
  <c r="AL48" i="11"/>
  <c r="AL62" i="11" s="1"/>
  <c r="AI48" i="11"/>
  <c r="AI62" i="11" s="1"/>
  <c r="AH48" i="11"/>
  <c r="AH62" i="11" s="1"/>
  <c r="AG48" i="11"/>
  <c r="AG62" i="11" s="1"/>
  <c r="AE48" i="11"/>
  <c r="AE62" i="11" s="1"/>
  <c r="AD48" i="11"/>
  <c r="AD62" i="11" s="1"/>
  <c r="AC48" i="11"/>
  <c r="AC62" i="11" s="1"/>
  <c r="AB48" i="11"/>
  <c r="AB62" i="11" s="1"/>
  <c r="Z48" i="11"/>
  <c r="Z62" i="11" s="1"/>
  <c r="Y48" i="11"/>
  <c r="Y62" i="11" s="1"/>
  <c r="W48" i="11"/>
  <c r="W62" i="11" s="1"/>
  <c r="U48" i="11"/>
  <c r="U62" i="11" s="1"/>
  <c r="S48" i="11"/>
  <c r="S62" i="11" s="1"/>
  <c r="R48" i="11"/>
  <c r="R62" i="11" s="1"/>
  <c r="Q48" i="11"/>
  <c r="Q62" i="11" s="1"/>
  <c r="P48" i="11"/>
  <c r="P62" i="11" s="1"/>
  <c r="O48" i="11"/>
  <c r="O62" i="11" s="1"/>
  <c r="N48" i="11"/>
  <c r="N62" i="11" s="1"/>
  <c r="K48" i="11"/>
  <c r="K62" i="11" s="1"/>
  <c r="J48" i="11"/>
  <c r="J62" i="11" s="1"/>
  <c r="I48" i="11"/>
  <c r="I62" i="11" s="1"/>
  <c r="E740" i="11" s="1"/>
  <c r="F48" i="11"/>
  <c r="F62" i="11" s="1"/>
  <c r="E48" i="11"/>
  <c r="E62" i="11" s="1"/>
  <c r="D48" i="11"/>
  <c r="D62" i="11" s="1"/>
  <c r="C48" i="11"/>
  <c r="C62" i="11" s="1"/>
  <c r="CE47" i="11"/>
  <c r="B446" i="11" l="1"/>
  <c r="F513" i="11"/>
  <c r="H524" i="11"/>
  <c r="H538" i="11"/>
  <c r="H546" i="11"/>
  <c r="R815" i="11"/>
  <c r="BY48" i="11"/>
  <c r="BY62" i="11" s="1"/>
  <c r="E808" i="11" s="1"/>
  <c r="C427" i="11"/>
  <c r="C463" i="11"/>
  <c r="H520" i="11"/>
  <c r="F526" i="11"/>
  <c r="F528" i="11"/>
  <c r="F530" i="11"/>
  <c r="G612" i="11"/>
  <c r="I815" i="11"/>
  <c r="N815" i="11"/>
  <c r="F496" i="11"/>
  <c r="H815" i="11"/>
  <c r="E204" i="11"/>
  <c r="C476" i="11" s="1"/>
  <c r="C378" i="11"/>
  <c r="B427" i="11" s="1"/>
  <c r="D435" i="11"/>
  <c r="H521" i="11"/>
  <c r="B437" i="11"/>
  <c r="C387" i="11"/>
  <c r="BZ730" i="11" s="1"/>
  <c r="H519" i="11"/>
  <c r="D815" i="11"/>
  <c r="O815" i="11"/>
  <c r="D292" i="11"/>
  <c r="D341" i="11" s="1"/>
  <c r="C481" i="11" s="1"/>
  <c r="H522" i="11"/>
  <c r="F540" i="11"/>
  <c r="E745" i="11"/>
  <c r="E761" i="11"/>
  <c r="E750" i="11"/>
  <c r="E735" i="11"/>
  <c r="E771" i="11"/>
  <c r="E766" i="11"/>
  <c r="E752" i="11"/>
  <c r="E736" i="11"/>
  <c r="E789" i="11"/>
  <c r="E773" i="11"/>
  <c r="E807" i="11"/>
  <c r="E792" i="11"/>
  <c r="E757" i="11"/>
  <c r="E774" i="11"/>
  <c r="E793" i="11"/>
  <c r="E741" i="11"/>
  <c r="E759" i="11"/>
  <c r="BL730" i="11"/>
  <c r="D367" i="11"/>
  <c r="C448" i="11" s="1"/>
  <c r="C445" i="11"/>
  <c r="E784" i="11"/>
  <c r="E770" i="11"/>
  <c r="E737" i="11"/>
  <c r="E756" i="11"/>
  <c r="E790" i="11"/>
  <c r="E742" i="11"/>
  <c r="E777" i="11"/>
  <c r="E794" i="11"/>
  <c r="E812" i="11"/>
  <c r="E760" i="11"/>
  <c r="E785" i="11"/>
  <c r="E795" i="11"/>
  <c r="E769" i="11"/>
  <c r="E778" i="11"/>
  <c r="E809" i="11"/>
  <c r="E746" i="11"/>
  <c r="E762" i="11"/>
  <c r="E780" i="11"/>
  <c r="E797" i="11"/>
  <c r="E747" i="11"/>
  <c r="E764" i="11"/>
  <c r="E781" i="11"/>
  <c r="E798" i="11"/>
  <c r="E748" i="11"/>
  <c r="E765" i="11"/>
  <c r="E800" i="11"/>
  <c r="E810" i="11"/>
  <c r="E802" i="11"/>
  <c r="I816" i="11"/>
  <c r="C432" i="11"/>
  <c r="E804" i="11"/>
  <c r="E805" i="11"/>
  <c r="E783" i="11"/>
  <c r="E749" i="11"/>
  <c r="E788" i="11"/>
  <c r="E734" i="11"/>
  <c r="E806" i="11"/>
  <c r="F502" i="11"/>
  <c r="H502" i="11"/>
  <c r="F518" i="11"/>
  <c r="H518" i="11"/>
  <c r="G48" i="11"/>
  <c r="G62" i="11" s="1"/>
  <c r="V48" i="11"/>
  <c r="V62" i="11" s="1"/>
  <c r="AK48" i="11"/>
  <c r="AK62" i="11" s="1"/>
  <c r="AY48" i="11"/>
  <c r="AY62" i="11" s="1"/>
  <c r="BM48" i="11"/>
  <c r="BM62" i="11" s="1"/>
  <c r="BI730" i="11"/>
  <c r="C816" i="11"/>
  <c r="B435" i="11"/>
  <c r="F531" i="11"/>
  <c r="M815" i="11"/>
  <c r="T815" i="11"/>
  <c r="C389" i="11"/>
  <c r="D390" i="11" s="1"/>
  <c r="B441" i="11" s="1"/>
  <c r="E754" i="11"/>
  <c r="L52" i="11"/>
  <c r="L67" i="11" s="1"/>
  <c r="J743" i="11" s="1"/>
  <c r="D816" i="11"/>
  <c r="BT48" i="11"/>
  <c r="BT62" i="11" s="1"/>
  <c r="BH48" i="11"/>
  <c r="BH62" i="11" s="1"/>
  <c r="AV48" i="11"/>
  <c r="AV62" i="11" s="1"/>
  <c r="AJ48" i="11"/>
  <c r="AJ62" i="11" s="1"/>
  <c r="X48" i="11"/>
  <c r="X62" i="11" s="1"/>
  <c r="L48" i="11"/>
  <c r="L62" i="11" s="1"/>
  <c r="CB48" i="11"/>
  <c r="CB62" i="11" s="1"/>
  <c r="BP48" i="11"/>
  <c r="BP62" i="11" s="1"/>
  <c r="BD48" i="11"/>
  <c r="BD62" i="11" s="1"/>
  <c r="AR48" i="11"/>
  <c r="AR62" i="11" s="1"/>
  <c r="AF48" i="11"/>
  <c r="AF62" i="11" s="1"/>
  <c r="T48" i="11"/>
  <c r="T62" i="11" s="1"/>
  <c r="H48" i="11"/>
  <c r="H62" i="11" s="1"/>
  <c r="F497" i="11"/>
  <c r="H499" i="11"/>
  <c r="H515" i="11"/>
  <c r="F532" i="11"/>
  <c r="H532" i="11"/>
  <c r="O817" i="11"/>
  <c r="B463" i="11"/>
  <c r="BJ730" i="11"/>
  <c r="AT730" i="11"/>
  <c r="F527" i="11"/>
  <c r="G816" i="11"/>
  <c r="F612" i="11"/>
  <c r="D361" i="11"/>
  <c r="D437" i="11"/>
  <c r="H529" i="11"/>
  <c r="D612" i="11"/>
  <c r="M48" i="11"/>
  <c r="M62" i="11" s="1"/>
  <c r="AA48" i="11"/>
  <c r="AA62" i="11" s="1"/>
  <c r="AO48" i="11"/>
  <c r="AO62" i="11" s="1"/>
  <c r="BC48" i="11"/>
  <c r="BC62" i="11" s="1"/>
  <c r="BR48" i="11"/>
  <c r="BR62" i="11" s="1"/>
  <c r="H816" i="11"/>
  <c r="C431" i="11"/>
  <c r="D463" i="11"/>
  <c r="D465" i="11" s="1"/>
  <c r="C430" i="11"/>
  <c r="H534" i="11"/>
  <c r="P816" i="11"/>
  <c r="AH52" i="11"/>
  <c r="AH67" i="11" s="1"/>
  <c r="J765" i="11" s="1"/>
  <c r="BM730" i="11"/>
  <c r="C446" i="11"/>
  <c r="CF76" i="11"/>
  <c r="BP52" i="11" s="1"/>
  <c r="BP67" i="11" s="1"/>
  <c r="J799" i="11" s="1"/>
  <c r="D438" i="11"/>
  <c r="C468" i="11"/>
  <c r="F498" i="11"/>
  <c r="F505" i="11"/>
  <c r="F514" i="11"/>
  <c r="I612" i="11"/>
  <c r="CE75" i="11"/>
  <c r="F509" i="11"/>
  <c r="H511" i="11"/>
  <c r="J612" i="11"/>
  <c r="M816" i="11"/>
  <c r="AP730" i="11"/>
  <c r="D329" i="11"/>
  <c r="D330" i="11" s="1"/>
  <c r="D339" i="11" s="1"/>
  <c r="C482" i="11" s="1"/>
  <c r="BQ730" i="11"/>
  <c r="D817" i="11"/>
  <c r="C440" i="11"/>
  <c r="F535" i="11"/>
  <c r="F550" i="11"/>
  <c r="H550" i="11"/>
  <c r="L612" i="11"/>
  <c r="L817" i="11"/>
  <c r="BY730" i="11"/>
  <c r="C458" i="11"/>
  <c r="F539" i="11"/>
  <c r="CD722" i="11"/>
  <c r="B444" i="11"/>
  <c r="D242" i="11"/>
  <c r="B448" i="11" s="1"/>
  <c r="C434" i="11"/>
  <c r="F815" i="11"/>
  <c r="S815" i="11"/>
  <c r="C429" i="11"/>
  <c r="G815" i="11"/>
  <c r="B436" i="11"/>
  <c r="K815" i="11"/>
  <c r="CF77" i="11"/>
  <c r="L815" i="11"/>
  <c r="C815" i="11"/>
  <c r="Q815" i="11"/>
  <c r="N52" i="11" l="1"/>
  <c r="N67" i="11" s="1"/>
  <c r="J745" i="11" s="1"/>
  <c r="BG52" i="11"/>
  <c r="BG67" i="11" s="1"/>
  <c r="J790" i="11" s="1"/>
  <c r="BB52" i="11"/>
  <c r="BB67" i="11" s="1"/>
  <c r="J785" i="11" s="1"/>
  <c r="AH71" i="11"/>
  <c r="Z52" i="11"/>
  <c r="Z67" i="11" s="1"/>
  <c r="J757" i="11" s="1"/>
  <c r="AR52" i="11"/>
  <c r="AR67" i="11" s="1"/>
  <c r="J775" i="11" s="1"/>
  <c r="AN52" i="11"/>
  <c r="AN67" i="11" s="1"/>
  <c r="J771" i="11" s="1"/>
  <c r="BU52" i="11"/>
  <c r="BU67" i="11" s="1"/>
  <c r="J804" i="11" s="1"/>
  <c r="J52" i="11"/>
  <c r="J67" i="11" s="1"/>
  <c r="J741" i="11" s="1"/>
  <c r="V52" i="11"/>
  <c r="V67" i="11" s="1"/>
  <c r="J753" i="11" s="1"/>
  <c r="BE52" i="11"/>
  <c r="BE67" i="11" s="1"/>
  <c r="J788" i="11" s="1"/>
  <c r="AA52" i="11"/>
  <c r="AA67" i="11" s="1"/>
  <c r="J758" i="11" s="1"/>
  <c r="B438" i="11"/>
  <c r="E739" i="11"/>
  <c r="E753" i="11"/>
  <c r="V71" i="11"/>
  <c r="BB71" i="11"/>
  <c r="E744" i="11"/>
  <c r="AC52" i="11"/>
  <c r="AC67" i="11" s="1"/>
  <c r="E751" i="11"/>
  <c r="E738" i="11"/>
  <c r="BG71" i="11"/>
  <c r="AT52" i="11"/>
  <c r="AT67" i="11" s="1"/>
  <c r="E763" i="11"/>
  <c r="BQ52" i="11"/>
  <c r="BQ67" i="11" s="1"/>
  <c r="N71" i="11"/>
  <c r="BF52" i="11"/>
  <c r="BF67" i="11" s="1"/>
  <c r="E775" i="11"/>
  <c r="AR71" i="11"/>
  <c r="BC52" i="11"/>
  <c r="BC67" i="11" s="1"/>
  <c r="J786" i="11" s="1"/>
  <c r="AN71" i="11"/>
  <c r="BR52" i="11"/>
  <c r="BR67" i="11" s="1"/>
  <c r="J801" i="11" s="1"/>
  <c r="E787" i="11"/>
  <c r="AO52" i="11"/>
  <c r="AO67" i="11" s="1"/>
  <c r="J772" i="11" s="1"/>
  <c r="J71" i="11"/>
  <c r="N817" i="11"/>
  <c r="B465" i="11"/>
  <c r="D368" i="11"/>
  <c r="D373" i="11" s="1"/>
  <c r="D391" i="11" s="1"/>
  <c r="D393" i="11" s="1"/>
  <c r="D396" i="11" s="1"/>
  <c r="C699" i="11"/>
  <c r="C527" i="11"/>
  <c r="G527" i="11" s="1"/>
  <c r="E811" i="11"/>
  <c r="E799" i="11"/>
  <c r="BP71" i="11"/>
  <c r="CE48" i="11"/>
  <c r="AE52" i="11"/>
  <c r="AE67" i="11" s="1"/>
  <c r="AB52" i="11"/>
  <c r="AB67" i="11" s="1"/>
  <c r="BO52" i="11"/>
  <c r="BO67" i="11" s="1"/>
  <c r="X52" i="11"/>
  <c r="X67" i="11" s="1"/>
  <c r="J755" i="11" s="1"/>
  <c r="BN52" i="11"/>
  <c r="BN67" i="11" s="1"/>
  <c r="AU52" i="11"/>
  <c r="AU67" i="11" s="1"/>
  <c r="W52" i="11"/>
  <c r="W67" i="11" s="1"/>
  <c r="D52" i="11"/>
  <c r="D67" i="11" s="1"/>
  <c r="BM52" i="11"/>
  <c r="BM67" i="11" s="1"/>
  <c r="J796" i="11" s="1"/>
  <c r="AS52" i="11"/>
  <c r="AS67" i="11" s="1"/>
  <c r="U52" i="11"/>
  <c r="U67" i="11" s="1"/>
  <c r="C52" i="11"/>
  <c r="BL52" i="11"/>
  <c r="BL67" i="11" s="1"/>
  <c r="AP52" i="11"/>
  <c r="AP67" i="11" s="1"/>
  <c r="T52" i="11"/>
  <c r="T67" i="11" s="1"/>
  <c r="J751" i="11" s="1"/>
  <c r="BK52" i="11"/>
  <c r="BK67" i="11" s="1"/>
  <c r="AM52" i="11"/>
  <c r="AM67" i="11" s="1"/>
  <c r="S52" i="11"/>
  <c r="S67" i="11" s="1"/>
  <c r="CB52" i="11"/>
  <c r="CB67" i="11" s="1"/>
  <c r="J811" i="11" s="1"/>
  <c r="R52" i="11"/>
  <c r="R67" i="11" s="1"/>
  <c r="AV52" i="11"/>
  <c r="AV67" i="11" s="1"/>
  <c r="J779" i="11" s="1"/>
  <c r="E52" i="11"/>
  <c r="E67" i="11" s="1"/>
  <c r="AK52" i="11"/>
  <c r="AK67" i="11" s="1"/>
  <c r="J768" i="11" s="1"/>
  <c r="BI52" i="11"/>
  <c r="BI67" i="11" s="1"/>
  <c r="CA52" i="11"/>
  <c r="CA67" i="11" s="1"/>
  <c r="BH52" i="11"/>
  <c r="BH67" i="11" s="1"/>
  <c r="J791" i="11" s="1"/>
  <c r="AJ52" i="11"/>
  <c r="AJ67" i="11" s="1"/>
  <c r="J767" i="11" s="1"/>
  <c r="Q52" i="11"/>
  <c r="Q67" i="11" s="1"/>
  <c r="AG52" i="11"/>
  <c r="AG67" i="11" s="1"/>
  <c r="BX52" i="11"/>
  <c r="BX67" i="11" s="1"/>
  <c r="AF52" i="11"/>
  <c r="AF67" i="11" s="1"/>
  <c r="J763" i="11" s="1"/>
  <c r="H52" i="11"/>
  <c r="H67" i="11" s="1"/>
  <c r="J739" i="11" s="1"/>
  <c r="BW52" i="11"/>
  <c r="BW67" i="11" s="1"/>
  <c r="BS52" i="11"/>
  <c r="BS67" i="11" s="1"/>
  <c r="F52" i="11"/>
  <c r="F67" i="11" s="1"/>
  <c r="BZ52" i="11"/>
  <c r="BZ67" i="11" s="1"/>
  <c r="BD52" i="11"/>
  <c r="BD67" i="11" s="1"/>
  <c r="J787" i="11" s="1"/>
  <c r="AI52" i="11"/>
  <c r="AI67" i="11" s="1"/>
  <c r="M52" i="11"/>
  <c r="M67" i="11" s="1"/>
  <c r="J744" i="11" s="1"/>
  <c r="BY52" i="11"/>
  <c r="BY67" i="11" s="1"/>
  <c r="BA52" i="11"/>
  <c r="BA67" i="11" s="1"/>
  <c r="I52" i="11"/>
  <c r="I67" i="11" s="1"/>
  <c r="AZ52" i="11"/>
  <c r="AZ67" i="11" s="1"/>
  <c r="AY52" i="11"/>
  <c r="AY67" i="11" s="1"/>
  <c r="J782" i="11" s="1"/>
  <c r="G52" i="11"/>
  <c r="G67" i="11" s="1"/>
  <c r="J738" i="11" s="1"/>
  <c r="AW52" i="11"/>
  <c r="AW67" i="11" s="1"/>
  <c r="AL52" i="11"/>
  <c r="AL67" i="11" s="1"/>
  <c r="AD52" i="11"/>
  <c r="AD67" i="11" s="1"/>
  <c r="L71" i="11"/>
  <c r="E743" i="11"/>
  <c r="Y52" i="11"/>
  <c r="Y67" i="11" s="1"/>
  <c r="AX52" i="11"/>
  <c r="AX67" i="11" s="1"/>
  <c r="P52" i="11"/>
  <c r="P67" i="11" s="1"/>
  <c r="BT52" i="11"/>
  <c r="BT67" i="11" s="1"/>
  <c r="J803" i="11" s="1"/>
  <c r="E755" i="11"/>
  <c r="K52" i="11"/>
  <c r="K67" i="11" s="1"/>
  <c r="CE62" i="11"/>
  <c r="BJ52" i="11"/>
  <c r="BJ67" i="11" s="1"/>
  <c r="E801" i="11"/>
  <c r="AQ52" i="11"/>
  <c r="AQ67" i="11" s="1"/>
  <c r="E767" i="11"/>
  <c r="AJ71" i="11"/>
  <c r="CC730" i="11"/>
  <c r="B439" i="11"/>
  <c r="B440" i="11" s="1"/>
  <c r="E796" i="11"/>
  <c r="CC52" i="11"/>
  <c r="CC67" i="11" s="1"/>
  <c r="BV52" i="11"/>
  <c r="BV67" i="11" s="1"/>
  <c r="E786" i="11"/>
  <c r="BC71" i="11"/>
  <c r="O52" i="11"/>
  <c r="O67" i="11" s="1"/>
  <c r="E779" i="11"/>
  <c r="AV71" i="11"/>
  <c r="E782" i="11"/>
  <c r="AY71" i="11"/>
  <c r="BE71" i="11"/>
  <c r="Z71" i="11"/>
  <c r="E791" i="11"/>
  <c r="BH71" i="11"/>
  <c r="E772" i="11"/>
  <c r="AO71" i="11"/>
  <c r="E768" i="11"/>
  <c r="N816" i="11"/>
  <c r="K612" i="11"/>
  <c r="C465" i="11"/>
  <c r="E758" i="11"/>
  <c r="AA71" i="11"/>
  <c r="E803" i="11"/>
  <c r="C337" i="1"/>
  <c r="C313" i="1"/>
  <c r="C321" i="1"/>
  <c r="T71" i="11" l="1"/>
  <c r="H71" i="11"/>
  <c r="E815" i="11"/>
  <c r="M71" i="11"/>
  <c r="BU71" i="11"/>
  <c r="BM71" i="11"/>
  <c r="J810" i="11"/>
  <c r="CA71" i="11"/>
  <c r="J793" i="11"/>
  <c r="BJ71" i="11"/>
  <c r="J792" i="11"/>
  <c r="BI71" i="11"/>
  <c r="E816" i="11"/>
  <c r="C428" i="11"/>
  <c r="J737" i="11"/>
  <c r="F71" i="11"/>
  <c r="J752" i="11"/>
  <c r="U71" i="11"/>
  <c r="J742" i="11"/>
  <c r="K71" i="11"/>
  <c r="J780" i="11"/>
  <c r="AW71" i="11"/>
  <c r="J776" i="11"/>
  <c r="AS71" i="11"/>
  <c r="C552" i="11"/>
  <c r="C618" i="11"/>
  <c r="C691" i="11"/>
  <c r="C519" i="11"/>
  <c r="G519" i="11" s="1"/>
  <c r="C558" i="11"/>
  <c r="C638" i="11"/>
  <c r="X71" i="11"/>
  <c r="J806" i="11"/>
  <c r="BW71" i="11"/>
  <c r="CB71" i="11"/>
  <c r="C705" i="11"/>
  <c r="C533" i="11"/>
  <c r="G533" i="11" s="1"/>
  <c r="G71" i="11"/>
  <c r="J762" i="11"/>
  <c r="AE71" i="11"/>
  <c r="J805" i="11"/>
  <c r="BV71" i="11"/>
  <c r="J761" i="11"/>
  <c r="AD71" i="11"/>
  <c r="C67" i="11"/>
  <c r="CE52" i="11"/>
  <c r="J777" i="11"/>
  <c r="AT71" i="11"/>
  <c r="C636" i="11"/>
  <c r="C553" i="11"/>
  <c r="J812" i="11"/>
  <c r="CC71" i="11"/>
  <c r="J769" i="11"/>
  <c r="AL71" i="11"/>
  <c r="C561" i="11"/>
  <c r="C621" i="11"/>
  <c r="C673" i="11"/>
  <c r="C501" i="11"/>
  <c r="G501" i="11" s="1"/>
  <c r="BT71" i="11"/>
  <c r="J802" i="11"/>
  <c r="BS71" i="11"/>
  <c r="J736" i="11"/>
  <c r="E71" i="11"/>
  <c r="C692" i="11"/>
  <c r="C520" i="11"/>
  <c r="G520" i="11" s="1"/>
  <c r="C614" i="11"/>
  <c r="C550" i="11"/>
  <c r="G550" i="11" s="1"/>
  <c r="J749" i="11"/>
  <c r="R71" i="11"/>
  <c r="J735" i="11"/>
  <c r="D71" i="11"/>
  <c r="J747" i="11"/>
  <c r="P71" i="11"/>
  <c r="C544" i="11"/>
  <c r="G544" i="11" s="1"/>
  <c r="C625" i="11"/>
  <c r="J783" i="11"/>
  <c r="AZ71" i="11"/>
  <c r="J754" i="11"/>
  <c r="W71" i="11"/>
  <c r="C709" i="11"/>
  <c r="C537" i="11"/>
  <c r="G537" i="11" s="1"/>
  <c r="J807" i="11"/>
  <c r="BX71" i="11"/>
  <c r="C701" i="11"/>
  <c r="C529" i="11"/>
  <c r="G529" i="11" s="1"/>
  <c r="J784" i="11"/>
  <c r="BA71" i="11"/>
  <c r="J770" i="11"/>
  <c r="AM71" i="11"/>
  <c r="J797" i="11"/>
  <c r="BN71" i="11"/>
  <c r="J789" i="11"/>
  <c r="BF71" i="11"/>
  <c r="J808" i="11"/>
  <c r="BY71" i="11"/>
  <c r="J794" i="11"/>
  <c r="BK71" i="11"/>
  <c r="C679" i="11"/>
  <c r="C507" i="11"/>
  <c r="G507" i="11" s="1"/>
  <c r="AK71" i="11"/>
  <c r="J774" i="11"/>
  <c r="AQ71" i="11"/>
  <c r="J756" i="11"/>
  <c r="Y71" i="11"/>
  <c r="J798" i="11"/>
  <c r="BO71" i="11"/>
  <c r="J800" i="11"/>
  <c r="BQ71" i="11"/>
  <c r="C706" i="11"/>
  <c r="C534" i="11"/>
  <c r="G534" i="11" s="1"/>
  <c r="C685" i="11"/>
  <c r="C513" i="11"/>
  <c r="G513" i="11" s="1"/>
  <c r="J740" i="11"/>
  <c r="I71" i="11"/>
  <c r="J750" i="11"/>
  <c r="S71" i="11"/>
  <c r="J778" i="11"/>
  <c r="AU71" i="11"/>
  <c r="C713" i="11"/>
  <c r="C541" i="11"/>
  <c r="J781" i="11"/>
  <c r="AX71" i="11"/>
  <c r="J764" i="11"/>
  <c r="AG71" i="11"/>
  <c r="J760" i="11"/>
  <c r="AC71" i="11"/>
  <c r="C641" i="11"/>
  <c r="C566" i="11"/>
  <c r="J748" i="11"/>
  <c r="Q71" i="11"/>
  <c r="C678" i="11"/>
  <c r="C506" i="11"/>
  <c r="G506" i="11" s="1"/>
  <c r="J746" i="11"/>
  <c r="O71" i="11"/>
  <c r="C633" i="11"/>
  <c r="C548" i="11"/>
  <c r="BR71" i="11"/>
  <c r="J766" i="11"/>
  <c r="AI71" i="11"/>
  <c r="J773" i="11"/>
  <c r="AP71" i="11"/>
  <c r="J759" i="11"/>
  <c r="AB71" i="11"/>
  <c r="C503" i="11"/>
  <c r="G503" i="11" s="1"/>
  <c r="C675" i="11"/>
  <c r="AF71" i="11"/>
  <c r="C547" i="11"/>
  <c r="C632" i="11"/>
  <c r="C677" i="11"/>
  <c r="C505" i="11"/>
  <c r="G505" i="11" s="1"/>
  <c r="J795" i="11"/>
  <c r="BL71" i="11"/>
  <c r="C515" i="11"/>
  <c r="G515" i="11" s="1"/>
  <c r="C687" i="11"/>
  <c r="J809" i="11"/>
  <c r="BZ71" i="11"/>
  <c r="BD71" i="11"/>
  <c r="C693" i="11" l="1"/>
  <c r="C521" i="11"/>
  <c r="G521" i="11" s="1"/>
  <c r="C669" i="11"/>
  <c r="C497" i="11"/>
  <c r="G497" i="11" s="1"/>
  <c r="C700" i="11"/>
  <c r="C528" i="11"/>
  <c r="G528" i="11" s="1"/>
  <c r="C619" i="11"/>
  <c r="C559" i="11"/>
  <c r="C688" i="11"/>
  <c r="C516" i="11"/>
  <c r="G516" i="11" s="1"/>
  <c r="C686" i="11"/>
  <c r="C514" i="11"/>
  <c r="G514" i="11" s="1"/>
  <c r="C694" i="11"/>
  <c r="C522" i="11"/>
  <c r="G522" i="11" s="1"/>
  <c r="C674" i="11"/>
  <c r="C502" i="11"/>
  <c r="G502" i="11" s="1"/>
  <c r="C708" i="11"/>
  <c r="C536" i="11"/>
  <c r="G536" i="11" s="1"/>
  <c r="D615" i="11"/>
  <c r="C531" i="11"/>
  <c r="G531" i="11" s="1"/>
  <c r="C703" i="11"/>
  <c r="C642" i="11"/>
  <c r="C567" i="11"/>
  <c r="C626" i="11"/>
  <c r="C563" i="11"/>
  <c r="C628" i="11"/>
  <c r="C545" i="11"/>
  <c r="G545" i="11" s="1"/>
  <c r="C574" i="11"/>
  <c r="C620" i="11"/>
  <c r="C696" i="11"/>
  <c r="C524" i="11"/>
  <c r="G524" i="11" s="1"/>
  <c r="C630" i="11"/>
  <c r="C546" i="11"/>
  <c r="G546" i="11" s="1"/>
  <c r="C670" i="11"/>
  <c r="C498" i="11"/>
  <c r="G498" i="11" s="1"/>
  <c r="C698" i="11"/>
  <c r="C526" i="11"/>
  <c r="G526" i="11" s="1"/>
  <c r="C702" i="11"/>
  <c r="C530" i="11"/>
  <c r="G530" i="11" s="1"/>
  <c r="C697" i="11"/>
  <c r="C525" i="11"/>
  <c r="G525" i="11" s="1"/>
  <c r="C680" i="11"/>
  <c r="C508" i="11"/>
  <c r="G508" i="11" s="1"/>
  <c r="C543" i="11"/>
  <c r="C616" i="11"/>
  <c r="C672" i="11"/>
  <c r="C500" i="11"/>
  <c r="G500" i="11" s="1"/>
  <c r="C704" i="11"/>
  <c r="C532" i="11"/>
  <c r="G532" i="11" s="1"/>
  <c r="C671" i="11"/>
  <c r="C499" i="11"/>
  <c r="G499" i="11" s="1"/>
  <c r="C549" i="11"/>
  <c r="C624" i="11"/>
  <c r="C556" i="11"/>
  <c r="C635" i="11"/>
  <c r="C509" i="11"/>
  <c r="G509" i="11" s="1"/>
  <c r="C681" i="11"/>
  <c r="C639" i="11"/>
  <c r="C564" i="11"/>
  <c r="C710" i="11"/>
  <c r="C538" i="11"/>
  <c r="G538" i="11" s="1"/>
  <c r="C646" i="11"/>
  <c r="C571" i="11"/>
  <c r="C623" i="11"/>
  <c r="C562" i="11"/>
  <c r="C711" i="11"/>
  <c r="C539" i="11"/>
  <c r="G539" i="11" s="1"/>
  <c r="C634" i="11"/>
  <c r="C554" i="11"/>
  <c r="C645" i="11"/>
  <c r="C570" i="11"/>
  <c r="C640" i="11"/>
  <c r="C565" i="11"/>
  <c r="C631" i="11"/>
  <c r="C542" i="11"/>
  <c r="C712" i="11"/>
  <c r="C540" i="11"/>
  <c r="G540" i="11" s="1"/>
  <c r="C568" i="11"/>
  <c r="C643" i="11"/>
  <c r="C551" i="11"/>
  <c r="C629" i="11"/>
  <c r="C683" i="11"/>
  <c r="C511" i="11"/>
  <c r="G511" i="11" s="1"/>
  <c r="J734" i="11"/>
  <c r="J815" i="11" s="1"/>
  <c r="CE67" i="11"/>
  <c r="C71" i="11"/>
  <c r="C676" i="11"/>
  <c r="C504" i="11"/>
  <c r="G504" i="11" s="1"/>
  <c r="C569" i="11"/>
  <c r="C644" i="11"/>
  <c r="C573" i="11"/>
  <c r="C622" i="11"/>
  <c r="C682" i="11"/>
  <c r="C510" i="11"/>
  <c r="G510" i="11" s="1"/>
  <c r="C627" i="11"/>
  <c r="C560" i="11"/>
  <c r="C555" i="11"/>
  <c r="C617" i="11"/>
  <c r="C707" i="11"/>
  <c r="C535" i="11"/>
  <c r="G535" i="11" s="1"/>
  <c r="C637" i="11"/>
  <c r="C557" i="11"/>
  <c r="C684" i="11"/>
  <c r="C512" i="11"/>
  <c r="G512" i="11" s="1"/>
  <c r="C690" i="11"/>
  <c r="C518" i="11"/>
  <c r="G518" i="11" s="1"/>
  <c r="C695" i="11"/>
  <c r="C523" i="11"/>
  <c r="G523" i="11" s="1"/>
  <c r="C689" i="11"/>
  <c r="C517" i="11"/>
  <c r="G517" i="11" s="1"/>
  <c r="C647" i="11"/>
  <c r="C572" i="11"/>
  <c r="A493" i="1"/>
  <c r="A730" i="1"/>
  <c r="A726" i="1"/>
  <c r="A722" i="1"/>
  <c r="C115" i="8"/>
  <c r="CB730" i="1"/>
  <c r="C444" i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378" i="1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AU75" i="1"/>
  <c r="E218" i="9" s="1"/>
  <c r="AQ75" i="1"/>
  <c r="H186" i="9" s="1"/>
  <c r="AO75" i="1"/>
  <c r="AN75" i="1"/>
  <c r="AM75" i="1"/>
  <c r="N770" i="1" s="1"/>
  <c r="D186" i="9"/>
  <c r="AI75" i="1"/>
  <c r="AH75" i="1"/>
  <c r="F154" i="9" s="1"/>
  <c r="AF75" i="1"/>
  <c r="D154" i="9" s="1"/>
  <c r="AD75" i="1"/>
  <c r="N761" i="1" s="1"/>
  <c r="AA75" i="1"/>
  <c r="F122" i="9" s="1"/>
  <c r="Z75" i="1"/>
  <c r="E122" i="9" s="1"/>
  <c r="X75" i="1"/>
  <c r="C122" i="9" s="1"/>
  <c r="W75" i="1"/>
  <c r="V75" i="1"/>
  <c r="H90" i="9" s="1"/>
  <c r="T75" i="1"/>
  <c r="N751" i="1" s="1"/>
  <c r="R75" i="1"/>
  <c r="Q75" i="1"/>
  <c r="C90" i="9"/>
  <c r="P75" i="1"/>
  <c r="I58" i="9" s="1"/>
  <c r="O75" i="1"/>
  <c r="N75" i="1"/>
  <c r="G58" i="9" s="1"/>
  <c r="M75" i="1"/>
  <c r="F58" i="9" s="1"/>
  <c r="L75" i="1"/>
  <c r="E58" i="9"/>
  <c r="I75" i="1"/>
  <c r="H75" i="1"/>
  <c r="H26" i="9" s="1"/>
  <c r="G75" i="1"/>
  <c r="F75" i="1"/>
  <c r="F26" i="9"/>
  <c r="AV75" i="1"/>
  <c r="AP75" i="1"/>
  <c r="AJ75" i="1"/>
  <c r="AL75" i="1"/>
  <c r="AK75" i="1"/>
  <c r="I154" i="9" s="1"/>
  <c r="AG75" i="1"/>
  <c r="E154" i="9"/>
  <c r="AE75" i="1"/>
  <c r="AC75" i="1"/>
  <c r="H122" i="9" s="1"/>
  <c r="AB75" i="1"/>
  <c r="Y75" i="1"/>
  <c r="D122" i="9" s="1"/>
  <c r="U75" i="1"/>
  <c r="N752" i="1" s="1"/>
  <c r="S75" i="1"/>
  <c r="E90" i="9" s="1"/>
  <c r="K75" i="1"/>
  <c r="J75" i="1"/>
  <c r="E75" i="1"/>
  <c r="E26" i="9"/>
  <c r="CE73" i="1"/>
  <c r="CE74" i="1"/>
  <c r="I377" i="9" s="1"/>
  <c r="C75" i="1"/>
  <c r="C26" i="9" s="1"/>
  <c r="CE80" i="1"/>
  <c r="CE78" i="1"/>
  <c r="I382" i="9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72" i="1"/>
  <c r="C125" i="8" s="1"/>
  <c r="D260" i="1"/>
  <c r="D265" i="1"/>
  <c r="C22" i="8" s="1"/>
  <c r="D275" i="1"/>
  <c r="B476" i="1" s="1"/>
  <c r="D290" i="1"/>
  <c r="D314" i="1"/>
  <c r="D319" i="1"/>
  <c r="C74" i="8" s="1"/>
  <c r="D328" i="1"/>
  <c r="D329" i="1"/>
  <c r="C85" i="8" s="1"/>
  <c r="D229" i="1"/>
  <c r="D236" i="1"/>
  <c r="C365" i="1" s="1"/>
  <c r="C364" i="1" s="1"/>
  <c r="C445" i="1" s="1"/>
  <c r="D240" i="1"/>
  <c r="B447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32" i="6" s="1"/>
  <c r="E196" i="1"/>
  <c r="E197" i="1"/>
  <c r="E198" i="1"/>
  <c r="E199" i="1"/>
  <c r="E200" i="1"/>
  <c r="F12" i="6" s="1"/>
  <c r="E201" i="1"/>
  <c r="E202" i="1"/>
  <c r="C474" i="1" s="1"/>
  <c r="E203" i="1"/>
  <c r="C475" i="1" s="1"/>
  <c r="D204" i="1"/>
  <c r="B204" i="1"/>
  <c r="D190" i="1"/>
  <c r="D186" i="1"/>
  <c r="D181" i="1"/>
  <c r="C386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E19" i="4" s="1"/>
  <c r="E146" i="1"/>
  <c r="D19" i="4" s="1"/>
  <c r="E145" i="1"/>
  <c r="C19" i="4" s="1"/>
  <c r="E144" i="1"/>
  <c r="E141" i="1"/>
  <c r="C359" i="1" s="1"/>
  <c r="D361" i="1" s="1"/>
  <c r="B465" i="1" s="1"/>
  <c r="E140" i="1"/>
  <c r="D10" i="4"/>
  <c r="E139" i="1"/>
  <c r="C10" i="4" s="1"/>
  <c r="E127" i="1"/>
  <c r="CF79" i="1"/>
  <c r="B53" i="1"/>
  <c r="CE51" i="1"/>
  <c r="B49" i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48" i="1"/>
  <c r="N755" i="1"/>
  <c r="N764" i="1"/>
  <c r="N745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5" i="1"/>
  <c r="C440" i="1"/>
  <c r="C429" i="1"/>
  <c r="C431" i="1"/>
  <c r="C432" i="1"/>
  <c r="C439" i="1"/>
  <c r="C438" i="1"/>
  <c r="D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P48" i="1"/>
  <c r="P62" i="1" s="1"/>
  <c r="L48" i="1"/>
  <c r="L62" i="1" s="1"/>
  <c r="D48" i="1"/>
  <c r="D62" i="1" s="1"/>
  <c r="BI730" i="1"/>
  <c r="C816" i="1"/>
  <c r="N760" i="1"/>
  <c r="N743" i="1"/>
  <c r="N775" i="1"/>
  <c r="N753" i="1"/>
  <c r="N774" i="1"/>
  <c r="N747" i="1"/>
  <c r="F816" i="1"/>
  <c r="D436" i="1"/>
  <c r="C16" i="8"/>
  <c r="C473" i="1"/>
  <c r="C469" i="1"/>
  <c r="F8" i="6"/>
  <c r="I26" i="9"/>
  <c r="N740" i="1"/>
  <c r="H58" i="9"/>
  <c r="N746" i="1"/>
  <c r="F90" i="9"/>
  <c r="C218" i="9"/>
  <c r="D366" i="9"/>
  <c r="G812" i="1"/>
  <c r="CE64" i="1"/>
  <c r="F612" i="1" s="1"/>
  <c r="D368" i="9"/>
  <c r="I812" i="1"/>
  <c r="C276" i="9"/>
  <c r="CE70" i="1"/>
  <c r="CE76" i="1"/>
  <c r="P812" i="1"/>
  <c r="CE77" i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BZ48" i="1"/>
  <c r="BZ62" i="1" s="1"/>
  <c r="AC48" i="1"/>
  <c r="AC62" i="1" s="1"/>
  <c r="H108" i="9" s="1"/>
  <c r="AU48" i="1"/>
  <c r="AU62" i="1" s="1"/>
  <c r="BS48" i="1"/>
  <c r="BS62" i="1" s="1"/>
  <c r="E80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D172" i="9" s="1"/>
  <c r="BI48" i="1"/>
  <c r="BI62" i="1" s="1"/>
  <c r="C427" i="1"/>
  <c r="CD722" i="1"/>
  <c r="CD71" i="1"/>
  <c r="E373" i="9" s="1"/>
  <c r="L816" i="1"/>
  <c r="R816" i="1"/>
  <c r="BQ48" i="1"/>
  <c r="BQ62" i="1" s="1"/>
  <c r="BA48" i="1"/>
  <c r="BA62" i="1" s="1"/>
  <c r="AK48" i="1"/>
  <c r="AK62" i="1" s="1"/>
  <c r="I140" i="9" s="1"/>
  <c r="U48" i="1"/>
  <c r="U62" i="1" s="1"/>
  <c r="E48" i="1"/>
  <c r="E62" i="1" s="1"/>
  <c r="BU48" i="1"/>
  <c r="BU62" i="1" s="1"/>
  <c r="C332" i="9" s="1"/>
  <c r="BM48" i="1"/>
  <c r="BM62" i="1" s="1"/>
  <c r="E796" i="1" s="1"/>
  <c r="BE48" i="1"/>
  <c r="BE62" i="1" s="1"/>
  <c r="AW48" i="1"/>
  <c r="AW62" i="1" s="1"/>
  <c r="E780" i="1" s="1"/>
  <c r="AO48" i="1"/>
  <c r="AO62" i="1" s="1"/>
  <c r="E772" i="1" s="1"/>
  <c r="AG48" i="1"/>
  <c r="AG62" i="1" s="1"/>
  <c r="Y48" i="1"/>
  <c r="Y62" i="1" s="1"/>
  <c r="Q48" i="1"/>
  <c r="Q62" i="1" s="1"/>
  <c r="I48" i="1"/>
  <c r="I62" i="1" s="1"/>
  <c r="I12" i="9" s="1"/>
  <c r="CC48" i="1"/>
  <c r="CC62" i="1" s="1"/>
  <c r="E812" i="1" s="1"/>
  <c r="BW48" i="1"/>
  <c r="BW62" i="1" s="1"/>
  <c r="BO48" i="1"/>
  <c r="BO62" i="1" s="1"/>
  <c r="D300" i="9" s="1"/>
  <c r="BG48" i="1"/>
  <c r="BG62" i="1" s="1"/>
  <c r="AY48" i="1"/>
  <c r="AY62" i="1" s="1"/>
  <c r="E782" i="1" s="1"/>
  <c r="AQ48" i="1"/>
  <c r="AQ62" i="1" s="1"/>
  <c r="E774" i="1" s="1"/>
  <c r="AI48" i="1"/>
  <c r="AI62" i="1" s="1"/>
  <c r="E766" i="1" s="1"/>
  <c r="AA48" i="1"/>
  <c r="AA62" i="1" s="1"/>
  <c r="F108" i="9" s="1"/>
  <c r="S48" i="1"/>
  <c r="S62" i="1" s="1"/>
  <c r="K48" i="1"/>
  <c r="K62" i="1" s="1"/>
  <c r="N765" i="1"/>
  <c r="N757" i="1"/>
  <c r="C615" i="1"/>
  <c r="C48" i="1"/>
  <c r="C62" i="1" s="1"/>
  <c r="E734" i="1" s="1"/>
  <c r="CB48" i="1"/>
  <c r="CB62" i="1" s="1"/>
  <c r="C364" i="9" s="1"/>
  <c r="V815" i="1"/>
  <c r="I612" i="1"/>
  <c r="I816" i="1"/>
  <c r="O816" i="1"/>
  <c r="E372" i="9"/>
  <c r="E747" i="1"/>
  <c r="I44" i="9"/>
  <c r="CA48" i="1"/>
  <c r="CA62" i="1" s="1"/>
  <c r="BY48" i="1"/>
  <c r="BY62" i="1" s="1"/>
  <c r="BX48" i="1"/>
  <c r="BX62" i="1" s="1"/>
  <c r="F332" i="9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E795" i="1" s="1"/>
  <c r="BJ48" i="1"/>
  <c r="BJ62" i="1" s="1"/>
  <c r="BH48" i="1"/>
  <c r="BH62" i="1" s="1"/>
  <c r="BF48" i="1"/>
  <c r="BF62" i="1" s="1"/>
  <c r="BD48" i="1"/>
  <c r="BD62" i="1" s="1"/>
  <c r="E787" i="1" s="1"/>
  <c r="BB48" i="1"/>
  <c r="BB62" i="1" s="1"/>
  <c r="AZ48" i="1"/>
  <c r="AZ62" i="1" s="1"/>
  <c r="E783" i="1" s="1"/>
  <c r="AX48" i="1"/>
  <c r="AX62" i="1" s="1"/>
  <c r="AV48" i="1"/>
  <c r="AV62" i="1" s="1"/>
  <c r="F204" i="9" s="1"/>
  <c r="AT48" i="1"/>
  <c r="AT62" i="1" s="1"/>
  <c r="AR48" i="1"/>
  <c r="AR62" i="1" s="1"/>
  <c r="I172" i="9" s="1"/>
  <c r="AP48" i="1"/>
  <c r="AP62" i="1" s="1"/>
  <c r="AN48" i="1"/>
  <c r="AN62" i="1" s="1"/>
  <c r="E771" i="1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E757" i="1" s="1"/>
  <c r="V48" i="1"/>
  <c r="V62" i="1" s="1"/>
  <c r="R48" i="1"/>
  <c r="R62" i="1" s="1"/>
  <c r="N48" i="1"/>
  <c r="N62" i="1" s="1"/>
  <c r="J48" i="1"/>
  <c r="J62" i="1" s="1"/>
  <c r="C44" i="9" s="1"/>
  <c r="F48" i="1"/>
  <c r="F62" i="1" s="1"/>
  <c r="G816" i="1"/>
  <c r="H300" i="9"/>
  <c r="I380" i="9"/>
  <c r="CF76" i="1"/>
  <c r="BA52" i="1" s="1"/>
  <c r="BA67" i="1" s="1"/>
  <c r="B10" i="4"/>
  <c r="G10" i="4"/>
  <c r="F10" i="4"/>
  <c r="I372" i="9"/>
  <c r="I366" i="9"/>
  <c r="C430" i="1"/>
  <c r="I381" i="9"/>
  <c r="CF77" i="1"/>
  <c r="Q816" i="1"/>
  <c r="G612" i="1"/>
  <c r="E800" i="1"/>
  <c r="E172" i="9"/>
  <c r="C458" i="1" l="1"/>
  <c r="C392" i="1"/>
  <c r="C446" i="1"/>
  <c r="D815" i="1"/>
  <c r="N758" i="1"/>
  <c r="B435" i="1"/>
  <c r="C434" i="1"/>
  <c r="G90" i="9"/>
  <c r="C27" i="5"/>
  <c r="N739" i="1"/>
  <c r="C34" i="5"/>
  <c r="C387" i="1"/>
  <c r="I122" i="9"/>
  <c r="C116" i="8"/>
  <c r="N768" i="1"/>
  <c r="D437" i="1"/>
  <c r="C388" i="1"/>
  <c r="D367" i="1"/>
  <c r="C464" i="1"/>
  <c r="C117" i="8"/>
  <c r="BL730" i="1"/>
  <c r="K816" i="1"/>
  <c r="BM730" i="1"/>
  <c r="I371" i="9"/>
  <c r="C648" i="11"/>
  <c r="M716" i="11" s="1"/>
  <c r="Y816" i="11" s="1"/>
  <c r="D705" i="11"/>
  <c r="D693" i="11"/>
  <c r="D681" i="11"/>
  <c r="D669" i="11"/>
  <c r="D706" i="11"/>
  <c r="D707" i="11"/>
  <c r="D695" i="11"/>
  <c r="D683" i="11"/>
  <c r="D671" i="11"/>
  <c r="D642" i="11"/>
  <c r="D639" i="11"/>
  <c r="D708" i="11"/>
  <c r="D696" i="11"/>
  <c r="D684" i="11"/>
  <c r="D672" i="11"/>
  <c r="D709" i="11"/>
  <c r="D697" i="11"/>
  <c r="D685" i="11"/>
  <c r="D673" i="11"/>
  <c r="D710" i="11"/>
  <c r="D698" i="11"/>
  <c r="D686" i="11"/>
  <c r="D674" i="11"/>
  <c r="D646" i="11"/>
  <c r="D711" i="11"/>
  <c r="D699" i="11"/>
  <c r="D687" i="11"/>
  <c r="D675" i="11"/>
  <c r="D643" i="11"/>
  <c r="D640" i="11"/>
  <c r="D637" i="11"/>
  <c r="D713" i="11"/>
  <c r="D701" i="11"/>
  <c r="D689" i="11"/>
  <c r="D677" i="11"/>
  <c r="D702" i="11"/>
  <c r="D690" i="11"/>
  <c r="D678" i="11"/>
  <c r="D647" i="11"/>
  <c r="D716" i="11"/>
  <c r="D703" i="11"/>
  <c r="D691" i="11"/>
  <c r="D679" i="11"/>
  <c r="D644" i="11"/>
  <c r="D641" i="11"/>
  <c r="D638" i="11"/>
  <c r="D704" i="11"/>
  <c r="D682" i="11"/>
  <c r="D629" i="11"/>
  <c r="D619" i="11"/>
  <c r="D680" i="11"/>
  <c r="D633" i="11"/>
  <c r="D630" i="11"/>
  <c r="D635" i="11"/>
  <c r="D628" i="11"/>
  <c r="D622" i="11"/>
  <c r="D616" i="11"/>
  <c r="D712" i="11"/>
  <c r="D670" i="11"/>
  <c r="D645" i="11"/>
  <c r="D631" i="11"/>
  <c r="D625" i="11"/>
  <c r="D700" i="11"/>
  <c r="D620" i="11"/>
  <c r="D694" i="11"/>
  <c r="D634" i="11"/>
  <c r="D624" i="11"/>
  <c r="D692" i="11"/>
  <c r="D623" i="11"/>
  <c r="D627" i="11"/>
  <c r="D676" i="11"/>
  <c r="D668" i="11"/>
  <c r="D621" i="11"/>
  <c r="D632" i="11"/>
  <c r="D626" i="11"/>
  <c r="D618" i="11"/>
  <c r="D688" i="11"/>
  <c r="D636" i="11"/>
  <c r="D617" i="11"/>
  <c r="C668" i="11"/>
  <c r="C715" i="11" s="1"/>
  <c r="C496" i="11"/>
  <c r="G496" i="11" s="1"/>
  <c r="J816" i="11"/>
  <c r="C433" i="11"/>
  <c r="C441" i="11" s="1"/>
  <c r="CE71" i="11"/>
  <c r="C716" i="11" s="1"/>
  <c r="D330" i="1"/>
  <c r="C86" i="8" s="1"/>
  <c r="I815" i="1"/>
  <c r="C12" i="9"/>
  <c r="E807" i="1"/>
  <c r="M816" i="1"/>
  <c r="G76" i="9"/>
  <c r="E752" i="1"/>
  <c r="AQ52" i="1"/>
  <c r="AQ67" i="1" s="1"/>
  <c r="AQ71" i="1" s="1"/>
  <c r="S52" i="1"/>
  <c r="S67" i="1" s="1"/>
  <c r="S71" i="1" s="1"/>
  <c r="C512" i="1" s="1"/>
  <c r="G512" i="1" s="1"/>
  <c r="AS52" i="1"/>
  <c r="AS67" i="1" s="1"/>
  <c r="C209" i="9" s="1"/>
  <c r="CA52" i="1"/>
  <c r="CA67" i="1" s="1"/>
  <c r="Y52" i="1"/>
  <c r="Y67" i="1" s="1"/>
  <c r="D113" i="9" s="1"/>
  <c r="AR52" i="1"/>
  <c r="AR67" i="1" s="1"/>
  <c r="AR71" i="1" s="1"/>
  <c r="C537" i="1" s="1"/>
  <c r="G537" i="1" s="1"/>
  <c r="E804" i="1"/>
  <c r="Q52" i="1"/>
  <c r="Q67" i="1" s="1"/>
  <c r="J748" i="1" s="1"/>
  <c r="E108" i="9"/>
  <c r="AC52" i="1"/>
  <c r="AC67" i="1" s="1"/>
  <c r="AC71" i="1" s="1"/>
  <c r="E741" i="1"/>
  <c r="N52" i="1"/>
  <c r="N67" i="1" s="1"/>
  <c r="J745" i="1" s="1"/>
  <c r="U52" i="1"/>
  <c r="U67" i="1" s="1"/>
  <c r="U71" i="1" s="1"/>
  <c r="C686" i="1" s="1"/>
  <c r="L52" i="1"/>
  <c r="L67" i="1" s="1"/>
  <c r="L71" i="1" s="1"/>
  <c r="C677" i="1" s="1"/>
  <c r="Z52" i="1"/>
  <c r="Z67" i="1" s="1"/>
  <c r="Z71" i="1" s="1"/>
  <c r="C519" i="1" s="1"/>
  <c r="G519" i="1" s="1"/>
  <c r="V52" i="1"/>
  <c r="V67" i="1" s="1"/>
  <c r="J753" i="1" s="1"/>
  <c r="BC52" i="1"/>
  <c r="BC67" i="1" s="1"/>
  <c r="F241" i="9" s="1"/>
  <c r="H236" i="9"/>
  <c r="E788" i="1"/>
  <c r="E737" i="1"/>
  <c r="E791" i="1"/>
  <c r="D268" i="9"/>
  <c r="H332" i="9"/>
  <c r="E809" i="1"/>
  <c r="D236" i="9"/>
  <c r="E784" i="1"/>
  <c r="BA71" i="1"/>
  <c r="AL52" i="1"/>
  <c r="AL67" i="1" s="1"/>
  <c r="AL71" i="1" s="1"/>
  <c r="E775" i="1"/>
  <c r="AG52" i="1"/>
  <c r="AG67" i="1" s="1"/>
  <c r="AG71" i="1" s="1"/>
  <c r="AP52" i="1"/>
  <c r="AP67" i="1" s="1"/>
  <c r="J773" i="1" s="1"/>
  <c r="BS52" i="1"/>
  <c r="BS67" i="1" s="1"/>
  <c r="BS71" i="1" s="1"/>
  <c r="C639" i="1" s="1"/>
  <c r="E798" i="1"/>
  <c r="F172" i="9"/>
  <c r="E786" i="1"/>
  <c r="BP52" i="1"/>
  <c r="BP67" i="1" s="1"/>
  <c r="BP71" i="1" s="1"/>
  <c r="D463" i="1"/>
  <c r="I362" i="9"/>
  <c r="J810" i="1"/>
  <c r="I337" i="9"/>
  <c r="E300" i="9"/>
  <c r="E799" i="1"/>
  <c r="E268" i="9"/>
  <c r="E792" i="1"/>
  <c r="H140" i="9"/>
  <c r="E779" i="1"/>
  <c r="E759" i="1"/>
  <c r="E776" i="1"/>
  <c r="C204" i="9"/>
  <c r="J52" i="1"/>
  <c r="J67" i="1" s="1"/>
  <c r="J741" i="1" s="1"/>
  <c r="E52" i="1"/>
  <c r="E67" i="1" s="1"/>
  <c r="J736" i="1" s="1"/>
  <c r="H268" i="9"/>
  <c r="D140" i="9"/>
  <c r="E803" i="1"/>
  <c r="E742" i="1"/>
  <c r="D44" i="9"/>
  <c r="E764" i="1"/>
  <c r="E140" i="9"/>
  <c r="F300" i="9"/>
  <c r="E44" i="9"/>
  <c r="E743" i="1"/>
  <c r="C186" i="9"/>
  <c r="N769" i="1"/>
  <c r="E186" i="9"/>
  <c r="N771" i="1"/>
  <c r="D218" i="9"/>
  <c r="N777" i="1"/>
  <c r="H815" i="1"/>
  <c r="N817" i="1"/>
  <c r="C112" i="8"/>
  <c r="D368" i="1"/>
  <c r="C120" i="8" s="1"/>
  <c r="D76" i="9"/>
  <c r="E749" i="1"/>
  <c r="E770" i="1"/>
  <c r="C14" i="5"/>
  <c r="D428" i="1"/>
  <c r="D612" i="1"/>
  <c r="H52" i="1"/>
  <c r="H67" i="1" s="1"/>
  <c r="BL52" i="1"/>
  <c r="BL67" i="1" s="1"/>
  <c r="J795" i="1" s="1"/>
  <c r="K52" i="1"/>
  <c r="K67" i="1" s="1"/>
  <c r="K71" i="1" s="1"/>
  <c r="AT52" i="1"/>
  <c r="AT67" i="1" s="1"/>
  <c r="BT52" i="1"/>
  <c r="BT67" i="1" s="1"/>
  <c r="J803" i="1" s="1"/>
  <c r="AE52" i="1"/>
  <c r="AE67" i="1" s="1"/>
  <c r="C145" i="9" s="1"/>
  <c r="BI52" i="1"/>
  <c r="BI67" i="1" s="1"/>
  <c r="J792" i="1" s="1"/>
  <c r="AD52" i="1"/>
  <c r="AD67" i="1" s="1"/>
  <c r="AD71" i="1" s="1"/>
  <c r="BO52" i="1"/>
  <c r="BO67" i="1" s="1"/>
  <c r="C52" i="1"/>
  <c r="C67" i="1" s="1"/>
  <c r="BW52" i="1"/>
  <c r="BW67" i="1" s="1"/>
  <c r="J806" i="1" s="1"/>
  <c r="BU52" i="1"/>
  <c r="BU67" i="1" s="1"/>
  <c r="BU71" i="1" s="1"/>
  <c r="AN52" i="1"/>
  <c r="AN67" i="1" s="1"/>
  <c r="J771" i="1" s="1"/>
  <c r="BZ52" i="1"/>
  <c r="BZ67" i="1" s="1"/>
  <c r="H337" i="9" s="1"/>
  <c r="O52" i="1"/>
  <c r="O67" i="1" s="1"/>
  <c r="J746" i="1" s="1"/>
  <c r="R52" i="1"/>
  <c r="R67" i="1" s="1"/>
  <c r="R71" i="1" s="1"/>
  <c r="D85" i="9" s="1"/>
  <c r="X52" i="1"/>
  <c r="X67" i="1" s="1"/>
  <c r="X71" i="1" s="1"/>
  <c r="C117" i="9" s="1"/>
  <c r="BJ52" i="1"/>
  <c r="BJ67" i="1" s="1"/>
  <c r="J793" i="1" s="1"/>
  <c r="BX52" i="1"/>
  <c r="BX67" i="1" s="1"/>
  <c r="BX71" i="1" s="1"/>
  <c r="BB52" i="1"/>
  <c r="BB67" i="1" s="1"/>
  <c r="BB71" i="1" s="1"/>
  <c r="AZ52" i="1"/>
  <c r="AZ67" i="1" s="1"/>
  <c r="AZ71" i="1" s="1"/>
  <c r="AO52" i="1"/>
  <c r="AO67" i="1" s="1"/>
  <c r="CC52" i="1"/>
  <c r="CC67" i="1" s="1"/>
  <c r="D369" i="9" s="1"/>
  <c r="P52" i="1"/>
  <c r="P67" i="1" s="1"/>
  <c r="P71" i="1" s="1"/>
  <c r="I53" i="9" s="1"/>
  <c r="C815" i="1"/>
  <c r="F815" i="1"/>
  <c r="G815" i="1"/>
  <c r="AF52" i="1"/>
  <c r="AF67" i="1" s="1"/>
  <c r="AF71" i="1" s="1"/>
  <c r="AJ52" i="1"/>
  <c r="AJ67" i="1" s="1"/>
  <c r="AJ71" i="1" s="1"/>
  <c r="W52" i="1"/>
  <c r="W67" i="1" s="1"/>
  <c r="AI52" i="1"/>
  <c r="AI67" i="1" s="1"/>
  <c r="AI71" i="1" s="1"/>
  <c r="C236" i="9"/>
  <c r="C268" i="9"/>
  <c r="E790" i="1"/>
  <c r="E740" i="1"/>
  <c r="I268" i="9"/>
  <c r="E762" i="1"/>
  <c r="C140" i="9"/>
  <c r="J776" i="1"/>
  <c r="BG52" i="1"/>
  <c r="BG67" i="1" s="1"/>
  <c r="BG71" i="1" s="1"/>
  <c r="C277" i="9" s="1"/>
  <c r="BH52" i="1"/>
  <c r="BH67" i="1" s="1"/>
  <c r="BH71" i="1" s="1"/>
  <c r="AH52" i="1"/>
  <c r="AH67" i="1" s="1"/>
  <c r="F145" i="9" s="1"/>
  <c r="I52" i="1"/>
  <c r="I67" i="1" s="1"/>
  <c r="J740" i="1" s="1"/>
  <c r="BK52" i="1"/>
  <c r="BK67" i="1" s="1"/>
  <c r="AU52" i="1"/>
  <c r="AU67" i="1" s="1"/>
  <c r="AU71" i="1" s="1"/>
  <c r="E213" i="9" s="1"/>
  <c r="AB52" i="1"/>
  <c r="AB67" i="1" s="1"/>
  <c r="G113" i="9" s="1"/>
  <c r="AV52" i="1"/>
  <c r="AV67" i="1" s="1"/>
  <c r="AV71" i="1" s="1"/>
  <c r="I300" i="9"/>
  <c r="P816" i="1"/>
  <c r="C575" i="1"/>
  <c r="G236" i="9"/>
  <c r="I332" i="9"/>
  <c r="CA71" i="1"/>
  <c r="E810" i="1"/>
  <c r="E750" i="1"/>
  <c r="E76" i="9"/>
  <c r="E748" i="1"/>
  <c r="C76" i="9"/>
  <c r="E768" i="1"/>
  <c r="C417" i="1"/>
  <c r="B19" i="4"/>
  <c r="G19" i="4"/>
  <c r="F19" i="4"/>
  <c r="C472" i="1"/>
  <c r="F11" i="6"/>
  <c r="D277" i="1"/>
  <c r="C35" i="8" s="1"/>
  <c r="N759" i="1"/>
  <c r="G122" i="9"/>
  <c r="N754" i="1"/>
  <c r="I90" i="9"/>
  <c r="G154" i="9"/>
  <c r="N766" i="1"/>
  <c r="G186" i="9"/>
  <c r="N773" i="1"/>
  <c r="BK48" i="1"/>
  <c r="BK62" i="1" s="1"/>
  <c r="I363" i="9"/>
  <c r="T48" i="1"/>
  <c r="T62" i="1" s="1"/>
  <c r="H48" i="1"/>
  <c r="H62" i="1" s="1"/>
  <c r="G48" i="1"/>
  <c r="G62" i="1" s="1"/>
  <c r="G12" i="9" s="1"/>
  <c r="W48" i="1"/>
  <c r="W62" i="1" s="1"/>
  <c r="I76" i="9" s="1"/>
  <c r="P815" i="1"/>
  <c r="Q815" i="1"/>
  <c r="R815" i="1"/>
  <c r="S815" i="1"/>
  <c r="C154" i="9"/>
  <c r="N762" i="1"/>
  <c r="N763" i="1"/>
  <c r="C337" i="9"/>
  <c r="E765" i="1"/>
  <c r="F140" i="9"/>
  <c r="D12" i="9"/>
  <c r="E735" i="1"/>
  <c r="J799" i="1"/>
  <c r="I108" i="9"/>
  <c r="E761" i="1"/>
  <c r="AT71" i="1"/>
  <c r="D204" i="9"/>
  <c r="E777" i="1"/>
  <c r="F268" i="9"/>
  <c r="E793" i="1"/>
  <c r="G332" i="9"/>
  <c r="E808" i="1"/>
  <c r="E797" i="1"/>
  <c r="C300" i="9"/>
  <c r="J784" i="1"/>
  <c r="D241" i="9"/>
  <c r="J764" i="1"/>
  <c r="E753" i="1"/>
  <c r="V71" i="1"/>
  <c r="H76" i="9"/>
  <c r="G172" i="9"/>
  <c r="E773" i="1"/>
  <c r="AP71" i="1"/>
  <c r="E789" i="1"/>
  <c r="I236" i="9"/>
  <c r="D332" i="9"/>
  <c r="E805" i="1"/>
  <c r="J734" i="1"/>
  <c r="E781" i="1"/>
  <c r="H204" i="9"/>
  <c r="J775" i="1"/>
  <c r="J812" i="1"/>
  <c r="D81" i="9"/>
  <c r="G44" i="9"/>
  <c r="E745" i="1"/>
  <c r="N71" i="1"/>
  <c r="C172" i="9"/>
  <c r="E769" i="1"/>
  <c r="E236" i="9"/>
  <c r="E785" i="1"/>
  <c r="E801" i="1"/>
  <c r="G300" i="9"/>
  <c r="F44" i="9"/>
  <c r="E744" i="1"/>
  <c r="E811" i="1"/>
  <c r="H44" i="9"/>
  <c r="B446" i="1"/>
  <c r="D242" i="1"/>
  <c r="J772" i="1"/>
  <c r="F12" i="9"/>
  <c r="H81" i="9"/>
  <c r="E760" i="1"/>
  <c r="G140" i="9"/>
  <c r="E332" i="9"/>
  <c r="E12" i="9"/>
  <c r="E736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C420" i="1"/>
  <c r="B28" i="4"/>
  <c r="N772" i="1"/>
  <c r="F186" i="9"/>
  <c r="F273" i="9"/>
  <c r="E746" i="1"/>
  <c r="I204" i="9"/>
  <c r="H172" i="9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CB71" i="1" s="1"/>
  <c r="AW52" i="1"/>
  <c r="AW67" i="1" s="1"/>
  <c r="AW71" i="1" s="1"/>
  <c r="C631" i="1" s="1"/>
  <c r="T52" i="1"/>
  <c r="T67" i="1" s="1"/>
  <c r="BN52" i="1"/>
  <c r="BN67" i="1" s="1"/>
  <c r="BN71" i="1" s="1"/>
  <c r="M52" i="1"/>
  <c r="M67" i="1" s="1"/>
  <c r="M71" i="1" s="1"/>
  <c r="AK52" i="1"/>
  <c r="AK67" i="1" s="1"/>
  <c r="AK71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364" i="9"/>
  <c r="CC71" i="1"/>
  <c r="D464" i="1"/>
  <c r="D465" i="1" s="1"/>
  <c r="K815" i="1"/>
  <c r="H154" i="9"/>
  <c r="N767" i="1"/>
  <c r="I367" i="9"/>
  <c r="H816" i="1"/>
  <c r="M815" i="1"/>
  <c r="BO71" i="1"/>
  <c r="D434" i="1"/>
  <c r="L815" i="1"/>
  <c r="C58" i="9"/>
  <c r="N741" i="1"/>
  <c r="N744" i="1"/>
  <c r="N756" i="1"/>
  <c r="N750" i="1"/>
  <c r="BZ730" i="1" l="1"/>
  <c r="B436" i="1"/>
  <c r="C138" i="8"/>
  <c r="C119" i="8"/>
  <c r="C448" i="1"/>
  <c r="B438" i="1"/>
  <c r="C389" i="1"/>
  <c r="CA730" i="1"/>
  <c r="B437" i="1"/>
  <c r="C139" i="8"/>
  <c r="CD730" i="1"/>
  <c r="C144" i="8"/>
  <c r="J786" i="1"/>
  <c r="H177" i="9"/>
  <c r="E612" i="11"/>
  <c r="D715" i="11"/>
  <c r="E623" i="11"/>
  <c r="C691" i="1"/>
  <c r="D292" i="1"/>
  <c r="C50" i="8" s="1"/>
  <c r="I17" i="9"/>
  <c r="C689" i="1"/>
  <c r="O71" i="1"/>
  <c r="C508" i="1" s="1"/>
  <c r="G508" i="1" s="1"/>
  <c r="E53" i="9"/>
  <c r="C564" i="1"/>
  <c r="I181" i="9"/>
  <c r="J749" i="1"/>
  <c r="I177" i="9"/>
  <c r="G81" i="9"/>
  <c r="C509" i="1"/>
  <c r="G509" i="1" s="1"/>
  <c r="E177" i="9"/>
  <c r="J779" i="1"/>
  <c r="E85" i="9"/>
  <c r="C681" i="1"/>
  <c r="AS71" i="1"/>
  <c r="C538" i="1" s="1"/>
  <c r="G538" i="1" s="1"/>
  <c r="J774" i="1"/>
  <c r="CE52" i="1"/>
  <c r="BC71" i="1"/>
  <c r="F245" i="9" s="1"/>
  <c r="C514" i="1"/>
  <c r="G514" i="1" s="1"/>
  <c r="J756" i="1"/>
  <c r="G85" i="9"/>
  <c r="H273" i="9"/>
  <c r="G49" i="9"/>
  <c r="E71" i="1"/>
  <c r="C498" i="1" s="1"/>
  <c r="G498" i="1" s="1"/>
  <c r="F209" i="9"/>
  <c r="J804" i="1"/>
  <c r="AE71" i="1"/>
  <c r="J752" i="1"/>
  <c r="Q71" i="1"/>
  <c r="C682" i="1" s="1"/>
  <c r="H113" i="9"/>
  <c r="J760" i="1"/>
  <c r="AB71" i="1"/>
  <c r="C521" i="1" s="1"/>
  <c r="G521" i="1" s="1"/>
  <c r="E17" i="9"/>
  <c r="C49" i="9"/>
  <c r="H71" i="1"/>
  <c r="C501" i="1" s="1"/>
  <c r="G501" i="1" s="1"/>
  <c r="AN71" i="1"/>
  <c r="C533" i="1" s="1"/>
  <c r="G533" i="1" s="1"/>
  <c r="C552" i="1"/>
  <c r="E81" i="9"/>
  <c r="E117" i="9"/>
  <c r="E49" i="9"/>
  <c r="C81" i="9"/>
  <c r="W71" i="1"/>
  <c r="C516" i="1" s="1"/>
  <c r="G516" i="1" s="1"/>
  <c r="C505" i="1"/>
  <c r="G505" i="1" s="1"/>
  <c r="J743" i="1"/>
  <c r="J750" i="1"/>
  <c r="BJ71" i="1"/>
  <c r="C684" i="1"/>
  <c r="E145" i="9"/>
  <c r="J71" i="1"/>
  <c r="C503" i="1" s="1"/>
  <c r="G503" i="1" s="1"/>
  <c r="AH71" i="1"/>
  <c r="C699" i="1" s="1"/>
  <c r="E113" i="9"/>
  <c r="G177" i="9"/>
  <c r="C709" i="1"/>
  <c r="J757" i="1"/>
  <c r="Y71" i="1"/>
  <c r="C638" i="1"/>
  <c r="C558" i="1"/>
  <c r="I277" i="9"/>
  <c r="C550" i="1"/>
  <c r="G550" i="1" s="1"/>
  <c r="H245" i="9"/>
  <c r="C614" i="1"/>
  <c r="D615" i="1" s="1"/>
  <c r="F21" i="9"/>
  <c r="C671" i="1"/>
  <c r="C499" i="1"/>
  <c r="G499" i="1" s="1"/>
  <c r="C553" i="1"/>
  <c r="C636" i="1"/>
  <c r="D277" i="9"/>
  <c r="C530" i="1"/>
  <c r="G530" i="1" s="1"/>
  <c r="I149" i="9"/>
  <c r="C561" i="1"/>
  <c r="E309" i="9"/>
  <c r="G213" i="9"/>
  <c r="I305" i="9"/>
  <c r="H305" i="9"/>
  <c r="E305" i="9"/>
  <c r="BT71" i="1"/>
  <c r="C565" i="1" s="1"/>
  <c r="C540" i="1"/>
  <c r="G540" i="1" s="1"/>
  <c r="C712" i="1"/>
  <c r="BW71" i="1"/>
  <c r="E341" i="9" s="1"/>
  <c r="J802" i="1"/>
  <c r="C517" i="1"/>
  <c r="G517" i="1" s="1"/>
  <c r="C641" i="1"/>
  <c r="C341" i="9"/>
  <c r="C566" i="1"/>
  <c r="BL71" i="1"/>
  <c r="C637" i="1" s="1"/>
  <c r="F177" i="9"/>
  <c r="AO71" i="1"/>
  <c r="CE67" i="1"/>
  <c r="I369" i="9" s="1"/>
  <c r="C71" i="1"/>
  <c r="CE48" i="1"/>
  <c r="C53" i="9"/>
  <c r="I71" i="1"/>
  <c r="I21" i="9" s="1"/>
  <c r="C633" i="1"/>
  <c r="C548" i="1"/>
  <c r="BZ71" i="1"/>
  <c r="H309" i="9"/>
  <c r="C644" i="1"/>
  <c r="C569" i="1"/>
  <c r="F341" i="9"/>
  <c r="C618" i="1"/>
  <c r="BI71" i="1"/>
  <c r="C634" i="1" s="1"/>
  <c r="C511" i="1"/>
  <c r="G511" i="1" s="1"/>
  <c r="C683" i="1"/>
  <c r="C177" i="9"/>
  <c r="J769" i="1"/>
  <c r="C542" i="1"/>
  <c r="D245" i="9"/>
  <c r="C630" i="1"/>
  <c r="C546" i="1"/>
  <c r="G546" i="1" s="1"/>
  <c r="CE62" i="1"/>
  <c r="J807" i="1"/>
  <c r="F337" i="9"/>
  <c r="C697" i="1"/>
  <c r="D149" i="9"/>
  <c r="C525" i="1"/>
  <c r="G525" i="1" s="1"/>
  <c r="C541" i="1"/>
  <c r="F213" i="9"/>
  <c r="C713" i="1"/>
  <c r="C621" i="1"/>
  <c r="E209" i="9"/>
  <c r="J778" i="1"/>
  <c r="C241" i="9"/>
  <c r="J783" i="1"/>
  <c r="J755" i="1"/>
  <c r="C113" i="9"/>
  <c r="J798" i="1"/>
  <c r="D305" i="9"/>
  <c r="H17" i="9"/>
  <c r="J739" i="1"/>
  <c r="H499" i="1"/>
  <c r="F499" i="1"/>
  <c r="H149" i="9"/>
  <c r="C529" i="1"/>
  <c r="G529" i="1" s="1"/>
  <c r="C701" i="1"/>
  <c r="H524" i="1"/>
  <c r="C698" i="1"/>
  <c r="E149" i="9"/>
  <c r="C526" i="1"/>
  <c r="G526" i="1" s="1"/>
  <c r="E181" i="9"/>
  <c r="C705" i="1"/>
  <c r="J742" i="1"/>
  <c r="D49" i="9"/>
  <c r="E754" i="1"/>
  <c r="H497" i="1"/>
  <c r="F497" i="1"/>
  <c r="G268" i="9"/>
  <c r="E794" i="1"/>
  <c r="BK71" i="1"/>
  <c r="I341" i="9"/>
  <c r="C647" i="1"/>
  <c r="C572" i="1"/>
  <c r="C628" i="1"/>
  <c r="C545" i="1"/>
  <c r="G545" i="1" s="1"/>
  <c r="C245" i="9"/>
  <c r="J791" i="1"/>
  <c r="D273" i="9"/>
  <c r="H145" i="9"/>
  <c r="J767" i="1"/>
  <c r="J765" i="1"/>
  <c r="J809" i="1"/>
  <c r="H49" i="9"/>
  <c r="N815" i="1"/>
  <c r="G71" i="1"/>
  <c r="C500" i="1" s="1"/>
  <c r="G500" i="1" s="1"/>
  <c r="J762" i="1"/>
  <c r="C17" i="9"/>
  <c r="E273" i="9"/>
  <c r="J759" i="1"/>
  <c r="E739" i="1"/>
  <c r="H12" i="9"/>
  <c r="G273" i="9"/>
  <c r="J794" i="1"/>
  <c r="J790" i="1"/>
  <c r="C273" i="9"/>
  <c r="J766" i="1"/>
  <c r="G145" i="9"/>
  <c r="D145" i="9"/>
  <c r="J763" i="1"/>
  <c r="D373" i="1"/>
  <c r="C126" i="8" s="1"/>
  <c r="E337" i="9"/>
  <c r="E738" i="1"/>
  <c r="C702" i="1"/>
  <c r="F505" i="1"/>
  <c r="H505" i="1"/>
  <c r="F76" i="9"/>
  <c r="E751" i="1"/>
  <c r="T71" i="1"/>
  <c r="C549" i="1"/>
  <c r="C624" i="1"/>
  <c r="G245" i="9"/>
  <c r="J754" i="1"/>
  <c r="I81" i="9"/>
  <c r="I49" i="9"/>
  <c r="J747" i="1"/>
  <c r="E241" i="9"/>
  <c r="J785" i="1"/>
  <c r="J761" i="1"/>
  <c r="I113" i="9"/>
  <c r="D209" i="9"/>
  <c r="J777" i="1"/>
  <c r="C532" i="1"/>
  <c r="G532" i="1" s="1"/>
  <c r="D181" i="9"/>
  <c r="C704" i="1"/>
  <c r="F309" i="9"/>
  <c r="C623" i="1"/>
  <c r="C562" i="1"/>
  <c r="D53" i="9"/>
  <c r="C504" i="1"/>
  <c r="G504" i="1" s="1"/>
  <c r="C676" i="1"/>
  <c r="J738" i="1"/>
  <c r="G17" i="9"/>
  <c r="I273" i="9"/>
  <c r="J796" i="1"/>
  <c r="D27" i="7"/>
  <c r="B448" i="1"/>
  <c r="C497" i="1"/>
  <c r="G497" i="1" s="1"/>
  <c r="C669" i="1"/>
  <c r="D21" i="9"/>
  <c r="H536" i="1"/>
  <c r="F536" i="1"/>
  <c r="F520" i="1"/>
  <c r="H520" i="1"/>
  <c r="D341" i="1"/>
  <c r="C481" i="1" s="1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C522" i="1"/>
  <c r="G522" i="1" s="1"/>
  <c r="C694" i="1"/>
  <c r="H117" i="9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F32" i="6"/>
  <c r="C478" i="1"/>
  <c r="C305" i="9"/>
  <c r="J797" i="1"/>
  <c r="C536" i="1"/>
  <c r="G536" i="1" s="1"/>
  <c r="H181" i="9"/>
  <c r="C708" i="1"/>
  <c r="C102" i="8"/>
  <c r="C482" i="1"/>
  <c r="C670" i="1"/>
  <c r="C687" i="1"/>
  <c r="C515" i="1"/>
  <c r="G515" i="1" s="1"/>
  <c r="H85" i="9"/>
  <c r="H498" i="1"/>
  <c r="F498" i="1"/>
  <c r="J788" i="1"/>
  <c r="H241" i="9"/>
  <c r="J768" i="1"/>
  <c r="I145" i="9"/>
  <c r="G209" i="9"/>
  <c r="J780" i="1"/>
  <c r="J808" i="1"/>
  <c r="G337" i="9"/>
  <c r="D177" i="9"/>
  <c r="J770" i="1"/>
  <c r="I85" i="9"/>
  <c r="C688" i="1"/>
  <c r="C476" i="1"/>
  <c r="F16" i="6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J735" i="1"/>
  <c r="D17" i="9"/>
  <c r="J800" i="1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F149" i="9"/>
  <c r="F540" i="1"/>
  <c r="H540" i="1"/>
  <c r="F532" i="1"/>
  <c r="H532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B439" i="1" l="1"/>
  <c r="B440" i="1" s="1"/>
  <c r="C140" i="8"/>
  <c r="CC730" i="1"/>
  <c r="C680" i="1"/>
  <c r="C673" i="1"/>
  <c r="H21" i="9"/>
  <c r="H53" i="9"/>
  <c r="D390" i="1"/>
  <c r="L817" i="1"/>
  <c r="F524" i="1"/>
  <c r="E706" i="11"/>
  <c r="E694" i="11"/>
  <c r="E682" i="11"/>
  <c r="E670" i="11"/>
  <c r="E645" i="11"/>
  <c r="E707" i="11"/>
  <c r="E708" i="11"/>
  <c r="E696" i="11"/>
  <c r="E684" i="11"/>
  <c r="E672" i="11"/>
  <c r="E709" i="11"/>
  <c r="E697" i="11"/>
  <c r="E685" i="11"/>
  <c r="E673" i="11"/>
  <c r="E710" i="11"/>
  <c r="E698" i="11"/>
  <c r="E686" i="11"/>
  <c r="E674" i="11"/>
  <c r="E646" i="11"/>
  <c r="E711" i="11"/>
  <c r="E699" i="11"/>
  <c r="E687" i="11"/>
  <c r="E675" i="11"/>
  <c r="E643" i="11"/>
  <c r="E640" i="11"/>
  <c r="E637" i="11"/>
  <c r="E634" i="11"/>
  <c r="E712" i="11"/>
  <c r="E700" i="11"/>
  <c r="E688" i="11"/>
  <c r="E676" i="11"/>
  <c r="E702" i="11"/>
  <c r="E690" i="11"/>
  <c r="E678" i="11"/>
  <c r="E647" i="11"/>
  <c r="E716" i="11"/>
  <c r="E703" i="11"/>
  <c r="E691" i="11"/>
  <c r="E679" i="11"/>
  <c r="E644" i="11"/>
  <c r="E641" i="11"/>
  <c r="E638" i="11"/>
  <c r="E635" i="11"/>
  <c r="E704" i="11"/>
  <c r="E692" i="11"/>
  <c r="E680" i="11"/>
  <c r="E668" i="11"/>
  <c r="E695" i="11"/>
  <c r="E632" i="11"/>
  <c r="E624" i="11"/>
  <c r="E693" i="11"/>
  <c r="E628" i="11"/>
  <c r="E671" i="11"/>
  <c r="E683" i="11"/>
  <c r="E639" i="11"/>
  <c r="E705" i="11"/>
  <c r="E627" i="11"/>
  <c r="E701" i="11"/>
  <c r="E642" i="11"/>
  <c r="E631" i="11"/>
  <c r="E677" i="11"/>
  <c r="E669" i="11"/>
  <c r="E633" i="11"/>
  <c r="E630" i="11"/>
  <c r="E626" i="11"/>
  <c r="E689" i="11"/>
  <c r="E681" i="11"/>
  <c r="E636" i="11"/>
  <c r="E629" i="11"/>
  <c r="E713" i="11"/>
  <c r="E625" i="11"/>
  <c r="D672" i="1"/>
  <c r="D617" i="1"/>
  <c r="D636" i="1"/>
  <c r="D691" i="1"/>
  <c r="C675" i="1"/>
  <c r="C710" i="1"/>
  <c r="C433" i="1"/>
  <c r="J816" i="1"/>
  <c r="C85" i="9"/>
  <c r="C510" i="1"/>
  <c r="G510" i="1" s="1"/>
  <c r="J815" i="1"/>
  <c r="E21" i="9"/>
  <c r="D678" i="1"/>
  <c r="C213" i="9"/>
  <c r="I309" i="9"/>
  <c r="C640" i="1"/>
  <c r="D713" i="1"/>
  <c r="C643" i="1"/>
  <c r="C672" i="1"/>
  <c r="C674" i="1"/>
  <c r="C554" i="1"/>
  <c r="C568" i="1"/>
  <c r="C527" i="1"/>
  <c r="G527" i="1" s="1"/>
  <c r="D647" i="1"/>
  <c r="D620" i="1"/>
  <c r="D694" i="1"/>
  <c r="D709" i="1"/>
  <c r="D629" i="1"/>
  <c r="C557" i="1"/>
  <c r="G117" i="9"/>
  <c r="D689" i="1"/>
  <c r="D685" i="1"/>
  <c r="D684" i="1"/>
  <c r="C502" i="1"/>
  <c r="G502" i="1" s="1"/>
  <c r="E277" i="9"/>
  <c r="C693" i="1"/>
  <c r="D637" i="1"/>
  <c r="C690" i="1"/>
  <c r="C518" i="1"/>
  <c r="G518" i="1" s="1"/>
  <c r="D117" i="9"/>
  <c r="D640" i="1"/>
  <c r="D635" i="1"/>
  <c r="D702" i="1"/>
  <c r="D697" i="1"/>
  <c r="D638" i="1"/>
  <c r="D716" i="1"/>
  <c r="D696" i="1"/>
  <c r="D627" i="1"/>
  <c r="D674" i="1"/>
  <c r="D616" i="1"/>
  <c r="D707" i="1"/>
  <c r="D634" i="1"/>
  <c r="E815" i="1"/>
  <c r="C524" i="1"/>
  <c r="G524" i="1" s="1"/>
  <c r="C696" i="1"/>
  <c r="C149" i="9"/>
  <c r="D670" i="1"/>
  <c r="D690" i="1"/>
  <c r="D642" i="1"/>
  <c r="H277" i="9"/>
  <c r="D712" i="1"/>
  <c r="D673" i="1"/>
  <c r="D632" i="1"/>
  <c r="D698" i="1"/>
  <c r="D621" i="1"/>
  <c r="D703" i="1"/>
  <c r="D671" i="1"/>
  <c r="F181" i="9"/>
  <c r="C534" i="1"/>
  <c r="G534" i="1" s="1"/>
  <c r="C706" i="1"/>
  <c r="H341" i="9"/>
  <c r="C571" i="1"/>
  <c r="C646" i="1"/>
  <c r="D701" i="1"/>
  <c r="D677" i="1"/>
  <c r="D669" i="1"/>
  <c r="I364" i="9"/>
  <c r="E816" i="1"/>
  <c r="CE71" i="1"/>
  <c r="C428" i="1"/>
  <c r="C441" i="1" s="1"/>
  <c r="C21" i="9"/>
  <c r="C496" i="1"/>
  <c r="G496" i="1" s="1"/>
  <c r="C668" i="1"/>
  <c r="F511" i="1"/>
  <c r="H511" i="1"/>
  <c r="F515" i="1"/>
  <c r="H515" i="1"/>
  <c r="G21" i="9"/>
  <c r="D391" i="1"/>
  <c r="C142" i="8" s="1"/>
  <c r="D676" i="1"/>
  <c r="D682" i="1"/>
  <c r="D706" i="1"/>
  <c r="D630" i="1"/>
  <c r="D631" i="1"/>
  <c r="D675" i="1"/>
  <c r="D711" i="1"/>
  <c r="D699" i="1"/>
  <c r="D705" i="1"/>
  <c r="D686" i="1"/>
  <c r="D628" i="1"/>
  <c r="D623" i="1"/>
  <c r="D639" i="1"/>
  <c r="D700" i="1"/>
  <c r="D704" i="1"/>
  <c r="D622" i="1"/>
  <c r="D645" i="1"/>
  <c r="D692" i="1"/>
  <c r="D644" i="1"/>
  <c r="D687" i="1"/>
  <c r="C685" i="1"/>
  <c r="C513" i="1"/>
  <c r="G513" i="1" s="1"/>
  <c r="F85" i="9"/>
  <c r="C635" i="1"/>
  <c r="G277" i="9"/>
  <c r="C556" i="1"/>
  <c r="H517" i="1"/>
  <c r="F517" i="1"/>
  <c r="D681" i="1"/>
  <c r="D618" i="1"/>
  <c r="D625" i="1"/>
  <c r="D693" i="1"/>
  <c r="D624" i="1"/>
  <c r="D679" i="1"/>
  <c r="D683" i="1"/>
  <c r="D688" i="1"/>
  <c r="D695" i="1"/>
  <c r="D708" i="1"/>
  <c r="D619" i="1"/>
  <c r="D646" i="1"/>
  <c r="D643" i="1"/>
  <c r="D633" i="1"/>
  <c r="D680" i="1"/>
  <c r="D641" i="1"/>
  <c r="D668" i="1"/>
  <c r="D626" i="1"/>
  <c r="D710" i="1"/>
  <c r="H501" i="1"/>
  <c r="F501" i="1"/>
  <c r="F522" i="1"/>
  <c r="H522" i="1"/>
  <c r="F510" i="1"/>
  <c r="H510" i="1"/>
  <c r="F513" i="1"/>
  <c r="H51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C141" i="8" l="1"/>
  <c r="B441" i="1"/>
  <c r="E715" i="11"/>
  <c r="F624" i="11"/>
  <c r="C648" i="1"/>
  <c r="M716" i="1" s="1"/>
  <c r="Y816" i="1" s="1"/>
  <c r="D393" i="1"/>
  <c r="C146" i="8" s="1"/>
  <c r="E623" i="1"/>
  <c r="E716" i="1" s="1"/>
  <c r="C715" i="1"/>
  <c r="E612" i="1"/>
  <c r="C716" i="1"/>
  <c r="I373" i="9"/>
  <c r="D715" i="1"/>
  <c r="F550" i="1"/>
  <c r="H550" i="1" s="1"/>
  <c r="H516" i="1"/>
  <c r="F516" i="1"/>
  <c r="F544" i="1"/>
  <c r="H544" i="1"/>
  <c r="F528" i="1"/>
  <c r="H528" i="1"/>
  <c r="H545" i="1"/>
  <c r="F545" i="1"/>
  <c r="H525" i="1"/>
  <c r="F525" i="1"/>
  <c r="H529" i="1"/>
  <c r="F529" i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F707" i="11" l="1"/>
  <c r="F695" i="11"/>
  <c r="F683" i="11"/>
  <c r="F671" i="11"/>
  <c r="F642" i="11"/>
  <c r="F639" i="11"/>
  <c r="F636" i="11"/>
  <c r="F633" i="11"/>
  <c r="F708" i="11"/>
  <c r="F709" i="11"/>
  <c r="F697" i="11"/>
  <c r="F685" i="11"/>
  <c r="F673" i="11"/>
  <c r="F710" i="11"/>
  <c r="F698" i="11"/>
  <c r="F686" i="11"/>
  <c r="F674" i="11"/>
  <c r="F646" i="11"/>
  <c r="F711" i="11"/>
  <c r="F699" i="11"/>
  <c r="F687" i="11"/>
  <c r="F675" i="11"/>
  <c r="F643" i="11"/>
  <c r="F640" i="11"/>
  <c r="F637" i="11"/>
  <c r="F634" i="11"/>
  <c r="F712" i="11"/>
  <c r="F700" i="11"/>
  <c r="F688" i="11"/>
  <c r="F676" i="11"/>
  <c r="F713" i="11"/>
  <c r="F701" i="11"/>
  <c r="F689" i="11"/>
  <c r="F677" i="11"/>
  <c r="F716" i="11"/>
  <c r="F703" i="11"/>
  <c r="F691" i="11"/>
  <c r="F679" i="11"/>
  <c r="F644" i="11"/>
  <c r="F641" i="11"/>
  <c r="F638" i="11"/>
  <c r="F635" i="11"/>
  <c r="F704" i="11"/>
  <c r="F692" i="11"/>
  <c r="F680" i="11"/>
  <c r="F668" i="11"/>
  <c r="F705" i="11"/>
  <c r="F693" i="11"/>
  <c r="F681" i="11"/>
  <c r="F669" i="11"/>
  <c r="F684" i="11"/>
  <c r="F696" i="11"/>
  <c r="F627" i="11"/>
  <c r="F678" i="11"/>
  <c r="F629" i="11"/>
  <c r="F631" i="11"/>
  <c r="F628" i="11"/>
  <c r="F670" i="11"/>
  <c r="F690" i="11"/>
  <c r="F630" i="11"/>
  <c r="F706" i="11"/>
  <c r="F682" i="11"/>
  <c r="F626" i="11"/>
  <c r="F647" i="11"/>
  <c r="F632" i="11"/>
  <c r="F645" i="11"/>
  <c r="F625" i="11"/>
  <c r="F702" i="11"/>
  <c r="F694" i="11"/>
  <c r="F672" i="11"/>
  <c r="D396" i="1"/>
  <c r="C151" i="8" s="1"/>
  <c r="E629" i="1"/>
  <c r="E641" i="1"/>
  <c r="E681" i="1"/>
  <c r="E669" i="1"/>
  <c r="E668" i="1"/>
  <c r="E686" i="1"/>
  <c r="E675" i="1"/>
  <c r="E677" i="1"/>
  <c r="E702" i="1"/>
  <c r="E633" i="1"/>
  <c r="E647" i="1"/>
  <c r="E703" i="1"/>
  <c r="E705" i="1"/>
  <c r="E692" i="1"/>
  <c r="E670" i="1"/>
  <c r="E626" i="1"/>
  <c r="E698" i="1"/>
  <c r="E709" i="1"/>
  <c r="E696" i="1"/>
  <c r="E691" i="1"/>
  <c r="E694" i="1"/>
  <c r="E713" i="1"/>
  <c r="E687" i="1"/>
  <c r="E695" i="1"/>
  <c r="E671" i="1"/>
  <c r="E680" i="1"/>
  <c r="E683" i="1"/>
  <c r="E632" i="1"/>
  <c r="E688" i="1"/>
  <c r="E679" i="1"/>
  <c r="E693" i="1"/>
  <c r="E636" i="1"/>
  <c r="E673" i="1"/>
  <c r="E710" i="1"/>
  <c r="E645" i="1"/>
  <c r="E643" i="1"/>
  <c r="E635" i="1"/>
  <c r="E690" i="1"/>
  <c r="E624" i="1"/>
  <c r="E706" i="1"/>
  <c r="E678" i="1"/>
  <c r="E699" i="1"/>
  <c r="E646" i="1"/>
  <c r="E625" i="1"/>
  <c r="E627" i="1"/>
  <c r="E700" i="1"/>
  <c r="E637" i="1"/>
  <c r="E630" i="1"/>
  <c r="E684" i="1"/>
  <c r="E682" i="1"/>
  <c r="E674" i="1"/>
  <c r="E704" i="1"/>
  <c r="E689" i="1"/>
  <c r="E701" i="1"/>
  <c r="E712" i="1"/>
  <c r="E639" i="1"/>
  <c r="E672" i="1"/>
  <c r="E676" i="1"/>
  <c r="E697" i="1"/>
  <c r="E711" i="1"/>
  <c r="E640" i="1"/>
  <c r="E708" i="1"/>
  <c r="E634" i="1"/>
  <c r="E638" i="1"/>
  <c r="E644" i="1"/>
  <c r="E631" i="1"/>
  <c r="E642" i="1"/>
  <c r="E707" i="1"/>
  <c r="E628" i="1"/>
  <c r="E685" i="1"/>
  <c r="F715" i="11" l="1"/>
  <c r="G625" i="11"/>
  <c r="E715" i="1"/>
  <c r="F624" i="1"/>
  <c r="G708" i="11" l="1"/>
  <c r="G696" i="11"/>
  <c r="G684" i="11"/>
  <c r="G672" i="11"/>
  <c r="G709" i="11"/>
  <c r="G710" i="11"/>
  <c r="G698" i="11"/>
  <c r="G686" i="11"/>
  <c r="G674" i="11"/>
  <c r="G646" i="11"/>
  <c r="G711" i="11"/>
  <c r="G699" i="11"/>
  <c r="G687" i="11"/>
  <c r="G675" i="11"/>
  <c r="G643" i="11"/>
  <c r="G640" i="11"/>
  <c r="G637" i="11"/>
  <c r="G712" i="11"/>
  <c r="G700" i="11"/>
  <c r="G688" i="11"/>
  <c r="G676" i="11"/>
  <c r="G713" i="11"/>
  <c r="G701" i="11"/>
  <c r="G689" i="11"/>
  <c r="G677" i="11"/>
  <c r="G702" i="11"/>
  <c r="G690" i="11"/>
  <c r="G678" i="11"/>
  <c r="G647" i="11"/>
  <c r="G704" i="11"/>
  <c r="G692" i="11"/>
  <c r="G680" i="11"/>
  <c r="G668" i="11"/>
  <c r="G705" i="11"/>
  <c r="G693" i="11"/>
  <c r="G681" i="11"/>
  <c r="G669" i="11"/>
  <c r="G706" i="11"/>
  <c r="G694" i="11"/>
  <c r="G682" i="11"/>
  <c r="G670" i="11"/>
  <c r="G645" i="11"/>
  <c r="G673" i="11"/>
  <c r="G671" i="11"/>
  <c r="G635" i="11"/>
  <c r="G707" i="11"/>
  <c r="G697" i="11"/>
  <c r="G631" i="11"/>
  <c r="G629" i="11"/>
  <c r="G691" i="11"/>
  <c r="G644" i="11"/>
  <c r="G638" i="11"/>
  <c r="G634" i="11"/>
  <c r="G632" i="11"/>
  <c r="G642" i="11"/>
  <c r="G628" i="11"/>
  <c r="H628" i="11" s="1"/>
  <c r="G685" i="11"/>
  <c r="G641" i="11"/>
  <c r="G633" i="11"/>
  <c r="G627" i="11"/>
  <c r="G639" i="11"/>
  <c r="G630" i="11"/>
  <c r="G683" i="11"/>
  <c r="G626" i="11"/>
  <c r="G636" i="11"/>
  <c r="G716" i="11"/>
  <c r="G703" i="11"/>
  <c r="G695" i="11"/>
  <c r="G679" i="11"/>
  <c r="F706" i="1"/>
  <c r="F638" i="1"/>
  <c r="F694" i="1"/>
  <c r="F627" i="1"/>
  <c r="F693" i="1"/>
  <c r="F635" i="1"/>
  <c r="F636" i="1"/>
  <c r="F631" i="1"/>
  <c r="F704" i="1"/>
  <c r="F688" i="1"/>
  <c r="F637" i="1"/>
  <c r="F684" i="1"/>
  <c r="F712" i="1"/>
  <c r="F640" i="1"/>
  <c r="F709" i="1"/>
  <c r="F697" i="1"/>
  <c r="F628" i="1"/>
  <c r="F639" i="1"/>
  <c r="F677" i="1"/>
  <c r="F701" i="1"/>
  <c r="F682" i="1"/>
  <c r="F644" i="1"/>
  <c r="F687" i="1"/>
  <c r="F641" i="1"/>
  <c r="F678" i="1"/>
  <c r="F705" i="1"/>
  <c r="F716" i="1"/>
  <c r="F674" i="1"/>
  <c r="F626" i="1"/>
  <c r="F668" i="1"/>
  <c r="F645" i="1"/>
  <c r="F634" i="1"/>
  <c r="F699" i="1"/>
  <c r="F633" i="1"/>
  <c r="F646" i="1"/>
  <c r="F683" i="1"/>
  <c r="F711" i="1"/>
  <c r="F680" i="1"/>
  <c r="F698" i="1"/>
  <c r="F710" i="1"/>
  <c r="F689" i="1"/>
  <c r="F643" i="1"/>
  <c r="F695" i="1"/>
  <c r="F703" i="1"/>
  <c r="F702" i="1"/>
  <c r="F625" i="1"/>
  <c r="F690" i="1"/>
  <c r="F707" i="1"/>
  <c r="F672" i="1"/>
  <c r="F669" i="1"/>
  <c r="F647" i="1"/>
  <c r="F691" i="1"/>
  <c r="F708" i="1"/>
  <c r="F685" i="1"/>
  <c r="F630" i="1"/>
  <c r="F632" i="1"/>
  <c r="F629" i="1"/>
  <c r="F692" i="1"/>
  <c r="F700" i="1"/>
  <c r="F670" i="1"/>
  <c r="F675" i="1"/>
  <c r="F671" i="1"/>
  <c r="F686" i="1"/>
  <c r="F673" i="1"/>
  <c r="F713" i="1"/>
  <c r="F696" i="1"/>
  <c r="F676" i="1"/>
  <c r="F679" i="1"/>
  <c r="F642" i="1"/>
  <c r="F681" i="1"/>
  <c r="H709" i="11" l="1"/>
  <c r="H697" i="11"/>
  <c r="H685" i="11"/>
  <c r="H673" i="11"/>
  <c r="H710" i="11"/>
  <c r="H711" i="11"/>
  <c r="H699" i="11"/>
  <c r="H687" i="11"/>
  <c r="H675" i="11"/>
  <c r="H643" i="11"/>
  <c r="H640" i="11"/>
  <c r="H637" i="11"/>
  <c r="H712" i="11"/>
  <c r="H700" i="11"/>
  <c r="H688" i="11"/>
  <c r="H676" i="11"/>
  <c r="H713" i="11"/>
  <c r="H701" i="11"/>
  <c r="H689" i="11"/>
  <c r="H677" i="11"/>
  <c r="H702" i="11"/>
  <c r="H690" i="11"/>
  <c r="H678" i="11"/>
  <c r="H647" i="11"/>
  <c r="H716" i="11"/>
  <c r="H703" i="11"/>
  <c r="H691" i="11"/>
  <c r="H679" i="11"/>
  <c r="H644" i="11"/>
  <c r="H641" i="11"/>
  <c r="H638" i="11"/>
  <c r="H635" i="11"/>
  <c r="H705" i="11"/>
  <c r="H693" i="11"/>
  <c r="H681" i="11"/>
  <c r="H669" i="11"/>
  <c r="H706" i="11"/>
  <c r="H694" i="11"/>
  <c r="H682" i="11"/>
  <c r="H670" i="11"/>
  <c r="H645" i="11"/>
  <c r="H707" i="11"/>
  <c r="H695" i="11"/>
  <c r="H683" i="11"/>
  <c r="H671" i="11"/>
  <c r="H642" i="11"/>
  <c r="H639" i="11"/>
  <c r="H636" i="11"/>
  <c r="H686" i="11"/>
  <c r="H684" i="11"/>
  <c r="H631" i="11"/>
  <c r="H646" i="11"/>
  <c r="H674" i="11"/>
  <c r="H634" i="11"/>
  <c r="H632" i="11"/>
  <c r="H692" i="11"/>
  <c r="H633" i="11"/>
  <c r="H630" i="11"/>
  <c r="H708" i="11"/>
  <c r="H668" i="11"/>
  <c r="H698" i="11"/>
  <c r="H704" i="11"/>
  <c r="H696" i="11"/>
  <c r="H629" i="11"/>
  <c r="H680" i="11"/>
  <c r="H672" i="11"/>
  <c r="G715" i="11"/>
  <c r="F715" i="1"/>
  <c r="G625" i="1"/>
  <c r="H715" i="11" l="1"/>
  <c r="I629" i="11"/>
  <c r="G668" i="1"/>
  <c r="G637" i="1"/>
  <c r="G635" i="1"/>
  <c r="G716" i="1"/>
  <c r="G641" i="1"/>
  <c r="G699" i="1"/>
  <c r="G644" i="1"/>
  <c r="G690" i="1"/>
  <c r="G669" i="1"/>
  <c r="G646" i="1"/>
  <c r="G626" i="1"/>
  <c r="G706" i="1"/>
  <c r="G674" i="1"/>
  <c r="G709" i="1"/>
  <c r="G705" i="1"/>
  <c r="G700" i="1"/>
  <c r="G629" i="1"/>
  <c r="G672" i="1"/>
  <c r="G691" i="1"/>
  <c r="G642" i="1"/>
  <c r="G670" i="1"/>
  <c r="G703" i="1"/>
  <c r="G677" i="1"/>
  <c r="G711" i="1"/>
  <c r="G702" i="1"/>
  <c r="G710" i="1"/>
  <c r="G640" i="1"/>
  <c r="G634" i="1"/>
  <c r="G647" i="1"/>
  <c r="G713" i="1"/>
  <c r="G708" i="1"/>
  <c r="G688" i="1"/>
  <c r="G636" i="1"/>
  <c r="G628" i="1"/>
  <c r="G676" i="1"/>
  <c r="G632" i="1"/>
  <c r="G687" i="1"/>
  <c r="G671" i="1"/>
  <c r="G694" i="1"/>
  <c r="G675" i="1"/>
  <c r="G633" i="1"/>
  <c r="G638" i="1"/>
  <c r="G645" i="1"/>
  <c r="G712" i="1"/>
  <c r="G680" i="1"/>
  <c r="G630" i="1"/>
  <c r="G631" i="1"/>
  <c r="G692" i="1"/>
  <c r="G627" i="1"/>
  <c r="G678" i="1"/>
  <c r="G695" i="1"/>
  <c r="G689" i="1"/>
  <c r="G684" i="1"/>
  <c r="G697" i="1"/>
  <c r="G696" i="1"/>
  <c r="G681" i="1"/>
  <c r="G693" i="1"/>
  <c r="G683" i="1"/>
  <c r="G679" i="1"/>
  <c r="G704" i="1"/>
  <c r="G639" i="1"/>
  <c r="G698" i="1"/>
  <c r="G707" i="1"/>
  <c r="G682" i="1"/>
  <c r="G701" i="1"/>
  <c r="G685" i="1"/>
  <c r="G686" i="1"/>
  <c r="G673" i="1"/>
  <c r="G643" i="1"/>
  <c r="I710" i="11" l="1"/>
  <c r="I698" i="11"/>
  <c r="I686" i="11"/>
  <c r="I674" i="11"/>
  <c r="I646" i="11"/>
  <c r="I711" i="11"/>
  <c r="I712" i="11"/>
  <c r="I700" i="11"/>
  <c r="I688" i="11"/>
  <c r="I676" i="11"/>
  <c r="I713" i="11"/>
  <c r="I701" i="11"/>
  <c r="I689" i="11"/>
  <c r="I677" i="11"/>
  <c r="I702" i="11"/>
  <c r="I690" i="11"/>
  <c r="I678" i="11"/>
  <c r="I647" i="11"/>
  <c r="I716" i="11"/>
  <c r="I703" i="11"/>
  <c r="I691" i="11"/>
  <c r="I679" i="11"/>
  <c r="I644" i="11"/>
  <c r="I641" i="11"/>
  <c r="I638" i="11"/>
  <c r="I635" i="11"/>
  <c r="I704" i="11"/>
  <c r="I692" i="11"/>
  <c r="I680" i="11"/>
  <c r="I668" i="11"/>
  <c r="I706" i="11"/>
  <c r="I694" i="11"/>
  <c r="I682" i="11"/>
  <c r="I670" i="11"/>
  <c r="I645" i="11"/>
  <c r="I707" i="11"/>
  <c r="I695" i="11"/>
  <c r="I683" i="11"/>
  <c r="I671" i="11"/>
  <c r="I642" i="11"/>
  <c r="I639" i="11"/>
  <c r="I636" i="11"/>
  <c r="I633" i="11"/>
  <c r="I708" i="11"/>
  <c r="I696" i="11"/>
  <c r="I684" i="11"/>
  <c r="I672" i="11"/>
  <c r="I699" i="11"/>
  <c r="I643" i="11"/>
  <c r="I637" i="11"/>
  <c r="I630" i="11"/>
  <c r="I697" i="11"/>
  <c r="I675" i="11"/>
  <c r="I640" i="11"/>
  <c r="I705" i="11"/>
  <c r="I687" i="11"/>
  <c r="I669" i="11"/>
  <c r="I693" i="11"/>
  <c r="I685" i="11"/>
  <c r="I709" i="11"/>
  <c r="I632" i="11"/>
  <c r="I681" i="11"/>
  <c r="I673" i="11"/>
  <c r="I634" i="11"/>
  <c r="I631" i="11"/>
  <c r="G715" i="1"/>
  <c r="H628" i="1"/>
  <c r="I715" i="11" l="1"/>
  <c r="J630" i="11"/>
  <c r="H708" i="1"/>
  <c r="H632" i="1"/>
  <c r="H716" i="1"/>
  <c r="H669" i="1"/>
  <c r="H677" i="1"/>
  <c r="H633" i="1"/>
  <c r="H707" i="1"/>
  <c r="H647" i="1"/>
  <c r="H634" i="1"/>
  <c r="H703" i="1"/>
  <c r="H672" i="1"/>
  <c r="H688" i="1"/>
  <c r="H687" i="1"/>
  <c r="H631" i="1"/>
  <c r="H691" i="1"/>
  <c r="H671" i="1"/>
  <c r="H637" i="1"/>
  <c r="H643" i="1"/>
  <c r="H684" i="1"/>
  <c r="H701" i="1"/>
  <c r="H704" i="1"/>
  <c r="H709" i="1"/>
  <c r="H683" i="1"/>
  <c r="H636" i="1"/>
  <c r="H675" i="1"/>
  <c r="H685" i="1"/>
  <c r="H638" i="1"/>
  <c r="H706" i="1"/>
  <c r="H679" i="1"/>
  <c r="H676" i="1"/>
  <c r="H712" i="1"/>
  <c r="H682" i="1"/>
  <c r="H639" i="1"/>
  <c r="H694" i="1"/>
  <c r="H711" i="1"/>
  <c r="H710" i="1"/>
  <c r="H641" i="1"/>
  <c r="H696" i="1"/>
  <c r="H693" i="1"/>
  <c r="H640" i="1"/>
  <c r="H680" i="1"/>
  <c r="H689" i="1"/>
  <c r="H699" i="1"/>
  <c r="H690" i="1"/>
  <c r="H629" i="1"/>
  <c r="H644" i="1"/>
  <c r="H673" i="1"/>
  <c r="H678" i="1"/>
  <c r="H646" i="1"/>
  <c r="H698" i="1"/>
  <c r="H681" i="1"/>
  <c r="H700" i="1"/>
  <c r="H697" i="1"/>
  <c r="H642" i="1"/>
  <c r="H705" i="1"/>
  <c r="H645" i="1"/>
  <c r="H702" i="1"/>
  <c r="H686" i="1"/>
  <c r="H630" i="1"/>
  <c r="H670" i="1"/>
  <c r="H674" i="1"/>
  <c r="H668" i="1"/>
  <c r="H635" i="1"/>
  <c r="H692" i="1"/>
  <c r="H713" i="1"/>
  <c r="H695" i="1"/>
  <c r="J711" i="11" l="1"/>
  <c r="J699" i="11"/>
  <c r="J687" i="11"/>
  <c r="J675" i="11"/>
  <c r="J643" i="11"/>
  <c r="J640" i="11"/>
  <c r="J637" i="11"/>
  <c r="J634" i="11"/>
  <c r="J712" i="11"/>
  <c r="J713" i="11"/>
  <c r="J701" i="11"/>
  <c r="J689" i="11"/>
  <c r="J677" i="11"/>
  <c r="J702" i="11"/>
  <c r="J690" i="11"/>
  <c r="J678" i="11"/>
  <c r="J647" i="11"/>
  <c r="L647" i="11" s="1"/>
  <c r="J716" i="11"/>
  <c r="J703" i="11"/>
  <c r="J691" i="11"/>
  <c r="J679" i="11"/>
  <c r="J644" i="11"/>
  <c r="K644" i="11" s="1"/>
  <c r="J641" i="11"/>
  <c r="J638" i="11"/>
  <c r="J635" i="11"/>
  <c r="J704" i="11"/>
  <c r="J692" i="11"/>
  <c r="J680" i="11"/>
  <c r="J668" i="11"/>
  <c r="J705" i="11"/>
  <c r="J693" i="11"/>
  <c r="J681" i="11"/>
  <c r="J669" i="11"/>
  <c r="J707" i="11"/>
  <c r="J695" i="11"/>
  <c r="J683" i="11"/>
  <c r="J671" i="11"/>
  <c r="J642" i="11"/>
  <c r="J639" i="11"/>
  <c r="J636" i="11"/>
  <c r="J708" i="11"/>
  <c r="J696" i="11"/>
  <c r="J684" i="11"/>
  <c r="J672" i="11"/>
  <c r="J709" i="11"/>
  <c r="J697" i="11"/>
  <c r="J685" i="11"/>
  <c r="J673" i="11"/>
  <c r="J710" i="11"/>
  <c r="J646" i="11"/>
  <c r="J688" i="11"/>
  <c r="J700" i="11"/>
  <c r="J682" i="11"/>
  <c r="J670" i="11"/>
  <c r="J633" i="11"/>
  <c r="J698" i="11"/>
  <c r="J676" i="11"/>
  <c r="J706" i="11"/>
  <c r="J632" i="11"/>
  <c r="J674" i="11"/>
  <c r="J645" i="11"/>
  <c r="J694" i="11"/>
  <c r="J631" i="11"/>
  <c r="J686" i="11"/>
  <c r="H715" i="1"/>
  <c r="I629" i="1"/>
  <c r="L713" i="11" l="1"/>
  <c r="M713" i="11" s="1"/>
  <c r="Y779" i="11" s="1"/>
  <c r="L701" i="11"/>
  <c r="M701" i="11" s="1"/>
  <c r="Y767" i="11" s="1"/>
  <c r="L689" i="11"/>
  <c r="M689" i="11" s="1"/>
  <c r="Y755" i="11" s="1"/>
  <c r="L677" i="11"/>
  <c r="M677" i="11" s="1"/>
  <c r="Y743" i="11" s="1"/>
  <c r="L716" i="11"/>
  <c r="L703" i="11"/>
  <c r="M703" i="11" s="1"/>
  <c r="Y769" i="11" s="1"/>
  <c r="L691" i="11"/>
  <c r="M691" i="11" s="1"/>
  <c r="Y757" i="11" s="1"/>
  <c r="L679" i="11"/>
  <c r="M679" i="11" s="1"/>
  <c r="Y745" i="11" s="1"/>
  <c r="L704" i="11"/>
  <c r="M704" i="11" s="1"/>
  <c r="Y770" i="11" s="1"/>
  <c r="L692" i="11"/>
  <c r="M692" i="11" s="1"/>
  <c r="Y758" i="11" s="1"/>
  <c r="L680" i="11"/>
  <c r="M680" i="11" s="1"/>
  <c r="Y746" i="11" s="1"/>
  <c r="L668" i="11"/>
  <c r="L705" i="11"/>
  <c r="M705" i="11" s="1"/>
  <c r="Y771" i="11" s="1"/>
  <c r="L693" i="11"/>
  <c r="M693" i="11" s="1"/>
  <c r="Y759" i="11" s="1"/>
  <c r="L681" i="11"/>
  <c r="M681" i="11" s="1"/>
  <c r="Y747" i="11" s="1"/>
  <c r="L669" i="11"/>
  <c r="M669" i="11" s="1"/>
  <c r="Y735" i="11" s="1"/>
  <c r="L706" i="11"/>
  <c r="M706" i="11" s="1"/>
  <c r="Y772" i="11" s="1"/>
  <c r="L694" i="11"/>
  <c r="M694" i="11" s="1"/>
  <c r="Y760" i="11" s="1"/>
  <c r="L682" i="11"/>
  <c r="M682" i="11" s="1"/>
  <c r="Y748" i="11" s="1"/>
  <c r="L670" i="11"/>
  <c r="M670" i="11" s="1"/>
  <c r="Y736" i="11" s="1"/>
  <c r="L707" i="11"/>
  <c r="M707" i="11" s="1"/>
  <c r="Y773" i="11" s="1"/>
  <c r="L695" i="11"/>
  <c r="M695" i="11" s="1"/>
  <c r="Y761" i="11" s="1"/>
  <c r="L683" i="11"/>
  <c r="M683" i="11" s="1"/>
  <c r="Y749" i="11" s="1"/>
  <c r="L671" i="11"/>
  <c r="M671" i="11" s="1"/>
  <c r="Y737" i="11" s="1"/>
  <c r="L709" i="11"/>
  <c r="M709" i="11" s="1"/>
  <c r="Y775" i="11" s="1"/>
  <c r="L697" i="11"/>
  <c r="M697" i="11" s="1"/>
  <c r="Y763" i="11" s="1"/>
  <c r="L685" i="11"/>
  <c r="M685" i="11" s="1"/>
  <c r="Y751" i="11" s="1"/>
  <c r="L673" i="11"/>
  <c r="M673" i="11" s="1"/>
  <c r="Y739" i="11" s="1"/>
  <c r="L710" i="11"/>
  <c r="M710" i="11" s="1"/>
  <c r="Y776" i="11" s="1"/>
  <c r="L698" i="11"/>
  <c r="M698" i="11" s="1"/>
  <c r="Y764" i="11" s="1"/>
  <c r="L686" i="11"/>
  <c r="M686" i="11" s="1"/>
  <c r="Y752" i="11" s="1"/>
  <c r="L674" i="11"/>
  <c r="M674" i="11" s="1"/>
  <c r="Y740" i="11" s="1"/>
  <c r="L711" i="11"/>
  <c r="M711" i="11" s="1"/>
  <c r="Y777" i="11" s="1"/>
  <c r="L699" i="11"/>
  <c r="M699" i="11" s="1"/>
  <c r="Y765" i="11" s="1"/>
  <c r="L687" i="11"/>
  <c r="M687" i="11" s="1"/>
  <c r="Y753" i="11" s="1"/>
  <c r="L675" i="11"/>
  <c r="M675" i="11" s="1"/>
  <c r="Y741" i="11" s="1"/>
  <c r="L690" i="11"/>
  <c r="M690" i="11" s="1"/>
  <c r="Y756" i="11" s="1"/>
  <c r="L688" i="11"/>
  <c r="M688" i="11" s="1"/>
  <c r="Y754" i="11" s="1"/>
  <c r="L678" i="11"/>
  <c r="M678" i="11" s="1"/>
  <c r="Y744" i="11" s="1"/>
  <c r="L700" i="11"/>
  <c r="M700" i="11" s="1"/>
  <c r="Y766" i="11" s="1"/>
  <c r="L708" i="11"/>
  <c r="M708" i="11" s="1"/>
  <c r="Y774" i="11" s="1"/>
  <c r="L684" i="11"/>
  <c r="M684" i="11" s="1"/>
  <c r="Y750" i="11" s="1"/>
  <c r="L676" i="11"/>
  <c r="M676" i="11" s="1"/>
  <c r="Y742" i="11" s="1"/>
  <c r="L696" i="11"/>
  <c r="M696" i="11" s="1"/>
  <c r="Y762" i="11" s="1"/>
  <c r="L672" i="11"/>
  <c r="M672" i="11" s="1"/>
  <c r="Y738" i="11" s="1"/>
  <c r="L702" i="11"/>
  <c r="M702" i="11" s="1"/>
  <c r="Y768" i="11" s="1"/>
  <c r="L712" i="11"/>
  <c r="M712" i="11" s="1"/>
  <c r="Y778" i="11" s="1"/>
  <c r="J715" i="11"/>
  <c r="K712" i="11"/>
  <c r="K700" i="11"/>
  <c r="K688" i="11"/>
  <c r="K676" i="11"/>
  <c r="K713" i="11"/>
  <c r="K702" i="11"/>
  <c r="K690" i="11"/>
  <c r="K678" i="11"/>
  <c r="K716" i="11"/>
  <c r="K703" i="11"/>
  <c r="K691" i="11"/>
  <c r="K679" i="11"/>
  <c r="K704" i="11"/>
  <c r="K692" i="11"/>
  <c r="K680" i="11"/>
  <c r="K668" i="11"/>
  <c r="K715" i="11" s="1"/>
  <c r="K705" i="11"/>
  <c r="K693" i="11"/>
  <c r="K681" i="11"/>
  <c r="K669" i="11"/>
  <c r="K706" i="11"/>
  <c r="K694" i="11"/>
  <c r="K682" i="11"/>
  <c r="K670" i="11"/>
  <c r="K708" i="11"/>
  <c r="K696" i="11"/>
  <c r="K684" i="11"/>
  <c r="K672" i="11"/>
  <c r="K709" i="11"/>
  <c r="K697" i="11"/>
  <c r="K685" i="11"/>
  <c r="K673" i="11"/>
  <c r="K710" i="11"/>
  <c r="K698" i="11"/>
  <c r="K686" i="11"/>
  <c r="K674" i="11"/>
  <c r="K677" i="11"/>
  <c r="K707" i="11"/>
  <c r="K675" i="11"/>
  <c r="K701" i="11"/>
  <c r="K711" i="11"/>
  <c r="K695" i="11"/>
  <c r="K671" i="11"/>
  <c r="K699" i="11"/>
  <c r="K683" i="11"/>
  <c r="K689" i="11"/>
  <c r="K687" i="11"/>
  <c r="I646" i="1"/>
  <c r="I699" i="1"/>
  <c r="I690" i="1"/>
  <c r="I698" i="1"/>
  <c r="I631" i="1"/>
  <c r="I632" i="1"/>
  <c r="I668" i="1"/>
  <c r="I644" i="1"/>
  <c r="I687" i="1"/>
  <c r="I713" i="1"/>
  <c r="I706" i="1"/>
  <c r="I633" i="1"/>
  <c r="I637" i="1"/>
  <c r="I642" i="1"/>
  <c r="I676" i="1"/>
  <c r="I711" i="1"/>
  <c r="I709" i="1"/>
  <c r="I704" i="1"/>
  <c r="I669" i="1"/>
  <c r="I677" i="1"/>
  <c r="I689" i="1"/>
  <c r="I702" i="1"/>
  <c r="I696" i="1"/>
  <c r="I682" i="1"/>
  <c r="I695" i="1"/>
  <c r="I671" i="1"/>
  <c r="I678" i="1"/>
  <c r="I685" i="1"/>
  <c r="I686" i="1"/>
  <c r="I710" i="1"/>
  <c r="I670" i="1"/>
  <c r="I647" i="1"/>
  <c r="I684" i="1"/>
  <c r="I640" i="1"/>
  <c r="I634" i="1"/>
  <c r="I691" i="1"/>
  <c r="I701" i="1"/>
  <c r="I635" i="1"/>
  <c r="I643" i="1"/>
  <c r="I716" i="1"/>
  <c r="I674" i="1"/>
  <c r="I697" i="1"/>
  <c r="I694" i="1"/>
  <c r="I708" i="1"/>
  <c r="I638" i="1"/>
  <c r="I680" i="1"/>
  <c r="I703" i="1"/>
  <c r="I707" i="1"/>
  <c r="I675" i="1"/>
  <c r="I681" i="1"/>
  <c r="I683" i="1"/>
  <c r="I630" i="1"/>
  <c r="I688" i="1"/>
  <c r="I672" i="1"/>
  <c r="I692" i="1"/>
  <c r="I673" i="1"/>
  <c r="I641" i="1"/>
  <c r="I639" i="1"/>
  <c r="I693" i="1"/>
  <c r="I700" i="1"/>
  <c r="I645" i="1"/>
  <c r="I705" i="1"/>
  <c r="I636" i="1"/>
  <c r="I712" i="1"/>
  <c r="I679" i="1"/>
  <c r="L715" i="11" l="1"/>
  <c r="M668" i="11"/>
  <c r="I715" i="1"/>
  <c r="J630" i="1"/>
  <c r="M715" i="11" l="1"/>
  <c r="Y734" i="11"/>
  <c r="Y815" i="11" s="1"/>
  <c r="J636" i="1"/>
  <c r="J669" i="1"/>
  <c r="J635" i="1"/>
  <c r="J702" i="1"/>
  <c r="J680" i="1"/>
  <c r="J672" i="1"/>
  <c r="J700" i="1"/>
  <c r="J676" i="1"/>
  <c r="J691" i="1"/>
  <c r="J710" i="1"/>
  <c r="J684" i="1"/>
  <c r="J711" i="1"/>
  <c r="J642" i="1"/>
  <c r="J699" i="1"/>
  <c r="J646" i="1"/>
  <c r="J698" i="1"/>
  <c r="J705" i="1"/>
  <c r="J640" i="1"/>
  <c r="J695" i="1"/>
  <c r="J670" i="1"/>
  <c r="J638" i="1"/>
  <c r="J647" i="1"/>
  <c r="L647" i="1" s="1"/>
  <c r="J696" i="1"/>
  <c r="J689" i="1"/>
  <c r="J641" i="1"/>
  <c r="J679" i="1"/>
  <c r="J686" i="1"/>
  <c r="J694" i="1"/>
  <c r="J631" i="1"/>
  <c r="J639" i="1"/>
  <c r="J678" i="1"/>
  <c r="J673" i="1"/>
  <c r="J704" i="1"/>
  <c r="J681" i="1"/>
  <c r="J674" i="1"/>
  <c r="J632" i="1"/>
  <c r="J708" i="1"/>
  <c r="J643" i="1"/>
  <c r="J707" i="1"/>
  <c r="J706" i="1"/>
  <c r="J692" i="1"/>
  <c r="J716" i="1"/>
  <c r="J697" i="1"/>
  <c r="J709" i="1"/>
  <c r="J633" i="1"/>
  <c r="J703" i="1"/>
  <c r="J701" i="1"/>
  <c r="J671" i="1"/>
  <c r="J634" i="1"/>
  <c r="J685" i="1"/>
  <c r="J675" i="1"/>
  <c r="J688" i="1"/>
  <c r="J683" i="1"/>
  <c r="J690" i="1"/>
  <c r="J682" i="1"/>
  <c r="J645" i="1"/>
  <c r="J677" i="1"/>
  <c r="J713" i="1"/>
  <c r="J693" i="1"/>
  <c r="J712" i="1"/>
  <c r="J687" i="1"/>
  <c r="J644" i="1"/>
  <c r="K644" i="1" s="1"/>
  <c r="J637" i="1"/>
  <c r="J668" i="1"/>
  <c r="J715" i="1" l="1"/>
  <c r="L704" i="1"/>
  <c r="M704" i="1" s="1"/>
  <c r="L698" i="1"/>
  <c r="M698" i="1" s="1"/>
  <c r="L700" i="1"/>
  <c r="M700" i="1" s="1"/>
  <c r="L682" i="1"/>
  <c r="M682" i="1" s="1"/>
  <c r="L675" i="1"/>
  <c r="M675" i="1" s="1"/>
  <c r="L678" i="1"/>
  <c r="M678" i="1" s="1"/>
  <c r="L713" i="1"/>
  <c r="M713" i="1" s="1"/>
  <c r="L683" i="1"/>
  <c r="M683" i="1" s="1"/>
  <c r="L679" i="1"/>
  <c r="M679" i="1" s="1"/>
  <c r="L702" i="1"/>
  <c r="M702" i="1" s="1"/>
  <c r="L674" i="1"/>
  <c r="M674" i="1" s="1"/>
  <c r="L689" i="1"/>
  <c r="M689" i="1" s="1"/>
  <c r="L706" i="1"/>
  <c r="M706" i="1" s="1"/>
  <c r="L685" i="1"/>
  <c r="M685" i="1" s="1"/>
  <c r="L681" i="1"/>
  <c r="M681" i="1" s="1"/>
  <c r="L677" i="1"/>
  <c r="M677" i="1" s="1"/>
  <c r="L710" i="1"/>
  <c r="M710" i="1" s="1"/>
  <c r="L693" i="1"/>
  <c r="M693" i="1" s="1"/>
  <c r="L669" i="1"/>
  <c r="M669" i="1" s="1"/>
  <c r="L695" i="1"/>
  <c r="M695" i="1" s="1"/>
  <c r="L668" i="1"/>
  <c r="L680" i="1"/>
  <c r="M680" i="1" s="1"/>
  <c r="L670" i="1"/>
  <c r="M670" i="1" s="1"/>
  <c r="L716" i="1"/>
  <c r="L711" i="1"/>
  <c r="M711" i="1" s="1"/>
  <c r="L709" i="1"/>
  <c r="M709" i="1" s="1"/>
  <c r="L692" i="1"/>
  <c r="M692" i="1" s="1"/>
  <c r="L684" i="1"/>
  <c r="M684" i="1" s="1"/>
  <c r="L699" i="1"/>
  <c r="M699" i="1" s="1"/>
  <c r="L691" i="1"/>
  <c r="M691" i="1" s="1"/>
  <c r="L686" i="1"/>
  <c r="M686" i="1" s="1"/>
  <c r="L696" i="1"/>
  <c r="M696" i="1" s="1"/>
  <c r="L687" i="1"/>
  <c r="M687" i="1" s="1"/>
  <c r="L708" i="1"/>
  <c r="M708" i="1" s="1"/>
  <c r="L707" i="1"/>
  <c r="M707" i="1" s="1"/>
  <c r="L694" i="1"/>
  <c r="M694" i="1" s="1"/>
  <c r="L688" i="1"/>
  <c r="M688" i="1" s="1"/>
  <c r="L697" i="1"/>
  <c r="M697" i="1" s="1"/>
  <c r="L676" i="1"/>
  <c r="M676" i="1" s="1"/>
  <c r="L701" i="1"/>
  <c r="M701" i="1" s="1"/>
  <c r="L690" i="1"/>
  <c r="M690" i="1" s="1"/>
  <c r="L671" i="1"/>
  <c r="M671" i="1" s="1"/>
  <c r="L705" i="1"/>
  <c r="M705" i="1" s="1"/>
  <c r="L673" i="1"/>
  <c r="M673" i="1" s="1"/>
  <c r="L703" i="1"/>
  <c r="M703" i="1" s="1"/>
  <c r="L672" i="1"/>
  <c r="M672" i="1" s="1"/>
  <c r="L712" i="1"/>
  <c r="M712" i="1" s="1"/>
  <c r="K716" i="1"/>
  <c r="K687" i="1"/>
  <c r="K701" i="1"/>
  <c r="K696" i="1"/>
  <c r="K709" i="1"/>
  <c r="K670" i="1"/>
  <c r="K711" i="1"/>
  <c r="K713" i="1"/>
  <c r="K694" i="1"/>
  <c r="K688" i="1"/>
  <c r="K702" i="1"/>
  <c r="K675" i="1"/>
  <c r="K692" i="1"/>
  <c r="K690" i="1"/>
  <c r="K668" i="1"/>
  <c r="K715" i="1" s="1"/>
  <c r="K697" i="1"/>
  <c r="K678" i="1"/>
  <c r="K672" i="1"/>
  <c r="K703" i="1"/>
  <c r="K699" i="1"/>
  <c r="K681" i="1"/>
  <c r="K676" i="1"/>
  <c r="K671" i="1"/>
  <c r="K700" i="1"/>
  <c r="K686" i="1"/>
  <c r="K684" i="1"/>
  <c r="K691" i="1"/>
  <c r="K682" i="1"/>
  <c r="K677" i="1"/>
  <c r="K679" i="1"/>
  <c r="K708" i="1"/>
  <c r="K680" i="1"/>
  <c r="K710" i="1"/>
  <c r="K674" i="1"/>
  <c r="K695" i="1"/>
  <c r="K706" i="1"/>
  <c r="K669" i="1"/>
  <c r="K698" i="1"/>
  <c r="K683" i="1"/>
  <c r="K693" i="1"/>
  <c r="K673" i="1"/>
  <c r="K685" i="1"/>
  <c r="K707" i="1"/>
  <c r="K704" i="1"/>
  <c r="K705" i="1"/>
  <c r="K689" i="1"/>
  <c r="K712" i="1"/>
  <c r="Y755" i="1" l="1"/>
  <c r="C119" i="9"/>
  <c r="Y768" i="1"/>
  <c r="I151" i="9"/>
  <c r="Y745" i="1"/>
  <c r="G55" i="9"/>
  <c r="Y738" i="1"/>
  <c r="G23" i="9"/>
  <c r="C151" i="9"/>
  <c r="Y762" i="1"/>
  <c r="I119" i="9"/>
  <c r="Y761" i="1"/>
  <c r="D87" i="9"/>
  <c r="Y749" i="1"/>
  <c r="Y740" i="1"/>
  <c r="I23" i="9"/>
  <c r="L715" i="1"/>
  <c r="M668" i="1"/>
  <c r="G87" i="9"/>
  <c r="Y752" i="1"/>
  <c r="D23" i="9"/>
  <c r="Y735" i="1"/>
  <c r="F215" i="9"/>
  <c r="Y779" i="1"/>
  <c r="Y753" i="1"/>
  <c r="H87" i="9"/>
  <c r="Y744" i="1"/>
  <c r="F55" i="9"/>
  <c r="Y773" i="1"/>
  <c r="G183" i="9"/>
  <c r="F23" i="9"/>
  <c r="Y737" i="1"/>
  <c r="D119" i="9"/>
  <c r="Y756" i="1"/>
  <c r="F151" i="9"/>
  <c r="Y765" i="1"/>
  <c r="C215" i="9"/>
  <c r="Y776" i="1"/>
  <c r="Y741" i="1"/>
  <c r="C55" i="9"/>
  <c r="E23" i="9"/>
  <c r="Y736" i="1"/>
  <c r="E119" i="9"/>
  <c r="Y757" i="1"/>
  <c r="H151" i="9"/>
  <c r="Y767" i="1"/>
  <c r="E87" i="9"/>
  <c r="Y750" i="1"/>
  <c r="E55" i="9"/>
  <c r="Y743" i="1"/>
  <c r="C87" i="9"/>
  <c r="Y748" i="1"/>
  <c r="H119" i="9"/>
  <c r="Y760" i="1"/>
  <c r="Y746" i="1"/>
  <c r="H55" i="9"/>
  <c r="Y759" i="1"/>
  <c r="G119" i="9"/>
  <c r="D55" i="9"/>
  <c r="Y742" i="1"/>
  <c r="F119" i="9"/>
  <c r="Y758" i="1"/>
  <c r="I55" i="9"/>
  <c r="Y747" i="1"/>
  <c r="Y766" i="1"/>
  <c r="G151" i="9"/>
  <c r="E215" i="9"/>
  <c r="Y778" i="1"/>
  <c r="C183" i="9"/>
  <c r="Y769" i="1"/>
  <c r="E183" i="9"/>
  <c r="Y771" i="1"/>
  <c r="Y763" i="1"/>
  <c r="D151" i="9"/>
  <c r="Y775" i="1"/>
  <c r="I183" i="9"/>
  <c r="F87" i="9"/>
  <c r="Y751" i="1"/>
  <c r="E151" i="9"/>
  <c r="Y764" i="1"/>
  <c r="Y774" i="1"/>
  <c r="H183" i="9"/>
  <c r="H23" i="9"/>
  <c r="Y739" i="1"/>
  <c r="Y754" i="1"/>
  <c r="I87" i="9"/>
  <c r="Y777" i="1"/>
  <c r="D215" i="9"/>
  <c r="F183" i="9"/>
  <c r="Y772" i="1"/>
  <c r="Y770" i="1"/>
  <c r="D183" i="9"/>
  <c r="M715" i="1" l="1"/>
  <c r="Y734" i="1"/>
  <c r="Y815" i="1" s="1"/>
  <c r="C23" i="9"/>
</calcChain>
</file>

<file path=xl/sharedStrings.xml><?xml version="1.0" encoding="utf-8"?>
<sst xmlns="http://schemas.openxmlformats.org/spreadsheetml/2006/main" count="4944" uniqueCount="1278">
  <si>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</si>
  <si>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</si>
  <si>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</si>
  <si>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</si>
  <si>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</si>
  <si>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</si>
  <si>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</si>
  <si>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</si>
  <si>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</si>
  <si>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</si>
  <si>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</si>
  <si>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</si>
  <si>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</si>
  <si>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</si>
  <si>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</si>
  <si>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</si>
  <si>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</si>
  <si>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</si>
  <si>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</si>
  <si>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</si>
  <si>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</si>
  <si>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</si>
  <si>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</si>
  <si>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</si>
  <si>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</si>
  <si>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</si>
  <si>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</si>
  <si>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</si>
  <si>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</si>
  <si>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</si>
  <si>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</si>
  <si>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</si>
  <si>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</si>
  <si>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</si>
  <si>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</si>
  <si>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</si>
  <si>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</si>
  <si>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</si>
  <si>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</si>
  <si>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</si>
  <si>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</si>
  <si>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</si>
  <si>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</si>
  <si>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</si>
  <si>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</si>
  <si>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</si>
  <si>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</si>
  <si>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</si>
  <si>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</si>
  <si>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</si>
  <si>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</si>
  <si>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</si>
  <si>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</si>
  <si>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</si>
  <si>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</si>
  <si>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</si>
  <si>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</si>
  <si>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</si>
  <si>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</si>
  <si>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</si>
  <si>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</si>
  <si>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</si>
  <si>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</si>
  <si>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</si>
  <si>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</si>
  <si>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</si>
  <si>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</si>
  <si>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</si>
  <si>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</si>
  <si>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</si>
  <si>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</si>
  <si>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</si>
  <si>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</si>
  <si>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</si>
  <si>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</si>
  <si>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</si>
  <si>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</si>
  <si>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</si>
  <si>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</si>
  <si>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</si>
  <si>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</si>
  <si>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</si>
  <si>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</si>
  <si>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</si>
  <si>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</si>
  <si>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</si>
  <si>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</si>
  <si>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</si>
  <si>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</si>
  <si>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</si>
  <si>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</si>
  <si>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</si>
  <si>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</si>
  <si>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</si>
  <si>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</si>
  <si>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</si>
  <si>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</si>
  <si>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</si>
  <si>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</si>
  <si>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</si>
  <si>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</si>
  <si>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</si>
  <si>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</si>
  <si>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</si>
  <si>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</si>
  <si>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</si>
  <si>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</si>
  <si>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</si>
  <si>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</si>
  <si>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</si>
  <si>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</si>
  <si>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</si>
  <si>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</si>
  <si>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</si>
  <si>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</si>
  <si>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</si>
  <si>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</si>
  <si>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</si>
  <si>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</si>
  <si>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</si>
  <si>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</si>
  <si>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</si>
  <si>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</si>
  <si>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</si>
  <si>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</si>
  <si>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</si>
  <si>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</si>
  <si>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</si>
  <si>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</si>
  <si>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</si>
  <si>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</si>
  <si>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</si>
  <si>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</si>
  <si>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</si>
  <si>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</si>
  <si>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</si>
  <si>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</si>
  <si>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</si>
  <si>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</si>
  <si>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</si>
  <si>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</si>
  <si>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</si>
  <si>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</si>
  <si>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</si>
  <si>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</si>
  <si>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</si>
  <si>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</si>
  <si>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</si>
  <si>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</si>
  <si>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</si>
  <si>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</si>
  <si>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</si>
  <si>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</si>
  <si>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</si>
  <si>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</si>
  <si>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</si>
  <si>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</si>
  <si>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</si>
  <si>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</si>
  <si>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</si>
  <si>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</si>
  <si>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</si>
  <si>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</si>
  <si>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</si>
  <si>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</si>
  <si>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</si>
  <si>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</si>
  <si>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</si>
  <si>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</si>
  <si>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</si>
  <si>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</si>
  <si>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</si>
  <si>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</si>
  <si>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</si>
  <si>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</si>
  <si>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</si>
  <si>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</si>
  <si>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</si>
  <si>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</si>
  <si>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</si>
  <si>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</si>
  <si>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</si>
  <si>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</si>
  <si>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</si>
  <si>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</si>
  <si>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</si>
  <si>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</si>
  <si>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</si>
  <si>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</si>
  <si>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</si>
  <si>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</si>
  <si>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</si>
  <si>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</si>
  <si>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</si>
  <si>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</si>
  <si>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</si>
  <si>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</si>
  <si>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</si>
  <si>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</si>
  <si>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</si>
  <si>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</si>
  <si>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</si>
  <si>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</si>
  <si>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</si>
  <si>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</si>
  <si>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</si>
  <si>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</si>
  <si>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</si>
  <si>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</si>
  <si>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</si>
  <si>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</si>
  <si>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</si>
  <si>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</si>
  <si>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</si>
  <si>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</si>
  <si>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</si>
  <si>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</si>
  <si>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</si>
  <si>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</si>
  <si>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</si>
  <si>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</si>
  <si>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</si>
  <si>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</si>
  <si>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</si>
  <si>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</si>
  <si>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</si>
  <si>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</si>
  <si>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</si>
  <si>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</si>
  <si>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</si>
  <si>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</si>
  <si>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</si>
  <si>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</si>
  <si>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</si>
  <si>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</si>
  <si>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</si>
  <si>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</si>
  <si>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</si>
  <si>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</si>
  <si>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</si>
  <si>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</si>
  <si>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</si>
  <si>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</si>
  <si>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</si>
  <si>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</si>
  <si>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</si>
  <si>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</si>
  <si>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</si>
  <si>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</si>
  <si>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</si>
  <si>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</si>
  <si>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</si>
  <si>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</si>
  <si>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</si>
  <si>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</si>
  <si>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</si>
  <si>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</si>
  <si>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</si>
  <si>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</si>
  <si>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</si>
  <si>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</si>
  <si>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</si>
  <si>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</si>
  <si>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</si>
  <si>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</si>
  <si>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</si>
  <si>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</si>
  <si>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</si>
  <si>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</si>
  <si>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</si>
  <si>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</si>
  <si>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</si>
  <si>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</si>
  <si>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</si>
  <si>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</si>
  <si>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</si>
  <si>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</si>
  <si>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</si>
  <si>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</si>
  <si>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</si>
  <si>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</si>
  <si>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</si>
  <si>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</si>
  <si>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</si>
  <si>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</si>
  <si>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</si>
  <si>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</si>
  <si>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</si>
  <si>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</si>
  <si>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</si>
  <si>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</si>
  <si>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</si>
  <si>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</si>
  <si>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</si>
  <si>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</si>
  <si>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</si>
  <si>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</si>
  <si>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</si>
  <si>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</si>
  <si>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</si>
  <si>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</si>
  <si>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</si>
  <si>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</si>
  <si>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</si>
  <si>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</si>
  <si>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</si>
  <si>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</si>
  <si>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</si>
  <si>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</si>
  <si>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</si>
  <si>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</si>
  <si>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</si>
  <si>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</si>
  <si>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</si>
  <si>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</si>
  <si>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</si>
  <si>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</si>
  <si>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</si>
  <si>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</si>
  <si>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</si>
  <si>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</si>
  <si>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</si>
  <si>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</si>
  <si>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</si>
  <si>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</si>
  <si>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</si>
  <si>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</si>
  <si>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</si>
  <si>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</si>
  <si>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</si>
  <si>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</si>
  <si>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</si>
  <si>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</si>
  <si>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</si>
  <si>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</si>
  <si>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</si>
  <si>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</si>
  <si>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</si>
  <si>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</si>
  <si>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</si>
  <si>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</si>
  <si>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</si>
  <si>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</si>
  <si>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</si>
  <si>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</si>
  <si>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</si>
  <si>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</si>
  <si>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</si>
  <si>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</si>
  <si>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</si>
  <si>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</si>
  <si>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</si>
  <si>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</si>
  <si>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</si>
  <si>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</si>
  <si>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</si>
  <si>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</si>
  <si>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</si>
  <si>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</si>
  <si>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</si>
  <si>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</si>
  <si>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</si>
  <si>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</si>
  <si>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</si>
  <si>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</si>
  <si>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</si>
  <si>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</si>
  <si>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</si>
  <si>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</si>
  <si>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</si>
  <si>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</si>
  <si>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</si>
  <si>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</si>
  <si>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</si>
  <si>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</si>
  <si>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</si>
  <si>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</si>
  <si>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</si>
  <si>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</si>
  <si>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</si>
  <si>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</si>
  <si>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</si>
  <si>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</si>
  <si>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</si>
  <si>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</si>
  <si>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</si>
  <si>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</si>
  <si>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</si>
  <si>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</si>
  <si>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</si>
  <si>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</si>
  <si>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</si>
  <si>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</si>
  <si>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</si>
  <si>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</si>
  <si>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</si>
  <si>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</si>
  <si>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</si>
  <si>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</si>
  <si>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</si>
  <si>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</si>
  <si>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</si>
  <si>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</si>
  <si>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</si>
  <si>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</si>
  <si>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</si>
  <si>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</si>
  <si>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</si>
  <si>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</si>
  <si>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</si>
  <si>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</si>
  <si>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</si>
  <si>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</si>
  <si>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</si>
  <si>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</si>
  <si>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</si>
  <si>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</si>
  <si>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</si>
  <si>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</si>
  <si>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</si>
  <si>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</si>
  <si>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</si>
  <si>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</si>
  <si>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</si>
  <si>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</si>
  <si>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</si>
  <si>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</si>
  <si>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</si>
  <si>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</si>
  <si>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</si>
  <si>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</si>
  <si>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</si>
  <si>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</si>
  <si>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</si>
  <si>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</si>
  <si>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</si>
  <si>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</si>
  <si>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</si>
  <si>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</si>
  <si>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</si>
  <si>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</si>
  <si>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</si>
  <si>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</si>
  <si>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</si>
  <si>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</si>
  <si>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</si>
  <si>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</si>
  <si>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</si>
  <si>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</si>
  <si>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</si>
  <si>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</si>
  <si>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</si>
  <si>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</si>
  <si>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</si>
  <si>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</si>
  <si>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</si>
  <si>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</si>
  <si>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</si>
  <si>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</si>
  <si>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</si>
  <si>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</si>
  <si>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</si>
  <si>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</si>
  <si>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</si>
  <si>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</si>
  <si>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</si>
  <si>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</si>
  <si>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</si>
  <si>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</si>
  <si>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</si>
  <si>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</si>
  <si>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</si>
  <si>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</si>
  <si>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</si>
  <si>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</si>
  <si>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</si>
  <si>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</si>
  <si>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</si>
  <si>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</si>
  <si>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</si>
  <si>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</si>
  <si>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</si>
  <si>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</si>
  <si>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</si>
  <si>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</si>
  <si>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</si>
  <si>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</si>
  <si>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</si>
  <si>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</si>
  <si>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</si>
  <si>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</si>
  <si>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</si>
  <si>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</si>
  <si>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</si>
  <si>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</si>
  <si>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</si>
  <si>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</si>
  <si>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</si>
  <si>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</si>
  <si>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</si>
  <si>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</si>
  <si>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</si>
  <si>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</si>
  <si>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</si>
  <si>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</si>
  <si>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</si>
  <si>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</si>
  <si>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</si>
  <si>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</si>
  <si>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</si>
  <si>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</si>
  <si>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</si>
  <si>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</si>
  <si>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</si>
  <si>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</si>
  <si>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</si>
  <si>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</si>
  <si>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</si>
  <si>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</si>
  <si>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</si>
  <si>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</si>
  <si>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</si>
  <si>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</si>
  <si>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</si>
  <si>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</si>
  <si>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</si>
  <si>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</si>
  <si>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</si>
  <si>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</si>
  <si>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</si>
  <si>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</si>
  <si>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</si>
  <si>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</si>
  <si>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</si>
  <si>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</si>
  <si>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</si>
  <si>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</si>
  <si>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</si>
  <si>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</si>
  <si>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</si>
  <si>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</si>
  <si>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</si>
  <si>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</si>
  <si>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</si>
  <si>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</si>
  <si>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</si>
  <si>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</si>
  <si>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</si>
  <si>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</si>
  <si>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</si>
  <si>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</si>
  <si>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</si>
  <si>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</si>
  <si>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</si>
  <si>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</si>
  <si>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</si>
  <si>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</si>
  <si>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</si>
  <si>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</si>
  <si>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</si>
  <si>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</si>
  <si>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</si>
  <si>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</si>
  <si>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</si>
  <si>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</si>
  <si>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</si>
  <si>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</si>
  <si>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</si>
  <si>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</si>
  <si>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</si>
  <si>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</si>
  <si>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</si>
  <si>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</si>
  <si>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</si>
  <si>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</si>
  <si>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</si>
  <si>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</si>
  <si>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</si>
  <si>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</si>
  <si>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</si>
  <si>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</si>
  <si>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</si>
  <si>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</si>
  <si>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</si>
  <si>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</si>
  <si>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</si>
  <si>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</si>
  <si>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</si>
  <si>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</si>
  <si>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</si>
  <si>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</si>
  <si>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</si>
  <si>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</si>
  <si>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</si>
  <si>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</si>
  <si>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</si>
  <si>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</si>
  <si>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</si>
  <si>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</si>
  <si>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</si>
  <si>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</si>
  <si>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</si>
  <si>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</si>
  <si>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</si>
  <si>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</si>
  <si>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</si>
  <si>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</si>
  <si>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</si>
  <si>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</si>
  <si>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</si>
  <si>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</si>
  <si>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</si>
  <si>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</si>
  <si>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</si>
  <si>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</si>
  <si>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</si>
  <si>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</si>
  <si>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</si>
  <si>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</si>
  <si>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</si>
  <si>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</si>
  <si>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</si>
  <si>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</si>
  <si>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</si>
  <si>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</si>
  <si>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</si>
  <si>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</si>
  <si>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</si>
  <si>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</si>
  <si>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</si>
  <si>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</si>
  <si>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</si>
  <si>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</si>
  <si>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</si>
  <si>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</si>
  <si>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</si>
  <si>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</si>
  <si>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</si>
  <si>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</si>
  <si>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</si>
  <si>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</si>
  <si>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</si>
  <si>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</si>
  <si>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</si>
  <si>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</si>
  <si>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</si>
  <si>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</si>
  <si>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</si>
  <si>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</si>
  <si>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</si>
  <si>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</si>
  <si>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</si>
  <si>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</si>
  <si>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</si>
  <si>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</si>
  <si>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</si>
  <si>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</si>
  <si>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</si>
  <si>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</si>
  <si>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</si>
  <si>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</si>
  <si>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</si>
  <si>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</si>
  <si>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</si>
  <si>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</si>
  <si>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</si>
  <si>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</si>
  <si>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</si>
  <si>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</si>
  <si>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</si>
  <si>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</si>
  <si>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</si>
  <si>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</si>
  <si>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</si>
  <si>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</si>
  <si>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</si>
  <si>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</si>
  <si>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</si>
  <si>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</si>
  <si>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</si>
  <si>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</si>
  <si>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</si>
  <si>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</si>
  <si>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</si>
  <si>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</si>
  <si>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</si>
  <si>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</si>
  <si>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</si>
  <si>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</si>
  <si>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</si>
  <si>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</si>
  <si>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</si>
  <si>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</si>
  <si>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</si>
  <si>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</si>
  <si>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</si>
  <si>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</si>
  <si>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</si>
  <si>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</si>
  <si>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</si>
  <si>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</si>
  <si>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</si>
  <si>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</si>
  <si>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</si>
  <si>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</si>
  <si>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</si>
  <si>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</si>
  <si>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</si>
  <si>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</si>
  <si>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</si>
  <si>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</si>
  <si>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</si>
  <si>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</si>
  <si>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</si>
  <si>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</si>
  <si>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</si>
  <si>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</si>
  <si>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</si>
  <si>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</si>
  <si>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</si>
  <si>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</si>
  <si>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</si>
  <si>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</si>
  <si>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</si>
  <si>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</si>
  <si>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</si>
  <si>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</si>
  <si>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</si>
  <si>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</si>
  <si>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</si>
  <si>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</si>
  <si>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</si>
  <si>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</si>
  <si>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</si>
  <si>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</si>
  <si>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</si>
  <si>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</si>
  <si>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</si>
  <si>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</si>
  <si>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</si>
  <si>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</si>
  <si>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</si>
  <si>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</si>
  <si>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</si>
  <si>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</si>
  <si>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</si>
  <si>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</si>
  <si>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</si>
  <si>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</si>
  <si>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</si>
  <si>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</si>
  <si>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</si>
  <si>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</si>
  <si>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</si>
  <si>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</si>
  <si>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</si>
  <si>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</si>
  <si>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</si>
  <si>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</si>
  <si>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</si>
  <si>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</si>
  <si>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</si>
  <si>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</si>
  <si>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</si>
  <si>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</si>
  <si>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</si>
  <si>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</si>
  <si>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</si>
  <si>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</si>
  <si>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</si>
  <si>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</si>
  <si>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</si>
  <si>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</si>
  <si>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</si>
  <si>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</si>
  <si>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</si>
  <si>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</si>
  <si>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</si>
  <si>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</si>
  <si>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</si>
  <si>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</si>
  <si>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</si>
  <si>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</si>
  <si>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</si>
  <si>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</si>
  <si>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</si>
  <si>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</si>
  <si>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</si>
  <si>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</si>
  <si>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</si>
  <si>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</si>
  <si>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</si>
  <si>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</si>
  <si>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</si>
  <si>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</si>
  <si>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</si>
  <si>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</si>
  <si>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</si>
  <si>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</si>
  <si>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</si>
  <si>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</si>
  <si>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</si>
  <si>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</si>
  <si>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</si>
  <si>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</si>
  <si>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</si>
  <si>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</si>
  <si>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</si>
  <si>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</si>
  <si>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</si>
  <si>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</si>
  <si>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</si>
  <si>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</si>
  <si>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</si>
  <si>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</si>
  <si>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</si>
  <si>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</si>
  <si>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</si>
  <si>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</si>
  <si>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</si>
  <si>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</si>
  <si>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</si>
  <si>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</si>
  <si>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</si>
  <si>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</si>
  <si>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</si>
  <si>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</si>
  <si>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</si>
  <si>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</si>
  <si>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</si>
  <si>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</si>
  <si>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</si>
  <si>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</si>
  <si>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</si>
  <si>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</si>
  <si>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</si>
  <si>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</si>
  <si>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</si>
  <si>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</si>
  <si>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</si>
  <si>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</si>
  <si>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</si>
  <si>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</si>
  <si>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</si>
  <si>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</si>
  <si>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</si>
  <si>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</si>
  <si>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</si>
  <si>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</si>
  <si>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</si>
  <si>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</si>
  <si>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</si>
  <si>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</si>
  <si>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</si>
  <si>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</si>
  <si>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</si>
  <si>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</si>
  <si>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</si>
  <si>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</si>
  <si>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</si>
  <si>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</si>
  <si>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</si>
  <si>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</si>
  <si>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</si>
  <si>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</si>
  <si>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</si>
  <si>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</si>
  <si>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</si>
  <si>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</si>
  <si>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</si>
  <si>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</si>
  <si>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</si>
  <si>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</si>
  <si>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</si>
  <si>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</si>
  <si>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</si>
  <si>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</si>
  <si>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</si>
  <si>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</si>
  <si>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</si>
  <si>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</si>
  <si>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</si>
  <si>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</si>
  <si>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</si>
  <si>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</si>
  <si>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</si>
  <si>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</si>
  <si>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</si>
  <si>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</si>
  <si>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</si>
  <si>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</si>
  <si>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</si>
  <si>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</si>
  <si>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</si>
  <si>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</si>
  <si>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</si>
  <si>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</si>
  <si>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</si>
  <si>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</si>
  <si>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</si>
  <si>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</si>
  <si>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</si>
  <si>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</si>
  <si>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</si>
  <si>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</si>
  <si>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</si>
  <si>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</si>
  <si>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</si>
  <si>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</si>
  <si>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</si>
  <si>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</si>
  <si>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</si>
  <si>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</si>
  <si>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</si>
  <si>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</si>
  <si>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</si>
  <si>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</si>
  <si>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</si>
  <si>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</si>
  <si>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</si>
  <si>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</si>
  <si>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</si>
  <si>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</si>
  <si>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</si>
  <si>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</si>
  <si>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</si>
  <si>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</si>
  <si>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</si>
  <si>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</si>
  <si>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</si>
  <si>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</si>
  <si>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</si>
  <si>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</si>
  <si>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</si>
  <si>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</si>
  <si>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</si>
  <si>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</si>
  <si>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</si>
  <si>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</si>
  <si>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</si>
  <si>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</si>
  <si>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</si>
  <si>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</si>
  <si>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</si>
  <si>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</si>
  <si>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</si>
  <si>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</si>
  <si>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</si>
  <si>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</si>
  <si>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</si>
  <si>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</si>
  <si>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</si>
  <si>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</si>
  <si>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</si>
  <si>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</si>
  <si>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</si>
  <si>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</si>
  <si>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</si>
  <si>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</si>
  <si>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</si>
  <si>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</si>
  <si>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</si>
  <si>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</si>
  <si>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</si>
  <si>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</si>
  <si>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</si>
  <si>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</si>
  <si>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</si>
  <si>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</si>
  <si>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</si>
  <si>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</si>
  <si>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</si>
  <si>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</si>
  <si>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</si>
  <si>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</si>
  <si>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</si>
  <si>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</si>
  <si>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</si>
  <si>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</si>
  <si>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</si>
  <si>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</si>
  <si>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</si>
  <si>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</si>
  <si>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</si>
  <si>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</si>
  <si>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</si>
  <si>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</si>
  <si>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</si>
  <si>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</si>
  <si>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</si>
  <si>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</si>
  <si>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</si>
  <si>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</si>
  <si>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</si>
  <si>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</si>
  <si>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</si>
  <si>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</si>
  <si>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</si>
  <si>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</si>
  <si>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</si>
  <si>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</si>
  <si>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</si>
  <si>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</si>
  <si>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</si>
  <si>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</si>
  <si>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</si>
  <si>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</si>
  <si>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</si>
  <si>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</si>
  <si>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</si>
  <si>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</si>
  <si>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</si>
  <si>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</si>
  <si>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</si>
  <si>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</si>
  <si>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</si>
  <si>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</si>
  <si>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</si>
  <si>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</si>
  <si>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</si>
  <si>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</si>
  <si>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</si>
  <si>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</si>
  <si>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</si>
  <si>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</si>
  <si>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</si>
  <si>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</si>
  <si>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</si>
  <si>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</si>
  <si>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</si>
  <si>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</si>
  <si>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</si>
  <si>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</si>
  <si>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</si>
  <si>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</si>
  <si>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</si>
  <si>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</si>
  <si>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</si>
  <si>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</si>
  <si>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</si>
  <si>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</si>
  <si>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</si>
  <si>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</si>
  <si>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</si>
  <si>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</si>
  <si>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</si>
  <si>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</si>
  <si>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</si>
  <si>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</si>
  <si>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</si>
  <si>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</si>
  <si>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</si>
  <si>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</si>
  <si>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</si>
  <si>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</si>
  <si>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</si>
  <si>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</si>
  <si>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</si>
  <si>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</si>
  <si>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</si>
  <si>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</si>
  <si>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</si>
  <si>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</si>
  <si>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</si>
  <si>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</si>
  <si>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</si>
  <si>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</si>
  <si>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</si>
  <si>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</si>
  <si>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</si>
  <si>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</si>
  <si>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</si>
  <si>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</si>
  <si>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</si>
  <si>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</si>
  <si>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</si>
  <si>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</si>
  <si>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</si>
  <si>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</si>
  <si>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</si>
  <si>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</si>
  <si>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</si>
  <si>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</si>
  <si>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</si>
  <si>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</si>
  <si>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</si>
  <si>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</si>
  <si>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</si>
  <si>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</si>
  <si>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</si>
  <si>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</si>
  <si>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</si>
  <si>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</si>
  <si>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</si>
  <si>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</si>
  <si>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</si>
  <si>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</si>
  <si>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</si>
  <si>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</si>
  <si>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</si>
  <si>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</si>
  <si>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</si>
  <si>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</si>
  <si>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</si>
  <si>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</si>
  <si>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</si>
  <si>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</si>
  <si>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</si>
  <si>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</si>
  <si>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</si>
  <si>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</si>
  <si>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</si>
  <si>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</si>
  <si>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</si>
  <si>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</si>
  <si>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</si>
  <si>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</si>
  <si>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</si>
  <si>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</si>
  <si>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</si>
  <si>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</si>
  <si>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</si>
  <si>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</si>
  <si>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</si>
  <si>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</si>
  <si>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</si>
  <si>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</si>
  <si>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</si>
  <si>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</si>
  <si>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</si>
  <si>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</si>
  <si>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</si>
  <si>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</si>
  <si>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</si>
  <si>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</si>
  <si>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</si>
  <si>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</si>
  <si>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</si>
  <si>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</si>
  <si>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</si>
  <si>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</si>
  <si>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</si>
  <si>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</si>
  <si>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</si>
  <si>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</si>
  <si>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</si>
  <si>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</si>
  <si>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</si>
  <si>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</si>
  <si>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</si>
  <si>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</si>
  <si>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</si>
  <si>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</si>
  <si>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</si>
  <si>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</si>
  <si>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</si>
  <si>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</si>
  <si>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</si>
  <si>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</si>
  <si>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</si>
  <si>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</si>
  <si>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</si>
  <si>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</si>
  <si>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</si>
  <si>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</si>
  <si>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</si>
  <si>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</si>
  <si>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</si>
  <si>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</si>
  <si>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</si>
  <si>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</si>
  <si>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</si>
  <si>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</si>
  <si>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</si>
  <si>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</si>
  <si>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</si>
  <si>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</si>
  <si>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</si>
  <si>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</si>
  <si>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</si>
  <si>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</si>
  <si>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</si>
  <si>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</si>
  <si>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</si>
  <si>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</si>
  <si>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</si>
  <si>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</si>
  <si>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</si>
  <si>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</si>
  <si>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</si>
  <si>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</si>
  <si>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</si>
  <si>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</si>
  <si>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</si>
  <si>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</si>
  <si>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</si>
  <si>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</si>
  <si>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</si>
  <si>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</si>
  <si>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</si>
  <si>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</si>
  <si>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</si>
  <si>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</si>
  <si>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</si>
  <si>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</si>
  <si>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</si>
  <si>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</si>
  <si>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</si>
  <si>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</si>
  <si>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</si>
  <si>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</si>
  <si>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</si>
  <si>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</si>
  <si>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</si>
  <si>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</si>
  <si>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</si>
  <si>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</si>
  <si>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</si>
  <si>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</si>
  <si>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</si>
  <si>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</si>
  <si>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</si>
  <si>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</si>
  <si>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</si>
  <si>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</si>
  <si>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</si>
  <si>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</si>
  <si>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</si>
  <si>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</si>
  <si>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</si>
  <si>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</si>
  <si>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</si>
  <si>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</si>
  <si>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</si>
  <si>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</si>
  <si>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</si>
  <si>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</si>
  <si>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</si>
  <si>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</si>
  <si>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</si>
  <si>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</si>
  <si>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</si>
  <si>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</si>
  <si>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</si>
  <si>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</si>
  <si>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</si>
  <si>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</si>
  <si>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</si>
  <si>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</si>
  <si>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</si>
  <si>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</si>
  <si>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</si>
  <si>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</si>
  <si>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</si>
  <si>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</si>
  <si>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</si>
  <si>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</si>
  <si>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</si>
  <si>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</si>
  <si>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</si>
  <si>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</si>
  <si>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</si>
  <si>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</si>
  <si>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</si>
  <si>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</si>
  <si>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 xml:space="preserve">Navos </t>
  </si>
  <si>
    <t xml:space="preserve">2600 SW Holden </t>
  </si>
  <si>
    <t>PO Box 46420</t>
  </si>
  <si>
    <t>Seattle, WA 98126</t>
  </si>
  <si>
    <t xml:space="preserve">King </t>
  </si>
  <si>
    <t xml:space="preserve">Tim Holmes </t>
  </si>
  <si>
    <t xml:space="preserve">Natalia Kohler </t>
  </si>
  <si>
    <t>Brian Abeel</t>
  </si>
  <si>
    <t>206-933-7189</t>
  </si>
  <si>
    <t>206-833-7116</t>
  </si>
  <si>
    <t>12/31/2020</t>
  </si>
  <si>
    <t>12/31/2021</t>
  </si>
  <si>
    <t>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</si>
</sst>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  <xf numFmtId="37" fontId="3" fillId="0" borderId="0" xfId="0" quotePrefix="1" applyFont="1"/>
    <xf numFmtId="37" fontId="3" fillId="0" borderId="0" xfId="0" applyFont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90" zoomScaleNormal="90" workbookViewId="0">
      <selection activeCell="G677" sqref="G677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2" t="s">
        <v>1259</v>
      </c>
    </row>
    <row r="17" spans="1:6" ht="12.75" customHeight="1" x14ac:dyDescent="0.3">
      <c r="A17" s="180" t="s">
        <v>1230</v>
      </c>
      <c r="C17" s="282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>
        <v>1725557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>
        <v>85874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>
        <v>217942</v>
      </c>
      <c r="BC47" s="184"/>
      <c r="BD47" s="184">
        <v>3686</v>
      </c>
      <c r="BE47" s="184">
        <v>37814</v>
      </c>
      <c r="BF47" s="184">
        <v>0</v>
      </c>
      <c r="BG47" s="184"/>
      <c r="BH47" s="184">
        <v>82056</v>
      </c>
      <c r="BI47" s="184"/>
      <c r="BJ47" s="184">
        <v>18999</v>
      </c>
      <c r="BK47" s="184">
        <v>10321</v>
      </c>
      <c r="BL47" s="184">
        <v>47836</v>
      </c>
      <c r="BM47" s="184"/>
      <c r="BN47" s="184">
        <v>223385</v>
      </c>
      <c r="BO47" s="184"/>
      <c r="BP47" s="184"/>
      <c r="BQ47" s="184"/>
      <c r="BR47" s="184"/>
      <c r="BS47" s="184"/>
      <c r="BT47" s="184"/>
      <c r="BU47" s="184"/>
      <c r="BV47" s="184">
        <v>14780</v>
      </c>
      <c r="BW47" s="184"/>
      <c r="BX47" s="184"/>
      <c r="BY47" s="184">
        <v>124931</v>
      </c>
      <c r="BZ47" s="184"/>
      <c r="CA47" s="184"/>
      <c r="CB47" s="184"/>
      <c r="CC47" s="184"/>
      <c r="CD47" s="195"/>
      <c r="CE47" s="195">
        <f>SUM(C47:CC47)</f>
        <v>2593181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>
        <v>3334</v>
      </c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>
        <v>22806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>
        <v>59</v>
      </c>
      <c r="BC51" s="184"/>
      <c r="BD51" s="184">
        <v>27</v>
      </c>
      <c r="BE51" s="184">
        <v>22736</v>
      </c>
      <c r="BF51" s="184">
        <v>0</v>
      </c>
      <c r="BG51" s="184"/>
      <c r="BH51" s="184">
        <v>223120</v>
      </c>
      <c r="BI51" s="184"/>
      <c r="BJ51" s="184">
        <v>5537</v>
      </c>
      <c r="BK51" s="184">
        <v>1177</v>
      </c>
      <c r="BL51" s="184">
        <v>0</v>
      </c>
      <c r="BM51" s="184"/>
      <c r="BN51" s="184">
        <v>394026</v>
      </c>
      <c r="BO51" s="184"/>
      <c r="BP51" s="184"/>
      <c r="BQ51" s="184"/>
      <c r="BR51" s="184"/>
      <c r="BS51" s="184"/>
      <c r="BT51" s="184"/>
      <c r="BU51" s="184"/>
      <c r="BV51" s="184">
        <v>0</v>
      </c>
      <c r="BW51" s="184"/>
      <c r="BX51" s="184"/>
      <c r="BY51" s="184">
        <v>205</v>
      </c>
      <c r="BZ51" s="184"/>
      <c r="CA51" s="184"/>
      <c r="CB51" s="184"/>
      <c r="CC51" s="184"/>
      <c r="CD51" s="195"/>
      <c r="CE51" s="195">
        <f>SUM(C51:CD51)</f>
        <v>673027</v>
      </c>
    </row>
    <row r="52" spans="1:84" ht="12.65" customHeight="1" x14ac:dyDescent="0.3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/>
      <c r="F59" s="184"/>
      <c r="G59" s="184"/>
      <c r="H59" s="184">
        <v>23508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43400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/>
      <c r="F60" s="223"/>
      <c r="G60" s="187"/>
      <c r="H60" s="187">
        <v>116.2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4.5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>
        <v>14.08</v>
      </c>
      <c r="BC60" s="221"/>
      <c r="BD60" s="221">
        <v>0.35</v>
      </c>
      <c r="BE60" s="221">
        <v>2.44</v>
      </c>
      <c r="BF60" s="221">
        <v>0</v>
      </c>
      <c r="BG60" s="221"/>
      <c r="BH60" s="221">
        <v>1.75</v>
      </c>
      <c r="BI60" s="221"/>
      <c r="BJ60" s="221">
        <v>1.1200000000000001</v>
      </c>
      <c r="BK60" s="221">
        <v>0.65</v>
      </c>
      <c r="BL60" s="221">
        <v>2.5</v>
      </c>
      <c r="BM60" s="221"/>
      <c r="BN60" s="221">
        <v>9.35</v>
      </c>
      <c r="BO60" s="221"/>
      <c r="BP60" s="221"/>
      <c r="BQ60" s="221"/>
      <c r="BR60" s="221"/>
      <c r="BS60" s="221"/>
      <c r="BT60" s="221"/>
      <c r="BU60" s="221"/>
      <c r="BV60" s="221">
        <v>0.9</v>
      </c>
      <c r="BW60" s="221"/>
      <c r="BX60" s="221"/>
      <c r="BY60" s="221">
        <v>8.75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162.59</v>
      </c>
    </row>
    <row r="61" spans="1:84" ht="12.65" customHeight="1" x14ac:dyDescent="0.3">
      <c r="A61" s="171" t="s">
        <v>235</v>
      </c>
      <c r="B61" s="175"/>
      <c r="C61" s="184"/>
      <c r="D61" s="184"/>
      <c r="E61" s="184"/>
      <c r="F61" s="185"/>
      <c r="G61" s="184"/>
      <c r="H61" s="184">
        <v>9073379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550904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>
        <v>898923</v>
      </c>
      <c r="BC61" s="185"/>
      <c r="BD61" s="185">
        <v>13171</v>
      </c>
      <c r="BE61" s="185">
        <v>178880</v>
      </c>
      <c r="BF61" s="185">
        <v>0</v>
      </c>
      <c r="BG61" s="185"/>
      <c r="BH61" s="185">
        <v>357532</v>
      </c>
      <c r="BI61" s="185"/>
      <c r="BJ61" s="185">
        <v>84684</v>
      </c>
      <c r="BK61" s="185">
        <v>34074</v>
      </c>
      <c r="BL61" s="185">
        <v>166662</v>
      </c>
      <c r="BM61" s="185"/>
      <c r="BN61" s="185">
        <v>990064</v>
      </c>
      <c r="BO61" s="185"/>
      <c r="BP61" s="185"/>
      <c r="BQ61" s="185"/>
      <c r="BR61" s="185"/>
      <c r="BS61" s="185"/>
      <c r="BT61" s="185"/>
      <c r="BU61" s="185"/>
      <c r="BV61" s="185">
        <v>64387</v>
      </c>
      <c r="BW61" s="185"/>
      <c r="BX61" s="185"/>
      <c r="BY61" s="185">
        <v>657072</v>
      </c>
      <c r="BZ61" s="185"/>
      <c r="CA61" s="185"/>
      <c r="CB61" s="185"/>
      <c r="CC61" s="185"/>
      <c r="CD61" s="249" t="s">
        <v>221</v>
      </c>
      <c r="CE61" s="195">
        <f t="shared" si="0"/>
        <v>13069732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1725557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85874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217942</v>
      </c>
      <c r="BC62" s="195">
        <f t="shared" si="1"/>
        <v>0</v>
      </c>
      <c r="BD62" s="195">
        <f t="shared" si="1"/>
        <v>3686</v>
      </c>
      <c r="BE62" s="195">
        <f t="shared" si="1"/>
        <v>37814</v>
      </c>
      <c r="BF62" s="195">
        <f t="shared" si="1"/>
        <v>0</v>
      </c>
      <c r="BG62" s="195">
        <f t="shared" si="1"/>
        <v>0</v>
      </c>
      <c r="BH62" s="195">
        <f t="shared" si="1"/>
        <v>82056</v>
      </c>
      <c r="BI62" s="195">
        <f t="shared" si="1"/>
        <v>0</v>
      </c>
      <c r="BJ62" s="195">
        <f t="shared" si="1"/>
        <v>18999</v>
      </c>
      <c r="BK62" s="195">
        <f t="shared" si="1"/>
        <v>10321</v>
      </c>
      <c r="BL62" s="195">
        <f t="shared" si="1"/>
        <v>47836</v>
      </c>
      <c r="BM62" s="195">
        <f t="shared" si="1"/>
        <v>0</v>
      </c>
      <c r="BN62" s="195">
        <f t="shared" si="1"/>
        <v>223385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14780</v>
      </c>
      <c r="BW62" s="195">
        <f t="shared" si="2"/>
        <v>0</v>
      </c>
      <c r="BX62" s="195">
        <f t="shared" si="2"/>
        <v>0</v>
      </c>
      <c r="BY62" s="195">
        <f t="shared" si="2"/>
        <v>124931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2593181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/>
      <c r="F63" s="185"/>
      <c r="G63" s="184"/>
      <c r="H63" s="184">
        <v>991319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>
        <v>115</v>
      </c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v>517</v>
      </c>
      <c r="BC63" s="185"/>
      <c r="BD63" s="185">
        <v>3</v>
      </c>
      <c r="BE63" s="185">
        <v>123</v>
      </c>
      <c r="BF63" s="185">
        <v>0</v>
      </c>
      <c r="BG63" s="185"/>
      <c r="BH63" s="185">
        <v>359760</v>
      </c>
      <c r="BI63" s="185"/>
      <c r="BJ63" s="185">
        <v>14942</v>
      </c>
      <c r="BK63" s="185">
        <v>56268</v>
      </c>
      <c r="BL63" s="185">
        <v>259846</v>
      </c>
      <c r="BM63" s="185"/>
      <c r="BN63" s="185">
        <v>213998</v>
      </c>
      <c r="BO63" s="185"/>
      <c r="BP63" s="185"/>
      <c r="BQ63" s="185"/>
      <c r="BR63" s="185"/>
      <c r="BS63" s="185"/>
      <c r="BT63" s="185"/>
      <c r="BU63" s="185"/>
      <c r="BV63" s="185">
        <v>7</v>
      </c>
      <c r="BW63" s="185"/>
      <c r="BX63" s="185"/>
      <c r="BY63" s="185">
        <v>2033</v>
      </c>
      <c r="BZ63" s="185"/>
      <c r="CA63" s="185"/>
      <c r="CB63" s="185"/>
      <c r="CC63" s="185"/>
      <c r="CD63" s="249" t="s">
        <v>221</v>
      </c>
      <c r="CE63" s="195">
        <f t="shared" si="0"/>
        <v>1898931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/>
      <c r="F64" s="185"/>
      <c r="G64" s="184"/>
      <c r="H64" s="184">
        <v>845258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29059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>
        <v>5635</v>
      </c>
      <c r="BC64" s="185"/>
      <c r="BD64" s="185">
        <v>123</v>
      </c>
      <c r="BE64" s="185">
        <v>4962</v>
      </c>
      <c r="BF64" s="185">
        <v>63266</v>
      </c>
      <c r="BG64" s="185"/>
      <c r="BH64" s="185">
        <v>455</v>
      </c>
      <c r="BI64" s="185"/>
      <c r="BJ64" s="185">
        <v>130</v>
      </c>
      <c r="BK64" s="185">
        <v>23</v>
      </c>
      <c r="BL64" s="185">
        <v>0</v>
      </c>
      <c r="BM64" s="185"/>
      <c r="BN64" s="185">
        <v>37806</v>
      </c>
      <c r="BO64" s="185"/>
      <c r="BP64" s="185"/>
      <c r="BQ64" s="185"/>
      <c r="BR64" s="185"/>
      <c r="BS64" s="185"/>
      <c r="BT64" s="185"/>
      <c r="BU64" s="185"/>
      <c r="BV64" s="185">
        <v>9</v>
      </c>
      <c r="BW64" s="185"/>
      <c r="BX64" s="185"/>
      <c r="BY64" s="185">
        <v>2768</v>
      </c>
      <c r="BZ64" s="185"/>
      <c r="CA64" s="185"/>
      <c r="CB64" s="185"/>
      <c r="CC64" s="185"/>
      <c r="CD64" s="249" t="s">
        <v>221</v>
      </c>
      <c r="CE64" s="195">
        <f t="shared" si="0"/>
        <v>989494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>
        <v>3713</v>
      </c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2597</v>
      </c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6390</v>
      </c>
      <c r="BC65" s="185"/>
      <c r="BD65" s="185">
        <v>54</v>
      </c>
      <c r="BE65" s="185">
        <v>26020</v>
      </c>
      <c r="BF65" s="185">
        <v>0</v>
      </c>
      <c r="BG65" s="185"/>
      <c r="BH65" s="185">
        <v>26163</v>
      </c>
      <c r="BI65" s="185"/>
      <c r="BJ65" s="185">
        <v>5</v>
      </c>
      <c r="BK65" s="185">
        <v>327</v>
      </c>
      <c r="BL65" s="185">
        <v>866</v>
      </c>
      <c r="BM65" s="185"/>
      <c r="BN65" s="185">
        <v>147090</v>
      </c>
      <c r="BO65" s="185"/>
      <c r="BP65" s="185"/>
      <c r="BQ65" s="185"/>
      <c r="BR65" s="185"/>
      <c r="BS65" s="185"/>
      <c r="BT65" s="185"/>
      <c r="BU65" s="185"/>
      <c r="BV65" s="185">
        <v>0</v>
      </c>
      <c r="BW65" s="185"/>
      <c r="BX65" s="185"/>
      <c r="BY65" s="185">
        <v>2340</v>
      </c>
      <c r="BZ65" s="185"/>
      <c r="CA65" s="185"/>
      <c r="CB65" s="185"/>
      <c r="CC65" s="185"/>
      <c r="CD65" s="249" t="s">
        <v>221</v>
      </c>
      <c r="CE65" s="195">
        <f t="shared" si="0"/>
        <v>215565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/>
      <c r="F66" s="184"/>
      <c r="G66" s="184"/>
      <c r="H66" s="184">
        <v>85250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>
        <v>325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>
        <v>0</v>
      </c>
      <c r="BC66" s="185"/>
      <c r="BD66" s="185">
        <v>0</v>
      </c>
      <c r="BE66" s="185">
        <v>897</v>
      </c>
      <c r="BF66" s="185">
        <v>113785</v>
      </c>
      <c r="BG66" s="185"/>
      <c r="BH66" s="185">
        <v>2323</v>
      </c>
      <c r="BI66" s="185"/>
      <c r="BJ66" s="185">
        <v>0</v>
      </c>
      <c r="BK66" s="185">
        <v>0</v>
      </c>
      <c r="BL66" s="185">
        <v>0</v>
      </c>
      <c r="BM66" s="185"/>
      <c r="BN66" s="185">
        <v>9487</v>
      </c>
      <c r="BO66" s="185"/>
      <c r="BP66" s="185"/>
      <c r="BQ66" s="185"/>
      <c r="BR66" s="185"/>
      <c r="BS66" s="185"/>
      <c r="BT66" s="185"/>
      <c r="BU66" s="185"/>
      <c r="BV66" s="185">
        <v>14172</v>
      </c>
      <c r="BW66" s="185"/>
      <c r="BX66" s="185"/>
      <c r="BY66" s="185">
        <v>0</v>
      </c>
      <c r="BZ66" s="185"/>
      <c r="CA66" s="185"/>
      <c r="CB66" s="185"/>
      <c r="CC66" s="185"/>
      <c r="CD66" s="249" t="s">
        <v>221</v>
      </c>
      <c r="CE66" s="195">
        <f t="shared" si="0"/>
        <v>226239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3334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22806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59</v>
      </c>
      <c r="BC67" s="195">
        <f t="shared" si="3"/>
        <v>0</v>
      </c>
      <c r="BD67" s="195">
        <f t="shared" si="3"/>
        <v>27</v>
      </c>
      <c r="BE67" s="195">
        <f t="shared" si="3"/>
        <v>22736</v>
      </c>
      <c r="BF67" s="195">
        <f t="shared" si="3"/>
        <v>0</v>
      </c>
      <c r="BG67" s="195">
        <f t="shared" si="3"/>
        <v>0</v>
      </c>
      <c r="BH67" s="195">
        <f t="shared" si="3"/>
        <v>223120</v>
      </c>
      <c r="BI67" s="195">
        <f t="shared" si="3"/>
        <v>0</v>
      </c>
      <c r="BJ67" s="195">
        <f t="shared" si="3"/>
        <v>5537</v>
      </c>
      <c r="BK67" s="195">
        <f t="shared" si="3"/>
        <v>1177</v>
      </c>
      <c r="BL67" s="195">
        <f t="shared" si="3"/>
        <v>0</v>
      </c>
      <c r="BM67" s="195">
        <f t="shared" si="3"/>
        <v>0</v>
      </c>
      <c r="BN67" s="195">
        <f t="shared" si="3"/>
        <v>394026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205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673027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/>
      <c r="F68" s="184"/>
      <c r="G68" s="184"/>
      <c r="H68" s="184">
        <v>0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0</v>
      </c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>
        <v>0</v>
      </c>
      <c r="BC68" s="185"/>
      <c r="BD68" s="185">
        <v>0</v>
      </c>
      <c r="BE68" s="185">
        <v>0</v>
      </c>
      <c r="BF68" s="185">
        <v>0</v>
      </c>
      <c r="BG68" s="185"/>
      <c r="BH68" s="185">
        <v>0</v>
      </c>
      <c r="BI68" s="185"/>
      <c r="BJ68" s="185">
        <v>0</v>
      </c>
      <c r="BK68" s="185">
        <v>0</v>
      </c>
      <c r="BL68" s="185">
        <v>0</v>
      </c>
      <c r="BM68" s="185"/>
      <c r="BN68" s="185">
        <v>1076</v>
      </c>
      <c r="BO68" s="185"/>
      <c r="BP68" s="185"/>
      <c r="BQ68" s="185"/>
      <c r="BR68" s="185"/>
      <c r="BS68" s="185"/>
      <c r="BT68" s="185"/>
      <c r="BU68" s="185"/>
      <c r="BV68" s="185">
        <v>0</v>
      </c>
      <c r="BW68" s="185"/>
      <c r="BX68" s="185"/>
      <c r="BY68" s="185">
        <v>0</v>
      </c>
      <c r="BZ68" s="185"/>
      <c r="CA68" s="185"/>
      <c r="CB68" s="185"/>
      <c r="CC68" s="185"/>
      <c r="CD68" s="249" t="s">
        <v>221</v>
      </c>
      <c r="CE68" s="195">
        <f t="shared" si="0"/>
        <v>1076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/>
      <c r="F69" s="185"/>
      <c r="G69" s="184"/>
      <c r="H69" s="184">
        <v>212076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278745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>
        <v>10234</v>
      </c>
      <c r="BC69" s="185"/>
      <c r="BD69" s="185">
        <v>773</v>
      </c>
      <c r="BE69" s="185">
        <v>68218</v>
      </c>
      <c r="BF69" s="185">
        <v>256136</v>
      </c>
      <c r="BG69" s="185"/>
      <c r="BH69" s="224">
        <v>344643</v>
      </c>
      <c r="BI69" s="185"/>
      <c r="BJ69" s="185">
        <v>8205</v>
      </c>
      <c r="BK69" s="185">
        <v>6720</v>
      </c>
      <c r="BL69" s="185">
        <v>13078</v>
      </c>
      <c r="BM69" s="185"/>
      <c r="BN69" s="185">
        <v>490375</v>
      </c>
      <c r="BO69" s="185"/>
      <c r="BP69" s="185"/>
      <c r="BQ69" s="185"/>
      <c r="BR69" s="185"/>
      <c r="BS69" s="185"/>
      <c r="BT69" s="185"/>
      <c r="BU69" s="185"/>
      <c r="BV69" s="185">
        <v>558</v>
      </c>
      <c r="BW69" s="185"/>
      <c r="BX69" s="185"/>
      <c r="BY69" s="185">
        <v>3784</v>
      </c>
      <c r="BZ69" s="185"/>
      <c r="CA69" s="185"/>
      <c r="CB69" s="185"/>
      <c r="CC69" s="185"/>
      <c r="CD69" s="188"/>
      <c r="CE69" s="195">
        <f t="shared" si="0"/>
        <v>1693545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>
        <v>1881</v>
      </c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0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>
        <v>0</v>
      </c>
      <c r="BC70" s="185"/>
      <c r="BD70" s="185">
        <v>0</v>
      </c>
      <c r="BE70" s="185">
        <v>704</v>
      </c>
      <c r="BF70" s="185">
        <v>0</v>
      </c>
      <c r="BG70" s="185"/>
      <c r="BH70" s="185">
        <v>13</v>
      </c>
      <c r="BI70" s="185"/>
      <c r="BJ70" s="185">
        <v>962</v>
      </c>
      <c r="BK70" s="185">
        <v>0</v>
      </c>
      <c r="BL70" s="185">
        <v>0</v>
      </c>
      <c r="BM70" s="185"/>
      <c r="BN70" s="185">
        <v>270380</v>
      </c>
      <c r="BO70" s="185"/>
      <c r="BP70" s="185"/>
      <c r="BQ70" s="185"/>
      <c r="BR70" s="185"/>
      <c r="BS70" s="185"/>
      <c r="BT70" s="185"/>
      <c r="BU70" s="185"/>
      <c r="BV70" s="185">
        <v>1463</v>
      </c>
      <c r="BW70" s="185"/>
      <c r="BX70" s="185"/>
      <c r="BY70" s="185">
        <v>0</v>
      </c>
      <c r="BZ70" s="185"/>
      <c r="CA70" s="185"/>
      <c r="CB70" s="185"/>
      <c r="CC70" s="185"/>
      <c r="CD70" s="188"/>
      <c r="CE70" s="195">
        <f t="shared" si="0"/>
        <v>275403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12938005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970425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1139700</v>
      </c>
      <c r="BC71" s="195">
        <f t="shared" si="6"/>
        <v>0</v>
      </c>
      <c r="BD71" s="195">
        <f t="shared" si="6"/>
        <v>17837</v>
      </c>
      <c r="BE71" s="195">
        <f t="shared" si="6"/>
        <v>338946</v>
      </c>
      <c r="BF71" s="195">
        <f t="shared" si="6"/>
        <v>433187</v>
      </c>
      <c r="BG71" s="195">
        <f t="shared" si="6"/>
        <v>0</v>
      </c>
      <c r="BH71" s="195">
        <f t="shared" si="6"/>
        <v>1396039</v>
      </c>
      <c r="BI71" s="195">
        <f t="shared" si="6"/>
        <v>0</v>
      </c>
      <c r="BJ71" s="195">
        <f t="shared" si="6"/>
        <v>131540</v>
      </c>
      <c r="BK71" s="195">
        <f t="shared" si="6"/>
        <v>108910</v>
      </c>
      <c r="BL71" s="195">
        <f t="shared" si="6"/>
        <v>488288</v>
      </c>
      <c r="BM71" s="195">
        <f t="shared" si="6"/>
        <v>0</v>
      </c>
      <c r="BN71" s="195">
        <f t="shared" si="6"/>
        <v>2236927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92450</v>
      </c>
      <c r="BW71" s="195">
        <f t="shared" si="7"/>
        <v>0</v>
      </c>
      <c r="BX71" s="195">
        <f t="shared" si="7"/>
        <v>0</v>
      </c>
      <c r="BY71" s="195">
        <f t="shared" si="7"/>
        <v>793133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0</v>
      </c>
      <c r="CE71" s="195">
        <f>SUM(CE61:CE69)-CE70</f>
        <v>21085387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/>
      <c r="F73" s="185"/>
      <c r="G73" s="184"/>
      <c r="H73" s="184">
        <v>54785563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54785563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54785563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54785563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/>
      <c r="F76" s="185"/>
      <c r="G76" s="184"/>
      <c r="H76" s="184">
        <v>10751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392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>
        <v>1021</v>
      </c>
      <c r="BC76" s="185"/>
      <c r="BD76" s="185">
        <v>351</v>
      </c>
      <c r="BE76" s="185">
        <v>1503</v>
      </c>
      <c r="BF76" s="185">
        <v>967</v>
      </c>
      <c r="BG76" s="185"/>
      <c r="BH76" s="185">
        <v>900</v>
      </c>
      <c r="BI76" s="185"/>
      <c r="BJ76" s="185"/>
      <c r="BK76" s="185"/>
      <c r="BL76" s="185"/>
      <c r="BM76" s="185"/>
      <c r="BN76" s="185">
        <v>23488</v>
      </c>
      <c r="BO76" s="185"/>
      <c r="BP76" s="185"/>
      <c r="BQ76" s="185"/>
      <c r="BR76" s="185"/>
      <c r="BS76" s="185"/>
      <c r="BT76" s="185"/>
      <c r="BU76" s="185"/>
      <c r="BV76" s="185">
        <v>412</v>
      </c>
      <c r="BW76" s="185"/>
      <c r="BX76" s="185"/>
      <c r="BY76" s="185">
        <v>3615</v>
      </c>
      <c r="BZ76" s="185"/>
      <c r="CA76" s="185"/>
      <c r="CB76" s="185"/>
      <c r="CC76" s="185"/>
      <c r="CD76" s="249" t="s">
        <v>221</v>
      </c>
      <c r="CE76" s="195">
        <f t="shared" si="8"/>
        <v>43400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0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0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0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1" t="s">
        <v>1276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1277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1265</v>
      </c>
      <c r="D84" s="205"/>
      <c r="E84" s="204"/>
    </row>
    <row r="85" spans="1:5" ht="12.65" customHeight="1" x14ac:dyDescent="0.3">
      <c r="A85" s="173" t="s">
        <v>1251</v>
      </c>
      <c r="B85" s="172"/>
      <c r="C85" s="270" t="s">
        <v>1266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1267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70" t="s">
        <v>1268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85" t="s">
        <v>1274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 t="s">
        <v>221</v>
      </c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774</v>
      </c>
      <c r="D111" s="174">
        <v>23508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70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70</v>
      </c>
    </row>
    <row r="128" spans="1:5" ht="12.65" customHeight="1" x14ac:dyDescent="0.3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122</v>
      </c>
      <c r="C138" s="189">
        <v>484</v>
      </c>
      <c r="D138" s="174">
        <v>168</v>
      </c>
      <c r="E138" s="175">
        <f>SUM(B138:D138)</f>
        <v>774</v>
      </c>
    </row>
    <row r="139" spans="1:6" ht="12.65" customHeight="1" x14ac:dyDescent="0.3">
      <c r="A139" s="173" t="s">
        <v>215</v>
      </c>
      <c r="B139" s="174">
        <v>4479</v>
      </c>
      <c r="C139" s="189">
        <v>14073</v>
      </c>
      <c r="D139" s="174">
        <v>4956</v>
      </c>
      <c r="E139" s="175">
        <f>SUM(B139:D139)</f>
        <v>23508</v>
      </c>
    </row>
    <row r="140" spans="1:6" ht="12.65" customHeight="1" x14ac:dyDescent="0.3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">
      <c r="A141" s="173" t="s">
        <v>245</v>
      </c>
      <c r="B141" s="174">
        <v>6919525</v>
      </c>
      <c r="C141" s="189">
        <v>28759531</v>
      </c>
      <c r="D141" s="174">
        <v>19106507</v>
      </c>
      <c r="E141" s="175">
        <f>SUM(B141:D141)</f>
        <v>54785563</v>
      </c>
      <c r="F141" s="199"/>
    </row>
    <row r="142" spans="1:6" ht="12.65" customHeight="1" x14ac:dyDescent="0.3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922676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149382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96498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1078311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253168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47428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45718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2593181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1076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1076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122776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23485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146261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/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145227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145227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76286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76286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13804850</v>
      </c>
      <c r="C195" s="189">
        <v>0</v>
      </c>
      <c r="D195" s="174"/>
      <c r="E195" s="175">
        <f t="shared" ref="E195:E203" si="10">SUM(B195:C195)-D195</f>
        <v>13804850</v>
      </c>
    </row>
    <row r="196" spans="1:8" ht="12.65" customHeight="1" x14ac:dyDescent="0.3">
      <c r="A196" s="173" t="s">
        <v>333</v>
      </c>
      <c r="B196" s="174">
        <v>784944</v>
      </c>
      <c r="C196" s="189">
        <v>23401</v>
      </c>
      <c r="D196" s="174"/>
      <c r="E196" s="175">
        <f t="shared" si="10"/>
        <v>808345</v>
      </c>
    </row>
    <row r="197" spans="1:8" ht="12.65" customHeight="1" x14ac:dyDescent="0.3">
      <c r="A197" s="173" t="s">
        <v>334</v>
      </c>
      <c r="B197" s="174">
        <v>42200508</v>
      </c>
      <c r="C197" s="189">
        <v>678782</v>
      </c>
      <c r="D197" s="174"/>
      <c r="E197" s="175">
        <f t="shared" si="10"/>
        <v>42879290</v>
      </c>
    </row>
    <row r="198" spans="1:8" ht="12.65" customHeight="1" x14ac:dyDescent="0.3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7199325</v>
      </c>
      <c r="C199" s="189">
        <v>2015663</v>
      </c>
      <c r="D199" s="174">
        <v>208906</v>
      </c>
      <c r="E199" s="175">
        <f t="shared" si="10"/>
        <v>9006082</v>
      </c>
    </row>
    <row r="200" spans="1:8" ht="12.65" customHeight="1" x14ac:dyDescent="0.3">
      <c r="A200" s="173" t="s">
        <v>337</v>
      </c>
      <c r="B200" s="174">
        <v>0</v>
      </c>
      <c r="C200" s="189"/>
      <c r="D200" s="174"/>
      <c r="E200" s="175">
        <f t="shared" si="10"/>
        <v>0</v>
      </c>
    </row>
    <row r="201" spans="1:8" ht="12.65" customHeight="1" x14ac:dyDescent="0.3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1976713</v>
      </c>
      <c r="C203" s="189">
        <v>1114742</v>
      </c>
      <c r="D203" s="174">
        <v>2779913</v>
      </c>
      <c r="E203" s="175">
        <f t="shared" si="10"/>
        <v>311542</v>
      </c>
    </row>
    <row r="204" spans="1:8" ht="12.65" customHeight="1" x14ac:dyDescent="0.3">
      <c r="A204" s="173" t="s">
        <v>203</v>
      </c>
      <c r="B204" s="175">
        <f>SUM(B195:B203)</f>
        <v>65966340</v>
      </c>
      <c r="C204" s="191">
        <f>SUM(C195:C203)</f>
        <v>3832588</v>
      </c>
      <c r="D204" s="175">
        <f>SUM(D195:D203)</f>
        <v>2988819</v>
      </c>
      <c r="E204" s="175">
        <f>SUM(E195:E203)</f>
        <v>66810109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342574</v>
      </c>
      <c r="C209" s="189">
        <v>42740</v>
      </c>
      <c r="D209" s="174"/>
      <c r="E209" s="175">
        <f t="shared" ref="E209:E216" si="11">SUM(B209:C209)-D209</f>
        <v>385314</v>
      </c>
      <c r="H209" s="259"/>
    </row>
    <row r="210" spans="1:8" ht="12.65" customHeight="1" x14ac:dyDescent="0.3">
      <c r="A210" s="173" t="s">
        <v>334</v>
      </c>
      <c r="B210" s="174">
        <v>5816173</v>
      </c>
      <c r="C210" s="189">
        <v>1229972</v>
      </c>
      <c r="D210" s="174"/>
      <c r="E210" s="175">
        <f t="shared" si="11"/>
        <v>7046145</v>
      </c>
      <c r="H210" s="259"/>
    </row>
    <row r="211" spans="1:8" ht="12.65" customHeight="1" x14ac:dyDescent="0.3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5" customHeight="1" x14ac:dyDescent="0.3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121387</v>
      </c>
      <c r="C213" s="189">
        <v>8623</v>
      </c>
      <c r="D213" s="174"/>
      <c r="E213" s="175">
        <f t="shared" si="11"/>
        <v>130010</v>
      </c>
      <c r="H213" s="259"/>
    </row>
    <row r="214" spans="1:8" ht="12.65" customHeight="1" x14ac:dyDescent="0.3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4453835</v>
      </c>
      <c r="C215" s="189">
        <v>972125</v>
      </c>
      <c r="D215" s="174">
        <v>208906</v>
      </c>
      <c r="E215" s="175">
        <f t="shared" si="11"/>
        <v>5217054</v>
      </c>
      <c r="H215" s="259"/>
    </row>
    <row r="216" spans="1:8" ht="12.65" customHeight="1" x14ac:dyDescent="0.3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10733969</v>
      </c>
      <c r="C217" s="191">
        <f>SUM(C208:C216)</f>
        <v>2253460</v>
      </c>
      <c r="D217" s="175">
        <f>SUM(D208:D216)</f>
        <v>208906</v>
      </c>
      <c r="E217" s="175">
        <f>SUM(E208:E216)</f>
        <v>12778523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6" t="s">
        <v>1255</v>
      </c>
      <c r="C220" s="286"/>
      <c r="D220" s="208"/>
      <c r="E220" s="208"/>
    </row>
    <row r="221" spans="1:8" ht="12.65" customHeight="1" x14ac:dyDescent="0.3">
      <c r="A221" s="271" t="s">
        <v>1255</v>
      </c>
      <c r="B221" s="208"/>
      <c r="C221" s="189"/>
      <c r="D221" s="172">
        <f>C221</f>
        <v>0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7638592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20611097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28249689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120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344837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/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344837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5855316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5855316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34449842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6443720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32517076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22088544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111068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309647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17292967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13804850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808345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42879290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/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v>9006082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311542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66810109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12778523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54031586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7745061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7745061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79069614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2275353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3141348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63911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f>9974336+143921</f>
        <v>10118257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15598869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-113856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-113856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>
        <f>31302408</f>
        <v>31302408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342528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1800000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33444936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10118257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23326679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f>30140000-335</f>
        <v>30139665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68951357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79069614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f>E141</f>
        <v>54785563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/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54785563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/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f>34062781-C365</f>
        <v>33717944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f>D236</f>
        <v>344837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34062781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20722782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/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20722782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f>CE61</f>
        <v>13069732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2593181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1898931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989494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215565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226239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673027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1076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f>D181</f>
        <v>146261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f>D186</f>
        <v>145227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f>D190</f>
        <v>76286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f>CE69-C386-C387-C388</f>
        <v>1325771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21360790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-638008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f>CE70</f>
        <v>275403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-362605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-362605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Navos 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774</v>
      </c>
      <c r="C414" s="194">
        <f>E138</f>
        <v>774</v>
      </c>
      <c r="D414" s="179"/>
    </row>
    <row r="415" spans="1:5" ht="12.65" customHeight="1" x14ac:dyDescent="0.3">
      <c r="A415" s="179" t="s">
        <v>464</v>
      </c>
      <c r="B415" s="179">
        <f>D111</f>
        <v>23508</v>
      </c>
      <c r="C415" s="179">
        <f>E139</f>
        <v>23508</v>
      </c>
      <c r="D415" s="194">
        <f>SUM(C59:H59)+N59</f>
        <v>23508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13069732</v>
      </c>
      <c r="C427" s="179">
        <f t="shared" ref="C427:C434" si="13">CE61</f>
        <v>13069732</v>
      </c>
      <c r="D427" s="179"/>
    </row>
    <row r="428" spans="1:7" ht="12.65" customHeight="1" x14ac:dyDescent="0.3">
      <c r="A428" s="179" t="s">
        <v>3</v>
      </c>
      <c r="B428" s="179">
        <f t="shared" si="12"/>
        <v>2593181</v>
      </c>
      <c r="C428" s="179">
        <f t="shared" si="13"/>
        <v>2593181</v>
      </c>
      <c r="D428" s="179">
        <f>D173</f>
        <v>2593181</v>
      </c>
    </row>
    <row r="429" spans="1:7" ht="12.65" customHeight="1" x14ac:dyDescent="0.3">
      <c r="A429" s="179" t="s">
        <v>236</v>
      </c>
      <c r="B429" s="179">
        <f t="shared" si="12"/>
        <v>1898931</v>
      </c>
      <c r="C429" s="179">
        <f t="shared" si="13"/>
        <v>1898931</v>
      </c>
      <c r="D429" s="179"/>
    </row>
    <row r="430" spans="1:7" ht="12.65" customHeight="1" x14ac:dyDescent="0.3">
      <c r="A430" s="179" t="s">
        <v>237</v>
      </c>
      <c r="B430" s="179">
        <f t="shared" si="12"/>
        <v>989494</v>
      </c>
      <c r="C430" s="179">
        <f t="shared" si="13"/>
        <v>989494</v>
      </c>
      <c r="D430" s="179"/>
    </row>
    <row r="431" spans="1:7" ht="12.65" customHeight="1" x14ac:dyDescent="0.3">
      <c r="A431" s="179" t="s">
        <v>444</v>
      </c>
      <c r="B431" s="179">
        <f t="shared" si="12"/>
        <v>215565</v>
      </c>
      <c r="C431" s="179">
        <f t="shared" si="13"/>
        <v>215565</v>
      </c>
      <c r="D431" s="179"/>
    </row>
    <row r="432" spans="1:7" ht="12.65" customHeight="1" x14ac:dyDescent="0.3">
      <c r="A432" s="179" t="s">
        <v>445</v>
      </c>
      <c r="B432" s="179">
        <f t="shared" si="12"/>
        <v>226239</v>
      </c>
      <c r="C432" s="179">
        <f t="shared" si="13"/>
        <v>226239</v>
      </c>
      <c r="D432" s="179"/>
    </row>
    <row r="433" spans="1:7" ht="12.65" customHeight="1" x14ac:dyDescent="0.3">
      <c r="A433" s="179" t="s">
        <v>6</v>
      </c>
      <c r="B433" s="179">
        <f t="shared" si="12"/>
        <v>673027</v>
      </c>
      <c r="C433" s="179">
        <f t="shared" si="13"/>
        <v>673027</v>
      </c>
      <c r="D433" s="179">
        <f>C217</f>
        <v>2253460</v>
      </c>
    </row>
    <row r="434" spans="1:7" ht="12.65" customHeight="1" x14ac:dyDescent="0.3">
      <c r="A434" s="179" t="s">
        <v>474</v>
      </c>
      <c r="B434" s="179">
        <f t="shared" si="12"/>
        <v>1076</v>
      </c>
      <c r="C434" s="179">
        <f t="shared" si="13"/>
        <v>1076</v>
      </c>
      <c r="D434" s="179">
        <f>D177</f>
        <v>1076</v>
      </c>
    </row>
    <row r="435" spans="1:7" ht="12.65" customHeight="1" x14ac:dyDescent="0.3">
      <c r="A435" s="179" t="s">
        <v>447</v>
      </c>
      <c r="B435" s="179">
        <f t="shared" si="12"/>
        <v>146261</v>
      </c>
      <c r="C435" s="179"/>
      <c r="D435" s="179">
        <f>D181</f>
        <v>146261</v>
      </c>
    </row>
    <row r="436" spans="1:7" ht="12.65" customHeight="1" x14ac:dyDescent="0.3">
      <c r="A436" s="179" t="s">
        <v>475</v>
      </c>
      <c r="B436" s="179">
        <f t="shared" si="12"/>
        <v>145227</v>
      </c>
      <c r="C436" s="179"/>
      <c r="D436" s="179">
        <f>D186</f>
        <v>145227</v>
      </c>
    </row>
    <row r="437" spans="1:7" ht="12.65" customHeight="1" x14ac:dyDescent="0.3">
      <c r="A437" s="194" t="s">
        <v>449</v>
      </c>
      <c r="B437" s="194">
        <f t="shared" si="12"/>
        <v>76286</v>
      </c>
      <c r="C437" s="194"/>
      <c r="D437" s="194">
        <f>D190</f>
        <v>76286</v>
      </c>
    </row>
    <row r="438" spans="1:7" ht="12.65" customHeight="1" x14ac:dyDescent="0.3">
      <c r="A438" s="194" t="s">
        <v>476</v>
      </c>
      <c r="B438" s="194">
        <f>C386+C387+C388</f>
        <v>367774</v>
      </c>
      <c r="C438" s="194">
        <f>CD69</f>
        <v>0</v>
      </c>
      <c r="D438" s="194">
        <f>D181+D186+D190</f>
        <v>367774</v>
      </c>
    </row>
    <row r="439" spans="1:7" ht="12.65" customHeight="1" x14ac:dyDescent="0.3">
      <c r="A439" s="179" t="s">
        <v>451</v>
      </c>
      <c r="B439" s="194">
        <f>C389</f>
        <v>1325771</v>
      </c>
      <c r="C439" s="194">
        <f>SUM(C69:CC69)</f>
        <v>1693545</v>
      </c>
      <c r="D439" s="179"/>
    </row>
    <row r="440" spans="1:7" ht="12.65" customHeight="1" x14ac:dyDescent="0.3">
      <c r="A440" s="179" t="s">
        <v>477</v>
      </c>
      <c r="B440" s="194">
        <f>B438+B439</f>
        <v>1693545</v>
      </c>
      <c r="C440" s="194">
        <f>CE69</f>
        <v>1693545</v>
      </c>
      <c r="D440" s="179"/>
    </row>
    <row r="441" spans="1:7" ht="12.65" customHeight="1" x14ac:dyDescent="0.3">
      <c r="A441" s="179" t="s">
        <v>478</v>
      </c>
      <c r="B441" s="179">
        <f>D390</f>
        <v>21360790</v>
      </c>
      <c r="C441" s="179">
        <f>SUM(C427:C437)+C440</f>
        <v>21360790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0</v>
      </c>
      <c r="C444" s="179">
        <f>C363</f>
        <v>0</v>
      </c>
      <c r="D444" s="179"/>
    </row>
    <row r="445" spans="1:7" ht="12.65" customHeight="1" x14ac:dyDescent="0.3">
      <c r="A445" s="179" t="s">
        <v>343</v>
      </c>
      <c r="B445" s="179">
        <f>D229</f>
        <v>28249689</v>
      </c>
      <c r="C445" s="179">
        <f>C364</f>
        <v>33717944</v>
      </c>
      <c r="D445" s="179"/>
    </row>
    <row r="446" spans="1:7" ht="12.65" customHeight="1" x14ac:dyDescent="0.3">
      <c r="A446" s="179" t="s">
        <v>351</v>
      </c>
      <c r="B446" s="179">
        <f>D236</f>
        <v>344837</v>
      </c>
      <c r="C446" s="179">
        <f>C365</f>
        <v>344837</v>
      </c>
      <c r="D446" s="179"/>
    </row>
    <row r="447" spans="1:7" ht="12.65" customHeight="1" x14ac:dyDescent="0.3">
      <c r="A447" s="179" t="s">
        <v>356</v>
      </c>
      <c r="B447" s="179">
        <f>D240</f>
        <v>5855316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34449842</v>
      </c>
      <c r="C448" s="179">
        <f>D367</f>
        <v>34062781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120</v>
      </c>
    </row>
    <row r="454" spans="1:7" ht="12.65" customHeight="1" x14ac:dyDescent="0.3">
      <c r="A454" s="179" t="s">
        <v>168</v>
      </c>
      <c r="B454" s="179">
        <f>C233</f>
        <v>344837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0</v>
      </c>
      <c r="C458" s="194">
        <f>CE70</f>
        <v>275403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54785563</v>
      </c>
      <c r="C463" s="194">
        <f>CE73</f>
        <v>54785563</v>
      </c>
      <c r="D463" s="194">
        <f>E141+E147+E153</f>
        <v>54785563</v>
      </c>
    </row>
    <row r="464" spans="1:7" ht="12.65" customHeight="1" x14ac:dyDescent="0.3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5" customHeight="1" x14ac:dyDescent="0.3">
      <c r="A465" s="179" t="s">
        <v>247</v>
      </c>
      <c r="B465" s="194">
        <f>D361</f>
        <v>54785563</v>
      </c>
      <c r="C465" s="194">
        <f>CE75</f>
        <v>54785563</v>
      </c>
      <c r="D465" s="194">
        <f>D463+D464</f>
        <v>54785563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13804850</v>
      </c>
      <c r="C468" s="179">
        <f>E195</f>
        <v>13804850</v>
      </c>
      <c r="D468" s="179"/>
    </row>
    <row r="469" spans="1:7" ht="12.65" customHeight="1" x14ac:dyDescent="0.3">
      <c r="A469" s="179" t="s">
        <v>333</v>
      </c>
      <c r="B469" s="179">
        <f t="shared" si="14"/>
        <v>808345</v>
      </c>
      <c r="C469" s="179">
        <f>E196</f>
        <v>808345</v>
      </c>
      <c r="D469" s="179"/>
    </row>
    <row r="470" spans="1:7" ht="12.65" customHeight="1" x14ac:dyDescent="0.3">
      <c r="A470" s="179" t="s">
        <v>334</v>
      </c>
      <c r="B470" s="179">
        <f t="shared" si="14"/>
        <v>42879290</v>
      </c>
      <c r="C470" s="179">
        <f>E197</f>
        <v>42879290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9006082</v>
      </c>
      <c r="D472" s="179"/>
    </row>
    <row r="473" spans="1:7" ht="12.65" customHeight="1" x14ac:dyDescent="0.3">
      <c r="A473" s="179" t="s">
        <v>495</v>
      </c>
      <c r="B473" s="179">
        <f t="shared" si="14"/>
        <v>0</v>
      </c>
      <c r="C473" s="179">
        <f>SUM(E200:E201)</f>
        <v>0</v>
      </c>
      <c r="D473" s="179"/>
    </row>
    <row r="474" spans="1:7" ht="12.65" customHeight="1" x14ac:dyDescent="0.3">
      <c r="A474" s="179" t="s">
        <v>339</v>
      </c>
      <c r="B474" s="179">
        <f t="shared" si="14"/>
        <v>9006082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311542</v>
      </c>
      <c r="C475" s="179">
        <f>E203</f>
        <v>311542</v>
      </c>
      <c r="D475" s="179"/>
    </row>
    <row r="476" spans="1:7" ht="12.65" customHeight="1" x14ac:dyDescent="0.3">
      <c r="A476" s="179" t="s">
        <v>203</v>
      </c>
      <c r="B476" s="179">
        <f>D275</f>
        <v>66810109</v>
      </c>
      <c r="C476" s="179">
        <f>E204</f>
        <v>66810109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12778523</v>
      </c>
      <c r="C478" s="179">
        <f>E217</f>
        <v>12778523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79069614</v>
      </c>
    </row>
    <row r="482" spans="1:12" ht="12.65" customHeight="1" x14ac:dyDescent="0.3">
      <c r="A482" s="180" t="s">
        <v>499</v>
      </c>
      <c r="C482" s="180">
        <f>D339</f>
        <v>68951357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919</v>
      </c>
      <c r="B493" s="261" t="str">
        <f>RIGHT('Prior Year'!C82, 4)</f>
        <v>2020</v>
      </c>
      <c r="C493" s="261" t="str">
        <f>RIGHT(C82,4)</f>
        <v>2021</v>
      </c>
      <c r="D493" s="261" t="str">
        <f>RIGHT('Prior Year'!C82, 4)</f>
        <v>2020</v>
      </c>
      <c r="E493" s="261" t="str">
        <f>RIGHT(C82,4)</f>
        <v>2021</v>
      </c>
      <c r="F493" s="261" t="str">
        <f>RIGHT('Prior Year'!C82, 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87">
        <f>'Prior Year'!C71</f>
        <v>0</v>
      </c>
      <c r="C496" s="240">
        <f>C71</f>
        <v>0</v>
      </c>
      <c r="D496" s="287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87">
        <f>'Prior Year'!D71</f>
        <v>0</v>
      </c>
      <c r="C497" s="240">
        <f>D71</f>
        <v>0</v>
      </c>
      <c r="D497" s="287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87">
        <f>'Prior Year'!E71</f>
        <v>0</v>
      </c>
      <c r="C498" s="240">
        <f>E71</f>
        <v>0</v>
      </c>
      <c r="D498" s="287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87">
        <f>'Prior Year'!F71</f>
        <v>0</v>
      </c>
      <c r="C499" s="240">
        <f>F71</f>
        <v>0</v>
      </c>
      <c r="D499" s="287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87">
        <f>'Prior Year'!G71</f>
        <v>0</v>
      </c>
      <c r="C500" s="240">
        <f>G71</f>
        <v>0</v>
      </c>
      <c r="D500" s="287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87">
        <f>'Prior Year'!H71</f>
        <v>12938005</v>
      </c>
      <c r="C501" s="240">
        <f>H71</f>
        <v>12938005</v>
      </c>
      <c r="D501" s="287">
        <f>'Prior Year'!H59</f>
        <v>23508</v>
      </c>
      <c r="E501" s="180">
        <f>H59</f>
        <v>23508</v>
      </c>
      <c r="F501" s="263">
        <f t="shared" si="15"/>
        <v>550.36604560149738</v>
      </c>
      <c r="G501" s="263">
        <f t="shared" si="15"/>
        <v>550.36604560149738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87">
        <f>'Prior Year'!I71</f>
        <v>0</v>
      </c>
      <c r="C502" s="240">
        <f>I71</f>
        <v>0</v>
      </c>
      <c r="D502" s="287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87">
        <f>'Prior Year'!J71</f>
        <v>0</v>
      </c>
      <c r="C503" s="240">
        <f>J71</f>
        <v>0</v>
      </c>
      <c r="D503" s="287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87">
        <f>'Prior Year'!K71</f>
        <v>0</v>
      </c>
      <c r="C504" s="240">
        <f>K71</f>
        <v>0</v>
      </c>
      <c r="D504" s="287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87">
        <f>'Prior Year'!L71</f>
        <v>0</v>
      </c>
      <c r="C505" s="240">
        <f>L71</f>
        <v>0</v>
      </c>
      <c r="D505" s="287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87">
        <f>'Prior Year'!M71</f>
        <v>0</v>
      </c>
      <c r="C506" s="240">
        <f>M71</f>
        <v>0</v>
      </c>
      <c r="D506" s="287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87">
        <f>'Prior Year'!N71</f>
        <v>0</v>
      </c>
      <c r="C507" s="240">
        <f>N71</f>
        <v>0</v>
      </c>
      <c r="D507" s="287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87">
        <f>'Prior Year'!O71</f>
        <v>0</v>
      </c>
      <c r="C508" s="240">
        <f>O71</f>
        <v>0</v>
      </c>
      <c r="D508" s="287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87">
        <f>'Prior Year'!P71</f>
        <v>0</v>
      </c>
      <c r="C509" s="240">
        <f>P71</f>
        <v>0</v>
      </c>
      <c r="D509" s="287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87">
        <f>'Prior Year'!Q71</f>
        <v>0</v>
      </c>
      <c r="C510" s="240">
        <f>Q71</f>
        <v>0</v>
      </c>
      <c r="D510" s="287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87">
        <f>'Prior Year'!R71</f>
        <v>0</v>
      </c>
      <c r="C511" s="240">
        <f>R71</f>
        <v>0</v>
      </c>
      <c r="D511" s="287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87">
        <f>'Prior Year'!S71</f>
        <v>0</v>
      </c>
      <c r="C512" s="240">
        <f>S71</f>
        <v>0</v>
      </c>
      <c r="D512" s="288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87">
        <f>'Prior Year'!T71</f>
        <v>0</v>
      </c>
      <c r="C513" s="240">
        <f>T71</f>
        <v>0</v>
      </c>
      <c r="D513" s="288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87">
        <f>'Prior Year'!U71</f>
        <v>0</v>
      </c>
      <c r="C514" s="240">
        <f>U71</f>
        <v>0</v>
      </c>
      <c r="D514" s="287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87">
        <f>'Prior Year'!V71</f>
        <v>0</v>
      </c>
      <c r="C515" s="240">
        <f>V71</f>
        <v>0</v>
      </c>
      <c r="D515" s="287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87">
        <f>'Prior Year'!W71</f>
        <v>0</v>
      </c>
      <c r="C516" s="240">
        <f>W71</f>
        <v>0</v>
      </c>
      <c r="D516" s="287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87">
        <f>'Prior Year'!X71</f>
        <v>0</v>
      </c>
      <c r="C517" s="240">
        <f>X71</f>
        <v>0</v>
      </c>
      <c r="D517" s="287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87">
        <f>'Prior Year'!Y71</f>
        <v>0</v>
      </c>
      <c r="C518" s="240">
        <f>Y71</f>
        <v>0</v>
      </c>
      <c r="D518" s="287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87">
        <f>'Prior Year'!Z71</f>
        <v>0</v>
      </c>
      <c r="C519" s="240">
        <f>Z71</f>
        <v>0</v>
      </c>
      <c r="D519" s="287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87">
        <f>'Prior Year'!AA71</f>
        <v>0</v>
      </c>
      <c r="C520" s="240">
        <f>AA71</f>
        <v>0</v>
      </c>
      <c r="D520" s="287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87">
        <f>'Prior Year'!AB71</f>
        <v>970425</v>
      </c>
      <c r="C521" s="240">
        <f>AB71</f>
        <v>970425</v>
      </c>
      <c r="D521" s="288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87">
        <f>'Prior Year'!AC71</f>
        <v>0</v>
      </c>
      <c r="C522" s="240">
        <f>AC71</f>
        <v>0</v>
      </c>
      <c r="D522" s="287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87">
        <f>'Prior Year'!AD71</f>
        <v>0</v>
      </c>
      <c r="C523" s="240">
        <f>AD71</f>
        <v>0</v>
      </c>
      <c r="D523" s="287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87">
        <f>'Prior Year'!AE71</f>
        <v>0</v>
      </c>
      <c r="C524" s="240">
        <f>AE71</f>
        <v>0</v>
      </c>
      <c r="D524" s="287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87">
        <f>'Prior Year'!AF71</f>
        <v>0</v>
      </c>
      <c r="C525" s="240">
        <f>AF71</f>
        <v>0</v>
      </c>
      <c r="D525" s="287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87">
        <f>'Prior Year'!AG71</f>
        <v>0</v>
      </c>
      <c r="C526" s="240">
        <f>AG71</f>
        <v>0</v>
      </c>
      <c r="D526" s="287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87">
        <f>'Prior Year'!AH71</f>
        <v>0</v>
      </c>
      <c r="C527" s="240">
        <f>AH71</f>
        <v>0</v>
      </c>
      <c r="D527" s="287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87">
        <f>'Prior Year'!AI71</f>
        <v>0</v>
      </c>
      <c r="C528" s="240">
        <f>AI71</f>
        <v>0</v>
      </c>
      <c r="D528" s="287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87">
        <f>'Prior Year'!AJ71</f>
        <v>0</v>
      </c>
      <c r="C529" s="240">
        <f>AJ71</f>
        <v>0</v>
      </c>
      <c r="D529" s="287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87">
        <f>'Prior Year'!AK71</f>
        <v>0</v>
      </c>
      <c r="C530" s="240">
        <f>AK71</f>
        <v>0</v>
      </c>
      <c r="D530" s="287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87">
        <f>'Prior Year'!AL71</f>
        <v>0</v>
      </c>
      <c r="C531" s="240">
        <f>AL71</f>
        <v>0</v>
      </c>
      <c r="D531" s="287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87">
        <f>'Prior Year'!AM71</f>
        <v>0</v>
      </c>
      <c r="C532" s="240">
        <f>AM71</f>
        <v>0</v>
      </c>
      <c r="D532" s="287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87">
        <f>'Prior Year'!AN71</f>
        <v>0</v>
      </c>
      <c r="C533" s="240">
        <f>AN71</f>
        <v>0</v>
      </c>
      <c r="D533" s="287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87">
        <f>'Prior Year'!AO71</f>
        <v>0</v>
      </c>
      <c r="C534" s="240">
        <f>AO71</f>
        <v>0</v>
      </c>
      <c r="D534" s="287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87">
        <f>'Prior Year'!AP71</f>
        <v>0</v>
      </c>
      <c r="C535" s="240">
        <f>AP71</f>
        <v>0</v>
      </c>
      <c r="D535" s="287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87">
        <f>'Prior Year'!AQ71</f>
        <v>0</v>
      </c>
      <c r="C536" s="240">
        <f>AQ71</f>
        <v>0</v>
      </c>
      <c r="D536" s="287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87">
        <f>'Prior Year'!AR71</f>
        <v>0</v>
      </c>
      <c r="C537" s="240">
        <f>AR71</f>
        <v>0</v>
      </c>
      <c r="D537" s="287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87">
        <f>'Prior Year'!AS71</f>
        <v>0</v>
      </c>
      <c r="C538" s="240">
        <f>AS71</f>
        <v>0</v>
      </c>
      <c r="D538" s="287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87">
        <f>'Prior Year'!AT71</f>
        <v>0</v>
      </c>
      <c r="C539" s="240">
        <f>AT71</f>
        <v>0</v>
      </c>
      <c r="D539" s="287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87">
        <f>'Prior Year'!AU71</f>
        <v>0</v>
      </c>
      <c r="C540" s="240">
        <f>AU71</f>
        <v>0</v>
      </c>
      <c r="D540" s="287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87">
        <f>'Prior Year'!AV71</f>
        <v>0</v>
      </c>
      <c r="C541" s="240">
        <f>AV71</f>
        <v>0</v>
      </c>
      <c r="D541" s="288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87">
        <f>'Prior Year'!AW71</f>
        <v>0</v>
      </c>
      <c r="C542" s="240">
        <f>AW71</f>
        <v>0</v>
      </c>
      <c r="D542" s="288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87">
        <f>'Prior Year'!AX71</f>
        <v>0</v>
      </c>
      <c r="C543" s="240">
        <f>AX71</f>
        <v>0</v>
      </c>
      <c r="D543" s="288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87">
        <f>'Prior Year'!AY71</f>
        <v>0</v>
      </c>
      <c r="C544" s="240">
        <f>AY71</f>
        <v>0</v>
      </c>
      <c r="D544" s="287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87">
        <f>'Prior Year'!AZ71</f>
        <v>0</v>
      </c>
      <c r="C545" s="240">
        <f>AZ71</f>
        <v>0</v>
      </c>
      <c r="D545" s="287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87">
        <f>'Prior Year'!BA71</f>
        <v>0</v>
      </c>
      <c r="C546" s="240">
        <f>BA71</f>
        <v>0</v>
      </c>
      <c r="D546" s="287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87">
        <f>'Prior Year'!BB71</f>
        <v>1139700</v>
      </c>
      <c r="C547" s="240">
        <f>BB71</f>
        <v>1139700</v>
      </c>
      <c r="D547" s="288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87">
        <f>'Prior Year'!BC71</f>
        <v>0</v>
      </c>
      <c r="C548" s="240">
        <f>BC71</f>
        <v>0</v>
      </c>
      <c r="D548" s="288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87">
        <f>'Prior Year'!BD71</f>
        <v>17837</v>
      </c>
      <c r="C549" s="240">
        <f>BD71</f>
        <v>17837</v>
      </c>
      <c r="D549" s="288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87">
        <f>'Prior Year'!BE71</f>
        <v>338946</v>
      </c>
      <c r="C550" s="240">
        <f>BE71</f>
        <v>338946</v>
      </c>
      <c r="D550" s="287">
        <f>'Prior Year'!BE59</f>
        <v>43400</v>
      </c>
      <c r="E550" s="180">
        <f>BE59</f>
        <v>43400</v>
      </c>
      <c r="F550" s="263">
        <f t="shared" si="19"/>
        <v>7.8098156682027646</v>
      </c>
      <c r="G550" s="263">
        <f t="shared" si="19"/>
        <v>7.8098156682027646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87">
        <f>'Prior Year'!BF71</f>
        <v>433187</v>
      </c>
      <c r="C551" s="240">
        <f>BF71</f>
        <v>433187</v>
      </c>
      <c r="D551" s="288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87">
        <f>'Prior Year'!BG71</f>
        <v>0</v>
      </c>
      <c r="C552" s="240">
        <f>BG71</f>
        <v>0</v>
      </c>
      <c r="D552" s="288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87">
        <f>'Prior Year'!BH71</f>
        <v>1396039</v>
      </c>
      <c r="C553" s="240">
        <f>BH71</f>
        <v>1396039</v>
      </c>
      <c r="D553" s="288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87">
        <f>'Prior Year'!BI71</f>
        <v>0</v>
      </c>
      <c r="C554" s="240">
        <f>BI71</f>
        <v>0</v>
      </c>
      <c r="D554" s="288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87">
        <f>'Prior Year'!BJ71</f>
        <v>131540</v>
      </c>
      <c r="C555" s="240">
        <f>BJ71</f>
        <v>131540</v>
      </c>
      <c r="D555" s="288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87">
        <f>'Prior Year'!BK71</f>
        <v>108910</v>
      </c>
      <c r="C556" s="240">
        <f>BK71</f>
        <v>108910</v>
      </c>
      <c r="D556" s="288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87">
        <f>'Prior Year'!BL71</f>
        <v>488288</v>
      </c>
      <c r="C557" s="240">
        <f>BL71</f>
        <v>488288</v>
      </c>
      <c r="D557" s="288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87">
        <f>'Prior Year'!BM71</f>
        <v>0</v>
      </c>
      <c r="C558" s="240">
        <f>BM71</f>
        <v>0</v>
      </c>
      <c r="D558" s="288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87">
        <f>'Prior Year'!BN71</f>
        <v>2236927</v>
      </c>
      <c r="C559" s="240">
        <f>BN71</f>
        <v>2236927</v>
      </c>
      <c r="D559" s="288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87">
        <f>'Prior Year'!BO71</f>
        <v>0</v>
      </c>
      <c r="C560" s="240">
        <f>BO71</f>
        <v>0</v>
      </c>
      <c r="D560" s="288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87">
        <f>'Prior Year'!BP71</f>
        <v>0</v>
      </c>
      <c r="C561" s="240">
        <f>BP71</f>
        <v>0</v>
      </c>
      <c r="D561" s="288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87">
        <f>'Prior Year'!BQ71</f>
        <v>0</v>
      </c>
      <c r="C562" s="240">
        <f>BQ71</f>
        <v>0</v>
      </c>
      <c r="D562" s="288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87">
        <f>'Prior Year'!BR71</f>
        <v>0</v>
      </c>
      <c r="C563" s="240">
        <f>BR71</f>
        <v>0</v>
      </c>
      <c r="D563" s="288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87">
        <f>'Prior Year'!BS71</f>
        <v>0</v>
      </c>
      <c r="C564" s="240">
        <f>BS71</f>
        <v>0</v>
      </c>
      <c r="D564" s="288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87">
        <f>'Prior Year'!BT71</f>
        <v>0</v>
      </c>
      <c r="C565" s="240">
        <f>BT71</f>
        <v>0</v>
      </c>
      <c r="D565" s="288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87">
        <f>'Prior Year'!BU71</f>
        <v>0</v>
      </c>
      <c r="C566" s="240">
        <f>BU71</f>
        <v>0</v>
      </c>
      <c r="D566" s="288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87">
        <f>'Prior Year'!BV71</f>
        <v>92450</v>
      </c>
      <c r="C567" s="240">
        <f>BV71</f>
        <v>92450</v>
      </c>
      <c r="D567" s="288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87">
        <f>'Prior Year'!BW71</f>
        <v>0</v>
      </c>
      <c r="C568" s="240">
        <f>BW71</f>
        <v>0</v>
      </c>
      <c r="D568" s="288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87">
        <f>'Prior Year'!BX71</f>
        <v>0</v>
      </c>
      <c r="C569" s="240">
        <f>BX71</f>
        <v>0</v>
      </c>
      <c r="D569" s="288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87">
        <f>'Prior Year'!BY71</f>
        <v>793133</v>
      </c>
      <c r="C570" s="240">
        <f>BY71</f>
        <v>793133</v>
      </c>
      <c r="D570" s="288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87">
        <f>'Prior Year'!BZ71</f>
        <v>0</v>
      </c>
      <c r="C571" s="240">
        <f>BZ71</f>
        <v>0</v>
      </c>
      <c r="D571" s="288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87">
        <f>'Prior Year'!CA71</f>
        <v>0</v>
      </c>
      <c r="C572" s="240">
        <f>CA71</f>
        <v>0</v>
      </c>
      <c r="D572" s="288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87">
        <f>'Prior Year'!CB71</f>
        <v>0</v>
      </c>
      <c r="C573" s="240">
        <f>CB71</f>
        <v>0</v>
      </c>
      <c r="D573" s="288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87">
        <f>'Prior Year'!CC71</f>
        <v>0</v>
      </c>
      <c r="C574" s="240">
        <f>CC71</f>
        <v>0</v>
      </c>
      <c r="D574" s="288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87">
        <f>'Prior Year'!CD71</f>
        <v>0</v>
      </c>
      <c r="C575" s="240">
        <f>CD71</f>
        <v>0</v>
      </c>
      <c r="D575" s="288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41897</v>
      </c>
      <c r="E612" s="180">
        <f>SUM(C624:D647)+SUM(C668:D713)</f>
        <v>18526902.489247441</v>
      </c>
      <c r="F612" s="180">
        <f>CE64-(AX64+BD64+BE64+BG64+BJ64+BN64+BP64+BQ64+CB64+CC64+CD64)</f>
        <v>946473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149.33000000000001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54785563</v>
      </c>
      <c r="L612" s="197">
        <f>CE80-(AW80+AX80+AY80+AZ80+BA80+BB80+BC80+BD80+BE80+BF80+BG80+BH80+BI80+BJ80+BK80+BL80+BM80+BN80+BO80+BP80+BQ80+BR80+BS80+BT80+BU80+BV80+BW80+BX80+BY80+BZ80+CA80+CB80+CC80+CD80)</f>
        <v>0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338946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2">
        <f>CD69-CD70</f>
        <v>0</v>
      </c>
      <c r="D615" s="266">
        <f>SUM(C614:C615)</f>
        <v>338946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131540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2236927</v>
      </c>
      <c r="D619" s="180">
        <f>(D615/D612)*BN76</f>
        <v>190017.51075255987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2558484.5107525596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17837</v>
      </c>
      <c r="D624" s="180">
        <f>(D615/D612)*BD76</f>
        <v>2839.5838842876578</v>
      </c>
      <c r="E624" s="180">
        <f>(E623/E612)*SUM(C624:D624)</f>
        <v>2855.3461450951254</v>
      </c>
      <c r="F624" s="180">
        <f>SUM(C624:E624)</f>
        <v>23531.930029382784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433187</v>
      </c>
      <c r="D629" s="180">
        <f>(D615/D612)*BF76</f>
        <v>7823.0131512996168</v>
      </c>
      <c r="E629" s="180">
        <f>(E623/E612)*SUM(C629:D629)</f>
        <v>60901.561304661169</v>
      </c>
      <c r="F629" s="180">
        <f>(F624/F612)*BF64</f>
        <v>1572.967306240042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1139700</v>
      </c>
      <c r="D632" s="180">
        <f>(D615/D612)*BB76</f>
        <v>8259.8722104207936</v>
      </c>
      <c r="E632" s="180">
        <f>(E623/E612)*SUM(C632:D632)</f>
        <v>158528.25661064681</v>
      </c>
      <c r="F632" s="180">
        <f>(F624/F612)*BB64</f>
        <v>140.1016465504795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108910</v>
      </c>
      <c r="D635" s="180">
        <f>(D615/D612)*BK76</f>
        <v>0</v>
      </c>
      <c r="E635" s="180">
        <f>(E623/E612)*SUM(C635:D635)</f>
        <v>15039.996471497579</v>
      </c>
      <c r="F635" s="180">
        <f>(F624/F612)*BK64</f>
        <v>0.57184345530807956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1396039</v>
      </c>
      <c r="D636" s="180">
        <f>(D615/D612)*BH76</f>
        <v>7280.9843186863027</v>
      </c>
      <c r="E636" s="180">
        <f>(E623/E612)*SUM(C636:D636)</f>
        <v>193792.37547089416</v>
      </c>
      <c r="F636" s="180">
        <f>(F624/F612)*BH64</f>
        <v>11.312555311529401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488288</v>
      </c>
      <c r="D637" s="180">
        <f>(D615/D612)*BL76</f>
        <v>0</v>
      </c>
      <c r="E637" s="180">
        <f>(E623/E612)*SUM(C637:D637)</f>
        <v>67430.445294964753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92450</v>
      </c>
      <c r="D642" s="180">
        <f>(D615/D612)*BV76</f>
        <v>3333.0728214430628</v>
      </c>
      <c r="E642" s="180">
        <f>(E623/E612)*SUM(C642:D642)</f>
        <v>13227.225023080518</v>
      </c>
      <c r="F642" s="180">
        <f>(F624/F612)*BV64</f>
        <v>0.2237648303379442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793133</v>
      </c>
      <c r="D645" s="180">
        <f>(D615/D612)*BY76</f>
        <v>29245.287013389981</v>
      </c>
      <c r="E645" s="180">
        <f>(E623/E612)*SUM(C645:D645)</f>
        <v>113566.85827672032</v>
      </c>
      <c r="F645" s="180">
        <f>(F624/F612)*BY64</f>
        <v>68.820116708381065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7176957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12938005</v>
      </c>
      <c r="D673" s="180">
        <f>(D615/D612)*H76</f>
        <v>86975.40267799604</v>
      </c>
      <c r="E673" s="180">
        <f>(E623/E612)*SUM(C673:D673)</f>
        <v>1798693.0428574253</v>
      </c>
      <c r="F673" s="180">
        <f>(F624/F612)*H64</f>
        <v>21015.445884643337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970425</v>
      </c>
      <c r="D693" s="180">
        <f>(D615/D612)*AB76</f>
        <v>3171.2731699167007</v>
      </c>
      <c r="E693" s="180">
        <f>(E623/E612)*SUM(C693:D693)</f>
        <v>134449.40329757362</v>
      </c>
      <c r="F693" s="180">
        <f>(F624/F612)*AB64</f>
        <v>722.4869116433689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>
        <f>SUM(C614:C647)+SUM(C668:C713)</f>
        <v>21085387</v>
      </c>
      <c r="D715" s="180">
        <f>SUM(D616:D647)+SUM(D668:D713)</f>
        <v>338946</v>
      </c>
      <c r="E715" s="180">
        <f>SUM(E624:E647)+SUM(E668:E713)</f>
        <v>2558484.5107525592</v>
      </c>
      <c r="F715" s="180">
        <f>SUM(F625:F648)+SUM(F668:F713)</f>
        <v>23531.930029382784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>
        <f>CE71</f>
        <v>21085387</v>
      </c>
      <c r="D716" s="180">
        <f>D615</f>
        <v>338946</v>
      </c>
      <c r="E716" s="180">
        <f>E623</f>
        <v>2558484.5107525596</v>
      </c>
      <c r="F716" s="180">
        <f>F624</f>
        <v>23531.930029382784</v>
      </c>
      <c r="G716" s="180">
        <f>G625</f>
        <v>0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7176957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919*2021*A</v>
      </c>
      <c r="B722" s="275">
        <f>ROUND(C165,0)</f>
        <v>922676</v>
      </c>
      <c r="C722" s="275">
        <f>ROUND(C166,0)</f>
        <v>149382</v>
      </c>
      <c r="D722" s="275">
        <f>ROUND(C167,0)</f>
        <v>96498</v>
      </c>
      <c r="E722" s="275">
        <f>ROUND(C168,0)</f>
        <v>1078311</v>
      </c>
      <c r="F722" s="275">
        <f>ROUND(C169,0)</f>
        <v>0</v>
      </c>
      <c r="G722" s="275">
        <f>ROUND(C170,0)</f>
        <v>253168</v>
      </c>
      <c r="H722" s="275">
        <f>ROUND(C171+C172,0)</f>
        <v>93146</v>
      </c>
      <c r="I722" s="275">
        <f>ROUND(C175,0)</f>
        <v>0</v>
      </c>
      <c r="J722" s="275">
        <f>ROUND(C176,0)</f>
        <v>1076</v>
      </c>
      <c r="K722" s="275">
        <f>ROUND(C179,0)</f>
        <v>122776</v>
      </c>
      <c r="L722" s="275">
        <f>ROUND(C180,0)</f>
        <v>23485</v>
      </c>
      <c r="M722" s="275">
        <f>ROUND(C183,0)</f>
        <v>0</v>
      </c>
      <c r="N722" s="275">
        <f>ROUND(C184,0)</f>
        <v>145227</v>
      </c>
      <c r="O722" s="275">
        <f>ROUND(C185,0)</f>
        <v>0</v>
      </c>
      <c r="P722" s="275">
        <f>ROUND(C188,0)</f>
        <v>0</v>
      </c>
      <c r="Q722" s="275">
        <f>ROUND(C189,0)</f>
        <v>76286</v>
      </c>
      <c r="R722" s="275">
        <f>ROUND(B195,0)</f>
        <v>13804850</v>
      </c>
      <c r="S722" s="275">
        <f>ROUND(C195,0)</f>
        <v>0</v>
      </c>
      <c r="T722" s="275">
        <f>ROUND(D195,0)</f>
        <v>0</v>
      </c>
      <c r="U722" s="275">
        <f>ROUND(B196,0)</f>
        <v>784944</v>
      </c>
      <c r="V722" s="275">
        <f>ROUND(C196,0)</f>
        <v>23401</v>
      </c>
      <c r="W722" s="275">
        <f>ROUND(D196,0)</f>
        <v>0</v>
      </c>
      <c r="X722" s="275">
        <f>ROUND(B197,0)</f>
        <v>42200508</v>
      </c>
      <c r="Y722" s="275">
        <f>ROUND(C197,0)</f>
        <v>678782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7199325</v>
      </c>
      <c r="AE722" s="275">
        <f>ROUND(C199,0)</f>
        <v>2015663</v>
      </c>
      <c r="AF722" s="275">
        <f>ROUND(D199,0)</f>
        <v>208906</v>
      </c>
      <c r="AG722" s="275">
        <f>ROUND(B200,0)</f>
        <v>0</v>
      </c>
      <c r="AH722" s="275">
        <f>ROUND(C200,0)</f>
        <v>0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1976713</v>
      </c>
      <c r="AQ722" s="275">
        <f>ROUND(C203,0)</f>
        <v>1114742</v>
      </c>
      <c r="AR722" s="275">
        <f>ROUND(D203,0)</f>
        <v>2779913</v>
      </c>
      <c r="AS722" s="275"/>
      <c r="AT722" s="275"/>
      <c r="AU722" s="275"/>
      <c r="AV722" s="275">
        <f>ROUND(B209,0)</f>
        <v>342574</v>
      </c>
      <c r="AW722" s="275">
        <f>ROUND(C209,0)</f>
        <v>42740</v>
      </c>
      <c r="AX722" s="275">
        <f>ROUND(D209,0)</f>
        <v>0</v>
      </c>
      <c r="AY722" s="275">
        <f>ROUND(B210,0)</f>
        <v>5816173</v>
      </c>
      <c r="AZ722" s="275">
        <f>ROUND(C210,0)</f>
        <v>1229972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121387</v>
      </c>
      <c r="BI722" s="275">
        <f>ROUND(C213,0)</f>
        <v>8623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4453835</v>
      </c>
      <c r="BO722" s="275">
        <f>ROUND(C215,0)</f>
        <v>972125</v>
      </c>
      <c r="BP722" s="275">
        <f>ROUND(D215,0)</f>
        <v>208906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7638592</v>
      </c>
      <c r="BU722" s="275">
        <f>ROUND(C224,0)</f>
        <v>20611097</v>
      </c>
      <c r="BV722" s="275">
        <f>ROUND(C225,0)</f>
        <v>0</v>
      </c>
      <c r="BW722" s="275">
        <f>ROUND(C226,0)</f>
        <v>0</v>
      </c>
      <c r="BX722" s="275">
        <f>ROUND(C227,0)</f>
        <v>0</v>
      </c>
      <c r="BY722" s="275">
        <f>ROUND(C228,0)</f>
        <v>0</v>
      </c>
      <c r="BZ722" s="275">
        <f>ROUND(C231,0)</f>
        <v>120</v>
      </c>
      <c r="CA722" s="275">
        <f>ROUND(C233,0)</f>
        <v>344837</v>
      </c>
      <c r="CB722" s="275">
        <f>ROUND(C234,0)</f>
        <v>0</v>
      </c>
      <c r="CC722" s="275">
        <f>ROUND(C238+C239,0)</f>
        <v>5855316</v>
      </c>
      <c r="CD722" s="275">
        <f>D221</f>
        <v>0</v>
      </c>
      <c r="CE722" s="275"/>
    </row>
    <row r="723" spans="1:84" ht="12.65" customHeight="1" x14ac:dyDescent="0.3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919*2021*A</v>
      </c>
      <c r="B726" s="275">
        <f>ROUND(C111,0)</f>
        <v>774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23508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0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70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0</v>
      </c>
      <c r="W726" s="275">
        <f>ROUND(C129,0)</f>
        <v>0</v>
      </c>
      <c r="X726" s="275">
        <f>ROUND(B138,0)</f>
        <v>122</v>
      </c>
      <c r="Y726" s="275">
        <f>ROUND(B139,0)</f>
        <v>4479</v>
      </c>
      <c r="Z726" s="275">
        <f>ROUND(B140,0)</f>
        <v>0</v>
      </c>
      <c r="AA726" s="275">
        <f>ROUND(B141,0)</f>
        <v>6919525</v>
      </c>
      <c r="AB726" s="275">
        <f>ROUND(B142,0)</f>
        <v>0</v>
      </c>
      <c r="AC726" s="275">
        <f>ROUND(C138,0)</f>
        <v>484</v>
      </c>
      <c r="AD726" s="275">
        <f>ROUND(C139,0)</f>
        <v>14073</v>
      </c>
      <c r="AE726" s="275">
        <f>ROUND(C140,0)</f>
        <v>0</v>
      </c>
      <c r="AF726" s="275">
        <f>ROUND(C141,0)</f>
        <v>28759531</v>
      </c>
      <c r="AG726" s="275">
        <f>ROUND(C142,0)</f>
        <v>0</v>
      </c>
      <c r="AH726" s="275">
        <f>ROUND(D138,0)</f>
        <v>168</v>
      </c>
      <c r="AI726" s="275">
        <f>ROUND(D139,0)</f>
        <v>4956</v>
      </c>
      <c r="AJ726" s="275">
        <f>ROUND(D140,0)</f>
        <v>0</v>
      </c>
      <c r="AK726" s="275">
        <f>ROUND(D141,0)</f>
        <v>19106507</v>
      </c>
      <c r="AL726" s="275">
        <f>ROUND(D142,0)</f>
        <v>0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919*2021*A</v>
      </c>
      <c r="B730" s="275">
        <f>ROUND(C250,0)</f>
        <v>6443720</v>
      </c>
      <c r="C730" s="275">
        <f>ROUND(C251,0)</f>
        <v>0</v>
      </c>
      <c r="D730" s="275">
        <f>ROUND(C252,0)</f>
        <v>32517076</v>
      </c>
      <c r="E730" s="275">
        <f>ROUND(C253,0)</f>
        <v>22088544</v>
      </c>
      <c r="F730" s="275">
        <f>ROUND(C254,0)</f>
        <v>0</v>
      </c>
      <c r="G730" s="275">
        <f>ROUND(C255,0)</f>
        <v>0</v>
      </c>
      <c r="H730" s="275">
        <f>ROUND(C256,0)</f>
        <v>0</v>
      </c>
      <c r="I730" s="275">
        <f>ROUND(C257,0)</f>
        <v>111068</v>
      </c>
      <c r="J730" s="275">
        <f>ROUND(C258,0)</f>
        <v>309647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13804850</v>
      </c>
      <c r="P730" s="275">
        <f>ROUND(C268,0)</f>
        <v>808345</v>
      </c>
      <c r="Q730" s="275">
        <f>ROUND(C269,0)</f>
        <v>42879290</v>
      </c>
      <c r="R730" s="275">
        <f>ROUND(C270,0)</f>
        <v>0</v>
      </c>
      <c r="S730" s="275">
        <f>ROUND(C271,0)</f>
        <v>0</v>
      </c>
      <c r="T730" s="275">
        <f>ROUND(C272,0)</f>
        <v>0</v>
      </c>
      <c r="U730" s="275">
        <f>ROUND(C273,0)</f>
        <v>9006082</v>
      </c>
      <c r="V730" s="275">
        <f>ROUND(C274,0)</f>
        <v>311542</v>
      </c>
      <c r="W730" s="275">
        <f>ROUND(C275,0)</f>
        <v>0</v>
      </c>
      <c r="X730" s="275">
        <f>ROUND(C276,0)</f>
        <v>12778523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7745061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2275353</v>
      </c>
      <c r="AI730" s="275">
        <f>ROUND(C306,0)</f>
        <v>3141348</v>
      </c>
      <c r="AJ730" s="275">
        <f>ROUND(C307,0)</f>
        <v>63911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10118257</v>
      </c>
      <c r="AQ730" s="275">
        <f>ROUND(C316,0)</f>
        <v>0</v>
      </c>
      <c r="AR730" s="275">
        <f>ROUND(C317,0)</f>
        <v>0</v>
      </c>
      <c r="AS730" s="275">
        <f>ROUND(C318,0)</f>
        <v>-113856</v>
      </c>
      <c r="AT730" s="275">
        <f>ROUND(C321,0)</f>
        <v>31302408</v>
      </c>
      <c r="AU730" s="275">
        <f>ROUND(C322,0)</f>
        <v>0</v>
      </c>
      <c r="AV730" s="275">
        <f>ROUND(C323,0)</f>
        <v>0</v>
      </c>
      <c r="AW730" s="275">
        <f>ROUND(C324,0)</f>
        <v>342528</v>
      </c>
      <c r="AX730" s="275">
        <f>ROUND(C325,0)</f>
        <v>0</v>
      </c>
      <c r="AY730" s="275">
        <f>ROUND(C326,0)</f>
        <v>1800000</v>
      </c>
      <c r="AZ730" s="275">
        <f>ROUND(C327,0)</f>
        <v>0</v>
      </c>
      <c r="BA730" s="275">
        <f>ROUND(C328,0)</f>
        <v>0</v>
      </c>
      <c r="BB730" s="275">
        <f>ROUND(C332,0)</f>
        <v>0</v>
      </c>
      <c r="BC730" s="275"/>
      <c r="BD730" s="275"/>
      <c r="BE730" s="275">
        <f>ROUND(C337,0)</f>
        <v>30139665</v>
      </c>
      <c r="BF730" s="275">
        <f>ROUND(C336,0)</f>
        <v>0</v>
      </c>
      <c r="BG730" s="275"/>
      <c r="BH730" s="275"/>
      <c r="BI730" s="275">
        <f>ROUND(CE60,2)</f>
        <v>162.59</v>
      </c>
      <c r="BJ730" s="275">
        <f>ROUND(C359,0)</f>
        <v>54785563</v>
      </c>
      <c r="BK730" s="275">
        <f>ROUND(C360,0)</f>
        <v>0</v>
      </c>
      <c r="BL730" s="275">
        <f>ROUND(C364,0)</f>
        <v>33717944</v>
      </c>
      <c r="BM730" s="275">
        <f>ROUND(C365,0)</f>
        <v>344837</v>
      </c>
      <c r="BN730" s="275">
        <f>ROUND(C366,0)</f>
        <v>0</v>
      </c>
      <c r="BO730" s="275">
        <f>ROUND(C370,0)</f>
        <v>0</v>
      </c>
      <c r="BP730" s="275">
        <f>ROUND(C371,0)</f>
        <v>0</v>
      </c>
      <c r="BQ730" s="275">
        <f>ROUND(C378,0)</f>
        <v>13069732</v>
      </c>
      <c r="BR730" s="275">
        <f>ROUND(C379,0)</f>
        <v>2593181</v>
      </c>
      <c r="BS730" s="275">
        <f>ROUND(C380,0)</f>
        <v>1898931</v>
      </c>
      <c r="BT730" s="275">
        <f>ROUND(C381,0)</f>
        <v>989494</v>
      </c>
      <c r="BU730" s="275">
        <f>ROUND(C382,0)</f>
        <v>215565</v>
      </c>
      <c r="BV730" s="275">
        <f>ROUND(C383,0)</f>
        <v>226239</v>
      </c>
      <c r="BW730" s="275">
        <f>ROUND(C384,0)</f>
        <v>673027</v>
      </c>
      <c r="BX730" s="275">
        <f>ROUND(C385,0)</f>
        <v>1076</v>
      </c>
      <c r="BY730" s="275">
        <f>ROUND(C386,0)</f>
        <v>146261</v>
      </c>
      <c r="BZ730" s="275">
        <f>ROUND(C387,0)</f>
        <v>145227</v>
      </c>
      <c r="CA730" s="275">
        <f>ROUND(C388,0)</f>
        <v>76286</v>
      </c>
      <c r="CB730" s="275">
        <f>C363</f>
        <v>0</v>
      </c>
      <c r="CC730" s="275">
        <f>ROUND(C389,0)</f>
        <v>1325771</v>
      </c>
      <c r="CD730" s="275">
        <f>ROUND(C392,0)</f>
        <v>275403</v>
      </c>
      <c r="CE730" s="275">
        <f>ROUND(C394,0)</f>
        <v>0</v>
      </c>
      <c r="CF730" s="201">
        <f>ROUND(C395,0)</f>
        <v>0</v>
      </c>
    </row>
    <row r="731" spans="1:84" ht="12.65" customHeight="1" x14ac:dyDescent="0.3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919*2021*6010*A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 t="e">
        <f>IF(M668&lt;&gt;0,ROUND(M668,0),0)</f>
        <v>#DIV/0!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">
      <c r="A735" s="209" t="str">
        <f>RIGHT($C$83,3)&amp;"*"&amp;RIGHT($C$82,4)&amp;"*"&amp;D$55&amp;"*"&amp;"A"</f>
        <v>919*2021*6030*A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 t="e">
        <f t="shared" ref="Y735:Y779" si="21">IF(M669&lt;&gt;0,ROUND(M669,0),0)</f>
        <v>#DIV/0!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">
      <c r="A736" s="209" t="str">
        <f>RIGHT($C$83,3)&amp;"*"&amp;RIGHT($C$82,4)&amp;"*"&amp;E$55&amp;"*"&amp;"A"</f>
        <v>919*2021*6070*A</v>
      </c>
      <c r="B736" s="275">
        <f>ROUND(E59,0)</f>
        <v>0</v>
      </c>
      <c r="C736" s="277">
        <f>ROUND(E60,2)</f>
        <v>0</v>
      </c>
      <c r="D736" s="275">
        <f>ROUND(E61,0)</f>
        <v>0</v>
      </c>
      <c r="E736" s="275">
        <f>ROUND(E62,0)</f>
        <v>0</v>
      </c>
      <c r="F736" s="275">
        <f>ROUND(E63,0)</f>
        <v>0</v>
      </c>
      <c r="G736" s="275">
        <f>ROUND(E64,0)</f>
        <v>0</v>
      </c>
      <c r="H736" s="275">
        <f>ROUND(E65,0)</f>
        <v>0</v>
      </c>
      <c r="I736" s="275">
        <f>ROUND(E66,0)</f>
        <v>0</v>
      </c>
      <c r="J736" s="275">
        <f>ROUND(E67,0)</f>
        <v>0</v>
      </c>
      <c r="K736" s="275">
        <f>ROUND(E68,0)</f>
        <v>0</v>
      </c>
      <c r="L736" s="275">
        <f>ROUND(E69,0)</f>
        <v>0</v>
      </c>
      <c r="M736" s="275">
        <f>ROUND(E70,0)</f>
        <v>0</v>
      </c>
      <c r="N736" s="275">
        <f>ROUND(E75,0)</f>
        <v>0</v>
      </c>
      <c r="O736" s="275">
        <f>ROUND(E73,0)</f>
        <v>0</v>
      </c>
      <c r="P736" s="275">
        <f>IF(E76&gt;0,ROUND(E76,0),0)</f>
        <v>0</v>
      </c>
      <c r="Q736" s="275">
        <f>IF(E77&gt;0,ROUND(E77,0),0)</f>
        <v>0</v>
      </c>
      <c r="R736" s="275">
        <f>IF(E78&gt;0,ROUND(E78,0),0)</f>
        <v>0</v>
      </c>
      <c r="S736" s="275">
        <f>IF(E79&gt;0,ROUND(E79,0),0)</f>
        <v>0</v>
      </c>
      <c r="T736" s="277">
        <f>IF(E80&gt;0,ROUND(E80,2),0)</f>
        <v>0</v>
      </c>
      <c r="U736" s="275"/>
      <c r="V736" s="276"/>
      <c r="W736" s="275"/>
      <c r="X736" s="275"/>
      <c r="Y736" s="275" t="e">
        <f t="shared" si="21"/>
        <v>#DIV/0!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">
      <c r="A737" s="209" t="str">
        <f>RIGHT($C$83,3)&amp;"*"&amp;RIGHT($C$82,4)&amp;"*"&amp;F$55&amp;"*"&amp;"A"</f>
        <v>919*2021*6100*A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 t="e">
        <f t="shared" si="21"/>
        <v>#DIV/0!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">
      <c r="A738" s="209" t="str">
        <f>RIGHT($C$83,3)&amp;"*"&amp;RIGHT($C$82,4)&amp;"*"&amp;G$55&amp;"*"&amp;"A"</f>
        <v>919*2021*6120*A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 t="e">
        <f t="shared" si="21"/>
        <v>#DIV/0!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">
      <c r="A739" s="209" t="str">
        <f>RIGHT($C$83,3)&amp;"*"&amp;RIGHT($C$82,4)&amp;"*"&amp;H$55&amp;"*"&amp;"A"</f>
        <v>919*2021*6140*A</v>
      </c>
      <c r="B739" s="275">
        <f>ROUND(H59,0)</f>
        <v>23508</v>
      </c>
      <c r="C739" s="277">
        <f>ROUND(H60,2)</f>
        <v>116.2</v>
      </c>
      <c r="D739" s="275">
        <f>ROUND(H61,0)</f>
        <v>9073379</v>
      </c>
      <c r="E739" s="275">
        <f>ROUND(H62,0)</f>
        <v>1725557</v>
      </c>
      <c r="F739" s="275">
        <f>ROUND(H63,0)</f>
        <v>991319</v>
      </c>
      <c r="G739" s="275">
        <f>ROUND(H64,0)</f>
        <v>845258</v>
      </c>
      <c r="H739" s="275">
        <f>ROUND(H65,0)</f>
        <v>3713</v>
      </c>
      <c r="I739" s="275">
        <f>ROUND(H66,0)</f>
        <v>85250</v>
      </c>
      <c r="J739" s="275">
        <f>ROUND(H67,0)</f>
        <v>3334</v>
      </c>
      <c r="K739" s="275">
        <f>ROUND(H68,0)</f>
        <v>0</v>
      </c>
      <c r="L739" s="275">
        <f>ROUND(H69,0)</f>
        <v>212076</v>
      </c>
      <c r="M739" s="275">
        <f>ROUND(H70,0)</f>
        <v>1881</v>
      </c>
      <c r="N739" s="275">
        <f>ROUND(H75,0)</f>
        <v>54785563</v>
      </c>
      <c r="O739" s="275">
        <f>ROUND(H73,0)</f>
        <v>54785563</v>
      </c>
      <c r="P739" s="275">
        <f>IF(H76&gt;0,ROUND(H76,0),0)</f>
        <v>10751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 t="e">
        <f t="shared" si="21"/>
        <v>#DIV/0!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">
      <c r="A740" s="209" t="str">
        <f>RIGHT($C$83,3)&amp;"*"&amp;RIGHT($C$82,4)&amp;"*"&amp;I$55&amp;"*"&amp;"A"</f>
        <v>919*2021*6150*A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 t="e">
        <f t="shared" si="21"/>
        <v>#DIV/0!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">
      <c r="A741" s="209" t="str">
        <f>RIGHT($C$83,3)&amp;"*"&amp;RIGHT($C$82,4)&amp;"*"&amp;J$55&amp;"*"&amp;"A"</f>
        <v>919*2021*6170*A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 t="e">
        <f t="shared" si="21"/>
        <v>#DIV/0!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">
      <c r="A742" s="209" t="str">
        <f>RIGHT($C$83,3)&amp;"*"&amp;RIGHT($C$82,4)&amp;"*"&amp;K$55&amp;"*"&amp;"A"</f>
        <v>919*2021*6200*A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 t="e">
        <f t="shared" si="21"/>
        <v>#DIV/0!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">
      <c r="A743" s="209" t="str">
        <f>RIGHT($C$83,3)&amp;"*"&amp;RIGHT($C$82,4)&amp;"*"&amp;L$55&amp;"*"&amp;"A"</f>
        <v>919*2021*6210*A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 t="e">
        <f t="shared" si="21"/>
        <v>#DIV/0!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">
      <c r="A744" s="209" t="str">
        <f>RIGHT($C$83,3)&amp;"*"&amp;RIGHT($C$82,4)&amp;"*"&amp;M$55&amp;"*"&amp;"A"</f>
        <v>919*2021*6330*A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 t="e">
        <f t="shared" si="21"/>
        <v>#DIV/0!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">
      <c r="A745" s="209" t="str">
        <f>RIGHT($C$83,3)&amp;"*"&amp;RIGHT($C$82,4)&amp;"*"&amp;N$55&amp;"*"&amp;"A"</f>
        <v>919*2021*6400*A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 t="e">
        <f t="shared" si="21"/>
        <v>#DIV/0!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">
      <c r="A746" s="209" t="str">
        <f>RIGHT($C$83,3)&amp;"*"&amp;RIGHT($C$82,4)&amp;"*"&amp;O$55&amp;"*"&amp;"A"</f>
        <v>919*2021*7010*A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 t="e">
        <f t="shared" si="21"/>
        <v>#DIV/0!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">
      <c r="A747" s="209" t="str">
        <f>RIGHT($C$83,3)&amp;"*"&amp;RIGHT($C$82,4)&amp;"*"&amp;P$55&amp;"*"&amp;"A"</f>
        <v>919*2021*7020*A</v>
      </c>
      <c r="B747" s="275">
        <f>ROUND(P59,0)</f>
        <v>0</v>
      </c>
      <c r="C747" s="277">
        <f>ROUND(P60,2)</f>
        <v>0</v>
      </c>
      <c r="D747" s="275">
        <f>ROUND(P61,0)</f>
        <v>0</v>
      </c>
      <c r="E747" s="275">
        <f>ROUND(P62,0)</f>
        <v>0</v>
      </c>
      <c r="F747" s="275">
        <f>ROUND(P63,0)</f>
        <v>0</v>
      </c>
      <c r="G747" s="275">
        <f>ROUND(P64,0)</f>
        <v>0</v>
      </c>
      <c r="H747" s="275">
        <f>ROUND(P65,0)</f>
        <v>0</v>
      </c>
      <c r="I747" s="275">
        <f>ROUND(P66,0)</f>
        <v>0</v>
      </c>
      <c r="J747" s="275">
        <f>ROUND(P67,0)</f>
        <v>0</v>
      </c>
      <c r="K747" s="275">
        <f>ROUND(P68,0)</f>
        <v>0</v>
      </c>
      <c r="L747" s="275">
        <f>ROUND(P69,0)</f>
        <v>0</v>
      </c>
      <c r="M747" s="275">
        <f>ROUND(P70,0)</f>
        <v>0</v>
      </c>
      <c r="N747" s="275">
        <f>ROUND(P75,0)</f>
        <v>0</v>
      </c>
      <c r="O747" s="275">
        <f>ROUND(P73,0)</f>
        <v>0</v>
      </c>
      <c r="P747" s="275">
        <f>IF(P76&gt;0,ROUND(P76,0),0)</f>
        <v>0</v>
      </c>
      <c r="Q747" s="275">
        <f>IF(P77&gt;0,ROUND(P77,0),0)</f>
        <v>0</v>
      </c>
      <c r="R747" s="275">
        <f>IF(P78&gt;0,ROUND(P78,0),0)</f>
        <v>0</v>
      </c>
      <c r="S747" s="275">
        <f>IF(P79&gt;0,ROUND(P79,0),0)</f>
        <v>0</v>
      </c>
      <c r="T747" s="277">
        <f>IF(P80&gt;0,ROUND(P80,2),0)</f>
        <v>0</v>
      </c>
      <c r="U747" s="275"/>
      <c r="V747" s="276"/>
      <c r="W747" s="275"/>
      <c r="X747" s="275"/>
      <c r="Y747" s="275" t="e">
        <f t="shared" si="21"/>
        <v>#DIV/0!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">
      <c r="A748" s="209" t="str">
        <f>RIGHT($C$83,3)&amp;"*"&amp;RIGHT($C$82,4)&amp;"*"&amp;Q$55&amp;"*"&amp;"A"</f>
        <v>919*2021*7030*A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 t="e">
        <f t="shared" si="21"/>
        <v>#DIV/0!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">
      <c r="A749" s="209" t="str">
        <f>RIGHT($C$83,3)&amp;"*"&amp;RIGHT($C$82,4)&amp;"*"&amp;R$55&amp;"*"&amp;"A"</f>
        <v>919*2021*7040*A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 t="e">
        <f t="shared" si="21"/>
        <v>#DIV/0!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">
      <c r="A750" s="209" t="str">
        <f>RIGHT($C$83,3)&amp;"*"&amp;RIGHT($C$82,4)&amp;"*"&amp;S$55&amp;"*"&amp;"A"</f>
        <v>919*2021*7050*A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 t="e">
        <f t="shared" si="21"/>
        <v>#DIV/0!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">
      <c r="A751" s="209" t="str">
        <f>RIGHT($C$83,3)&amp;"*"&amp;RIGHT($C$82,4)&amp;"*"&amp;T$55&amp;"*"&amp;"A"</f>
        <v>919*2021*7060*A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 t="e">
        <f t="shared" si="21"/>
        <v>#DIV/0!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">
      <c r="A752" s="209" t="str">
        <f>RIGHT($C$83,3)&amp;"*"&amp;RIGHT($C$82,4)&amp;"*"&amp;U$55&amp;"*"&amp;"A"</f>
        <v>919*2021*7070*A</v>
      </c>
      <c r="B752" s="275">
        <f>ROUND(U59,0)</f>
        <v>0</v>
      </c>
      <c r="C752" s="277">
        <f>ROUND(U60,2)</f>
        <v>0</v>
      </c>
      <c r="D752" s="275">
        <f>ROUND(U61,0)</f>
        <v>0</v>
      </c>
      <c r="E752" s="275">
        <f>ROUND(U62,0)</f>
        <v>0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0</v>
      </c>
      <c r="J752" s="275">
        <f>ROUND(U67,0)</f>
        <v>0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0</v>
      </c>
      <c r="O752" s="275">
        <f>ROUND(U73,0)</f>
        <v>0</v>
      </c>
      <c r="P752" s="275">
        <f>IF(U76&gt;0,ROUND(U76,0),0)</f>
        <v>0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 t="e">
        <f t="shared" si="21"/>
        <v>#DIV/0!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">
      <c r="A753" s="209" t="str">
        <f>RIGHT($C$83,3)&amp;"*"&amp;RIGHT($C$82,4)&amp;"*"&amp;V$55&amp;"*"&amp;"A"</f>
        <v>919*2021*7110*A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 t="e">
        <f t="shared" si="21"/>
        <v>#DIV/0!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">
      <c r="A754" s="209" t="str">
        <f>RIGHT($C$83,3)&amp;"*"&amp;RIGHT($C$82,4)&amp;"*"&amp;W$55&amp;"*"&amp;"A"</f>
        <v>919*2021*7120*A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 t="e">
        <f t="shared" si="21"/>
        <v>#DIV/0!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">
      <c r="A755" s="209" t="str">
        <f>RIGHT($C$83,3)&amp;"*"&amp;RIGHT($C$82,4)&amp;"*"&amp;X$55&amp;"*"&amp;"A"</f>
        <v>919*2021*7130*A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 t="e">
        <f t="shared" si="21"/>
        <v>#DIV/0!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">
      <c r="A756" s="209" t="str">
        <f>RIGHT($C$83,3)&amp;"*"&amp;RIGHT($C$82,4)&amp;"*"&amp;Y$55&amp;"*"&amp;"A"</f>
        <v>919*2021*7140*A</v>
      </c>
      <c r="B756" s="275">
        <f>ROUND(Y59,0)</f>
        <v>0</v>
      </c>
      <c r="C756" s="277">
        <f>ROUND(Y60,2)</f>
        <v>0</v>
      </c>
      <c r="D756" s="275">
        <f>ROUND(Y61,0)</f>
        <v>0</v>
      </c>
      <c r="E756" s="275">
        <f>ROUND(Y62,0)</f>
        <v>0</v>
      </c>
      <c r="F756" s="275">
        <f>ROUND(Y63,0)</f>
        <v>0</v>
      </c>
      <c r="G756" s="275">
        <f>ROUND(Y64,0)</f>
        <v>0</v>
      </c>
      <c r="H756" s="275">
        <f>ROUND(Y65,0)</f>
        <v>0</v>
      </c>
      <c r="I756" s="275">
        <f>ROUND(Y66,0)</f>
        <v>0</v>
      </c>
      <c r="J756" s="275">
        <f>ROUND(Y67,0)</f>
        <v>0</v>
      </c>
      <c r="K756" s="275">
        <f>ROUND(Y68,0)</f>
        <v>0</v>
      </c>
      <c r="L756" s="275">
        <f>ROUND(Y69,0)</f>
        <v>0</v>
      </c>
      <c r="M756" s="275">
        <f>ROUND(Y70,0)</f>
        <v>0</v>
      </c>
      <c r="N756" s="275">
        <f>ROUND(Y75,0)</f>
        <v>0</v>
      </c>
      <c r="O756" s="275">
        <f>ROUND(Y73,0)</f>
        <v>0</v>
      </c>
      <c r="P756" s="275">
        <f>IF(Y76&gt;0,ROUND(Y76,0),0)</f>
        <v>0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0</v>
      </c>
      <c r="T756" s="277">
        <f>IF(Y80&gt;0,ROUND(Y80,2),0)</f>
        <v>0</v>
      </c>
      <c r="U756" s="275"/>
      <c r="V756" s="276"/>
      <c r="W756" s="275"/>
      <c r="X756" s="275"/>
      <c r="Y756" s="275" t="e">
        <f t="shared" si="21"/>
        <v>#DIV/0!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">
      <c r="A757" s="209" t="str">
        <f>RIGHT($C$83,3)&amp;"*"&amp;RIGHT($C$82,4)&amp;"*"&amp;Z$55&amp;"*"&amp;"A"</f>
        <v>919*2021*7150*A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 t="e">
        <f t="shared" si="21"/>
        <v>#DIV/0!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">
      <c r="A758" s="209" t="str">
        <f>RIGHT($C$83,3)&amp;"*"&amp;RIGHT($C$82,4)&amp;"*"&amp;AA$55&amp;"*"&amp;"A"</f>
        <v>919*2021*7160*A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 t="e">
        <f t="shared" si="21"/>
        <v>#DIV/0!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">
      <c r="A759" s="209" t="str">
        <f>RIGHT($C$83,3)&amp;"*"&amp;RIGHT($C$82,4)&amp;"*"&amp;AB$55&amp;"*"&amp;"A"</f>
        <v>919*2021*7170*A</v>
      </c>
      <c r="B759" s="275"/>
      <c r="C759" s="277">
        <f>ROUND(AB60,2)</f>
        <v>4.5</v>
      </c>
      <c r="D759" s="275">
        <f>ROUND(AB61,0)</f>
        <v>550904</v>
      </c>
      <c r="E759" s="275">
        <f>ROUND(AB62,0)</f>
        <v>85874</v>
      </c>
      <c r="F759" s="275">
        <f>ROUND(AB63,0)</f>
        <v>115</v>
      </c>
      <c r="G759" s="275">
        <f>ROUND(AB64,0)</f>
        <v>29059</v>
      </c>
      <c r="H759" s="275">
        <f>ROUND(AB65,0)</f>
        <v>2597</v>
      </c>
      <c r="I759" s="275">
        <f>ROUND(AB66,0)</f>
        <v>325</v>
      </c>
      <c r="J759" s="275">
        <f>ROUND(AB67,0)</f>
        <v>22806</v>
      </c>
      <c r="K759" s="275">
        <f>ROUND(AB68,0)</f>
        <v>0</v>
      </c>
      <c r="L759" s="275">
        <f>ROUND(AB69,0)</f>
        <v>278745</v>
      </c>
      <c r="M759" s="275">
        <f>ROUND(AB70,0)</f>
        <v>0</v>
      </c>
      <c r="N759" s="275">
        <f>ROUND(AB75,0)</f>
        <v>0</v>
      </c>
      <c r="O759" s="275">
        <f>ROUND(AB73,0)</f>
        <v>0</v>
      </c>
      <c r="P759" s="275">
        <f>IF(AB76&gt;0,ROUND(AB76,0),0)</f>
        <v>392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 t="e">
        <f t="shared" si="21"/>
        <v>#DIV/0!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">
      <c r="A760" s="209" t="str">
        <f>RIGHT($C$83,3)&amp;"*"&amp;RIGHT($C$82,4)&amp;"*"&amp;AC$55&amp;"*"&amp;"A"</f>
        <v>919*2021*7180*A</v>
      </c>
      <c r="B760" s="275">
        <f>ROUND(AC59,0)</f>
        <v>0</v>
      </c>
      <c r="C760" s="277">
        <f>ROUND(AC60,2)</f>
        <v>0</v>
      </c>
      <c r="D760" s="275">
        <f>ROUND(AC61,0)</f>
        <v>0</v>
      </c>
      <c r="E760" s="275">
        <f>ROUND(AC62,0)</f>
        <v>0</v>
      </c>
      <c r="F760" s="275">
        <f>ROUND(AC63,0)</f>
        <v>0</v>
      </c>
      <c r="G760" s="275">
        <f>ROUND(AC64,0)</f>
        <v>0</v>
      </c>
      <c r="H760" s="275">
        <f>ROUND(AC65,0)</f>
        <v>0</v>
      </c>
      <c r="I760" s="275">
        <f>ROUND(AC66,0)</f>
        <v>0</v>
      </c>
      <c r="J760" s="275">
        <f>ROUND(AC67,0)</f>
        <v>0</v>
      </c>
      <c r="K760" s="275">
        <f>ROUND(AC68,0)</f>
        <v>0</v>
      </c>
      <c r="L760" s="275">
        <f>ROUND(AC69,0)</f>
        <v>0</v>
      </c>
      <c r="M760" s="275">
        <f>ROUND(AC70,0)</f>
        <v>0</v>
      </c>
      <c r="N760" s="275">
        <f>ROUND(AC75,0)</f>
        <v>0</v>
      </c>
      <c r="O760" s="275">
        <f>ROUND(AC73,0)</f>
        <v>0</v>
      </c>
      <c r="P760" s="275">
        <f>IF(AC76&gt;0,ROUND(AC76,0),0)</f>
        <v>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 t="e">
        <f t="shared" si="21"/>
        <v>#DIV/0!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">
      <c r="A761" s="209" t="str">
        <f>RIGHT($C$83,3)&amp;"*"&amp;RIGHT($C$82,4)&amp;"*"&amp;AD$55&amp;"*"&amp;"A"</f>
        <v>919*2021*7190*A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 t="e">
        <f t="shared" si="21"/>
        <v>#DIV/0!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">
      <c r="A762" s="209" t="str">
        <f>RIGHT($C$83,3)&amp;"*"&amp;RIGHT($C$82,4)&amp;"*"&amp;AE$55&amp;"*"&amp;"A"</f>
        <v>919*2021*7200*A</v>
      </c>
      <c r="B762" s="275">
        <f>ROUND(AE59,0)</f>
        <v>0</v>
      </c>
      <c r="C762" s="277">
        <f>ROUND(AE60,2)</f>
        <v>0</v>
      </c>
      <c r="D762" s="275">
        <f>ROUND(AE61,0)</f>
        <v>0</v>
      </c>
      <c r="E762" s="275">
        <f>ROUND(AE62,0)</f>
        <v>0</v>
      </c>
      <c r="F762" s="275">
        <f>ROUND(AE63,0)</f>
        <v>0</v>
      </c>
      <c r="G762" s="275">
        <f>ROUND(AE64,0)</f>
        <v>0</v>
      </c>
      <c r="H762" s="275">
        <f>ROUND(AE65,0)</f>
        <v>0</v>
      </c>
      <c r="I762" s="275">
        <f>ROUND(AE66,0)</f>
        <v>0</v>
      </c>
      <c r="J762" s="275">
        <f>ROUND(AE67,0)</f>
        <v>0</v>
      </c>
      <c r="K762" s="275">
        <f>ROUND(AE68,0)</f>
        <v>0</v>
      </c>
      <c r="L762" s="275">
        <f>ROUND(AE69,0)</f>
        <v>0</v>
      </c>
      <c r="M762" s="275">
        <f>ROUND(AE70,0)</f>
        <v>0</v>
      </c>
      <c r="N762" s="275">
        <f>ROUND(AE75,0)</f>
        <v>0</v>
      </c>
      <c r="O762" s="275">
        <f>ROUND(AE73,0)</f>
        <v>0</v>
      </c>
      <c r="P762" s="275">
        <f>IF(AE76&gt;0,ROUND(AE76,0),0)</f>
        <v>0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 t="e">
        <f t="shared" si="21"/>
        <v>#DIV/0!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">
      <c r="A763" s="209" t="str">
        <f>RIGHT($C$83,3)&amp;"*"&amp;RIGHT($C$82,4)&amp;"*"&amp;AF$55&amp;"*"&amp;"A"</f>
        <v>919*2021*7220*A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 t="e">
        <f t="shared" si="21"/>
        <v>#DIV/0!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">
      <c r="A764" s="209" t="str">
        <f>RIGHT($C$83,3)&amp;"*"&amp;RIGHT($C$82,4)&amp;"*"&amp;AG$55&amp;"*"&amp;"A"</f>
        <v>919*2021*7230*A</v>
      </c>
      <c r="B764" s="275">
        <f>ROUND(AG59,0)</f>
        <v>0</v>
      </c>
      <c r="C764" s="277">
        <f>ROUND(AG60,2)</f>
        <v>0</v>
      </c>
      <c r="D764" s="275">
        <f>ROUND(AG61,0)</f>
        <v>0</v>
      </c>
      <c r="E764" s="275">
        <f>ROUND(AG62,0)</f>
        <v>0</v>
      </c>
      <c r="F764" s="275">
        <f>ROUND(AG63,0)</f>
        <v>0</v>
      </c>
      <c r="G764" s="275">
        <f>ROUND(AG64,0)</f>
        <v>0</v>
      </c>
      <c r="H764" s="275">
        <f>ROUND(AG65,0)</f>
        <v>0</v>
      </c>
      <c r="I764" s="275">
        <f>ROUND(AG66,0)</f>
        <v>0</v>
      </c>
      <c r="J764" s="275">
        <f>ROUND(AG67,0)</f>
        <v>0</v>
      </c>
      <c r="K764" s="275">
        <f>ROUND(AG68,0)</f>
        <v>0</v>
      </c>
      <c r="L764" s="275">
        <f>ROUND(AG69,0)</f>
        <v>0</v>
      </c>
      <c r="M764" s="275">
        <f>ROUND(AG70,0)</f>
        <v>0</v>
      </c>
      <c r="N764" s="275">
        <f>ROUND(AG75,0)</f>
        <v>0</v>
      </c>
      <c r="O764" s="275">
        <f>ROUND(AG73,0)</f>
        <v>0</v>
      </c>
      <c r="P764" s="275">
        <f>IF(AG76&gt;0,ROUND(AG76,0),0)</f>
        <v>0</v>
      </c>
      <c r="Q764" s="275">
        <f>IF(AG77&gt;0,ROUND(AG77,0),0)</f>
        <v>0</v>
      </c>
      <c r="R764" s="275">
        <f>IF(AG78&gt;0,ROUND(AG78,0),0)</f>
        <v>0</v>
      </c>
      <c r="S764" s="275">
        <f>IF(AG79&gt;0,ROUND(AG79,0),0)</f>
        <v>0</v>
      </c>
      <c r="T764" s="277">
        <f>IF(AG80&gt;0,ROUND(AG80,2),0)</f>
        <v>0</v>
      </c>
      <c r="U764" s="275"/>
      <c r="V764" s="276"/>
      <c r="W764" s="275"/>
      <c r="X764" s="275"/>
      <c r="Y764" s="275" t="e">
        <f t="shared" si="21"/>
        <v>#DIV/0!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">
      <c r="A765" s="209" t="str">
        <f>RIGHT($C$83,3)&amp;"*"&amp;RIGHT($C$82,4)&amp;"*"&amp;AH$55&amp;"*"&amp;"A"</f>
        <v>919*2021*7240*A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 t="e">
        <f t="shared" si="21"/>
        <v>#DIV/0!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">
      <c r="A766" s="209" t="str">
        <f>RIGHT($C$83,3)&amp;"*"&amp;RIGHT($C$82,4)&amp;"*"&amp;AI$55&amp;"*"&amp;"A"</f>
        <v>919*2021*7250*A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 t="e">
        <f t="shared" si="21"/>
        <v>#DIV/0!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">
      <c r="A767" s="209" t="str">
        <f>RIGHT($C$83,3)&amp;"*"&amp;RIGHT($C$82,4)&amp;"*"&amp;AJ$55&amp;"*"&amp;"A"</f>
        <v>919*2021*7260*A</v>
      </c>
      <c r="B767" s="275">
        <f>ROUND(AJ59,0)</f>
        <v>0</v>
      </c>
      <c r="C767" s="277">
        <f>ROUND(AJ60,2)</f>
        <v>0</v>
      </c>
      <c r="D767" s="275">
        <f>ROUND(AJ61,0)</f>
        <v>0</v>
      </c>
      <c r="E767" s="275">
        <f>ROUND(AJ62,0)</f>
        <v>0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0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0</v>
      </c>
      <c r="O767" s="275">
        <f>ROUND(AJ73,0)</f>
        <v>0</v>
      </c>
      <c r="P767" s="275">
        <f>IF(AJ76&gt;0,ROUND(AJ76,0),0)</f>
        <v>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 t="e">
        <f t="shared" si="21"/>
        <v>#DIV/0!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">
      <c r="A768" s="209" t="str">
        <f>RIGHT($C$83,3)&amp;"*"&amp;RIGHT($C$82,4)&amp;"*"&amp;AK$55&amp;"*"&amp;"A"</f>
        <v>919*2021*7310*A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 t="e">
        <f t="shared" si="21"/>
        <v>#DIV/0!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">
      <c r="A769" s="209" t="str">
        <f>RIGHT($C$83,3)&amp;"*"&amp;RIGHT($C$82,4)&amp;"*"&amp;AL$55&amp;"*"&amp;"A"</f>
        <v>919*2021*7320*A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 t="e">
        <f t="shared" si="21"/>
        <v>#DIV/0!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">
      <c r="A770" s="209" t="str">
        <f>RIGHT($C$83,3)&amp;"*"&amp;RIGHT($C$82,4)&amp;"*"&amp;AM$55&amp;"*"&amp;"A"</f>
        <v>919*2021*7330*A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 t="e">
        <f t="shared" si="21"/>
        <v>#DIV/0!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">
      <c r="A771" s="209" t="str">
        <f>RIGHT($C$83,3)&amp;"*"&amp;RIGHT($C$82,4)&amp;"*"&amp;AN$55&amp;"*"&amp;"A"</f>
        <v>919*2021*7340*A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 t="e">
        <f t="shared" si="21"/>
        <v>#DIV/0!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">
      <c r="A772" s="209" t="str">
        <f>RIGHT($C$83,3)&amp;"*"&amp;RIGHT($C$82,4)&amp;"*"&amp;AO$55&amp;"*"&amp;"A"</f>
        <v>919*2021*7350*A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 t="e">
        <f t="shared" si="21"/>
        <v>#DIV/0!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">
      <c r="A773" s="209" t="str">
        <f>RIGHT($C$83,3)&amp;"*"&amp;RIGHT($C$82,4)&amp;"*"&amp;AP$55&amp;"*"&amp;"A"</f>
        <v>919*2021*7380*A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 t="e">
        <f t="shared" si="21"/>
        <v>#DIV/0!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">
      <c r="A774" s="209" t="str">
        <f>RIGHT($C$83,3)&amp;"*"&amp;RIGHT($C$82,4)&amp;"*"&amp;AQ$55&amp;"*"&amp;"A"</f>
        <v>919*2021*7390*A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 t="e">
        <f t="shared" si="21"/>
        <v>#DIV/0!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">
      <c r="A775" s="209" t="str">
        <f>RIGHT($C$83,3)&amp;"*"&amp;RIGHT($C$82,4)&amp;"*"&amp;AR$55&amp;"*"&amp;"A"</f>
        <v>919*2021*7400*A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 t="e">
        <f t="shared" si="21"/>
        <v>#DIV/0!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">
      <c r="A776" s="209" t="str">
        <f>RIGHT($C$83,3)&amp;"*"&amp;RIGHT($C$82,4)&amp;"*"&amp;AS$55&amp;"*"&amp;"A"</f>
        <v>919*2021*7410*A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 t="e">
        <f t="shared" si="21"/>
        <v>#DIV/0!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">
      <c r="A777" s="209" t="str">
        <f>RIGHT($C$83,3)&amp;"*"&amp;RIGHT($C$82,4)&amp;"*"&amp;AT$55&amp;"*"&amp;"A"</f>
        <v>919*2021*7420*A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 t="e">
        <f t="shared" si="21"/>
        <v>#DIV/0!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">
      <c r="A778" s="209" t="str">
        <f>RIGHT($C$83,3)&amp;"*"&amp;RIGHT($C$82,4)&amp;"*"&amp;AU$55&amp;"*"&amp;"A"</f>
        <v>919*2021*7430*A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 t="e">
        <f t="shared" si="21"/>
        <v>#DIV/0!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">
      <c r="A779" s="209" t="str">
        <f>RIGHT($C$83,3)&amp;"*"&amp;RIGHT($C$82,4)&amp;"*"&amp;AV$55&amp;"*"&amp;"A"</f>
        <v>919*2021*7490*A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 t="e">
        <f t="shared" si="21"/>
        <v>#DIV/0!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">
      <c r="A780" s="209" t="str">
        <f>RIGHT($C$83,3)&amp;"*"&amp;RIGHT($C$82,4)&amp;"*"&amp;AW$55&amp;"*"&amp;"A"</f>
        <v>919*2021*8200*A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">
      <c r="A781" s="209" t="str">
        <f>RIGHT($C$83,3)&amp;"*"&amp;RIGHT($C$82,4)&amp;"*"&amp;AX$55&amp;"*"&amp;"A"</f>
        <v>919*2021*8310*A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">
      <c r="A782" s="209" t="str">
        <f>RIGHT($C$83,3)&amp;"*"&amp;RIGHT($C$82,4)&amp;"*"&amp;AY$55&amp;"*"&amp;"A"</f>
        <v>919*2021*8320*A</v>
      </c>
      <c r="B782" s="275">
        <f>ROUND(AY59,0)</f>
        <v>0</v>
      </c>
      <c r="C782" s="277">
        <f>ROUND(AY60,2)</f>
        <v>0</v>
      </c>
      <c r="D782" s="275">
        <f>ROUND(AY61,0)</f>
        <v>0</v>
      </c>
      <c r="E782" s="275">
        <f>ROUND(AY62,0)</f>
        <v>0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0</v>
      </c>
      <c r="J782" s="275">
        <f>ROUND(AY67,0)</f>
        <v>0</v>
      </c>
      <c r="K782" s="275">
        <f>ROUND(AY68,0)</f>
        <v>0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">
      <c r="A783" s="209" t="str">
        <f>RIGHT($C$83,3)&amp;"*"&amp;RIGHT($C$82,4)&amp;"*"&amp;AZ$55&amp;"*"&amp;"A"</f>
        <v>919*2021*8330*A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">
      <c r="A784" s="209" t="str">
        <f>RIGHT($C$83,3)&amp;"*"&amp;RIGHT($C$82,4)&amp;"*"&amp;BA$55&amp;"*"&amp;"A"</f>
        <v>919*2021*8350*A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">
      <c r="A785" s="209" t="str">
        <f>RIGHT($C$83,3)&amp;"*"&amp;RIGHT($C$82,4)&amp;"*"&amp;BB$55&amp;"*"&amp;"A"</f>
        <v>919*2021*8360*A</v>
      </c>
      <c r="B785" s="275"/>
      <c r="C785" s="277">
        <f>ROUND(BB60,2)</f>
        <v>14.08</v>
      </c>
      <c r="D785" s="275">
        <f>ROUND(BB61,0)</f>
        <v>898923</v>
      </c>
      <c r="E785" s="275">
        <f>ROUND(BB62,0)</f>
        <v>217942</v>
      </c>
      <c r="F785" s="275">
        <f>ROUND(BB63,0)</f>
        <v>517</v>
      </c>
      <c r="G785" s="275">
        <f>ROUND(BB64,0)</f>
        <v>5635</v>
      </c>
      <c r="H785" s="275">
        <f>ROUND(BB65,0)</f>
        <v>6390</v>
      </c>
      <c r="I785" s="275">
        <f>ROUND(BB66,0)</f>
        <v>0</v>
      </c>
      <c r="J785" s="275">
        <f>ROUND(BB67,0)</f>
        <v>59</v>
      </c>
      <c r="K785" s="275">
        <f>ROUND(BB68,0)</f>
        <v>0</v>
      </c>
      <c r="L785" s="275">
        <f>ROUND(BB69,0)</f>
        <v>10234</v>
      </c>
      <c r="M785" s="275">
        <f>ROUND(BB70,0)</f>
        <v>0</v>
      </c>
      <c r="N785" s="275"/>
      <c r="O785" s="275"/>
      <c r="P785" s="275">
        <f>IF(BB76&gt;0,ROUND(BB76,0),0)</f>
        <v>1021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">
      <c r="A786" s="209" t="str">
        <f>RIGHT($C$83,3)&amp;"*"&amp;RIGHT($C$82,4)&amp;"*"&amp;BC$55&amp;"*"&amp;"A"</f>
        <v>919*2021*8370*A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">
      <c r="A787" s="209" t="str">
        <f>RIGHT($C$83,3)&amp;"*"&amp;RIGHT($C$82,4)&amp;"*"&amp;BD$55&amp;"*"&amp;"A"</f>
        <v>919*2021*8420*A</v>
      </c>
      <c r="B787" s="275"/>
      <c r="C787" s="277">
        <f>ROUND(BD60,2)</f>
        <v>0.35</v>
      </c>
      <c r="D787" s="275">
        <f>ROUND(BD61,0)</f>
        <v>13171</v>
      </c>
      <c r="E787" s="275">
        <f>ROUND(BD62,0)</f>
        <v>3686</v>
      </c>
      <c r="F787" s="275">
        <f>ROUND(BD63,0)</f>
        <v>3</v>
      </c>
      <c r="G787" s="275">
        <f>ROUND(BD64,0)</f>
        <v>123</v>
      </c>
      <c r="H787" s="275">
        <f>ROUND(BD65,0)</f>
        <v>54</v>
      </c>
      <c r="I787" s="275">
        <f>ROUND(BD66,0)</f>
        <v>0</v>
      </c>
      <c r="J787" s="275">
        <f>ROUND(BD67,0)</f>
        <v>27</v>
      </c>
      <c r="K787" s="275">
        <f>ROUND(BD68,0)</f>
        <v>0</v>
      </c>
      <c r="L787" s="275">
        <f>ROUND(BD69,0)</f>
        <v>773</v>
      </c>
      <c r="M787" s="275">
        <f>ROUND(BD70,0)</f>
        <v>0</v>
      </c>
      <c r="N787" s="275"/>
      <c r="O787" s="275"/>
      <c r="P787" s="275">
        <f>IF(BD76&gt;0,ROUND(BD76,0),0)</f>
        <v>351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">
      <c r="A788" s="209" t="str">
        <f>RIGHT($C$83,3)&amp;"*"&amp;RIGHT($C$82,4)&amp;"*"&amp;BE$55&amp;"*"&amp;"A"</f>
        <v>919*2021*8430*A</v>
      </c>
      <c r="B788" s="275">
        <f>ROUND(BE59,0)</f>
        <v>43400</v>
      </c>
      <c r="C788" s="277">
        <f>ROUND(BE60,2)</f>
        <v>2.44</v>
      </c>
      <c r="D788" s="275">
        <f>ROUND(BE61,0)</f>
        <v>178880</v>
      </c>
      <c r="E788" s="275">
        <f>ROUND(BE62,0)</f>
        <v>37814</v>
      </c>
      <c r="F788" s="275">
        <f>ROUND(BE63,0)</f>
        <v>123</v>
      </c>
      <c r="G788" s="275">
        <f>ROUND(BE64,0)</f>
        <v>4962</v>
      </c>
      <c r="H788" s="275">
        <f>ROUND(BE65,0)</f>
        <v>26020</v>
      </c>
      <c r="I788" s="275">
        <f>ROUND(BE66,0)</f>
        <v>897</v>
      </c>
      <c r="J788" s="275">
        <f>ROUND(BE67,0)</f>
        <v>22736</v>
      </c>
      <c r="K788" s="275">
        <f>ROUND(BE68,0)</f>
        <v>0</v>
      </c>
      <c r="L788" s="275">
        <f>ROUND(BE69,0)</f>
        <v>68218</v>
      </c>
      <c r="M788" s="275">
        <f>ROUND(BE70,0)</f>
        <v>704</v>
      </c>
      <c r="N788" s="275"/>
      <c r="O788" s="275"/>
      <c r="P788" s="275">
        <f>IF(BE76&gt;0,ROUND(BE76,0),0)</f>
        <v>1503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">
      <c r="A789" s="209" t="str">
        <f>RIGHT($C$83,3)&amp;"*"&amp;RIGHT($C$82,4)&amp;"*"&amp;BF$55&amp;"*"&amp;"A"</f>
        <v>919*2021*8460*A</v>
      </c>
      <c r="B789" s="275"/>
      <c r="C789" s="277">
        <f>ROUND(BF60,2)</f>
        <v>0</v>
      </c>
      <c r="D789" s="275">
        <f>ROUND(BF61,0)</f>
        <v>0</v>
      </c>
      <c r="E789" s="275">
        <f>ROUND(BF62,0)</f>
        <v>0</v>
      </c>
      <c r="F789" s="275">
        <f>ROUND(BF63,0)</f>
        <v>0</v>
      </c>
      <c r="G789" s="275">
        <f>ROUND(BF64,0)</f>
        <v>63266</v>
      </c>
      <c r="H789" s="275">
        <f>ROUND(BF65,0)</f>
        <v>0</v>
      </c>
      <c r="I789" s="275">
        <f>ROUND(BF66,0)</f>
        <v>113785</v>
      </c>
      <c r="J789" s="275">
        <f>ROUND(BF67,0)</f>
        <v>0</v>
      </c>
      <c r="K789" s="275">
        <f>ROUND(BF68,0)</f>
        <v>0</v>
      </c>
      <c r="L789" s="275">
        <f>ROUND(BF69,0)</f>
        <v>256136</v>
      </c>
      <c r="M789" s="275">
        <f>ROUND(BF70,0)</f>
        <v>0</v>
      </c>
      <c r="N789" s="275"/>
      <c r="O789" s="275"/>
      <c r="P789" s="275">
        <f>IF(BF76&gt;0,ROUND(BF76,0),0)</f>
        <v>967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">
      <c r="A790" s="209" t="str">
        <f>RIGHT($C$83,3)&amp;"*"&amp;RIGHT($C$82,4)&amp;"*"&amp;BG$55&amp;"*"&amp;"A"</f>
        <v>919*2021*8470*A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">
      <c r="A791" s="209" t="str">
        <f>RIGHT($C$83,3)&amp;"*"&amp;RIGHT($C$82,4)&amp;"*"&amp;BH$55&amp;"*"&amp;"A"</f>
        <v>919*2021*8480*A</v>
      </c>
      <c r="B791" s="275"/>
      <c r="C791" s="277">
        <f>ROUND(BH60,2)</f>
        <v>1.75</v>
      </c>
      <c r="D791" s="275">
        <f>ROUND(BH61,0)</f>
        <v>357532</v>
      </c>
      <c r="E791" s="275">
        <f>ROUND(BH62,0)</f>
        <v>82056</v>
      </c>
      <c r="F791" s="275">
        <f>ROUND(BH63,0)</f>
        <v>359760</v>
      </c>
      <c r="G791" s="275">
        <f>ROUND(BH64,0)</f>
        <v>455</v>
      </c>
      <c r="H791" s="275">
        <f>ROUND(BH65,0)</f>
        <v>26163</v>
      </c>
      <c r="I791" s="275">
        <f>ROUND(BH66,0)</f>
        <v>2323</v>
      </c>
      <c r="J791" s="275">
        <f>ROUND(BH67,0)</f>
        <v>223120</v>
      </c>
      <c r="K791" s="275">
        <f>ROUND(BH68,0)</f>
        <v>0</v>
      </c>
      <c r="L791" s="275">
        <f>ROUND(BH69,0)</f>
        <v>344643</v>
      </c>
      <c r="M791" s="275">
        <f>ROUND(BH70,0)</f>
        <v>13</v>
      </c>
      <c r="N791" s="275"/>
      <c r="O791" s="275"/>
      <c r="P791" s="275">
        <f>IF(BH76&gt;0,ROUND(BH76,0),0)</f>
        <v>900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">
      <c r="A792" s="209" t="str">
        <f>RIGHT($C$83,3)&amp;"*"&amp;RIGHT($C$82,4)&amp;"*"&amp;BI$55&amp;"*"&amp;"A"</f>
        <v>919*2021*8490*A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">
      <c r="A793" s="209" t="str">
        <f>RIGHT($C$83,3)&amp;"*"&amp;RIGHT($C$82,4)&amp;"*"&amp;BJ$55&amp;"*"&amp;"A"</f>
        <v>919*2021*8510*A</v>
      </c>
      <c r="B793" s="275"/>
      <c r="C793" s="277">
        <f>ROUND(BJ60,2)</f>
        <v>1.1200000000000001</v>
      </c>
      <c r="D793" s="275">
        <f>ROUND(BJ61,0)</f>
        <v>84684</v>
      </c>
      <c r="E793" s="275">
        <f>ROUND(BJ62,0)</f>
        <v>18999</v>
      </c>
      <c r="F793" s="275">
        <f>ROUND(BJ63,0)</f>
        <v>14942</v>
      </c>
      <c r="G793" s="275">
        <f>ROUND(BJ64,0)</f>
        <v>130</v>
      </c>
      <c r="H793" s="275">
        <f>ROUND(BJ65,0)</f>
        <v>5</v>
      </c>
      <c r="I793" s="275">
        <f>ROUND(BJ66,0)</f>
        <v>0</v>
      </c>
      <c r="J793" s="275">
        <f>ROUND(BJ67,0)</f>
        <v>5537</v>
      </c>
      <c r="K793" s="275">
        <f>ROUND(BJ68,0)</f>
        <v>0</v>
      </c>
      <c r="L793" s="275">
        <f>ROUND(BJ69,0)</f>
        <v>8205</v>
      </c>
      <c r="M793" s="275">
        <f>ROUND(BJ70,0)</f>
        <v>962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">
      <c r="A794" s="209" t="str">
        <f>RIGHT($C$83,3)&amp;"*"&amp;RIGHT($C$82,4)&amp;"*"&amp;BK$55&amp;"*"&amp;"A"</f>
        <v>919*2021*8530*A</v>
      </c>
      <c r="B794" s="275"/>
      <c r="C794" s="277">
        <f>ROUND(BK60,2)</f>
        <v>0.65</v>
      </c>
      <c r="D794" s="275">
        <f>ROUND(BK61,0)</f>
        <v>34074</v>
      </c>
      <c r="E794" s="275">
        <f>ROUND(BK62,0)</f>
        <v>10321</v>
      </c>
      <c r="F794" s="275">
        <f>ROUND(BK63,0)</f>
        <v>56268</v>
      </c>
      <c r="G794" s="275">
        <f>ROUND(BK64,0)</f>
        <v>23</v>
      </c>
      <c r="H794" s="275">
        <f>ROUND(BK65,0)</f>
        <v>327</v>
      </c>
      <c r="I794" s="275">
        <f>ROUND(BK66,0)</f>
        <v>0</v>
      </c>
      <c r="J794" s="275">
        <f>ROUND(BK67,0)</f>
        <v>1177</v>
      </c>
      <c r="K794" s="275">
        <f>ROUND(BK68,0)</f>
        <v>0</v>
      </c>
      <c r="L794" s="275">
        <f>ROUND(BK69,0)</f>
        <v>6720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">
      <c r="A795" s="209" t="str">
        <f>RIGHT($C$83,3)&amp;"*"&amp;RIGHT($C$82,4)&amp;"*"&amp;BL$55&amp;"*"&amp;"A"</f>
        <v>919*2021*8560*A</v>
      </c>
      <c r="B795" s="275"/>
      <c r="C795" s="277">
        <f>ROUND(BL60,2)</f>
        <v>2.5</v>
      </c>
      <c r="D795" s="275">
        <f>ROUND(BL61,0)</f>
        <v>166662</v>
      </c>
      <c r="E795" s="275">
        <f>ROUND(BL62,0)</f>
        <v>47836</v>
      </c>
      <c r="F795" s="275">
        <f>ROUND(BL63,0)</f>
        <v>259846</v>
      </c>
      <c r="G795" s="275">
        <f>ROUND(BL64,0)</f>
        <v>0</v>
      </c>
      <c r="H795" s="275">
        <f>ROUND(BL65,0)</f>
        <v>866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13078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">
      <c r="A796" s="209" t="str">
        <f>RIGHT($C$83,3)&amp;"*"&amp;RIGHT($C$82,4)&amp;"*"&amp;BM$55&amp;"*"&amp;"A"</f>
        <v>919*2021*8590*A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">
      <c r="A797" s="209" t="str">
        <f>RIGHT($C$83,3)&amp;"*"&amp;RIGHT($C$82,4)&amp;"*"&amp;BN$55&amp;"*"&amp;"A"</f>
        <v>919*2021*8610*A</v>
      </c>
      <c r="B797" s="275"/>
      <c r="C797" s="277">
        <f>ROUND(BN60,2)</f>
        <v>9.35</v>
      </c>
      <c r="D797" s="275">
        <f>ROUND(BN61,0)</f>
        <v>990064</v>
      </c>
      <c r="E797" s="275">
        <f>ROUND(BN62,0)</f>
        <v>223385</v>
      </c>
      <c r="F797" s="275">
        <f>ROUND(BN63,0)</f>
        <v>213998</v>
      </c>
      <c r="G797" s="275">
        <f>ROUND(BN64,0)</f>
        <v>37806</v>
      </c>
      <c r="H797" s="275">
        <f>ROUND(BN65,0)</f>
        <v>147090</v>
      </c>
      <c r="I797" s="275">
        <f>ROUND(BN66,0)</f>
        <v>9487</v>
      </c>
      <c r="J797" s="275">
        <f>ROUND(BN67,0)</f>
        <v>394026</v>
      </c>
      <c r="K797" s="275">
        <f>ROUND(BN68,0)</f>
        <v>1076</v>
      </c>
      <c r="L797" s="275">
        <f>ROUND(BN69,0)</f>
        <v>490375</v>
      </c>
      <c r="M797" s="275">
        <f>ROUND(BN70,0)</f>
        <v>270380</v>
      </c>
      <c r="N797" s="275"/>
      <c r="O797" s="275"/>
      <c r="P797" s="275">
        <f>IF(BN76&gt;0,ROUND(BN76,0),0)</f>
        <v>23488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">
      <c r="A798" s="209" t="str">
        <f>RIGHT($C$83,3)&amp;"*"&amp;RIGHT($C$82,4)&amp;"*"&amp;BO$55&amp;"*"&amp;"A"</f>
        <v>919*2021*8620*A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">
      <c r="A799" s="209" t="str">
        <f>RIGHT($C$83,3)&amp;"*"&amp;RIGHT($C$82,4)&amp;"*"&amp;BP$55&amp;"*"&amp;"A"</f>
        <v>919*2021*8630*A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">
      <c r="A800" s="209" t="str">
        <f>RIGHT($C$83,3)&amp;"*"&amp;RIGHT($C$82,4)&amp;"*"&amp;BQ$55&amp;"*"&amp;"A"</f>
        <v>919*2021*8640*A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">
      <c r="A801" s="209" t="str">
        <f>RIGHT($C$83,3)&amp;"*"&amp;RIGHT($C$82,4)&amp;"*"&amp;BR$55&amp;"*"&amp;"A"</f>
        <v>919*2021*8650*A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">
      <c r="A802" s="209" t="str">
        <f>RIGHT($C$83,3)&amp;"*"&amp;RIGHT($C$82,4)&amp;"*"&amp;BS$55&amp;"*"&amp;"A"</f>
        <v>919*2021*8660*A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">
      <c r="A803" s="209" t="str">
        <f>RIGHT($C$83,3)&amp;"*"&amp;RIGHT($C$82,4)&amp;"*"&amp;BT$55&amp;"*"&amp;"A"</f>
        <v>919*2021*8670*A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">
      <c r="A804" s="209" t="str">
        <f>RIGHT($C$83,3)&amp;"*"&amp;RIGHT($C$82,4)&amp;"*"&amp;BU$55&amp;"*"&amp;"A"</f>
        <v>919*2021*8680*A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">
      <c r="A805" s="209" t="str">
        <f>RIGHT($C$83,3)&amp;"*"&amp;RIGHT($C$82,4)&amp;"*"&amp;BV$55&amp;"*"&amp;"A"</f>
        <v>919*2021*8690*A</v>
      </c>
      <c r="B805" s="275"/>
      <c r="C805" s="277">
        <f>ROUND(BV60,2)</f>
        <v>0.9</v>
      </c>
      <c r="D805" s="275">
        <f>ROUND(BV61,0)</f>
        <v>64387</v>
      </c>
      <c r="E805" s="275">
        <f>ROUND(BV62,0)</f>
        <v>14780</v>
      </c>
      <c r="F805" s="275">
        <f>ROUND(BV63,0)</f>
        <v>7</v>
      </c>
      <c r="G805" s="275">
        <f>ROUND(BV64,0)</f>
        <v>9</v>
      </c>
      <c r="H805" s="275">
        <f>ROUND(BV65,0)</f>
        <v>0</v>
      </c>
      <c r="I805" s="275">
        <f>ROUND(BV66,0)</f>
        <v>14172</v>
      </c>
      <c r="J805" s="275">
        <f>ROUND(BV67,0)</f>
        <v>0</v>
      </c>
      <c r="K805" s="275">
        <f>ROUND(BV68,0)</f>
        <v>0</v>
      </c>
      <c r="L805" s="275">
        <f>ROUND(BV69,0)</f>
        <v>558</v>
      </c>
      <c r="M805" s="275">
        <f>ROUND(BV70,0)</f>
        <v>1463</v>
      </c>
      <c r="N805" s="275"/>
      <c r="O805" s="275"/>
      <c r="P805" s="275">
        <f>IF(BV76&gt;0,ROUND(BV76,0),0)</f>
        <v>412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">
      <c r="A806" s="209" t="str">
        <f>RIGHT($C$83,3)&amp;"*"&amp;RIGHT($C$82,4)&amp;"*"&amp;BW$55&amp;"*"&amp;"A"</f>
        <v>919*2021*8700*A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">
      <c r="A807" s="209" t="str">
        <f>RIGHT($C$83,3)&amp;"*"&amp;RIGHT($C$82,4)&amp;"*"&amp;BX$55&amp;"*"&amp;"A"</f>
        <v>919*2021*8710*A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">
      <c r="A808" s="209" t="str">
        <f>RIGHT($C$83,3)&amp;"*"&amp;RIGHT($C$82,4)&amp;"*"&amp;BY$55&amp;"*"&amp;"A"</f>
        <v>919*2021*8720*A</v>
      </c>
      <c r="B808" s="275"/>
      <c r="C808" s="277">
        <f>ROUND(BY60,2)</f>
        <v>8.75</v>
      </c>
      <c r="D808" s="275">
        <f>ROUND(BY61,0)</f>
        <v>657072</v>
      </c>
      <c r="E808" s="275">
        <f>ROUND(BY62,0)</f>
        <v>124931</v>
      </c>
      <c r="F808" s="275">
        <f>ROUND(BY63,0)</f>
        <v>2033</v>
      </c>
      <c r="G808" s="275">
        <f>ROUND(BY64,0)</f>
        <v>2768</v>
      </c>
      <c r="H808" s="275">
        <f>ROUND(BY65,0)</f>
        <v>2340</v>
      </c>
      <c r="I808" s="275">
        <f>ROUND(BY66,0)</f>
        <v>0</v>
      </c>
      <c r="J808" s="275">
        <f>ROUND(BY67,0)</f>
        <v>205</v>
      </c>
      <c r="K808" s="275">
        <f>ROUND(BY68,0)</f>
        <v>0</v>
      </c>
      <c r="L808" s="275">
        <f>ROUND(BY69,0)</f>
        <v>3784</v>
      </c>
      <c r="M808" s="275">
        <f>ROUND(BY70,0)</f>
        <v>0</v>
      </c>
      <c r="N808" s="275"/>
      <c r="O808" s="275"/>
      <c r="P808" s="275">
        <f>IF(BY76&gt;0,ROUND(BY76,0),0)</f>
        <v>3615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">
      <c r="A809" s="209" t="str">
        <f>RIGHT($C$83,3)&amp;"*"&amp;RIGHT($C$82,4)&amp;"*"&amp;BZ$55&amp;"*"&amp;"A"</f>
        <v>919*2021*8730*A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">
      <c r="A810" s="209" t="str">
        <f>RIGHT($C$83,3)&amp;"*"&amp;RIGHT($C$82,4)&amp;"*"&amp;CA$55&amp;"*"&amp;"A"</f>
        <v>919*2021*8740*A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">
      <c r="A811" s="209" t="str">
        <f>RIGHT($C$83,3)&amp;"*"&amp;RIGHT($C$82,4)&amp;"*"&amp;CB$55&amp;"*"&amp;"A"</f>
        <v>919*2021*8770*A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">
      <c r="A812" s="209" t="str">
        <f>RIGHT($C$83,3)&amp;"*"&amp;RIGHT($C$82,4)&amp;"*"&amp;CC$55&amp;"*"&amp;"A"</f>
        <v>919*2021*8790*A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">
      <c r="A813" s="209" t="str">
        <f>RIGHT($C$83,3)&amp;"*"&amp;RIGHT($C$82,4)&amp;"*"&amp;"9000"&amp;"*"&amp;"A"</f>
        <v>919*2021*9000*A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">
      <c r="B815" s="279" t="s">
        <v>1004</v>
      </c>
      <c r="C815" s="280">
        <f t="shared" ref="C815:K815" si="22">SUM(C734:C813)</f>
        <v>162.59</v>
      </c>
      <c r="D815" s="276">
        <f t="shared" si="22"/>
        <v>13069732</v>
      </c>
      <c r="E815" s="276">
        <f t="shared" si="22"/>
        <v>2593181</v>
      </c>
      <c r="F815" s="276">
        <f t="shared" si="22"/>
        <v>1898931</v>
      </c>
      <c r="G815" s="276">
        <f t="shared" si="22"/>
        <v>989494</v>
      </c>
      <c r="H815" s="276">
        <f t="shared" si="22"/>
        <v>215565</v>
      </c>
      <c r="I815" s="276">
        <f t="shared" si="22"/>
        <v>226239</v>
      </c>
      <c r="J815" s="276">
        <f t="shared" si="22"/>
        <v>673027</v>
      </c>
      <c r="K815" s="276">
        <f t="shared" si="22"/>
        <v>1076</v>
      </c>
      <c r="L815" s="276">
        <f>SUM(L734:L813)+SUM(U734:U813)</f>
        <v>1693545</v>
      </c>
      <c r="M815" s="276">
        <f>SUM(M734:M813)+SUM(V734:V813)</f>
        <v>275403</v>
      </c>
      <c r="N815" s="276">
        <f t="shared" ref="N815:Y815" si="23">SUM(N734:N813)</f>
        <v>54785563</v>
      </c>
      <c r="O815" s="276">
        <f t="shared" si="23"/>
        <v>54785563</v>
      </c>
      <c r="P815" s="276">
        <f t="shared" si="23"/>
        <v>43400</v>
      </c>
      <c r="Q815" s="276">
        <f t="shared" si="23"/>
        <v>0</v>
      </c>
      <c r="R815" s="276">
        <f t="shared" si="23"/>
        <v>0</v>
      </c>
      <c r="S815" s="276">
        <f t="shared" si="23"/>
        <v>0</v>
      </c>
      <c r="T815" s="280">
        <f t="shared" si="23"/>
        <v>0</v>
      </c>
      <c r="U815" s="276">
        <f t="shared" si="23"/>
        <v>0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 t="e">
        <f t="shared" si="23"/>
        <v>#DIV/0!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">
      <c r="B816" s="276" t="s">
        <v>1005</v>
      </c>
      <c r="C816" s="280">
        <f>CE60</f>
        <v>162.59</v>
      </c>
      <c r="D816" s="276">
        <f>CE61</f>
        <v>13069732</v>
      </c>
      <c r="E816" s="276">
        <f>CE62</f>
        <v>2593181</v>
      </c>
      <c r="F816" s="276">
        <f>CE63</f>
        <v>1898931</v>
      </c>
      <c r="G816" s="276">
        <f>CE64</f>
        <v>989494</v>
      </c>
      <c r="H816" s="279">
        <f>CE65</f>
        <v>215565</v>
      </c>
      <c r="I816" s="279">
        <f>CE66</f>
        <v>226239</v>
      </c>
      <c r="J816" s="279">
        <f>CE67</f>
        <v>673027</v>
      </c>
      <c r="K816" s="279">
        <f>CE68</f>
        <v>1076</v>
      </c>
      <c r="L816" s="279">
        <f>CE69</f>
        <v>1693545</v>
      </c>
      <c r="M816" s="279">
        <f>CE70</f>
        <v>275403</v>
      </c>
      <c r="N816" s="276">
        <f>CE75</f>
        <v>54785563</v>
      </c>
      <c r="O816" s="276">
        <f>CE73</f>
        <v>54785563</v>
      </c>
      <c r="P816" s="276">
        <f>CE76</f>
        <v>43400</v>
      </c>
      <c r="Q816" s="276">
        <f>CE77</f>
        <v>0</v>
      </c>
      <c r="R816" s="276">
        <f>CE78</f>
        <v>0</v>
      </c>
      <c r="S816" s="276">
        <f>CE79</f>
        <v>0</v>
      </c>
      <c r="T816" s="280">
        <f>CE80</f>
        <v>0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7176957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13069732</v>
      </c>
      <c r="E817" s="180">
        <f>C379</f>
        <v>2593181</v>
      </c>
      <c r="F817" s="180">
        <f>C380</f>
        <v>1898931</v>
      </c>
      <c r="G817" s="240">
        <f>C381</f>
        <v>989494</v>
      </c>
      <c r="H817" s="240">
        <f>C382</f>
        <v>215565</v>
      </c>
      <c r="I817" s="240">
        <f>C383</f>
        <v>226239</v>
      </c>
      <c r="J817" s="240">
        <f>C384</f>
        <v>673027</v>
      </c>
      <c r="K817" s="240">
        <f>C385</f>
        <v>1076</v>
      </c>
      <c r="L817" s="240">
        <f>C386+C387+C388+C389</f>
        <v>1693545</v>
      </c>
      <c r="M817" s="240">
        <f>C370</f>
        <v>0</v>
      </c>
      <c r="N817" s="180">
        <f>D361</f>
        <v>54785563</v>
      </c>
      <c r="O817" s="180">
        <f>C359</f>
        <v>54785563</v>
      </c>
    </row>
  </sheetData>
  <sheetProtection algorithmName="SHA-512" hashValue="5iVmoE2D3C5qOyEG8kIh4CDl9FkZGMKHmtCMUwzYL+7iYz/DmlWmx5tw2kuWqIWcGP08Mz5oSDimpoHicpBMwA==" saltValue="5DyBKxeBicIRAWecl6W14w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0" transitionEvaluation="1" transitionEntry="1">
    <pageSetUpPr autoPageBreaks="0" fitToPage="1"/>
  </sheetPr>
  <dimension ref="A1:CF817"/>
  <sheetViews>
    <sheetView showGridLines="0" topLeftCell="A70" zoomScale="90" zoomScaleNormal="90" workbookViewId="0">
      <selection activeCell="C85" sqref="C85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2" t="s">
        <v>1259</v>
      </c>
    </row>
    <row r="17" spans="1:6" ht="12.75" customHeight="1" x14ac:dyDescent="0.3">
      <c r="A17" s="180" t="s">
        <v>1230</v>
      </c>
      <c r="C17" s="282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>
        <v>1725557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>
        <v>85874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>
        <v>217942</v>
      </c>
      <c r="BC47" s="184"/>
      <c r="BD47" s="184">
        <v>3686</v>
      </c>
      <c r="BE47" s="184">
        <v>37814</v>
      </c>
      <c r="BF47" s="184">
        <v>0</v>
      </c>
      <c r="BG47" s="184"/>
      <c r="BH47" s="184">
        <v>82056</v>
      </c>
      <c r="BI47" s="184"/>
      <c r="BJ47" s="184">
        <v>18999</v>
      </c>
      <c r="BK47" s="184">
        <v>10321</v>
      </c>
      <c r="BL47" s="184">
        <v>47836</v>
      </c>
      <c r="BM47" s="184"/>
      <c r="BN47" s="184">
        <v>223385</v>
      </c>
      <c r="BO47" s="184"/>
      <c r="BP47" s="184"/>
      <c r="BQ47" s="184"/>
      <c r="BR47" s="184"/>
      <c r="BS47" s="184"/>
      <c r="BT47" s="184"/>
      <c r="BU47" s="184"/>
      <c r="BV47" s="184">
        <v>14780</v>
      </c>
      <c r="BW47" s="184"/>
      <c r="BX47" s="184"/>
      <c r="BY47" s="184">
        <v>124931</v>
      </c>
      <c r="BZ47" s="184"/>
      <c r="CA47" s="184"/>
      <c r="CB47" s="184"/>
      <c r="CC47" s="184"/>
      <c r="CD47" s="195"/>
      <c r="CE47" s="195">
        <f>SUM(C47:CC47)</f>
        <v>2593181</v>
      </c>
    </row>
    <row r="48" spans="1:83" ht="12.65" customHeight="1" x14ac:dyDescent="0.3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>
        <v>3334</v>
      </c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>
        <v>22806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>
        <v>59</v>
      </c>
      <c r="BC51" s="184"/>
      <c r="BD51" s="184">
        <v>27</v>
      </c>
      <c r="BE51" s="184">
        <v>22736</v>
      </c>
      <c r="BF51" s="184">
        <v>0</v>
      </c>
      <c r="BG51" s="184"/>
      <c r="BH51" s="184">
        <v>223120</v>
      </c>
      <c r="BI51" s="184"/>
      <c r="BJ51" s="184">
        <v>5537</v>
      </c>
      <c r="BK51" s="184">
        <v>1177</v>
      </c>
      <c r="BL51" s="184">
        <v>0</v>
      </c>
      <c r="BM51" s="184"/>
      <c r="BN51" s="184">
        <v>394026</v>
      </c>
      <c r="BO51" s="184"/>
      <c r="BP51" s="184"/>
      <c r="BQ51" s="184"/>
      <c r="BR51" s="184"/>
      <c r="BS51" s="184"/>
      <c r="BT51" s="184"/>
      <c r="BU51" s="184"/>
      <c r="BV51" s="184">
        <v>0</v>
      </c>
      <c r="BW51" s="184"/>
      <c r="BX51" s="184"/>
      <c r="BY51" s="184">
        <v>205</v>
      </c>
      <c r="BZ51" s="184"/>
      <c r="CA51" s="184"/>
      <c r="CB51" s="184"/>
      <c r="CC51" s="184"/>
      <c r="CD51" s="195"/>
      <c r="CE51" s="195">
        <f>SUM(C51:CD51)</f>
        <v>673027</v>
      </c>
    </row>
    <row r="52" spans="1:84" ht="12.65" customHeight="1" x14ac:dyDescent="0.3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/>
      <c r="F59" s="184"/>
      <c r="G59" s="184"/>
      <c r="H59" s="184">
        <v>23508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43400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/>
      <c r="F60" s="223"/>
      <c r="G60" s="187"/>
      <c r="H60" s="187">
        <v>116.2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4.5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>
        <v>14.08</v>
      </c>
      <c r="BC60" s="221"/>
      <c r="BD60" s="221">
        <v>0.35</v>
      </c>
      <c r="BE60" s="221">
        <v>2.44</v>
      </c>
      <c r="BF60" s="221">
        <v>0</v>
      </c>
      <c r="BG60" s="221"/>
      <c r="BH60" s="221">
        <v>1.75</v>
      </c>
      <c r="BI60" s="221"/>
      <c r="BJ60" s="221">
        <v>1.1200000000000001</v>
      </c>
      <c r="BK60" s="221">
        <v>0.65</v>
      </c>
      <c r="BL60" s="221">
        <v>2.5</v>
      </c>
      <c r="BM60" s="221"/>
      <c r="BN60" s="221">
        <v>9.35</v>
      </c>
      <c r="BO60" s="221"/>
      <c r="BP60" s="221"/>
      <c r="BQ60" s="221"/>
      <c r="BR60" s="221"/>
      <c r="BS60" s="221"/>
      <c r="BT60" s="221"/>
      <c r="BU60" s="221"/>
      <c r="BV60" s="221">
        <v>0.9</v>
      </c>
      <c r="BW60" s="221"/>
      <c r="BX60" s="221"/>
      <c r="BY60" s="221">
        <v>8.75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162.59</v>
      </c>
    </row>
    <row r="61" spans="1:84" ht="12.65" customHeight="1" x14ac:dyDescent="0.3">
      <c r="A61" s="171" t="s">
        <v>235</v>
      </c>
      <c r="B61" s="175"/>
      <c r="C61" s="184"/>
      <c r="D61" s="184"/>
      <c r="E61" s="184"/>
      <c r="F61" s="185"/>
      <c r="G61" s="184"/>
      <c r="H61" s="184">
        <v>9073379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550904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>
        <v>898923</v>
      </c>
      <c r="BC61" s="185"/>
      <c r="BD61" s="185">
        <v>13171</v>
      </c>
      <c r="BE61" s="185">
        <v>178880</v>
      </c>
      <c r="BF61" s="185">
        <v>0</v>
      </c>
      <c r="BG61" s="185"/>
      <c r="BH61" s="185">
        <v>357532</v>
      </c>
      <c r="BI61" s="185"/>
      <c r="BJ61" s="185">
        <v>84684</v>
      </c>
      <c r="BK61" s="185">
        <v>34074</v>
      </c>
      <c r="BL61" s="185">
        <v>166662</v>
      </c>
      <c r="BM61" s="185"/>
      <c r="BN61" s="185">
        <v>990064</v>
      </c>
      <c r="BO61" s="185"/>
      <c r="BP61" s="185"/>
      <c r="BQ61" s="185"/>
      <c r="BR61" s="185"/>
      <c r="BS61" s="185"/>
      <c r="BT61" s="185"/>
      <c r="BU61" s="185"/>
      <c r="BV61" s="185">
        <v>64387</v>
      </c>
      <c r="BW61" s="185"/>
      <c r="BX61" s="185"/>
      <c r="BY61" s="185">
        <v>657072</v>
      </c>
      <c r="BZ61" s="185"/>
      <c r="CA61" s="185"/>
      <c r="CB61" s="185"/>
      <c r="CC61" s="185"/>
      <c r="CD61" s="249" t="s">
        <v>221</v>
      </c>
      <c r="CE61" s="195">
        <f t="shared" si="0"/>
        <v>13069732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1725557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85874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217942</v>
      </c>
      <c r="BC62" s="195">
        <f t="shared" si="1"/>
        <v>0</v>
      </c>
      <c r="BD62" s="195">
        <f t="shared" si="1"/>
        <v>3686</v>
      </c>
      <c r="BE62" s="195">
        <f t="shared" si="1"/>
        <v>37814</v>
      </c>
      <c r="BF62" s="195">
        <f t="shared" si="1"/>
        <v>0</v>
      </c>
      <c r="BG62" s="195">
        <f t="shared" si="1"/>
        <v>0</v>
      </c>
      <c r="BH62" s="195">
        <f t="shared" si="1"/>
        <v>82056</v>
      </c>
      <c r="BI62" s="195">
        <f t="shared" si="1"/>
        <v>0</v>
      </c>
      <c r="BJ62" s="195">
        <f t="shared" si="1"/>
        <v>18999</v>
      </c>
      <c r="BK62" s="195">
        <f t="shared" si="1"/>
        <v>10321</v>
      </c>
      <c r="BL62" s="195">
        <f t="shared" si="1"/>
        <v>47836</v>
      </c>
      <c r="BM62" s="195">
        <f t="shared" si="1"/>
        <v>0</v>
      </c>
      <c r="BN62" s="195">
        <f t="shared" si="1"/>
        <v>223385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14780</v>
      </c>
      <c r="BW62" s="195">
        <f t="shared" si="2"/>
        <v>0</v>
      </c>
      <c r="BX62" s="195">
        <f t="shared" si="2"/>
        <v>0</v>
      </c>
      <c r="BY62" s="195">
        <f t="shared" si="2"/>
        <v>124931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2593181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/>
      <c r="F63" s="185"/>
      <c r="G63" s="184"/>
      <c r="H63" s="184">
        <v>991319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>
        <v>115</v>
      </c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>
        <v>517</v>
      </c>
      <c r="BC63" s="185"/>
      <c r="BD63" s="185">
        <v>3</v>
      </c>
      <c r="BE63" s="185">
        <v>123</v>
      </c>
      <c r="BF63" s="185">
        <v>0</v>
      </c>
      <c r="BG63" s="185"/>
      <c r="BH63" s="185">
        <v>359760</v>
      </c>
      <c r="BI63" s="185"/>
      <c r="BJ63" s="185">
        <v>14942</v>
      </c>
      <c r="BK63" s="185">
        <v>56268</v>
      </c>
      <c r="BL63" s="185">
        <v>259846</v>
      </c>
      <c r="BM63" s="185"/>
      <c r="BN63" s="185">
        <v>213998</v>
      </c>
      <c r="BO63" s="185"/>
      <c r="BP63" s="185"/>
      <c r="BQ63" s="185"/>
      <c r="BR63" s="185"/>
      <c r="BS63" s="185"/>
      <c r="BT63" s="185"/>
      <c r="BU63" s="185"/>
      <c r="BV63" s="185">
        <v>7</v>
      </c>
      <c r="BW63" s="185"/>
      <c r="BX63" s="185"/>
      <c r="BY63" s="185">
        <v>2033</v>
      </c>
      <c r="BZ63" s="185"/>
      <c r="CA63" s="185"/>
      <c r="CB63" s="185"/>
      <c r="CC63" s="185"/>
      <c r="CD63" s="249" t="s">
        <v>221</v>
      </c>
      <c r="CE63" s="195">
        <f t="shared" si="0"/>
        <v>1898931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/>
      <c r="F64" s="185"/>
      <c r="G64" s="184"/>
      <c r="H64" s="184">
        <v>845258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29059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>
        <v>5635</v>
      </c>
      <c r="BC64" s="185"/>
      <c r="BD64" s="185">
        <v>123</v>
      </c>
      <c r="BE64" s="185">
        <v>4962</v>
      </c>
      <c r="BF64" s="185">
        <v>63266</v>
      </c>
      <c r="BG64" s="185"/>
      <c r="BH64" s="185">
        <v>455</v>
      </c>
      <c r="BI64" s="185"/>
      <c r="BJ64" s="185">
        <v>130</v>
      </c>
      <c r="BK64" s="185">
        <v>23</v>
      </c>
      <c r="BL64" s="185">
        <v>0</v>
      </c>
      <c r="BM64" s="185"/>
      <c r="BN64" s="185">
        <v>37806</v>
      </c>
      <c r="BO64" s="185"/>
      <c r="BP64" s="185"/>
      <c r="BQ64" s="185"/>
      <c r="BR64" s="185"/>
      <c r="BS64" s="185"/>
      <c r="BT64" s="185"/>
      <c r="BU64" s="185"/>
      <c r="BV64" s="185">
        <v>9</v>
      </c>
      <c r="BW64" s="185"/>
      <c r="BX64" s="185"/>
      <c r="BY64" s="185">
        <v>2768</v>
      </c>
      <c r="BZ64" s="185"/>
      <c r="CA64" s="185"/>
      <c r="CB64" s="185"/>
      <c r="CC64" s="185"/>
      <c r="CD64" s="249" t="s">
        <v>221</v>
      </c>
      <c r="CE64" s="195">
        <f t="shared" si="0"/>
        <v>989494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>
        <v>3713</v>
      </c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2597</v>
      </c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6390</v>
      </c>
      <c r="BC65" s="185"/>
      <c r="BD65" s="185">
        <v>54</v>
      </c>
      <c r="BE65" s="185">
        <v>26020</v>
      </c>
      <c r="BF65" s="185">
        <v>0</v>
      </c>
      <c r="BG65" s="185"/>
      <c r="BH65" s="185">
        <v>26163</v>
      </c>
      <c r="BI65" s="185"/>
      <c r="BJ65" s="185">
        <v>5</v>
      </c>
      <c r="BK65" s="185">
        <v>327</v>
      </c>
      <c r="BL65" s="185">
        <v>866</v>
      </c>
      <c r="BM65" s="185"/>
      <c r="BN65" s="185">
        <v>147090</v>
      </c>
      <c r="BO65" s="185"/>
      <c r="BP65" s="185"/>
      <c r="BQ65" s="185"/>
      <c r="BR65" s="185"/>
      <c r="BS65" s="185"/>
      <c r="BT65" s="185"/>
      <c r="BU65" s="185"/>
      <c r="BV65" s="185">
        <v>0</v>
      </c>
      <c r="BW65" s="185"/>
      <c r="BX65" s="185"/>
      <c r="BY65" s="185">
        <v>2340</v>
      </c>
      <c r="BZ65" s="185"/>
      <c r="CA65" s="185"/>
      <c r="CB65" s="185"/>
      <c r="CC65" s="185"/>
      <c r="CD65" s="249" t="s">
        <v>221</v>
      </c>
      <c r="CE65" s="195">
        <f t="shared" si="0"/>
        <v>215565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/>
      <c r="F66" s="184"/>
      <c r="G66" s="184"/>
      <c r="H66" s="184">
        <v>85250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>
        <v>325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>
        <v>0</v>
      </c>
      <c r="BC66" s="185"/>
      <c r="BD66" s="185">
        <v>0</v>
      </c>
      <c r="BE66" s="185">
        <v>897</v>
      </c>
      <c r="BF66" s="185">
        <v>113785</v>
      </c>
      <c r="BG66" s="185"/>
      <c r="BH66" s="185">
        <v>2323</v>
      </c>
      <c r="BI66" s="185"/>
      <c r="BJ66" s="185">
        <v>0</v>
      </c>
      <c r="BK66" s="185">
        <v>0</v>
      </c>
      <c r="BL66" s="185">
        <v>0</v>
      </c>
      <c r="BM66" s="185"/>
      <c r="BN66" s="185">
        <v>9487</v>
      </c>
      <c r="BO66" s="185"/>
      <c r="BP66" s="185"/>
      <c r="BQ66" s="185"/>
      <c r="BR66" s="185"/>
      <c r="BS66" s="185"/>
      <c r="BT66" s="185"/>
      <c r="BU66" s="185"/>
      <c r="BV66" s="185">
        <v>14172</v>
      </c>
      <c r="BW66" s="185"/>
      <c r="BX66" s="185"/>
      <c r="BY66" s="185">
        <v>0</v>
      </c>
      <c r="BZ66" s="185"/>
      <c r="CA66" s="185"/>
      <c r="CB66" s="185"/>
      <c r="CC66" s="185"/>
      <c r="CD66" s="249" t="s">
        <v>221</v>
      </c>
      <c r="CE66" s="195">
        <f t="shared" si="0"/>
        <v>226239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3334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22806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59</v>
      </c>
      <c r="BC67" s="195">
        <f t="shared" si="3"/>
        <v>0</v>
      </c>
      <c r="BD67" s="195">
        <f t="shared" si="3"/>
        <v>27</v>
      </c>
      <c r="BE67" s="195">
        <f t="shared" si="3"/>
        <v>22736</v>
      </c>
      <c r="BF67" s="195">
        <f t="shared" si="3"/>
        <v>0</v>
      </c>
      <c r="BG67" s="195">
        <f t="shared" si="3"/>
        <v>0</v>
      </c>
      <c r="BH67" s="195">
        <f t="shared" si="3"/>
        <v>223120</v>
      </c>
      <c r="BI67" s="195">
        <f t="shared" si="3"/>
        <v>0</v>
      </c>
      <c r="BJ67" s="195">
        <f t="shared" si="3"/>
        <v>5537</v>
      </c>
      <c r="BK67" s="195">
        <f t="shared" si="3"/>
        <v>1177</v>
      </c>
      <c r="BL67" s="195">
        <f t="shared" si="3"/>
        <v>0</v>
      </c>
      <c r="BM67" s="195">
        <f t="shared" si="3"/>
        <v>0</v>
      </c>
      <c r="BN67" s="195">
        <f t="shared" si="3"/>
        <v>394026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205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673027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/>
      <c r="F68" s="184"/>
      <c r="G68" s="184"/>
      <c r="H68" s="184">
        <v>0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0</v>
      </c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>
        <v>0</v>
      </c>
      <c r="BC68" s="185"/>
      <c r="BD68" s="185">
        <v>0</v>
      </c>
      <c r="BE68" s="185">
        <v>0</v>
      </c>
      <c r="BF68" s="185">
        <v>0</v>
      </c>
      <c r="BG68" s="185"/>
      <c r="BH68" s="185">
        <v>0</v>
      </c>
      <c r="BI68" s="185"/>
      <c r="BJ68" s="185">
        <v>0</v>
      </c>
      <c r="BK68" s="185">
        <v>0</v>
      </c>
      <c r="BL68" s="185">
        <v>0</v>
      </c>
      <c r="BM68" s="185"/>
      <c r="BN68" s="185">
        <v>1076</v>
      </c>
      <c r="BO68" s="185"/>
      <c r="BP68" s="185"/>
      <c r="BQ68" s="185"/>
      <c r="BR68" s="185"/>
      <c r="BS68" s="185"/>
      <c r="BT68" s="185"/>
      <c r="BU68" s="185"/>
      <c r="BV68" s="185">
        <v>0</v>
      </c>
      <c r="BW68" s="185"/>
      <c r="BX68" s="185"/>
      <c r="BY68" s="185">
        <v>0</v>
      </c>
      <c r="BZ68" s="185"/>
      <c r="CA68" s="185"/>
      <c r="CB68" s="185"/>
      <c r="CC68" s="185"/>
      <c r="CD68" s="249" t="s">
        <v>221</v>
      </c>
      <c r="CE68" s="195">
        <f t="shared" si="0"/>
        <v>1076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/>
      <c r="F69" s="185"/>
      <c r="G69" s="184"/>
      <c r="H69" s="184">
        <v>212076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278745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>
        <v>10234</v>
      </c>
      <c r="BC69" s="185"/>
      <c r="BD69" s="185">
        <v>773</v>
      </c>
      <c r="BE69" s="185">
        <v>68218</v>
      </c>
      <c r="BF69" s="185">
        <v>256136</v>
      </c>
      <c r="BG69" s="185"/>
      <c r="BH69" s="224">
        <v>344643</v>
      </c>
      <c r="BI69" s="185"/>
      <c r="BJ69" s="185">
        <v>8205</v>
      </c>
      <c r="BK69" s="185">
        <v>6720</v>
      </c>
      <c r="BL69" s="185">
        <v>13078</v>
      </c>
      <c r="BM69" s="185"/>
      <c r="BN69" s="185">
        <v>490375</v>
      </c>
      <c r="BO69" s="185"/>
      <c r="BP69" s="185"/>
      <c r="BQ69" s="185"/>
      <c r="BR69" s="185"/>
      <c r="BS69" s="185"/>
      <c r="BT69" s="185"/>
      <c r="BU69" s="185"/>
      <c r="BV69" s="185">
        <v>558</v>
      </c>
      <c r="BW69" s="185"/>
      <c r="BX69" s="185"/>
      <c r="BY69" s="185">
        <v>3784</v>
      </c>
      <c r="BZ69" s="185"/>
      <c r="CA69" s="185"/>
      <c r="CB69" s="185"/>
      <c r="CC69" s="185"/>
      <c r="CD69" s="188"/>
      <c r="CE69" s="195">
        <f t="shared" si="0"/>
        <v>1693545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>
        <v>1881</v>
      </c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0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>
        <v>0</v>
      </c>
      <c r="BC70" s="185"/>
      <c r="BD70" s="185">
        <v>0</v>
      </c>
      <c r="BE70" s="185">
        <v>704</v>
      </c>
      <c r="BF70" s="185">
        <v>0</v>
      </c>
      <c r="BG70" s="185"/>
      <c r="BH70" s="185">
        <v>13</v>
      </c>
      <c r="BI70" s="185"/>
      <c r="BJ70" s="185">
        <v>962</v>
      </c>
      <c r="BK70" s="185">
        <v>0</v>
      </c>
      <c r="BL70" s="185">
        <v>0</v>
      </c>
      <c r="BM70" s="185"/>
      <c r="BN70" s="185">
        <v>270380</v>
      </c>
      <c r="BO70" s="185"/>
      <c r="BP70" s="185"/>
      <c r="BQ70" s="185"/>
      <c r="BR70" s="185"/>
      <c r="BS70" s="185"/>
      <c r="BT70" s="185"/>
      <c r="BU70" s="185"/>
      <c r="BV70" s="185">
        <v>1463</v>
      </c>
      <c r="BW70" s="185"/>
      <c r="BX70" s="185"/>
      <c r="BY70" s="185">
        <v>0</v>
      </c>
      <c r="BZ70" s="185"/>
      <c r="CA70" s="185"/>
      <c r="CB70" s="185"/>
      <c r="CC70" s="185"/>
      <c r="CD70" s="188"/>
      <c r="CE70" s="195">
        <f t="shared" si="0"/>
        <v>275403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12938005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0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970425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1139700</v>
      </c>
      <c r="BC71" s="195">
        <f t="shared" si="6"/>
        <v>0</v>
      </c>
      <c r="BD71" s="195">
        <f t="shared" si="6"/>
        <v>17837</v>
      </c>
      <c r="BE71" s="195">
        <f t="shared" si="6"/>
        <v>338946</v>
      </c>
      <c r="BF71" s="195">
        <f t="shared" si="6"/>
        <v>433187</v>
      </c>
      <c r="BG71" s="195">
        <f t="shared" si="6"/>
        <v>0</v>
      </c>
      <c r="BH71" s="195">
        <f t="shared" si="6"/>
        <v>1396039</v>
      </c>
      <c r="BI71" s="195">
        <f t="shared" si="6"/>
        <v>0</v>
      </c>
      <c r="BJ71" s="195">
        <f t="shared" si="6"/>
        <v>131540</v>
      </c>
      <c r="BK71" s="195">
        <f t="shared" si="6"/>
        <v>108910</v>
      </c>
      <c r="BL71" s="195">
        <f t="shared" si="6"/>
        <v>488288</v>
      </c>
      <c r="BM71" s="195">
        <f t="shared" si="6"/>
        <v>0</v>
      </c>
      <c r="BN71" s="195">
        <f t="shared" si="6"/>
        <v>2236927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92450</v>
      </c>
      <c r="BW71" s="195">
        <f t="shared" si="7"/>
        <v>0</v>
      </c>
      <c r="BX71" s="195">
        <f t="shared" si="7"/>
        <v>0</v>
      </c>
      <c r="BY71" s="195">
        <f t="shared" si="7"/>
        <v>793133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0</v>
      </c>
      <c r="CE71" s="195">
        <f>SUM(CE61:CE69)-CE70</f>
        <v>21085387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/>
      <c r="F73" s="185"/>
      <c r="G73" s="184"/>
      <c r="H73" s="184">
        <v>54785563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54785563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54785563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54785563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/>
      <c r="F76" s="185"/>
      <c r="G76" s="184"/>
      <c r="H76" s="184">
        <v>10751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392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>
        <v>1021</v>
      </c>
      <c r="BC76" s="185"/>
      <c r="BD76" s="185">
        <v>351</v>
      </c>
      <c r="BE76" s="185">
        <v>1503</v>
      </c>
      <c r="BF76" s="185">
        <v>967</v>
      </c>
      <c r="BG76" s="185"/>
      <c r="BH76" s="185">
        <v>900</v>
      </c>
      <c r="BI76" s="185"/>
      <c r="BJ76" s="185"/>
      <c r="BK76" s="185"/>
      <c r="BL76" s="185"/>
      <c r="BM76" s="185"/>
      <c r="BN76" s="185">
        <v>23488</v>
      </c>
      <c r="BO76" s="185"/>
      <c r="BP76" s="185"/>
      <c r="BQ76" s="185"/>
      <c r="BR76" s="185"/>
      <c r="BS76" s="185"/>
      <c r="BT76" s="185"/>
      <c r="BU76" s="185"/>
      <c r="BV76" s="185">
        <v>412</v>
      </c>
      <c r="BW76" s="185"/>
      <c r="BX76" s="185"/>
      <c r="BY76" s="185">
        <v>3615</v>
      </c>
      <c r="BZ76" s="185"/>
      <c r="CA76" s="185"/>
      <c r="CB76" s="185"/>
      <c r="CC76" s="185"/>
      <c r="CD76" s="249" t="s">
        <v>221</v>
      </c>
      <c r="CE76" s="195">
        <f t="shared" si="8"/>
        <v>43400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0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0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0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1" t="s">
        <v>1275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1277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1265</v>
      </c>
      <c r="D84" s="205"/>
      <c r="E84" s="204"/>
    </row>
    <row r="85" spans="1:5" ht="12.65" customHeight="1" x14ac:dyDescent="0.3">
      <c r="A85" s="173" t="s">
        <v>1251</v>
      </c>
      <c r="B85" s="172"/>
      <c r="C85" s="270" t="s">
        <v>1266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1267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70" t="s">
        <v>1268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85" t="s">
        <v>1274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 t="s">
        <v>221</v>
      </c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774</v>
      </c>
      <c r="D111" s="174">
        <v>23508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70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70</v>
      </c>
    </row>
    <row r="128" spans="1:5" ht="12.65" customHeight="1" x14ac:dyDescent="0.3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122</v>
      </c>
      <c r="C138" s="189">
        <v>484</v>
      </c>
      <c r="D138" s="174">
        <v>168</v>
      </c>
      <c r="E138" s="175">
        <f>SUM(B138:D138)</f>
        <v>774</v>
      </c>
    </row>
    <row r="139" spans="1:6" ht="12.65" customHeight="1" x14ac:dyDescent="0.3">
      <c r="A139" s="173" t="s">
        <v>215</v>
      </c>
      <c r="B139" s="174">
        <v>4479</v>
      </c>
      <c r="C139" s="189">
        <v>14073</v>
      </c>
      <c r="D139" s="174">
        <v>4956</v>
      </c>
      <c r="E139" s="175">
        <f>SUM(B139:D139)</f>
        <v>23508</v>
      </c>
    </row>
    <row r="140" spans="1:6" ht="12.65" customHeight="1" x14ac:dyDescent="0.3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">
      <c r="A141" s="173" t="s">
        <v>245</v>
      </c>
      <c r="B141" s="174">
        <v>6919525</v>
      </c>
      <c r="C141" s="189">
        <v>28759531</v>
      </c>
      <c r="D141" s="174">
        <v>19106507</v>
      </c>
      <c r="E141" s="175">
        <f>SUM(B141:D141)</f>
        <v>54785563</v>
      </c>
      <c r="F141" s="199"/>
    </row>
    <row r="142" spans="1:6" ht="12.65" customHeight="1" x14ac:dyDescent="0.3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922676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149382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96498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1078311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253168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47428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45718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2593181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1076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1076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122776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23485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146261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/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145227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145227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76286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76286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13804850</v>
      </c>
      <c r="C195" s="189">
        <v>0</v>
      </c>
      <c r="D195" s="174"/>
      <c r="E195" s="175">
        <f t="shared" ref="E195:E203" si="10">SUM(B195:C195)-D195</f>
        <v>13804850</v>
      </c>
    </row>
    <row r="196" spans="1:8" ht="12.65" customHeight="1" x14ac:dyDescent="0.3">
      <c r="A196" s="173" t="s">
        <v>333</v>
      </c>
      <c r="B196" s="174">
        <v>784944</v>
      </c>
      <c r="C196" s="189">
        <v>23401</v>
      </c>
      <c r="D196" s="174"/>
      <c r="E196" s="175">
        <f t="shared" si="10"/>
        <v>808345</v>
      </c>
    </row>
    <row r="197" spans="1:8" ht="12.65" customHeight="1" x14ac:dyDescent="0.3">
      <c r="A197" s="173" t="s">
        <v>334</v>
      </c>
      <c r="B197" s="174">
        <v>42200508</v>
      </c>
      <c r="C197" s="189">
        <v>678782</v>
      </c>
      <c r="D197" s="174"/>
      <c r="E197" s="175">
        <f t="shared" si="10"/>
        <v>42879290</v>
      </c>
    </row>
    <row r="198" spans="1:8" ht="12.65" customHeight="1" x14ac:dyDescent="0.3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7199325</v>
      </c>
      <c r="C199" s="189">
        <v>2015663</v>
      </c>
      <c r="D199" s="174">
        <v>208906</v>
      </c>
      <c r="E199" s="175">
        <f t="shared" si="10"/>
        <v>9006082</v>
      </c>
    </row>
    <row r="200" spans="1:8" ht="12.65" customHeight="1" x14ac:dyDescent="0.3">
      <c r="A200" s="173" t="s">
        <v>337</v>
      </c>
      <c r="B200" s="174">
        <v>0</v>
      </c>
      <c r="C200" s="189"/>
      <c r="D200" s="174"/>
      <c r="E200" s="175">
        <f t="shared" si="10"/>
        <v>0</v>
      </c>
    </row>
    <row r="201" spans="1:8" ht="12.65" customHeight="1" x14ac:dyDescent="0.3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1976713</v>
      </c>
      <c r="C203" s="189">
        <v>1114742</v>
      </c>
      <c r="D203" s="174">
        <v>2779913</v>
      </c>
      <c r="E203" s="175">
        <f t="shared" si="10"/>
        <v>311542</v>
      </c>
    </row>
    <row r="204" spans="1:8" ht="12.65" customHeight="1" x14ac:dyDescent="0.3">
      <c r="A204" s="173" t="s">
        <v>203</v>
      </c>
      <c r="B204" s="175">
        <f>SUM(B195:B203)</f>
        <v>65966340</v>
      </c>
      <c r="C204" s="191">
        <f>SUM(C195:C203)</f>
        <v>3832588</v>
      </c>
      <c r="D204" s="175">
        <f>SUM(D195:D203)</f>
        <v>2988819</v>
      </c>
      <c r="E204" s="175">
        <f>SUM(E195:E203)</f>
        <v>66810109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342574</v>
      </c>
      <c r="C209" s="189">
        <v>42740</v>
      </c>
      <c r="D209" s="174"/>
      <c r="E209" s="175">
        <f t="shared" ref="E209:E216" si="11">SUM(B209:C209)-D209</f>
        <v>385314</v>
      </c>
      <c r="H209" s="259"/>
    </row>
    <row r="210" spans="1:8" ht="12.65" customHeight="1" x14ac:dyDescent="0.3">
      <c r="A210" s="173" t="s">
        <v>334</v>
      </c>
      <c r="B210" s="174">
        <v>5816173</v>
      </c>
      <c r="C210" s="189">
        <v>1229972</v>
      </c>
      <c r="D210" s="174"/>
      <c r="E210" s="175">
        <f t="shared" si="11"/>
        <v>7046145</v>
      </c>
      <c r="H210" s="259"/>
    </row>
    <row r="211" spans="1:8" ht="12.65" customHeight="1" x14ac:dyDescent="0.3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5" customHeight="1" x14ac:dyDescent="0.3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121387</v>
      </c>
      <c r="C213" s="189">
        <v>8623</v>
      </c>
      <c r="D213" s="174"/>
      <c r="E213" s="175">
        <f t="shared" si="11"/>
        <v>130010</v>
      </c>
      <c r="H213" s="259"/>
    </row>
    <row r="214" spans="1:8" ht="12.65" customHeight="1" x14ac:dyDescent="0.3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>
        <v>4453835</v>
      </c>
      <c r="C215" s="189">
        <v>972125</v>
      </c>
      <c r="D215" s="174">
        <v>208906</v>
      </c>
      <c r="E215" s="175">
        <f t="shared" si="11"/>
        <v>5217054</v>
      </c>
      <c r="H215" s="259"/>
    </row>
    <row r="216" spans="1:8" ht="12.65" customHeight="1" x14ac:dyDescent="0.3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10733969</v>
      </c>
      <c r="C217" s="191">
        <f>SUM(C208:C216)</f>
        <v>2253460</v>
      </c>
      <c r="D217" s="175">
        <f>SUM(D208:D216)</f>
        <v>208906</v>
      </c>
      <c r="E217" s="175">
        <f>SUM(E208:E216)</f>
        <v>12778523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6" t="s">
        <v>1255</v>
      </c>
      <c r="C220" s="286"/>
      <c r="D220" s="208"/>
      <c r="E220" s="208"/>
    </row>
    <row r="221" spans="1:8" ht="12.65" customHeight="1" x14ac:dyDescent="0.3">
      <c r="A221" s="271" t="s">
        <v>1255</v>
      </c>
      <c r="B221" s="208"/>
      <c r="C221" s="189"/>
      <c r="D221" s="172">
        <f>C221</f>
        <v>0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7638592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20611097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28249689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120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344837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/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344837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5855316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5855316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34449842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6443720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32517076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22088544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111068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309647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17292967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13804850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808345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42879290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/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v>9006082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311542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66810109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12778523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54031586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7745061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7745061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79069614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2275353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3141348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63911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f>9974336+143921</f>
        <v>10118257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15598869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-113856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-113856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>
        <f>31302408</f>
        <v>31302408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342528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1800000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33444936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10118257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23326679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f>30140000-335</f>
        <v>30139665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68951357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79069614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f>E141</f>
        <v>54785563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/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54785563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/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f>34062781-C365</f>
        <v>33717944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f>D236</f>
        <v>344837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34062781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20722782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/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20722782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f>CE61</f>
        <v>13069732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2593181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1898931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989494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215565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226239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673027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1076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f>D181</f>
        <v>146261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f>D186</f>
        <v>145227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f>D190</f>
        <v>76286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f>CE69-C386-C387-C388</f>
        <v>1325771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21360790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-638008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f>CE70</f>
        <v>275403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-362605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-362605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Navos    H-0     FYE 12/31/2020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774</v>
      </c>
      <c r="C414" s="194">
        <f>E138</f>
        <v>774</v>
      </c>
      <c r="D414" s="179"/>
    </row>
    <row r="415" spans="1:5" ht="12.65" customHeight="1" x14ac:dyDescent="0.3">
      <c r="A415" s="179" t="s">
        <v>464</v>
      </c>
      <c r="B415" s="179">
        <f>D111</f>
        <v>23508</v>
      </c>
      <c r="C415" s="179">
        <f>E139</f>
        <v>23508</v>
      </c>
      <c r="D415" s="194">
        <f>SUM(C59:H59)+N59</f>
        <v>23508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13069732</v>
      </c>
      <c r="C427" s="179">
        <f t="shared" ref="C427:C434" si="13">CE61</f>
        <v>13069732</v>
      </c>
      <c r="D427" s="179"/>
    </row>
    <row r="428" spans="1:7" ht="12.65" customHeight="1" x14ac:dyDescent="0.3">
      <c r="A428" s="179" t="s">
        <v>3</v>
      </c>
      <c r="B428" s="179">
        <f t="shared" si="12"/>
        <v>2593181</v>
      </c>
      <c r="C428" s="179">
        <f t="shared" si="13"/>
        <v>2593181</v>
      </c>
      <c r="D428" s="179">
        <f>D173</f>
        <v>2593181</v>
      </c>
    </row>
    <row r="429" spans="1:7" ht="12.65" customHeight="1" x14ac:dyDescent="0.3">
      <c r="A429" s="179" t="s">
        <v>236</v>
      </c>
      <c r="B429" s="179">
        <f t="shared" si="12"/>
        <v>1898931</v>
      </c>
      <c r="C429" s="179">
        <f t="shared" si="13"/>
        <v>1898931</v>
      </c>
      <c r="D429" s="179"/>
    </row>
    <row r="430" spans="1:7" ht="12.65" customHeight="1" x14ac:dyDescent="0.3">
      <c r="A430" s="179" t="s">
        <v>237</v>
      </c>
      <c r="B430" s="179">
        <f t="shared" si="12"/>
        <v>989494</v>
      </c>
      <c r="C430" s="179">
        <f t="shared" si="13"/>
        <v>989494</v>
      </c>
      <c r="D430" s="179"/>
    </row>
    <row r="431" spans="1:7" ht="12.65" customHeight="1" x14ac:dyDescent="0.3">
      <c r="A431" s="179" t="s">
        <v>444</v>
      </c>
      <c r="B431" s="179">
        <f t="shared" si="12"/>
        <v>215565</v>
      </c>
      <c r="C431" s="179">
        <f t="shared" si="13"/>
        <v>215565</v>
      </c>
      <c r="D431" s="179"/>
    </row>
    <row r="432" spans="1:7" ht="12.65" customHeight="1" x14ac:dyDescent="0.3">
      <c r="A432" s="179" t="s">
        <v>445</v>
      </c>
      <c r="B432" s="179">
        <f t="shared" si="12"/>
        <v>226239</v>
      </c>
      <c r="C432" s="179">
        <f t="shared" si="13"/>
        <v>226239</v>
      </c>
      <c r="D432" s="179"/>
    </row>
    <row r="433" spans="1:7" ht="12.65" customHeight="1" x14ac:dyDescent="0.3">
      <c r="A433" s="179" t="s">
        <v>6</v>
      </c>
      <c r="B433" s="179">
        <f t="shared" si="12"/>
        <v>673027</v>
      </c>
      <c r="C433" s="179">
        <f t="shared" si="13"/>
        <v>673027</v>
      </c>
      <c r="D433" s="179">
        <f>C217</f>
        <v>2253460</v>
      </c>
    </row>
    <row r="434" spans="1:7" ht="12.65" customHeight="1" x14ac:dyDescent="0.3">
      <c r="A434" s="179" t="s">
        <v>474</v>
      </c>
      <c r="B434" s="179">
        <f t="shared" si="12"/>
        <v>1076</v>
      </c>
      <c r="C434" s="179">
        <f t="shared" si="13"/>
        <v>1076</v>
      </c>
      <c r="D434" s="179">
        <f>D177</f>
        <v>1076</v>
      </c>
    </row>
    <row r="435" spans="1:7" ht="12.65" customHeight="1" x14ac:dyDescent="0.3">
      <c r="A435" s="179" t="s">
        <v>447</v>
      </c>
      <c r="B435" s="179">
        <f t="shared" si="12"/>
        <v>146261</v>
      </c>
      <c r="C435" s="179"/>
      <c r="D435" s="179">
        <f>D181</f>
        <v>146261</v>
      </c>
    </row>
    <row r="436" spans="1:7" ht="12.65" customHeight="1" x14ac:dyDescent="0.3">
      <c r="A436" s="179" t="s">
        <v>475</v>
      </c>
      <c r="B436" s="179">
        <f t="shared" si="12"/>
        <v>145227</v>
      </c>
      <c r="C436" s="179"/>
      <c r="D436" s="179">
        <f>D186</f>
        <v>145227</v>
      </c>
    </row>
    <row r="437" spans="1:7" ht="12.65" customHeight="1" x14ac:dyDescent="0.3">
      <c r="A437" s="194" t="s">
        <v>449</v>
      </c>
      <c r="B437" s="194">
        <f t="shared" si="12"/>
        <v>76286</v>
      </c>
      <c r="C437" s="194"/>
      <c r="D437" s="194">
        <f>D190</f>
        <v>76286</v>
      </c>
    </row>
    <row r="438" spans="1:7" ht="12.65" customHeight="1" x14ac:dyDescent="0.3">
      <c r="A438" s="194" t="s">
        <v>476</v>
      </c>
      <c r="B438" s="194">
        <f>C386+C387+C388</f>
        <v>367774</v>
      </c>
      <c r="C438" s="194">
        <f>CD69</f>
        <v>0</v>
      </c>
      <c r="D438" s="194">
        <f>D181+D186+D190</f>
        <v>367774</v>
      </c>
    </row>
    <row r="439" spans="1:7" ht="12.65" customHeight="1" x14ac:dyDescent="0.3">
      <c r="A439" s="179" t="s">
        <v>451</v>
      </c>
      <c r="B439" s="194">
        <f>C389</f>
        <v>1325771</v>
      </c>
      <c r="C439" s="194">
        <f>SUM(C69:CC69)</f>
        <v>1693545</v>
      </c>
      <c r="D439" s="179"/>
    </row>
    <row r="440" spans="1:7" ht="12.65" customHeight="1" x14ac:dyDescent="0.3">
      <c r="A440" s="179" t="s">
        <v>477</v>
      </c>
      <c r="B440" s="194">
        <f>B438+B439</f>
        <v>1693545</v>
      </c>
      <c r="C440" s="194">
        <f>CE69</f>
        <v>1693545</v>
      </c>
      <c r="D440" s="179"/>
    </row>
    <row r="441" spans="1:7" ht="12.65" customHeight="1" x14ac:dyDescent="0.3">
      <c r="A441" s="179" t="s">
        <v>478</v>
      </c>
      <c r="B441" s="179">
        <f>D390</f>
        <v>21360790</v>
      </c>
      <c r="C441" s="179">
        <f>SUM(C427:C437)+C440</f>
        <v>21360790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0</v>
      </c>
      <c r="C444" s="179">
        <f>C363</f>
        <v>0</v>
      </c>
      <c r="D444" s="179"/>
    </row>
    <row r="445" spans="1:7" ht="12.65" customHeight="1" x14ac:dyDescent="0.3">
      <c r="A445" s="179" t="s">
        <v>343</v>
      </c>
      <c r="B445" s="179">
        <f>D229</f>
        <v>28249689</v>
      </c>
      <c r="C445" s="179">
        <f>C364</f>
        <v>33717944</v>
      </c>
      <c r="D445" s="179"/>
    </row>
    <row r="446" spans="1:7" ht="12.65" customHeight="1" x14ac:dyDescent="0.3">
      <c r="A446" s="179" t="s">
        <v>351</v>
      </c>
      <c r="B446" s="179">
        <f>D236</f>
        <v>344837</v>
      </c>
      <c r="C446" s="179">
        <f>C365</f>
        <v>344837</v>
      </c>
      <c r="D446" s="179"/>
    </row>
    <row r="447" spans="1:7" ht="12.65" customHeight="1" x14ac:dyDescent="0.3">
      <c r="A447" s="179" t="s">
        <v>356</v>
      </c>
      <c r="B447" s="179">
        <f>D240</f>
        <v>5855316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34449842</v>
      </c>
      <c r="C448" s="179">
        <f>D367</f>
        <v>34062781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120</v>
      </c>
    </row>
    <row r="454" spans="1:7" ht="12.65" customHeight="1" x14ac:dyDescent="0.3">
      <c r="A454" s="179" t="s">
        <v>168</v>
      </c>
      <c r="B454" s="179">
        <f>C233</f>
        <v>344837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0</v>
      </c>
      <c r="C458" s="194">
        <f>CE70</f>
        <v>275403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54785563</v>
      </c>
      <c r="C463" s="194">
        <f>CE73</f>
        <v>54785563</v>
      </c>
      <c r="D463" s="194">
        <f>E141+E147+E153</f>
        <v>54785563</v>
      </c>
    </row>
    <row r="464" spans="1:7" ht="12.65" customHeight="1" x14ac:dyDescent="0.3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5" customHeight="1" x14ac:dyDescent="0.3">
      <c r="A465" s="179" t="s">
        <v>247</v>
      </c>
      <c r="B465" s="194">
        <f>D361</f>
        <v>54785563</v>
      </c>
      <c r="C465" s="194">
        <f>CE75</f>
        <v>54785563</v>
      </c>
      <c r="D465" s="194">
        <f>D463+D464</f>
        <v>54785563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13804850</v>
      </c>
      <c r="C468" s="179">
        <f>E195</f>
        <v>13804850</v>
      </c>
      <c r="D468" s="179"/>
    </row>
    <row r="469" spans="1:7" ht="12.65" customHeight="1" x14ac:dyDescent="0.3">
      <c r="A469" s="179" t="s">
        <v>333</v>
      </c>
      <c r="B469" s="179">
        <f t="shared" si="14"/>
        <v>808345</v>
      </c>
      <c r="C469" s="179">
        <f>E196</f>
        <v>808345</v>
      </c>
      <c r="D469" s="179"/>
    </row>
    <row r="470" spans="1:7" ht="12.65" customHeight="1" x14ac:dyDescent="0.3">
      <c r="A470" s="179" t="s">
        <v>334</v>
      </c>
      <c r="B470" s="179">
        <f t="shared" si="14"/>
        <v>42879290</v>
      </c>
      <c r="C470" s="179">
        <f>E197</f>
        <v>42879290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9006082</v>
      </c>
      <c r="D472" s="179"/>
    </row>
    <row r="473" spans="1:7" ht="12.65" customHeight="1" x14ac:dyDescent="0.3">
      <c r="A473" s="179" t="s">
        <v>495</v>
      </c>
      <c r="B473" s="179">
        <f t="shared" si="14"/>
        <v>0</v>
      </c>
      <c r="C473" s="179">
        <f>SUM(E200:E201)</f>
        <v>0</v>
      </c>
      <c r="D473" s="179"/>
    </row>
    <row r="474" spans="1:7" ht="12.65" customHeight="1" x14ac:dyDescent="0.3">
      <c r="A474" s="179" t="s">
        <v>339</v>
      </c>
      <c r="B474" s="179">
        <f t="shared" si="14"/>
        <v>9006082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311542</v>
      </c>
      <c r="C475" s="179">
        <f>E203</f>
        <v>311542</v>
      </c>
      <c r="D475" s="179"/>
    </row>
    <row r="476" spans="1:7" ht="12.65" customHeight="1" x14ac:dyDescent="0.3">
      <c r="A476" s="179" t="s">
        <v>203</v>
      </c>
      <c r="B476" s="179">
        <f>D275</f>
        <v>66810109</v>
      </c>
      <c r="C476" s="179">
        <f>E204</f>
        <v>66810109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12778523</v>
      </c>
      <c r="C478" s="179">
        <f>E217</f>
        <v>12778523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79069614</v>
      </c>
    </row>
    <row r="482" spans="1:12" ht="12.65" customHeight="1" x14ac:dyDescent="0.3">
      <c r="A482" s="180" t="s">
        <v>499</v>
      </c>
      <c r="C482" s="180">
        <f>D339</f>
        <v>68951357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919</v>
      </c>
      <c r="B493" s="261" t="e">
        <f>RIGHT(#REF!,4)</f>
        <v>#REF!</v>
      </c>
      <c r="C493" s="261" t="str">
        <f>RIGHT(C82,4)</f>
        <v>2020</v>
      </c>
      <c r="D493" s="261" t="e">
        <f>RIGHT(#REF!,4)</f>
        <v>#REF!</v>
      </c>
      <c r="E493" s="261" t="str">
        <f>RIGHT(C82,4)</f>
        <v>2020</v>
      </c>
      <c r="F493" s="261" t="e">
        <f>RIGHT(#REF!,4)</f>
        <v>#REF!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 t="e">
        <f>#REF!</f>
        <v>#REF!</v>
      </c>
      <c r="C496" s="240">
        <f>C71</f>
        <v>0</v>
      </c>
      <c r="D496" s="240" t="e">
        <f>#REF!</f>
        <v>#REF!</v>
      </c>
      <c r="E496" s="180">
        <f>C59</f>
        <v>0</v>
      </c>
      <c r="F496" s="263" t="e">
        <f t="shared" ref="F496:G511" si="15">IF(B496=0,"",IF(D496=0,"",B496/D496))</f>
        <v>#REF!</v>
      </c>
      <c r="G496" s="264" t="str">
        <f t="shared" si="15"/>
        <v/>
      </c>
      <c r="H496" s="265" t="e">
        <f>IF(B496=0,"",IF(C496=0,"",IF(D496=0,"",IF(E496=0,"",IF(G496/F496-1&lt;-0.25,G496/F496-1,IF(G496/F496-1&gt;0.25,G496/F496-1,""))))))</f>
        <v>#REF!</v>
      </c>
      <c r="I496" s="267"/>
      <c r="K496" s="261"/>
      <c r="L496" s="261"/>
    </row>
    <row r="497" spans="1:12" ht="12.65" customHeight="1" x14ac:dyDescent="0.3">
      <c r="A497" s="180" t="s">
        <v>513</v>
      </c>
      <c r="B497" s="240" t="e">
        <f>#REF!</f>
        <v>#REF!</v>
      </c>
      <c r="C497" s="240">
        <f>D71</f>
        <v>0</v>
      </c>
      <c r="D497" s="240" t="e">
        <f>#REF!</f>
        <v>#REF!</v>
      </c>
      <c r="E497" s="180">
        <f>D59</f>
        <v>0</v>
      </c>
      <c r="F497" s="263" t="e">
        <f t="shared" si="15"/>
        <v>#REF!</v>
      </c>
      <c r="G497" s="263" t="str">
        <f t="shared" si="15"/>
        <v/>
      </c>
      <c r="H497" s="265" t="e">
        <f t="shared" ref="H497:H550" si="16">IF(B497=0,"",IF(C497=0,"",IF(D497=0,"",IF(E497=0,"",IF(G497/F497-1&lt;-0.25,G497/F497-1,IF(G497/F497-1&gt;0.25,G497/F497-1,""))))))</f>
        <v>#REF!</v>
      </c>
      <c r="I497" s="267"/>
      <c r="K497" s="261"/>
      <c r="L497" s="261"/>
    </row>
    <row r="498" spans="1:12" ht="12.65" customHeight="1" x14ac:dyDescent="0.3">
      <c r="A498" s="180" t="s">
        <v>514</v>
      </c>
      <c r="B498" s="240" t="e">
        <f>#REF!</f>
        <v>#REF!</v>
      </c>
      <c r="C498" s="240">
        <f>E71</f>
        <v>0</v>
      </c>
      <c r="D498" s="240" t="e">
        <f>#REF!</f>
        <v>#REF!</v>
      </c>
      <c r="E498" s="180">
        <f>E59</f>
        <v>0</v>
      </c>
      <c r="F498" s="263" t="e">
        <f t="shared" si="15"/>
        <v>#REF!</v>
      </c>
      <c r="G498" s="263" t="str">
        <f t="shared" si="15"/>
        <v/>
      </c>
      <c r="H498" s="265" t="e">
        <f t="shared" si="16"/>
        <v>#REF!</v>
      </c>
      <c r="I498" s="267"/>
      <c r="K498" s="261"/>
      <c r="L498" s="261"/>
    </row>
    <row r="499" spans="1:12" ht="12.65" customHeight="1" x14ac:dyDescent="0.3">
      <c r="A499" s="180" t="s">
        <v>515</v>
      </c>
      <c r="B499" s="240" t="e">
        <f>#REF!</f>
        <v>#REF!</v>
      </c>
      <c r="C499" s="240">
        <f>F71</f>
        <v>0</v>
      </c>
      <c r="D499" s="240" t="e">
        <f>#REF!</f>
        <v>#REF!</v>
      </c>
      <c r="E499" s="180">
        <f>F59</f>
        <v>0</v>
      </c>
      <c r="F499" s="263" t="e">
        <f t="shared" si="15"/>
        <v>#REF!</v>
      </c>
      <c r="G499" s="263" t="str">
        <f t="shared" si="15"/>
        <v/>
      </c>
      <c r="H499" s="265" t="e">
        <f t="shared" si="16"/>
        <v>#REF!</v>
      </c>
      <c r="I499" s="267"/>
      <c r="K499" s="261"/>
      <c r="L499" s="261"/>
    </row>
    <row r="500" spans="1:12" ht="12.65" customHeight="1" x14ac:dyDescent="0.3">
      <c r="A500" s="180" t="s">
        <v>516</v>
      </c>
      <c r="B500" s="240" t="e">
        <f>#REF!</f>
        <v>#REF!</v>
      </c>
      <c r="C500" s="240">
        <f>G71</f>
        <v>0</v>
      </c>
      <c r="D500" s="240" t="e">
        <f>#REF!</f>
        <v>#REF!</v>
      </c>
      <c r="E500" s="180">
        <f>G59</f>
        <v>0</v>
      </c>
      <c r="F500" s="263" t="e">
        <f t="shared" si="15"/>
        <v>#REF!</v>
      </c>
      <c r="G500" s="263" t="str">
        <f t="shared" si="15"/>
        <v/>
      </c>
      <c r="H500" s="265" t="e">
        <f t="shared" si="16"/>
        <v>#REF!</v>
      </c>
      <c r="I500" s="267"/>
      <c r="K500" s="261"/>
      <c r="L500" s="261"/>
    </row>
    <row r="501" spans="1:12" ht="12.65" customHeight="1" x14ac:dyDescent="0.3">
      <c r="A501" s="180" t="s">
        <v>517</v>
      </c>
      <c r="B501" s="240" t="e">
        <f>#REF!</f>
        <v>#REF!</v>
      </c>
      <c r="C501" s="240">
        <f>H71</f>
        <v>12938005</v>
      </c>
      <c r="D501" s="240" t="e">
        <f>#REF!</f>
        <v>#REF!</v>
      </c>
      <c r="E501" s="180">
        <f>H59</f>
        <v>23508</v>
      </c>
      <c r="F501" s="263" t="e">
        <f t="shared" si="15"/>
        <v>#REF!</v>
      </c>
      <c r="G501" s="263">
        <f t="shared" si="15"/>
        <v>550.36604560149738</v>
      </c>
      <c r="H501" s="265" t="e">
        <f t="shared" si="16"/>
        <v>#REF!</v>
      </c>
      <c r="I501" s="267"/>
      <c r="K501" s="261"/>
      <c r="L501" s="261"/>
    </row>
    <row r="502" spans="1:12" ht="12.65" customHeight="1" x14ac:dyDescent="0.3">
      <c r="A502" s="180" t="s">
        <v>518</v>
      </c>
      <c r="B502" s="240" t="e">
        <f>#REF!</f>
        <v>#REF!</v>
      </c>
      <c r="C502" s="240">
        <f>I71</f>
        <v>0</v>
      </c>
      <c r="D502" s="240" t="e">
        <f>#REF!</f>
        <v>#REF!</v>
      </c>
      <c r="E502" s="180">
        <f>I59</f>
        <v>0</v>
      </c>
      <c r="F502" s="263" t="e">
        <f t="shared" si="15"/>
        <v>#REF!</v>
      </c>
      <c r="G502" s="263" t="str">
        <f t="shared" si="15"/>
        <v/>
      </c>
      <c r="H502" s="265" t="e">
        <f t="shared" si="16"/>
        <v>#REF!</v>
      </c>
      <c r="I502" s="267"/>
      <c r="K502" s="261"/>
      <c r="L502" s="261"/>
    </row>
    <row r="503" spans="1:12" ht="12.65" customHeight="1" x14ac:dyDescent="0.3">
      <c r="A503" s="180" t="s">
        <v>519</v>
      </c>
      <c r="B503" s="240" t="e">
        <f>#REF!</f>
        <v>#REF!</v>
      </c>
      <c r="C503" s="240">
        <f>J71</f>
        <v>0</v>
      </c>
      <c r="D503" s="240" t="e">
        <f>#REF!</f>
        <v>#REF!</v>
      </c>
      <c r="E503" s="180">
        <f>J59</f>
        <v>0</v>
      </c>
      <c r="F503" s="263" t="e">
        <f t="shared" si="15"/>
        <v>#REF!</v>
      </c>
      <c r="G503" s="263" t="str">
        <f t="shared" si="15"/>
        <v/>
      </c>
      <c r="H503" s="265" t="e">
        <f t="shared" si="16"/>
        <v>#REF!</v>
      </c>
      <c r="I503" s="267"/>
      <c r="K503" s="261"/>
      <c r="L503" s="261"/>
    </row>
    <row r="504" spans="1:12" ht="12.65" customHeight="1" x14ac:dyDescent="0.3">
      <c r="A504" s="180" t="s">
        <v>520</v>
      </c>
      <c r="B504" s="240" t="e">
        <f>#REF!</f>
        <v>#REF!</v>
      </c>
      <c r="C504" s="240">
        <f>K71</f>
        <v>0</v>
      </c>
      <c r="D504" s="240" t="e">
        <f>#REF!</f>
        <v>#REF!</v>
      </c>
      <c r="E504" s="180">
        <f>K59</f>
        <v>0</v>
      </c>
      <c r="F504" s="263" t="e">
        <f t="shared" si="15"/>
        <v>#REF!</v>
      </c>
      <c r="G504" s="263" t="str">
        <f t="shared" si="15"/>
        <v/>
      </c>
      <c r="H504" s="265" t="e">
        <f t="shared" si="16"/>
        <v>#REF!</v>
      </c>
      <c r="I504" s="267"/>
      <c r="K504" s="261"/>
      <c r="L504" s="261"/>
    </row>
    <row r="505" spans="1:12" ht="12.65" customHeight="1" x14ac:dyDescent="0.3">
      <c r="A505" s="180" t="s">
        <v>521</v>
      </c>
      <c r="B505" s="240" t="e">
        <f>#REF!</f>
        <v>#REF!</v>
      </c>
      <c r="C505" s="240">
        <f>L71</f>
        <v>0</v>
      </c>
      <c r="D505" s="240" t="e">
        <f>#REF!</f>
        <v>#REF!</v>
      </c>
      <c r="E505" s="180">
        <f>L59</f>
        <v>0</v>
      </c>
      <c r="F505" s="263" t="e">
        <f t="shared" si="15"/>
        <v>#REF!</v>
      </c>
      <c r="G505" s="263" t="str">
        <f t="shared" si="15"/>
        <v/>
      </c>
      <c r="H505" s="265" t="e">
        <f t="shared" si="16"/>
        <v>#REF!</v>
      </c>
      <c r="I505" s="267"/>
      <c r="K505" s="261"/>
      <c r="L505" s="261"/>
    </row>
    <row r="506" spans="1:12" ht="12.65" customHeight="1" x14ac:dyDescent="0.3">
      <c r="A506" s="180" t="s">
        <v>522</v>
      </c>
      <c r="B506" s="240" t="e">
        <f>#REF!</f>
        <v>#REF!</v>
      </c>
      <c r="C506" s="240">
        <f>M71</f>
        <v>0</v>
      </c>
      <c r="D506" s="240" t="e">
        <f>#REF!</f>
        <v>#REF!</v>
      </c>
      <c r="E506" s="180">
        <f>M59</f>
        <v>0</v>
      </c>
      <c r="F506" s="263" t="e">
        <f t="shared" si="15"/>
        <v>#REF!</v>
      </c>
      <c r="G506" s="263" t="str">
        <f t="shared" si="15"/>
        <v/>
      </c>
      <c r="H506" s="265" t="e">
        <f t="shared" si="16"/>
        <v>#REF!</v>
      </c>
      <c r="I506" s="267"/>
      <c r="K506" s="261"/>
      <c r="L506" s="261"/>
    </row>
    <row r="507" spans="1:12" ht="12.65" customHeight="1" x14ac:dyDescent="0.3">
      <c r="A507" s="180" t="s">
        <v>523</v>
      </c>
      <c r="B507" s="240" t="e">
        <f>#REF!</f>
        <v>#REF!</v>
      </c>
      <c r="C507" s="240">
        <f>N71</f>
        <v>0</v>
      </c>
      <c r="D507" s="240" t="e">
        <f>#REF!</f>
        <v>#REF!</v>
      </c>
      <c r="E507" s="180">
        <f>N59</f>
        <v>0</v>
      </c>
      <c r="F507" s="263" t="e">
        <f t="shared" si="15"/>
        <v>#REF!</v>
      </c>
      <c r="G507" s="263" t="str">
        <f t="shared" si="15"/>
        <v/>
      </c>
      <c r="H507" s="265" t="e">
        <f t="shared" si="16"/>
        <v>#REF!</v>
      </c>
      <c r="I507" s="267"/>
      <c r="K507" s="261"/>
      <c r="L507" s="261"/>
    </row>
    <row r="508" spans="1:12" ht="12.65" customHeight="1" x14ac:dyDescent="0.3">
      <c r="A508" s="180" t="s">
        <v>524</v>
      </c>
      <c r="B508" s="240" t="e">
        <f>#REF!</f>
        <v>#REF!</v>
      </c>
      <c r="C508" s="240">
        <f>O71</f>
        <v>0</v>
      </c>
      <c r="D508" s="240" t="e">
        <f>#REF!</f>
        <v>#REF!</v>
      </c>
      <c r="E508" s="180">
        <f>O59</f>
        <v>0</v>
      </c>
      <c r="F508" s="263" t="e">
        <f t="shared" si="15"/>
        <v>#REF!</v>
      </c>
      <c r="G508" s="263" t="str">
        <f t="shared" si="15"/>
        <v/>
      </c>
      <c r="H508" s="265" t="e">
        <f t="shared" si="16"/>
        <v>#REF!</v>
      </c>
      <c r="I508" s="267"/>
      <c r="K508" s="261"/>
      <c r="L508" s="261"/>
    </row>
    <row r="509" spans="1:12" ht="12.65" customHeight="1" x14ac:dyDescent="0.3">
      <c r="A509" s="180" t="s">
        <v>525</v>
      </c>
      <c r="B509" s="240" t="e">
        <f>#REF!</f>
        <v>#REF!</v>
      </c>
      <c r="C509" s="240">
        <f>P71</f>
        <v>0</v>
      </c>
      <c r="D509" s="240" t="e">
        <f>#REF!</f>
        <v>#REF!</v>
      </c>
      <c r="E509" s="180">
        <f>P59</f>
        <v>0</v>
      </c>
      <c r="F509" s="263" t="e">
        <f t="shared" si="15"/>
        <v>#REF!</v>
      </c>
      <c r="G509" s="263" t="str">
        <f t="shared" si="15"/>
        <v/>
      </c>
      <c r="H509" s="265" t="e">
        <f t="shared" si="16"/>
        <v>#REF!</v>
      </c>
      <c r="I509" s="267"/>
      <c r="K509" s="261"/>
      <c r="L509" s="261"/>
    </row>
    <row r="510" spans="1:12" ht="12.65" customHeight="1" x14ac:dyDescent="0.3">
      <c r="A510" s="180" t="s">
        <v>526</v>
      </c>
      <c r="B510" s="240" t="e">
        <f>#REF!</f>
        <v>#REF!</v>
      </c>
      <c r="C510" s="240">
        <f>Q71</f>
        <v>0</v>
      </c>
      <c r="D510" s="240" t="e">
        <f>#REF!</f>
        <v>#REF!</v>
      </c>
      <c r="E510" s="180">
        <f>Q59</f>
        <v>0</v>
      </c>
      <c r="F510" s="263" t="e">
        <f t="shared" si="15"/>
        <v>#REF!</v>
      </c>
      <c r="G510" s="263" t="str">
        <f t="shared" si="15"/>
        <v/>
      </c>
      <c r="H510" s="265" t="e">
        <f t="shared" si="16"/>
        <v>#REF!</v>
      </c>
      <c r="I510" s="267"/>
      <c r="K510" s="261"/>
      <c r="L510" s="261"/>
    </row>
    <row r="511" spans="1:12" ht="12.65" customHeight="1" x14ac:dyDescent="0.3">
      <c r="A511" s="180" t="s">
        <v>527</v>
      </c>
      <c r="B511" s="240" t="e">
        <f>#REF!</f>
        <v>#REF!</v>
      </c>
      <c r="C511" s="240">
        <f>R71</f>
        <v>0</v>
      </c>
      <c r="D511" s="240" t="e">
        <f>#REF!</f>
        <v>#REF!</v>
      </c>
      <c r="E511" s="180">
        <f>R59</f>
        <v>0</v>
      </c>
      <c r="F511" s="263" t="e">
        <f t="shared" si="15"/>
        <v>#REF!</v>
      </c>
      <c r="G511" s="263" t="str">
        <f t="shared" si="15"/>
        <v/>
      </c>
      <c r="H511" s="265" t="e">
        <f t="shared" si="16"/>
        <v>#REF!</v>
      </c>
      <c r="I511" s="267"/>
      <c r="K511" s="261"/>
      <c r="L511" s="261"/>
    </row>
    <row r="512" spans="1:12" ht="12.65" customHeight="1" x14ac:dyDescent="0.3">
      <c r="A512" s="180" t="s">
        <v>528</v>
      </c>
      <c r="B512" s="240" t="e">
        <f>#REF!</f>
        <v>#REF!</v>
      </c>
      <c r="C512" s="240">
        <f>S71</f>
        <v>0</v>
      </c>
      <c r="D512" s="181" t="s">
        <v>529</v>
      </c>
      <c r="E512" s="181" t="s">
        <v>529</v>
      </c>
      <c r="F512" s="263" t="e">
        <f t="shared" ref="F512:G527" si="17">IF(B512=0,"",IF(D512=0,"",B512/D512))</f>
        <v>#REF!</v>
      </c>
      <c r="G512" s="263" t="str">
        <f t="shared" si="17"/>
        <v/>
      </c>
      <c r="H512" s="265" t="e">
        <f t="shared" si="16"/>
        <v>#REF!</v>
      </c>
      <c r="I512" s="267"/>
      <c r="K512" s="261"/>
      <c r="L512" s="261"/>
    </row>
    <row r="513" spans="1:12" ht="12.65" customHeight="1" x14ac:dyDescent="0.3">
      <c r="A513" s="180" t="s">
        <v>1246</v>
      </c>
      <c r="B513" s="240" t="e">
        <f>#REF!</f>
        <v>#REF!</v>
      </c>
      <c r="C513" s="240">
        <f>T71</f>
        <v>0</v>
      </c>
      <c r="D513" s="181" t="s">
        <v>529</v>
      </c>
      <c r="E513" s="181" t="s">
        <v>529</v>
      </c>
      <c r="F513" s="263" t="e">
        <f t="shared" si="17"/>
        <v>#REF!</v>
      </c>
      <c r="G513" s="263" t="str">
        <f t="shared" si="17"/>
        <v/>
      </c>
      <c r="H513" s="265" t="e">
        <f t="shared" si="16"/>
        <v>#REF!</v>
      </c>
      <c r="I513" s="267"/>
      <c r="K513" s="261"/>
      <c r="L513" s="261"/>
    </row>
    <row r="514" spans="1:12" ht="12.65" customHeight="1" x14ac:dyDescent="0.3">
      <c r="A514" s="180" t="s">
        <v>530</v>
      </c>
      <c r="B514" s="240" t="e">
        <f>#REF!</f>
        <v>#REF!</v>
      </c>
      <c r="C514" s="240">
        <f>U71</f>
        <v>0</v>
      </c>
      <c r="D514" s="240" t="e">
        <f>#REF!</f>
        <v>#REF!</v>
      </c>
      <c r="E514" s="180">
        <f>U59</f>
        <v>0</v>
      </c>
      <c r="F514" s="263" t="e">
        <f t="shared" si="17"/>
        <v>#REF!</v>
      </c>
      <c r="G514" s="263" t="str">
        <f t="shared" si="17"/>
        <v/>
      </c>
      <c r="H514" s="265" t="e">
        <f t="shared" si="16"/>
        <v>#REF!</v>
      </c>
      <c r="I514" s="267"/>
      <c r="K514" s="261"/>
      <c r="L514" s="261"/>
    </row>
    <row r="515" spans="1:12" ht="12.65" customHeight="1" x14ac:dyDescent="0.3">
      <c r="A515" s="180" t="s">
        <v>531</v>
      </c>
      <c r="B515" s="240" t="e">
        <f>#REF!</f>
        <v>#REF!</v>
      </c>
      <c r="C515" s="240">
        <f>V71</f>
        <v>0</v>
      </c>
      <c r="D515" s="240" t="e">
        <f>#REF!</f>
        <v>#REF!</v>
      </c>
      <c r="E515" s="180">
        <f>V59</f>
        <v>0</v>
      </c>
      <c r="F515" s="263" t="e">
        <f t="shared" si="17"/>
        <v>#REF!</v>
      </c>
      <c r="G515" s="263" t="str">
        <f t="shared" si="17"/>
        <v/>
      </c>
      <c r="H515" s="265" t="e">
        <f t="shared" si="16"/>
        <v>#REF!</v>
      </c>
      <c r="I515" s="267"/>
      <c r="K515" s="261"/>
      <c r="L515" s="261"/>
    </row>
    <row r="516" spans="1:12" ht="12.65" customHeight="1" x14ac:dyDescent="0.3">
      <c r="A516" s="180" t="s">
        <v>532</v>
      </c>
      <c r="B516" s="240" t="e">
        <f>#REF!</f>
        <v>#REF!</v>
      </c>
      <c r="C516" s="240">
        <f>W71</f>
        <v>0</v>
      </c>
      <c r="D516" s="240" t="e">
        <f>#REF!</f>
        <v>#REF!</v>
      </c>
      <c r="E516" s="180">
        <f>W59</f>
        <v>0</v>
      </c>
      <c r="F516" s="263" t="e">
        <f t="shared" si="17"/>
        <v>#REF!</v>
      </c>
      <c r="G516" s="263" t="str">
        <f t="shared" si="17"/>
        <v/>
      </c>
      <c r="H516" s="265" t="e">
        <f t="shared" si="16"/>
        <v>#REF!</v>
      </c>
      <c r="I516" s="267"/>
      <c r="K516" s="261"/>
      <c r="L516" s="261"/>
    </row>
    <row r="517" spans="1:12" ht="12.65" customHeight="1" x14ac:dyDescent="0.3">
      <c r="A517" s="180" t="s">
        <v>533</v>
      </c>
      <c r="B517" s="240" t="e">
        <f>#REF!</f>
        <v>#REF!</v>
      </c>
      <c r="C517" s="240">
        <f>X71</f>
        <v>0</v>
      </c>
      <c r="D517" s="240" t="e">
        <f>#REF!</f>
        <v>#REF!</v>
      </c>
      <c r="E517" s="180">
        <f>X59</f>
        <v>0</v>
      </c>
      <c r="F517" s="263" t="e">
        <f t="shared" si="17"/>
        <v>#REF!</v>
      </c>
      <c r="G517" s="263" t="str">
        <f t="shared" si="17"/>
        <v/>
      </c>
      <c r="H517" s="265" t="e">
        <f t="shared" si="16"/>
        <v>#REF!</v>
      </c>
      <c r="I517" s="267"/>
      <c r="K517" s="261"/>
      <c r="L517" s="261"/>
    </row>
    <row r="518" spans="1:12" ht="12.65" customHeight="1" x14ac:dyDescent="0.3">
      <c r="A518" s="180" t="s">
        <v>534</v>
      </c>
      <c r="B518" s="240" t="e">
        <f>#REF!</f>
        <v>#REF!</v>
      </c>
      <c r="C518" s="240">
        <f>Y71</f>
        <v>0</v>
      </c>
      <c r="D518" s="240" t="e">
        <f>#REF!</f>
        <v>#REF!</v>
      </c>
      <c r="E518" s="180">
        <f>Y59</f>
        <v>0</v>
      </c>
      <c r="F518" s="263" t="e">
        <f t="shared" si="17"/>
        <v>#REF!</v>
      </c>
      <c r="G518" s="263" t="str">
        <f t="shared" si="17"/>
        <v/>
      </c>
      <c r="H518" s="265" t="e">
        <f t="shared" si="16"/>
        <v>#REF!</v>
      </c>
      <c r="I518" s="267"/>
      <c r="K518" s="261"/>
      <c r="L518" s="261"/>
    </row>
    <row r="519" spans="1:12" ht="12.65" customHeight="1" x14ac:dyDescent="0.3">
      <c r="A519" s="180" t="s">
        <v>535</v>
      </c>
      <c r="B519" s="240" t="e">
        <f>#REF!</f>
        <v>#REF!</v>
      </c>
      <c r="C519" s="240">
        <f>Z71</f>
        <v>0</v>
      </c>
      <c r="D519" s="240" t="e">
        <f>#REF!</f>
        <v>#REF!</v>
      </c>
      <c r="E519" s="180">
        <f>Z59</f>
        <v>0</v>
      </c>
      <c r="F519" s="263" t="e">
        <f t="shared" si="17"/>
        <v>#REF!</v>
      </c>
      <c r="G519" s="263" t="str">
        <f t="shared" si="17"/>
        <v/>
      </c>
      <c r="H519" s="265" t="e">
        <f t="shared" si="16"/>
        <v>#REF!</v>
      </c>
      <c r="I519" s="267"/>
      <c r="K519" s="261"/>
      <c r="L519" s="261"/>
    </row>
    <row r="520" spans="1:12" ht="12.65" customHeight="1" x14ac:dyDescent="0.3">
      <c r="A520" s="180" t="s">
        <v>536</v>
      </c>
      <c r="B520" s="240" t="e">
        <f>#REF!</f>
        <v>#REF!</v>
      </c>
      <c r="C520" s="240">
        <f>AA71</f>
        <v>0</v>
      </c>
      <c r="D520" s="240" t="e">
        <f>#REF!</f>
        <v>#REF!</v>
      </c>
      <c r="E520" s="180">
        <f>AA59</f>
        <v>0</v>
      </c>
      <c r="F520" s="263" t="e">
        <f t="shared" si="17"/>
        <v>#REF!</v>
      </c>
      <c r="G520" s="263" t="str">
        <f t="shared" si="17"/>
        <v/>
      </c>
      <c r="H520" s="265" t="e">
        <f t="shared" si="16"/>
        <v>#REF!</v>
      </c>
      <c r="I520" s="267"/>
      <c r="K520" s="261"/>
      <c r="L520" s="261"/>
    </row>
    <row r="521" spans="1:12" ht="12.65" customHeight="1" x14ac:dyDescent="0.3">
      <c r="A521" s="180" t="s">
        <v>537</v>
      </c>
      <c r="B521" s="240" t="e">
        <f>#REF!</f>
        <v>#REF!</v>
      </c>
      <c r="C521" s="240">
        <f>AB71</f>
        <v>970425</v>
      </c>
      <c r="D521" s="181" t="s">
        <v>529</v>
      </c>
      <c r="E521" s="181" t="s">
        <v>529</v>
      </c>
      <c r="F521" s="263" t="e">
        <f t="shared" si="17"/>
        <v>#REF!</v>
      </c>
      <c r="G521" s="263" t="str">
        <f t="shared" si="17"/>
        <v/>
      </c>
      <c r="H521" s="265" t="e">
        <f t="shared" si="16"/>
        <v>#REF!</v>
      </c>
      <c r="I521" s="267"/>
      <c r="K521" s="261"/>
      <c r="L521" s="261"/>
    </row>
    <row r="522" spans="1:12" ht="12.65" customHeight="1" x14ac:dyDescent="0.3">
      <c r="A522" s="180" t="s">
        <v>538</v>
      </c>
      <c r="B522" s="240" t="e">
        <f>#REF!</f>
        <v>#REF!</v>
      </c>
      <c r="C522" s="240">
        <f>AC71</f>
        <v>0</v>
      </c>
      <c r="D522" s="240" t="e">
        <f>#REF!</f>
        <v>#REF!</v>
      </c>
      <c r="E522" s="180">
        <f>AC59</f>
        <v>0</v>
      </c>
      <c r="F522" s="263" t="e">
        <f t="shared" si="17"/>
        <v>#REF!</v>
      </c>
      <c r="G522" s="263" t="str">
        <f t="shared" si="17"/>
        <v/>
      </c>
      <c r="H522" s="265" t="e">
        <f t="shared" si="16"/>
        <v>#REF!</v>
      </c>
      <c r="I522" s="267"/>
      <c r="K522" s="261"/>
      <c r="L522" s="261"/>
    </row>
    <row r="523" spans="1:12" ht="12.65" customHeight="1" x14ac:dyDescent="0.3">
      <c r="A523" s="180" t="s">
        <v>539</v>
      </c>
      <c r="B523" s="240" t="e">
        <f>#REF!</f>
        <v>#REF!</v>
      </c>
      <c r="C523" s="240">
        <f>AD71</f>
        <v>0</v>
      </c>
      <c r="D523" s="240" t="e">
        <f>#REF!</f>
        <v>#REF!</v>
      </c>
      <c r="E523" s="180">
        <f>AD59</f>
        <v>0</v>
      </c>
      <c r="F523" s="263" t="e">
        <f t="shared" si="17"/>
        <v>#REF!</v>
      </c>
      <c r="G523" s="263" t="str">
        <f t="shared" si="17"/>
        <v/>
      </c>
      <c r="H523" s="265" t="e">
        <f t="shared" si="16"/>
        <v>#REF!</v>
      </c>
      <c r="I523" s="267"/>
      <c r="K523" s="261"/>
      <c r="L523" s="261"/>
    </row>
    <row r="524" spans="1:12" ht="12.65" customHeight="1" x14ac:dyDescent="0.3">
      <c r="A524" s="180" t="s">
        <v>540</v>
      </c>
      <c r="B524" s="240" t="e">
        <f>#REF!</f>
        <v>#REF!</v>
      </c>
      <c r="C524" s="240">
        <f>AE71</f>
        <v>0</v>
      </c>
      <c r="D524" s="240" t="e">
        <f>#REF!</f>
        <v>#REF!</v>
      </c>
      <c r="E524" s="180">
        <f>AE59</f>
        <v>0</v>
      </c>
      <c r="F524" s="263" t="e">
        <f t="shared" si="17"/>
        <v>#REF!</v>
      </c>
      <c r="G524" s="263" t="str">
        <f t="shared" si="17"/>
        <v/>
      </c>
      <c r="H524" s="265" t="e">
        <f t="shared" si="16"/>
        <v>#REF!</v>
      </c>
      <c r="I524" s="267"/>
      <c r="K524" s="261"/>
      <c r="L524" s="261"/>
    </row>
    <row r="525" spans="1:12" ht="12.65" customHeight="1" x14ac:dyDescent="0.3">
      <c r="A525" s="180" t="s">
        <v>541</v>
      </c>
      <c r="B525" s="240" t="e">
        <f>#REF!</f>
        <v>#REF!</v>
      </c>
      <c r="C525" s="240">
        <f>AF71</f>
        <v>0</v>
      </c>
      <c r="D525" s="240" t="e">
        <f>#REF!</f>
        <v>#REF!</v>
      </c>
      <c r="E525" s="180">
        <f>AF59</f>
        <v>0</v>
      </c>
      <c r="F525" s="263" t="e">
        <f t="shared" si="17"/>
        <v>#REF!</v>
      </c>
      <c r="G525" s="263" t="str">
        <f t="shared" si="17"/>
        <v/>
      </c>
      <c r="H525" s="265" t="e">
        <f t="shared" si="16"/>
        <v>#REF!</v>
      </c>
      <c r="I525" s="267"/>
      <c r="K525" s="261"/>
      <c r="L525" s="261"/>
    </row>
    <row r="526" spans="1:12" ht="12.65" customHeight="1" x14ac:dyDescent="0.3">
      <c r="A526" s="180" t="s">
        <v>542</v>
      </c>
      <c r="B526" s="240" t="e">
        <f>#REF!</f>
        <v>#REF!</v>
      </c>
      <c r="C526" s="240">
        <f>AG71</f>
        <v>0</v>
      </c>
      <c r="D526" s="240" t="e">
        <f>#REF!</f>
        <v>#REF!</v>
      </c>
      <c r="E526" s="180">
        <f>AG59</f>
        <v>0</v>
      </c>
      <c r="F526" s="263" t="e">
        <f t="shared" si="17"/>
        <v>#REF!</v>
      </c>
      <c r="G526" s="263" t="str">
        <f t="shared" si="17"/>
        <v/>
      </c>
      <c r="H526" s="265" t="e">
        <f t="shared" si="16"/>
        <v>#REF!</v>
      </c>
      <c r="I526" s="267"/>
      <c r="K526" s="261"/>
      <c r="L526" s="261"/>
    </row>
    <row r="527" spans="1:12" ht="12.65" customHeight="1" x14ac:dyDescent="0.3">
      <c r="A527" s="180" t="s">
        <v>543</v>
      </c>
      <c r="B527" s="240" t="e">
        <f>#REF!</f>
        <v>#REF!</v>
      </c>
      <c r="C527" s="240">
        <f>AH71</f>
        <v>0</v>
      </c>
      <c r="D527" s="240" t="e">
        <f>#REF!</f>
        <v>#REF!</v>
      </c>
      <c r="E527" s="180">
        <f>AH59</f>
        <v>0</v>
      </c>
      <c r="F527" s="263" t="e">
        <f t="shared" si="17"/>
        <v>#REF!</v>
      </c>
      <c r="G527" s="263" t="str">
        <f t="shared" si="17"/>
        <v/>
      </c>
      <c r="H527" s="265" t="e">
        <f t="shared" si="16"/>
        <v>#REF!</v>
      </c>
      <c r="I527" s="267"/>
      <c r="K527" s="261"/>
      <c r="L527" s="261"/>
    </row>
    <row r="528" spans="1:12" ht="12.65" customHeight="1" x14ac:dyDescent="0.3">
      <c r="A528" s="180" t="s">
        <v>544</v>
      </c>
      <c r="B528" s="240" t="e">
        <f>#REF!</f>
        <v>#REF!</v>
      </c>
      <c r="C528" s="240">
        <f>AI71</f>
        <v>0</v>
      </c>
      <c r="D528" s="240" t="e">
        <f>#REF!</f>
        <v>#REF!</v>
      </c>
      <c r="E528" s="180">
        <f>AI59</f>
        <v>0</v>
      </c>
      <c r="F528" s="263" t="e">
        <f t="shared" ref="F528:G540" si="18">IF(B528=0,"",IF(D528=0,"",B528/D528))</f>
        <v>#REF!</v>
      </c>
      <c r="G528" s="263" t="str">
        <f t="shared" si="18"/>
        <v/>
      </c>
      <c r="H528" s="265" t="e">
        <f t="shared" si="16"/>
        <v>#REF!</v>
      </c>
      <c r="I528" s="267"/>
      <c r="K528" s="261"/>
      <c r="L528" s="261"/>
    </row>
    <row r="529" spans="1:12" ht="12.65" customHeight="1" x14ac:dyDescent="0.3">
      <c r="A529" s="180" t="s">
        <v>545</v>
      </c>
      <c r="B529" s="240" t="e">
        <f>#REF!</f>
        <v>#REF!</v>
      </c>
      <c r="C529" s="240">
        <f>AJ71</f>
        <v>0</v>
      </c>
      <c r="D529" s="240" t="e">
        <f>#REF!</f>
        <v>#REF!</v>
      </c>
      <c r="E529" s="180">
        <f>AJ59</f>
        <v>0</v>
      </c>
      <c r="F529" s="263" t="e">
        <f t="shared" si="18"/>
        <v>#REF!</v>
      </c>
      <c r="G529" s="263" t="str">
        <f t="shared" si="18"/>
        <v/>
      </c>
      <c r="H529" s="265" t="e">
        <f t="shared" si="16"/>
        <v>#REF!</v>
      </c>
      <c r="I529" s="267"/>
      <c r="K529" s="261"/>
      <c r="L529" s="261"/>
    </row>
    <row r="530" spans="1:12" ht="12.65" customHeight="1" x14ac:dyDescent="0.3">
      <c r="A530" s="180" t="s">
        <v>546</v>
      </c>
      <c r="B530" s="240" t="e">
        <f>#REF!</f>
        <v>#REF!</v>
      </c>
      <c r="C530" s="240">
        <f>AK71</f>
        <v>0</v>
      </c>
      <c r="D530" s="240" t="e">
        <f>#REF!</f>
        <v>#REF!</v>
      </c>
      <c r="E530" s="180">
        <f>AK59</f>
        <v>0</v>
      </c>
      <c r="F530" s="263" t="e">
        <f t="shared" si="18"/>
        <v>#REF!</v>
      </c>
      <c r="G530" s="263" t="str">
        <f t="shared" si="18"/>
        <v/>
      </c>
      <c r="H530" s="265" t="e">
        <f t="shared" si="16"/>
        <v>#REF!</v>
      </c>
      <c r="I530" s="267"/>
      <c r="K530" s="261"/>
      <c r="L530" s="261"/>
    </row>
    <row r="531" spans="1:12" ht="12.65" customHeight="1" x14ac:dyDescent="0.3">
      <c r="A531" s="180" t="s">
        <v>547</v>
      </c>
      <c r="B531" s="240" t="e">
        <f>#REF!</f>
        <v>#REF!</v>
      </c>
      <c r="C531" s="240">
        <f>AL71</f>
        <v>0</v>
      </c>
      <c r="D531" s="240" t="e">
        <f>#REF!</f>
        <v>#REF!</v>
      </c>
      <c r="E531" s="180">
        <f>AL59</f>
        <v>0</v>
      </c>
      <c r="F531" s="263" t="e">
        <f t="shared" si="18"/>
        <v>#REF!</v>
      </c>
      <c r="G531" s="263" t="str">
        <f t="shared" si="18"/>
        <v/>
      </c>
      <c r="H531" s="265" t="e">
        <f t="shared" si="16"/>
        <v>#REF!</v>
      </c>
      <c r="I531" s="267"/>
      <c r="K531" s="261"/>
      <c r="L531" s="261"/>
    </row>
    <row r="532" spans="1:12" ht="12.65" customHeight="1" x14ac:dyDescent="0.3">
      <c r="A532" s="180" t="s">
        <v>548</v>
      </c>
      <c r="B532" s="240" t="e">
        <f>#REF!</f>
        <v>#REF!</v>
      </c>
      <c r="C532" s="240">
        <f>AM71</f>
        <v>0</v>
      </c>
      <c r="D532" s="240" t="e">
        <f>#REF!</f>
        <v>#REF!</v>
      </c>
      <c r="E532" s="180">
        <f>AM59</f>
        <v>0</v>
      </c>
      <c r="F532" s="263" t="e">
        <f t="shared" si="18"/>
        <v>#REF!</v>
      </c>
      <c r="G532" s="263" t="str">
        <f t="shared" si="18"/>
        <v/>
      </c>
      <c r="H532" s="265" t="e">
        <f t="shared" si="16"/>
        <v>#REF!</v>
      </c>
      <c r="I532" s="267"/>
      <c r="K532" s="261"/>
      <c r="L532" s="261"/>
    </row>
    <row r="533" spans="1:12" ht="12.65" customHeight="1" x14ac:dyDescent="0.3">
      <c r="A533" s="180" t="s">
        <v>1247</v>
      </c>
      <c r="B533" s="240" t="e">
        <f>#REF!</f>
        <v>#REF!</v>
      </c>
      <c r="C533" s="240">
        <f>AN71</f>
        <v>0</v>
      </c>
      <c r="D533" s="240" t="e">
        <f>#REF!</f>
        <v>#REF!</v>
      </c>
      <c r="E533" s="180">
        <f>AN59</f>
        <v>0</v>
      </c>
      <c r="F533" s="263" t="e">
        <f t="shared" si="18"/>
        <v>#REF!</v>
      </c>
      <c r="G533" s="263" t="str">
        <f t="shared" si="18"/>
        <v/>
      </c>
      <c r="H533" s="265" t="e">
        <f t="shared" si="16"/>
        <v>#REF!</v>
      </c>
      <c r="I533" s="267"/>
      <c r="K533" s="261"/>
      <c r="L533" s="261"/>
    </row>
    <row r="534" spans="1:12" ht="12.65" customHeight="1" x14ac:dyDescent="0.3">
      <c r="A534" s="180" t="s">
        <v>549</v>
      </c>
      <c r="B534" s="240" t="e">
        <f>#REF!</f>
        <v>#REF!</v>
      </c>
      <c r="C534" s="240">
        <f>AO71</f>
        <v>0</v>
      </c>
      <c r="D534" s="240" t="e">
        <f>#REF!</f>
        <v>#REF!</v>
      </c>
      <c r="E534" s="180">
        <f>AO59</f>
        <v>0</v>
      </c>
      <c r="F534" s="263" t="e">
        <f t="shared" si="18"/>
        <v>#REF!</v>
      </c>
      <c r="G534" s="263" t="str">
        <f t="shared" si="18"/>
        <v/>
      </c>
      <c r="H534" s="265" t="e">
        <f t="shared" si="16"/>
        <v>#REF!</v>
      </c>
      <c r="I534" s="267"/>
      <c r="K534" s="261"/>
      <c r="L534" s="261"/>
    </row>
    <row r="535" spans="1:12" ht="12.65" customHeight="1" x14ac:dyDescent="0.3">
      <c r="A535" s="180" t="s">
        <v>550</v>
      </c>
      <c r="B535" s="240" t="e">
        <f>#REF!</f>
        <v>#REF!</v>
      </c>
      <c r="C535" s="240">
        <f>AP71</f>
        <v>0</v>
      </c>
      <c r="D535" s="240" t="e">
        <f>#REF!</f>
        <v>#REF!</v>
      </c>
      <c r="E535" s="180">
        <f>AP59</f>
        <v>0</v>
      </c>
      <c r="F535" s="263" t="e">
        <f t="shared" si="18"/>
        <v>#REF!</v>
      </c>
      <c r="G535" s="263" t="str">
        <f t="shared" si="18"/>
        <v/>
      </c>
      <c r="H535" s="265" t="e">
        <f t="shared" si="16"/>
        <v>#REF!</v>
      </c>
      <c r="I535" s="267"/>
      <c r="K535" s="261"/>
      <c r="L535" s="261"/>
    </row>
    <row r="536" spans="1:12" ht="12.65" customHeight="1" x14ac:dyDescent="0.3">
      <c r="A536" s="180" t="s">
        <v>551</v>
      </c>
      <c r="B536" s="240" t="e">
        <f>#REF!</f>
        <v>#REF!</v>
      </c>
      <c r="C536" s="240">
        <f>AQ71</f>
        <v>0</v>
      </c>
      <c r="D536" s="240" t="e">
        <f>#REF!</f>
        <v>#REF!</v>
      </c>
      <c r="E536" s="180">
        <f>AQ59</f>
        <v>0</v>
      </c>
      <c r="F536" s="263" t="e">
        <f t="shared" si="18"/>
        <v>#REF!</v>
      </c>
      <c r="G536" s="263" t="str">
        <f t="shared" si="18"/>
        <v/>
      </c>
      <c r="H536" s="265" t="e">
        <f t="shared" si="16"/>
        <v>#REF!</v>
      </c>
      <c r="I536" s="267"/>
      <c r="K536" s="261"/>
      <c r="L536" s="261"/>
    </row>
    <row r="537" spans="1:12" ht="12.65" customHeight="1" x14ac:dyDescent="0.3">
      <c r="A537" s="180" t="s">
        <v>552</v>
      </c>
      <c r="B537" s="240" t="e">
        <f>#REF!</f>
        <v>#REF!</v>
      </c>
      <c r="C537" s="240">
        <f>AR71</f>
        <v>0</v>
      </c>
      <c r="D537" s="240" t="e">
        <f>#REF!</f>
        <v>#REF!</v>
      </c>
      <c r="E537" s="180">
        <f>AR59</f>
        <v>0</v>
      </c>
      <c r="F537" s="263" t="e">
        <f t="shared" si="18"/>
        <v>#REF!</v>
      </c>
      <c r="G537" s="263" t="str">
        <f t="shared" si="18"/>
        <v/>
      </c>
      <c r="H537" s="265" t="e">
        <f t="shared" si="16"/>
        <v>#REF!</v>
      </c>
      <c r="I537" s="267"/>
      <c r="K537" s="261"/>
      <c r="L537" s="261"/>
    </row>
    <row r="538" spans="1:12" ht="12.65" customHeight="1" x14ac:dyDescent="0.3">
      <c r="A538" s="180" t="s">
        <v>553</v>
      </c>
      <c r="B538" s="240" t="e">
        <f>#REF!</f>
        <v>#REF!</v>
      </c>
      <c r="C538" s="240">
        <f>AS71</f>
        <v>0</v>
      </c>
      <c r="D538" s="240" t="e">
        <f>#REF!</f>
        <v>#REF!</v>
      </c>
      <c r="E538" s="180">
        <f>AS59</f>
        <v>0</v>
      </c>
      <c r="F538" s="263" t="e">
        <f t="shared" si="18"/>
        <v>#REF!</v>
      </c>
      <c r="G538" s="263" t="str">
        <f t="shared" si="18"/>
        <v/>
      </c>
      <c r="H538" s="265" t="e">
        <f t="shared" si="16"/>
        <v>#REF!</v>
      </c>
      <c r="I538" s="267"/>
      <c r="K538" s="261"/>
      <c r="L538" s="261"/>
    </row>
    <row r="539" spans="1:12" ht="12.65" customHeight="1" x14ac:dyDescent="0.3">
      <c r="A539" s="180" t="s">
        <v>554</v>
      </c>
      <c r="B539" s="240" t="e">
        <f>#REF!</f>
        <v>#REF!</v>
      </c>
      <c r="C539" s="240">
        <f>AT71</f>
        <v>0</v>
      </c>
      <c r="D539" s="240" t="e">
        <f>#REF!</f>
        <v>#REF!</v>
      </c>
      <c r="E539" s="180">
        <f>AT59</f>
        <v>0</v>
      </c>
      <c r="F539" s="263" t="e">
        <f t="shared" si="18"/>
        <v>#REF!</v>
      </c>
      <c r="G539" s="263" t="str">
        <f t="shared" si="18"/>
        <v/>
      </c>
      <c r="H539" s="265" t="e">
        <f t="shared" si="16"/>
        <v>#REF!</v>
      </c>
      <c r="I539" s="267"/>
      <c r="K539" s="261"/>
      <c r="L539" s="261"/>
    </row>
    <row r="540" spans="1:12" ht="12.65" customHeight="1" x14ac:dyDescent="0.3">
      <c r="A540" s="180" t="s">
        <v>555</v>
      </c>
      <c r="B540" s="240" t="e">
        <f>#REF!</f>
        <v>#REF!</v>
      </c>
      <c r="C540" s="240">
        <f>AU71</f>
        <v>0</v>
      </c>
      <c r="D540" s="240" t="e">
        <f>#REF!</f>
        <v>#REF!</v>
      </c>
      <c r="E540" s="180">
        <f>AU59</f>
        <v>0</v>
      </c>
      <c r="F540" s="263" t="e">
        <f t="shared" si="18"/>
        <v>#REF!</v>
      </c>
      <c r="G540" s="263" t="str">
        <f t="shared" si="18"/>
        <v/>
      </c>
      <c r="H540" s="265" t="e">
        <f t="shared" si="16"/>
        <v>#REF!</v>
      </c>
      <c r="I540" s="267"/>
      <c r="K540" s="261"/>
      <c r="L540" s="261"/>
    </row>
    <row r="541" spans="1:12" ht="12.65" customHeight="1" x14ac:dyDescent="0.3">
      <c r="A541" s="180" t="s">
        <v>556</v>
      </c>
      <c r="B541" s="240" t="e">
        <f>#REF!</f>
        <v>#REF!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 t="e">
        <f>#REF!</f>
        <v>#REF!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 t="e">
        <f>#REF!</f>
        <v>#REF!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 t="e">
        <f>#REF!</f>
        <v>#REF!</v>
      </c>
      <c r="C544" s="240">
        <f>AY71</f>
        <v>0</v>
      </c>
      <c r="D544" s="240" t="e">
        <f>#REF!</f>
        <v>#REF!</v>
      </c>
      <c r="E544" s="180">
        <f>AY59</f>
        <v>0</v>
      </c>
      <c r="F544" s="263" t="e">
        <f t="shared" ref="F544:G550" si="19">IF(B544=0,"",IF(D544=0,"",B544/D544))</f>
        <v>#REF!</v>
      </c>
      <c r="G544" s="263" t="str">
        <f t="shared" si="19"/>
        <v/>
      </c>
      <c r="H544" s="265" t="e">
        <f t="shared" si="16"/>
        <v>#REF!</v>
      </c>
      <c r="I544" s="267"/>
      <c r="K544" s="261"/>
      <c r="L544" s="261"/>
    </row>
    <row r="545" spans="1:13" ht="12.65" customHeight="1" x14ac:dyDescent="0.3">
      <c r="A545" s="180" t="s">
        <v>559</v>
      </c>
      <c r="B545" s="240" t="e">
        <f>#REF!</f>
        <v>#REF!</v>
      </c>
      <c r="C545" s="240">
        <f>AZ71</f>
        <v>0</v>
      </c>
      <c r="D545" s="240" t="e">
        <f>#REF!</f>
        <v>#REF!</v>
      </c>
      <c r="E545" s="180">
        <f>AZ59</f>
        <v>0</v>
      </c>
      <c r="F545" s="263" t="e">
        <f t="shared" si="19"/>
        <v>#REF!</v>
      </c>
      <c r="G545" s="263" t="str">
        <f t="shared" si="19"/>
        <v/>
      </c>
      <c r="H545" s="265" t="e">
        <f t="shared" si="16"/>
        <v>#REF!</v>
      </c>
      <c r="I545" s="267"/>
      <c r="K545" s="261"/>
      <c r="L545" s="261"/>
    </row>
    <row r="546" spans="1:13" ht="12.65" customHeight="1" x14ac:dyDescent="0.3">
      <c r="A546" s="180" t="s">
        <v>560</v>
      </c>
      <c r="B546" s="240" t="e">
        <f>#REF!</f>
        <v>#REF!</v>
      </c>
      <c r="C546" s="240">
        <f>BA71</f>
        <v>0</v>
      </c>
      <c r="D546" s="240" t="e">
        <f>#REF!</f>
        <v>#REF!</v>
      </c>
      <c r="E546" s="180">
        <f>BA59</f>
        <v>0</v>
      </c>
      <c r="F546" s="263" t="e">
        <f t="shared" si="19"/>
        <v>#REF!</v>
      </c>
      <c r="G546" s="263" t="str">
        <f t="shared" si="19"/>
        <v/>
      </c>
      <c r="H546" s="265" t="e">
        <f t="shared" si="16"/>
        <v>#REF!</v>
      </c>
      <c r="I546" s="267"/>
      <c r="K546" s="261"/>
      <c r="L546" s="261"/>
    </row>
    <row r="547" spans="1:13" ht="12.65" customHeight="1" x14ac:dyDescent="0.3">
      <c r="A547" s="180" t="s">
        <v>561</v>
      </c>
      <c r="B547" s="240" t="e">
        <f>#REF!</f>
        <v>#REF!</v>
      </c>
      <c r="C547" s="240">
        <f>BB71</f>
        <v>1139700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 t="e">
        <f>#REF!</f>
        <v>#REF!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 t="e">
        <f>#REF!</f>
        <v>#REF!</v>
      </c>
      <c r="C549" s="240">
        <f>BD71</f>
        <v>17837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 t="e">
        <f>#REF!</f>
        <v>#REF!</v>
      </c>
      <c r="C550" s="240">
        <f>BE71</f>
        <v>338946</v>
      </c>
      <c r="D550" s="240" t="e">
        <f>#REF!</f>
        <v>#REF!</v>
      </c>
      <c r="E550" s="180">
        <f>BE59</f>
        <v>43400</v>
      </c>
      <c r="F550" s="263" t="e">
        <f t="shared" si="19"/>
        <v>#REF!</v>
      </c>
      <c r="G550" s="263">
        <f t="shared" si="19"/>
        <v>7.8098156682027646</v>
      </c>
      <c r="H550" s="265" t="e">
        <f t="shared" si="16"/>
        <v>#REF!</v>
      </c>
      <c r="I550" s="267"/>
      <c r="K550" s="261"/>
      <c r="L550" s="261"/>
    </row>
    <row r="551" spans="1:13" ht="12.65" customHeight="1" x14ac:dyDescent="0.3">
      <c r="A551" s="180" t="s">
        <v>565</v>
      </c>
      <c r="B551" s="240" t="e">
        <f>#REF!</f>
        <v>#REF!</v>
      </c>
      <c r="C551" s="240">
        <f>BF71</f>
        <v>433187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 t="e">
        <f>#REF!</f>
        <v>#REF!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 t="e">
        <f>#REF!</f>
        <v>#REF!</v>
      </c>
      <c r="C553" s="240">
        <f>BH71</f>
        <v>1396039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 t="e">
        <f>#REF!</f>
        <v>#REF!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 t="e">
        <f>#REF!</f>
        <v>#REF!</v>
      </c>
      <c r="C555" s="240">
        <f>BJ71</f>
        <v>131540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 t="e">
        <f>#REF!</f>
        <v>#REF!</v>
      </c>
      <c r="C556" s="240">
        <f>BK71</f>
        <v>108910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 t="e">
        <f>#REF!</f>
        <v>#REF!</v>
      </c>
      <c r="C557" s="240">
        <f>BL71</f>
        <v>488288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 t="e">
        <f>#REF!</f>
        <v>#REF!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 t="e">
        <f>#REF!</f>
        <v>#REF!</v>
      </c>
      <c r="C559" s="240">
        <f>BN71</f>
        <v>2236927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 t="e">
        <f>#REF!</f>
        <v>#REF!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 t="e">
        <f>#REF!</f>
        <v>#REF!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 t="e">
        <f>#REF!</f>
        <v>#REF!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 t="e">
        <f>#REF!</f>
        <v>#REF!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 t="e">
        <f>#REF!</f>
        <v>#REF!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 t="e">
        <f>#REF!</f>
        <v>#REF!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 t="e">
        <f>#REF!</f>
        <v>#REF!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 t="e">
        <f>#REF!</f>
        <v>#REF!</v>
      </c>
      <c r="C567" s="240">
        <f>BV71</f>
        <v>92450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 t="e">
        <f>#REF!</f>
        <v>#REF!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 t="e">
        <f>#REF!</f>
        <v>#REF!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 t="e">
        <f>#REF!</f>
        <v>#REF!</v>
      </c>
      <c r="C570" s="240">
        <f>BY71</f>
        <v>793133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 t="e">
        <f>#REF!</f>
        <v>#REF!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 t="e">
        <f>#REF!</f>
        <v>#REF!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 t="e">
        <f>#REF!</f>
        <v>#REF!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 t="e">
        <f>#REF!</f>
        <v>#REF!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 t="e">
        <f>#REF!</f>
        <v>#REF!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41897</v>
      </c>
      <c r="E612" s="180">
        <f>SUM(C624:D647)+SUM(C668:D713)</f>
        <v>18526902.489247441</v>
      </c>
      <c r="F612" s="180">
        <f>CE64-(AX64+BD64+BE64+BG64+BJ64+BN64+BP64+BQ64+CB64+CC64+CD64)</f>
        <v>946473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149.33000000000001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54785563</v>
      </c>
      <c r="L612" s="197">
        <f>CE80-(AW80+AX80+AY80+AZ80+BA80+BB80+BC80+BD80+BE80+BF80+BG80+BH80+BI80+BJ80+BK80+BL80+BM80+BN80+BO80+BP80+BQ80+BR80+BS80+BT80+BU80+BV80+BW80+BX80+BY80+BZ80+CA80+CB80+CC80+CD80)</f>
        <v>0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338946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2">
        <f>CD69-CD70</f>
        <v>0</v>
      </c>
      <c r="D615" s="266">
        <f>SUM(C614:C615)</f>
        <v>338946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131540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2236927</v>
      </c>
      <c r="D619" s="180">
        <f>(D615/D612)*BN76</f>
        <v>190017.51075255987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2558484.5107525596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17837</v>
      </c>
      <c r="D624" s="180">
        <f>(D615/D612)*BD76</f>
        <v>2839.5838842876578</v>
      </c>
      <c r="E624" s="180">
        <f>(E623/E612)*SUM(C624:D624)</f>
        <v>2855.3461450951254</v>
      </c>
      <c r="F624" s="180">
        <f>SUM(C624:E624)</f>
        <v>23531.930029382784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433187</v>
      </c>
      <c r="D629" s="180">
        <f>(D615/D612)*BF76</f>
        <v>7823.0131512996168</v>
      </c>
      <c r="E629" s="180">
        <f>(E623/E612)*SUM(C629:D629)</f>
        <v>60901.561304661169</v>
      </c>
      <c r="F629" s="180">
        <f>(F624/F612)*BF64</f>
        <v>1572.967306240042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1139700</v>
      </c>
      <c r="D632" s="180">
        <f>(D615/D612)*BB76</f>
        <v>8259.8722104207936</v>
      </c>
      <c r="E632" s="180">
        <f>(E623/E612)*SUM(C632:D632)</f>
        <v>158528.25661064681</v>
      </c>
      <c r="F632" s="180">
        <f>(F624/F612)*BB64</f>
        <v>140.1016465504795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108910</v>
      </c>
      <c r="D635" s="180">
        <f>(D615/D612)*BK76</f>
        <v>0</v>
      </c>
      <c r="E635" s="180">
        <f>(E623/E612)*SUM(C635:D635)</f>
        <v>15039.996471497579</v>
      </c>
      <c r="F635" s="180">
        <f>(F624/F612)*BK64</f>
        <v>0.57184345530807956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1396039</v>
      </c>
      <c r="D636" s="180">
        <f>(D615/D612)*BH76</f>
        <v>7280.9843186863027</v>
      </c>
      <c r="E636" s="180">
        <f>(E623/E612)*SUM(C636:D636)</f>
        <v>193792.37547089416</v>
      </c>
      <c r="F636" s="180">
        <f>(F624/F612)*BH64</f>
        <v>11.312555311529401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488288</v>
      </c>
      <c r="D637" s="180">
        <f>(D615/D612)*BL76</f>
        <v>0</v>
      </c>
      <c r="E637" s="180">
        <f>(E623/E612)*SUM(C637:D637)</f>
        <v>67430.445294964753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92450</v>
      </c>
      <c r="D642" s="180">
        <f>(D615/D612)*BV76</f>
        <v>3333.0728214430628</v>
      </c>
      <c r="E642" s="180">
        <f>(E623/E612)*SUM(C642:D642)</f>
        <v>13227.225023080518</v>
      </c>
      <c r="F642" s="180">
        <f>(F624/F612)*BV64</f>
        <v>0.2237648303379442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793133</v>
      </c>
      <c r="D645" s="180">
        <f>(D615/D612)*BY76</f>
        <v>29245.287013389981</v>
      </c>
      <c r="E645" s="180">
        <f>(E623/E612)*SUM(C645:D645)</f>
        <v>113566.85827672032</v>
      </c>
      <c r="F645" s="180">
        <f>(F624/F612)*BY64</f>
        <v>68.820116708381065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7176957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12938005</v>
      </c>
      <c r="D673" s="180">
        <f>(D615/D612)*H76</f>
        <v>86975.40267799604</v>
      </c>
      <c r="E673" s="180">
        <f>(E623/E612)*SUM(C673:D673)</f>
        <v>1798693.0428574253</v>
      </c>
      <c r="F673" s="180">
        <f>(F624/F612)*H64</f>
        <v>21015.445884643337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970425</v>
      </c>
      <c r="D693" s="180">
        <f>(D615/D612)*AB76</f>
        <v>3171.2731699167007</v>
      </c>
      <c r="E693" s="180">
        <f>(E623/E612)*SUM(C693:D693)</f>
        <v>134449.40329757362</v>
      </c>
      <c r="F693" s="180">
        <f>(F624/F612)*AB64</f>
        <v>722.4869116433689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>
        <f>SUM(C614:C647)+SUM(C668:C713)</f>
        <v>21085387</v>
      </c>
      <c r="D715" s="180">
        <f>SUM(D616:D647)+SUM(D668:D713)</f>
        <v>338946</v>
      </c>
      <c r="E715" s="180">
        <f>SUM(E624:E647)+SUM(E668:E713)</f>
        <v>2558484.5107525592</v>
      </c>
      <c r="F715" s="180">
        <f>SUM(F625:F648)+SUM(F668:F713)</f>
        <v>23531.930029382784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>
        <f>CE71</f>
        <v>21085387</v>
      </c>
      <c r="D716" s="180">
        <f>D615</f>
        <v>338946</v>
      </c>
      <c r="E716" s="180">
        <f>E623</f>
        <v>2558484.5107525596</v>
      </c>
      <c r="F716" s="180">
        <f>F624</f>
        <v>23531.930029382784</v>
      </c>
      <c r="G716" s="180">
        <f>G625</f>
        <v>0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7176957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919*2020*A</v>
      </c>
      <c r="B722" s="275">
        <f>ROUND(C165,0)</f>
        <v>922676</v>
      </c>
      <c r="C722" s="275">
        <f>ROUND(C166,0)</f>
        <v>149382</v>
      </c>
      <c r="D722" s="275">
        <f>ROUND(C167,0)</f>
        <v>96498</v>
      </c>
      <c r="E722" s="275">
        <f>ROUND(C168,0)</f>
        <v>1078311</v>
      </c>
      <c r="F722" s="275">
        <f>ROUND(C169,0)</f>
        <v>0</v>
      </c>
      <c r="G722" s="275">
        <f>ROUND(C170,0)</f>
        <v>253168</v>
      </c>
      <c r="H722" s="275">
        <f>ROUND(C171+C172,0)</f>
        <v>93146</v>
      </c>
      <c r="I722" s="275">
        <f>ROUND(C175,0)</f>
        <v>0</v>
      </c>
      <c r="J722" s="275">
        <f>ROUND(C176,0)</f>
        <v>1076</v>
      </c>
      <c r="K722" s="275">
        <f>ROUND(C179,0)</f>
        <v>122776</v>
      </c>
      <c r="L722" s="275">
        <f>ROUND(C180,0)</f>
        <v>23485</v>
      </c>
      <c r="M722" s="275">
        <f>ROUND(C183,0)</f>
        <v>0</v>
      </c>
      <c r="N722" s="275">
        <f>ROUND(C184,0)</f>
        <v>145227</v>
      </c>
      <c r="O722" s="275">
        <f>ROUND(C185,0)</f>
        <v>0</v>
      </c>
      <c r="P722" s="275">
        <f>ROUND(C188,0)</f>
        <v>0</v>
      </c>
      <c r="Q722" s="275">
        <f>ROUND(C189,0)</f>
        <v>76286</v>
      </c>
      <c r="R722" s="275">
        <f>ROUND(B195,0)</f>
        <v>13804850</v>
      </c>
      <c r="S722" s="275">
        <f>ROUND(C195,0)</f>
        <v>0</v>
      </c>
      <c r="T722" s="275">
        <f>ROUND(D195,0)</f>
        <v>0</v>
      </c>
      <c r="U722" s="275">
        <f>ROUND(B196,0)</f>
        <v>784944</v>
      </c>
      <c r="V722" s="275">
        <f>ROUND(C196,0)</f>
        <v>23401</v>
      </c>
      <c r="W722" s="275">
        <f>ROUND(D196,0)</f>
        <v>0</v>
      </c>
      <c r="X722" s="275">
        <f>ROUND(B197,0)</f>
        <v>42200508</v>
      </c>
      <c r="Y722" s="275">
        <f>ROUND(C197,0)</f>
        <v>678782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7199325</v>
      </c>
      <c r="AE722" s="275">
        <f>ROUND(C199,0)</f>
        <v>2015663</v>
      </c>
      <c r="AF722" s="275">
        <f>ROUND(D199,0)</f>
        <v>208906</v>
      </c>
      <c r="AG722" s="275">
        <f>ROUND(B200,0)</f>
        <v>0</v>
      </c>
      <c r="AH722" s="275">
        <f>ROUND(C200,0)</f>
        <v>0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1976713</v>
      </c>
      <c r="AQ722" s="275">
        <f>ROUND(C203,0)</f>
        <v>1114742</v>
      </c>
      <c r="AR722" s="275">
        <f>ROUND(D203,0)</f>
        <v>2779913</v>
      </c>
      <c r="AS722" s="275"/>
      <c r="AT722" s="275"/>
      <c r="AU722" s="275"/>
      <c r="AV722" s="275">
        <f>ROUND(B209,0)</f>
        <v>342574</v>
      </c>
      <c r="AW722" s="275">
        <f>ROUND(C209,0)</f>
        <v>42740</v>
      </c>
      <c r="AX722" s="275">
        <f>ROUND(D209,0)</f>
        <v>0</v>
      </c>
      <c r="AY722" s="275">
        <f>ROUND(B210,0)</f>
        <v>5816173</v>
      </c>
      <c r="AZ722" s="275">
        <f>ROUND(C210,0)</f>
        <v>1229972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121387</v>
      </c>
      <c r="BI722" s="275">
        <f>ROUND(C213,0)</f>
        <v>8623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4453835</v>
      </c>
      <c r="BO722" s="275">
        <f>ROUND(C215,0)</f>
        <v>972125</v>
      </c>
      <c r="BP722" s="275">
        <f>ROUND(D215,0)</f>
        <v>208906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7638592</v>
      </c>
      <c r="BU722" s="275">
        <f>ROUND(C224,0)</f>
        <v>20611097</v>
      </c>
      <c r="BV722" s="275">
        <f>ROUND(C225,0)</f>
        <v>0</v>
      </c>
      <c r="BW722" s="275">
        <f>ROUND(C226,0)</f>
        <v>0</v>
      </c>
      <c r="BX722" s="275">
        <f>ROUND(C227,0)</f>
        <v>0</v>
      </c>
      <c r="BY722" s="275">
        <f>ROUND(C228,0)</f>
        <v>0</v>
      </c>
      <c r="BZ722" s="275">
        <f>ROUND(C231,0)</f>
        <v>120</v>
      </c>
      <c r="CA722" s="275">
        <f>ROUND(C233,0)</f>
        <v>344837</v>
      </c>
      <c r="CB722" s="275">
        <f>ROUND(C234,0)</f>
        <v>0</v>
      </c>
      <c r="CC722" s="275">
        <f>ROUND(C238+C239,0)</f>
        <v>5855316</v>
      </c>
      <c r="CD722" s="275">
        <f>D221</f>
        <v>0</v>
      </c>
      <c r="CE722" s="275"/>
    </row>
    <row r="723" spans="1:84" ht="12.65" customHeight="1" x14ac:dyDescent="0.3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919*2020*A</v>
      </c>
      <c r="B726" s="275">
        <f>ROUND(C111,0)</f>
        <v>774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23508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0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70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0</v>
      </c>
      <c r="W726" s="275">
        <f>ROUND(C129,0)</f>
        <v>0</v>
      </c>
      <c r="X726" s="275">
        <f>ROUND(B138,0)</f>
        <v>122</v>
      </c>
      <c r="Y726" s="275">
        <f>ROUND(B139,0)</f>
        <v>4479</v>
      </c>
      <c r="Z726" s="275">
        <f>ROUND(B140,0)</f>
        <v>0</v>
      </c>
      <c r="AA726" s="275">
        <f>ROUND(B141,0)</f>
        <v>6919525</v>
      </c>
      <c r="AB726" s="275">
        <f>ROUND(B142,0)</f>
        <v>0</v>
      </c>
      <c r="AC726" s="275">
        <f>ROUND(C138,0)</f>
        <v>484</v>
      </c>
      <c r="AD726" s="275">
        <f>ROUND(C139,0)</f>
        <v>14073</v>
      </c>
      <c r="AE726" s="275">
        <f>ROUND(C140,0)</f>
        <v>0</v>
      </c>
      <c r="AF726" s="275">
        <f>ROUND(C141,0)</f>
        <v>28759531</v>
      </c>
      <c r="AG726" s="275">
        <f>ROUND(C142,0)</f>
        <v>0</v>
      </c>
      <c r="AH726" s="275">
        <f>ROUND(D138,0)</f>
        <v>168</v>
      </c>
      <c r="AI726" s="275">
        <f>ROUND(D139,0)</f>
        <v>4956</v>
      </c>
      <c r="AJ726" s="275">
        <f>ROUND(D140,0)</f>
        <v>0</v>
      </c>
      <c r="AK726" s="275">
        <f>ROUND(D141,0)</f>
        <v>19106507</v>
      </c>
      <c r="AL726" s="275">
        <f>ROUND(D142,0)</f>
        <v>0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919*2020*A</v>
      </c>
      <c r="B730" s="275">
        <f>ROUND(C250,0)</f>
        <v>6443720</v>
      </c>
      <c r="C730" s="275">
        <f>ROUND(C251,0)</f>
        <v>0</v>
      </c>
      <c r="D730" s="275">
        <f>ROUND(C252,0)</f>
        <v>32517076</v>
      </c>
      <c r="E730" s="275">
        <f>ROUND(C253,0)</f>
        <v>22088544</v>
      </c>
      <c r="F730" s="275">
        <f>ROUND(C254,0)</f>
        <v>0</v>
      </c>
      <c r="G730" s="275">
        <f>ROUND(C255,0)</f>
        <v>0</v>
      </c>
      <c r="H730" s="275">
        <f>ROUND(C256,0)</f>
        <v>0</v>
      </c>
      <c r="I730" s="275">
        <f>ROUND(C257,0)</f>
        <v>111068</v>
      </c>
      <c r="J730" s="275">
        <f>ROUND(C258,0)</f>
        <v>309647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13804850</v>
      </c>
      <c r="P730" s="275">
        <f>ROUND(C268,0)</f>
        <v>808345</v>
      </c>
      <c r="Q730" s="275">
        <f>ROUND(C269,0)</f>
        <v>42879290</v>
      </c>
      <c r="R730" s="275">
        <f>ROUND(C270,0)</f>
        <v>0</v>
      </c>
      <c r="S730" s="275">
        <f>ROUND(C271,0)</f>
        <v>0</v>
      </c>
      <c r="T730" s="275">
        <f>ROUND(C272,0)</f>
        <v>0</v>
      </c>
      <c r="U730" s="275">
        <f>ROUND(C273,0)</f>
        <v>9006082</v>
      </c>
      <c r="V730" s="275">
        <f>ROUND(C274,0)</f>
        <v>311542</v>
      </c>
      <c r="W730" s="275">
        <f>ROUND(C275,0)</f>
        <v>0</v>
      </c>
      <c r="X730" s="275">
        <f>ROUND(C276,0)</f>
        <v>12778523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7745061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2275353</v>
      </c>
      <c r="AI730" s="275">
        <f>ROUND(C306,0)</f>
        <v>3141348</v>
      </c>
      <c r="AJ730" s="275">
        <f>ROUND(C307,0)</f>
        <v>63911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10118257</v>
      </c>
      <c r="AQ730" s="275">
        <f>ROUND(C316,0)</f>
        <v>0</v>
      </c>
      <c r="AR730" s="275">
        <f>ROUND(C317,0)</f>
        <v>0</v>
      </c>
      <c r="AS730" s="275">
        <f>ROUND(C318,0)</f>
        <v>-113856</v>
      </c>
      <c r="AT730" s="275">
        <f>ROUND(C321,0)</f>
        <v>31302408</v>
      </c>
      <c r="AU730" s="275">
        <f>ROUND(C322,0)</f>
        <v>0</v>
      </c>
      <c r="AV730" s="275">
        <f>ROUND(C323,0)</f>
        <v>0</v>
      </c>
      <c r="AW730" s="275">
        <f>ROUND(C324,0)</f>
        <v>342528</v>
      </c>
      <c r="AX730" s="275">
        <f>ROUND(C325,0)</f>
        <v>0</v>
      </c>
      <c r="AY730" s="275">
        <f>ROUND(C326,0)</f>
        <v>1800000</v>
      </c>
      <c r="AZ730" s="275">
        <f>ROUND(C327,0)</f>
        <v>0</v>
      </c>
      <c r="BA730" s="275">
        <f>ROUND(C328,0)</f>
        <v>0</v>
      </c>
      <c r="BB730" s="275">
        <f>ROUND(C332,0)</f>
        <v>0</v>
      </c>
      <c r="BC730" s="275"/>
      <c r="BD730" s="275"/>
      <c r="BE730" s="275">
        <f>ROUND(C337,0)</f>
        <v>30139665</v>
      </c>
      <c r="BF730" s="275">
        <f>ROUND(C336,0)</f>
        <v>0</v>
      </c>
      <c r="BG730" s="275"/>
      <c r="BH730" s="275"/>
      <c r="BI730" s="275">
        <f>ROUND(CE60,2)</f>
        <v>162.59</v>
      </c>
      <c r="BJ730" s="275">
        <f>ROUND(C359,0)</f>
        <v>54785563</v>
      </c>
      <c r="BK730" s="275">
        <f>ROUND(C360,0)</f>
        <v>0</v>
      </c>
      <c r="BL730" s="275">
        <f>ROUND(C364,0)</f>
        <v>33717944</v>
      </c>
      <c r="BM730" s="275">
        <f>ROUND(C365,0)</f>
        <v>344837</v>
      </c>
      <c r="BN730" s="275">
        <f>ROUND(C366,0)</f>
        <v>0</v>
      </c>
      <c r="BO730" s="275">
        <f>ROUND(C370,0)</f>
        <v>0</v>
      </c>
      <c r="BP730" s="275">
        <f>ROUND(C371,0)</f>
        <v>0</v>
      </c>
      <c r="BQ730" s="275">
        <f>ROUND(C378,0)</f>
        <v>13069732</v>
      </c>
      <c r="BR730" s="275">
        <f>ROUND(C379,0)</f>
        <v>2593181</v>
      </c>
      <c r="BS730" s="275">
        <f>ROUND(C380,0)</f>
        <v>1898931</v>
      </c>
      <c r="BT730" s="275">
        <f>ROUND(C381,0)</f>
        <v>989494</v>
      </c>
      <c r="BU730" s="275">
        <f>ROUND(C382,0)</f>
        <v>215565</v>
      </c>
      <c r="BV730" s="275">
        <f>ROUND(C383,0)</f>
        <v>226239</v>
      </c>
      <c r="BW730" s="275">
        <f>ROUND(C384,0)</f>
        <v>673027</v>
      </c>
      <c r="BX730" s="275">
        <f>ROUND(C385,0)</f>
        <v>1076</v>
      </c>
      <c r="BY730" s="275">
        <f>ROUND(C386,0)</f>
        <v>146261</v>
      </c>
      <c r="BZ730" s="275">
        <f>ROUND(C387,0)</f>
        <v>145227</v>
      </c>
      <c r="CA730" s="275">
        <f>ROUND(C388,0)</f>
        <v>76286</v>
      </c>
      <c r="CB730" s="275">
        <f>C363</f>
        <v>0</v>
      </c>
      <c r="CC730" s="275">
        <f>ROUND(C389,0)</f>
        <v>1325771</v>
      </c>
      <c r="CD730" s="275">
        <f>ROUND(C392,0)</f>
        <v>275403</v>
      </c>
      <c r="CE730" s="275">
        <f>ROUND(C394,0)</f>
        <v>0</v>
      </c>
      <c r="CF730" s="201">
        <f>ROUND(C395,0)</f>
        <v>0</v>
      </c>
    </row>
    <row r="731" spans="1:84" ht="12.65" customHeight="1" x14ac:dyDescent="0.3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919*2020*6010*A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 t="e">
        <f>IF(M668&lt;&gt;0,ROUND(M668,0),0)</f>
        <v>#DIV/0!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">
      <c r="A735" s="209" t="str">
        <f>RIGHT($C$83,3)&amp;"*"&amp;RIGHT($C$82,4)&amp;"*"&amp;D$55&amp;"*"&amp;"A"</f>
        <v>919*2020*6030*A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 t="e">
        <f t="shared" ref="Y735:Y779" si="21">IF(M669&lt;&gt;0,ROUND(M669,0),0)</f>
        <v>#DIV/0!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">
      <c r="A736" s="209" t="str">
        <f>RIGHT($C$83,3)&amp;"*"&amp;RIGHT($C$82,4)&amp;"*"&amp;E$55&amp;"*"&amp;"A"</f>
        <v>919*2020*6070*A</v>
      </c>
      <c r="B736" s="275">
        <f>ROUND(E59,0)</f>
        <v>0</v>
      </c>
      <c r="C736" s="277">
        <f>ROUND(E60,2)</f>
        <v>0</v>
      </c>
      <c r="D736" s="275">
        <f>ROUND(E61,0)</f>
        <v>0</v>
      </c>
      <c r="E736" s="275">
        <f>ROUND(E62,0)</f>
        <v>0</v>
      </c>
      <c r="F736" s="275">
        <f>ROUND(E63,0)</f>
        <v>0</v>
      </c>
      <c r="G736" s="275">
        <f>ROUND(E64,0)</f>
        <v>0</v>
      </c>
      <c r="H736" s="275">
        <f>ROUND(E65,0)</f>
        <v>0</v>
      </c>
      <c r="I736" s="275">
        <f>ROUND(E66,0)</f>
        <v>0</v>
      </c>
      <c r="J736" s="275">
        <f>ROUND(E67,0)</f>
        <v>0</v>
      </c>
      <c r="K736" s="275">
        <f>ROUND(E68,0)</f>
        <v>0</v>
      </c>
      <c r="L736" s="275">
        <f>ROUND(E69,0)</f>
        <v>0</v>
      </c>
      <c r="M736" s="275">
        <f>ROUND(E70,0)</f>
        <v>0</v>
      </c>
      <c r="N736" s="275">
        <f>ROUND(E75,0)</f>
        <v>0</v>
      </c>
      <c r="O736" s="275">
        <f>ROUND(E73,0)</f>
        <v>0</v>
      </c>
      <c r="P736" s="275">
        <f>IF(E76&gt;0,ROUND(E76,0),0)</f>
        <v>0</v>
      </c>
      <c r="Q736" s="275">
        <f>IF(E77&gt;0,ROUND(E77,0),0)</f>
        <v>0</v>
      </c>
      <c r="R736" s="275">
        <f>IF(E78&gt;0,ROUND(E78,0),0)</f>
        <v>0</v>
      </c>
      <c r="S736" s="275">
        <f>IF(E79&gt;0,ROUND(E79,0),0)</f>
        <v>0</v>
      </c>
      <c r="T736" s="277">
        <f>IF(E80&gt;0,ROUND(E80,2),0)</f>
        <v>0</v>
      </c>
      <c r="U736" s="275"/>
      <c r="V736" s="276"/>
      <c r="W736" s="275"/>
      <c r="X736" s="275"/>
      <c r="Y736" s="275" t="e">
        <f t="shared" si="21"/>
        <v>#DIV/0!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">
      <c r="A737" s="209" t="str">
        <f>RIGHT($C$83,3)&amp;"*"&amp;RIGHT($C$82,4)&amp;"*"&amp;F$55&amp;"*"&amp;"A"</f>
        <v>919*2020*6100*A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 t="e">
        <f t="shared" si="21"/>
        <v>#DIV/0!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">
      <c r="A738" s="209" t="str">
        <f>RIGHT($C$83,3)&amp;"*"&amp;RIGHT($C$82,4)&amp;"*"&amp;G$55&amp;"*"&amp;"A"</f>
        <v>919*2020*6120*A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 t="e">
        <f t="shared" si="21"/>
        <v>#DIV/0!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">
      <c r="A739" s="209" t="str">
        <f>RIGHT($C$83,3)&amp;"*"&amp;RIGHT($C$82,4)&amp;"*"&amp;H$55&amp;"*"&amp;"A"</f>
        <v>919*2020*6140*A</v>
      </c>
      <c r="B739" s="275">
        <f>ROUND(H59,0)</f>
        <v>23508</v>
      </c>
      <c r="C739" s="277">
        <f>ROUND(H60,2)</f>
        <v>116.2</v>
      </c>
      <c r="D739" s="275">
        <f>ROUND(H61,0)</f>
        <v>9073379</v>
      </c>
      <c r="E739" s="275">
        <f>ROUND(H62,0)</f>
        <v>1725557</v>
      </c>
      <c r="F739" s="275">
        <f>ROUND(H63,0)</f>
        <v>991319</v>
      </c>
      <c r="G739" s="275">
        <f>ROUND(H64,0)</f>
        <v>845258</v>
      </c>
      <c r="H739" s="275">
        <f>ROUND(H65,0)</f>
        <v>3713</v>
      </c>
      <c r="I739" s="275">
        <f>ROUND(H66,0)</f>
        <v>85250</v>
      </c>
      <c r="J739" s="275">
        <f>ROUND(H67,0)</f>
        <v>3334</v>
      </c>
      <c r="K739" s="275">
        <f>ROUND(H68,0)</f>
        <v>0</v>
      </c>
      <c r="L739" s="275">
        <f>ROUND(H69,0)</f>
        <v>212076</v>
      </c>
      <c r="M739" s="275">
        <f>ROUND(H70,0)</f>
        <v>1881</v>
      </c>
      <c r="N739" s="275">
        <f>ROUND(H75,0)</f>
        <v>54785563</v>
      </c>
      <c r="O739" s="275">
        <f>ROUND(H73,0)</f>
        <v>54785563</v>
      </c>
      <c r="P739" s="275">
        <f>IF(H76&gt;0,ROUND(H76,0),0)</f>
        <v>10751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 t="e">
        <f t="shared" si="21"/>
        <v>#DIV/0!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">
      <c r="A740" s="209" t="str">
        <f>RIGHT($C$83,3)&amp;"*"&amp;RIGHT($C$82,4)&amp;"*"&amp;I$55&amp;"*"&amp;"A"</f>
        <v>919*2020*6150*A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 t="e">
        <f t="shared" si="21"/>
        <v>#DIV/0!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">
      <c r="A741" s="209" t="str">
        <f>RIGHT($C$83,3)&amp;"*"&amp;RIGHT($C$82,4)&amp;"*"&amp;J$55&amp;"*"&amp;"A"</f>
        <v>919*2020*6170*A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 t="e">
        <f t="shared" si="21"/>
        <v>#DIV/0!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">
      <c r="A742" s="209" t="str">
        <f>RIGHT($C$83,3)&amp;"*"&amp;RIGHT($C$82,4)&amp;"*"&amp;K$55&amp;"*"&amp;"A"</f>
        <v>919*2020*6200*A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 t="e">
        <f t="shared" si="21"/>
        <v>#DIV/0!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">
      <c r="A743" s="209" t="str">
        <f>RIGHT($C$83,3)&amp;"*"&amp;RIGHT($C$82,4)&amp;"*"&amp;L$55&amp;"*"&amp;"A"</f>
        <v>919*2020*6210*A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 t="e">
        <f t="shared" si="21"/>
        <v>#DIV/0!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">
      <c r="A744" s="209" t="str">
        <f>RIGHT($C$83,3)&amp;"*"&amp;RIGHT($C$82,4)&amp;"*"&amp;M$55&amp;"*"&amp;"A"</f>
        <v>919*2020*6330*A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 t="e">
        <f t="shared" si="21"/>
        <v>#DIV/0!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">
      <c r="A745" s="209" t="str">
        <f>RIGHT($C$83,3)&amp;"*"&amp;RIGHT($C$82,4)&amp;"*"&amp;N$55&amp;"*"&amp;"A"</f>
        <v>919*2020*6400*A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 t="e">
        <f t="shared" si="21"/>
        <v>#DIV/0!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">
      <c r="A746" s="209" t="str">
        <f>RIGHT($C$83,3)&amp;"*"&amp;RIGHT($C$82,4)&amp;"*"&amp;O$55&amp;"*"&amp;"A"</f>
        <v>919*2020*7010*A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 t="e">
        <f t="shared" si="21"/>
        <v>#DIV/0!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">
      <c r="A747" s="209" t="str">
        <f>RIGHT($C$83,3)&amp;"*"&amp;RIGHT($C$82,4)&amp;"*"&amp;P$55&amp;"*"&amp;"A"</f>
        <v>919*2020*7020*A</v>
      </c>
      <c r="B747" s="275">
        <f>ROUND(P59,0)</f>
        <v>0</v>
      </c>
      <c r="C747" s="277">
        <f>ROUND(P60,2)</f>
        <v>0</v>
      </c>
      <c r="D747" s="275">
        <f>ROUND(P61,0)</f>
        <v>0</v>
      </c>
      <c r="E747" s="275">
        <f>ROUND(P62,0)</f>
        <v>0</v>
      </c>
      <c r="F747" s="275">
        <f>ROUND(P63,0)</f>
        <v>0</v>
      </c>
      <c r="G747" s="275">
        <f>ROUND(P64,0)</f>
        <v>0</v>
      </c>
      <c r="H747" s="275">
        <f>ROUND(P65,0)</f>
        <v>0</v>
      </c>
      <c r="I747" s="275">
        <f>ROUND(P66,0)</f>
        <v>0</v>
      </c>
      <c r="J747" s="275">
        <f>ROUND(P67,0)</f>
        <v>0</v>
      </c>
      <c r="K747" s="275">
        <f>ROUND(P68,0)</f>
        <v>0</v>
      </c>
      <c r="L747" s="275">
        <f>ROUND(P69,0)</f>
        <v>0</v>
      </c>
      <c r="M747" s="275">
        <f>ROUND(P70,0)</f>
        <v>0</v>
      </c>
      <c r="N747" s="275">
        <f>ROUND(P75,0)</f>
        <v>0</v>
      </c>
      <c r="O747" s="275">
        <f>ROUND(P73,0)</f>
        <v>0</v>
      </c>
      <c r="P747" s="275">
        <f>IF(P76&gt;0,ROUND(P76,0),0)</f>
        <v>0</v>
      </c>
      <c r="Q747" s="275">
        <f>IF(P77&gt;0,ROUND(P77,0),0)</f>
        <v>0</v>
      </c>
      <c r="R747" s="275">
        <f>IF(P78&gt;0,ROUND(P78,0),0)</f>
        <v>0</v>
      </c>
      <c r="S747" s="275">
        <f>IF(P79&gt;0,ROUND(P79,0),0)</f>
        <v>0</v>
      </c>
      <c r="T747" s="277">
        <f>IF(P80&gt;0,ROUND(P80,2),0)</f>
        <v>0</v>
      </c>
      <c r="U747" s="275"/>
      <c r="V747" s="276"/>
      <c r="W747" s="275"/>
      <c r="X747" s="275"/>
      <c r="Y747" s="275" t="e">
        <f t="shared" si="21"/>
        <v>#DIV/0!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">
      <c r="A748" s="209" t="str">
        <f>RIGHT($C$83,3)&amp;"*"&amp;RIGHT($C$82,4)&amp;"*"&amp;Q$55&amp;"*"&amp;"A"</f>
        <v>919*2020*7030*A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 t="e">
        <f t="shared" si="21"/>
        <v>#DIV/0!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">
      <c r="A749" s="209" t="str">
        <f>RIGHT($C$83,3)&amp;"*"&amp;RIGHT($C$82,4)&amp;"*"&amp;R$55&amp;"*"&amp;"A"</f>
        <v>919*2020*7040*A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 t="e">
        <f t="shared" si="21"/>
        <v>#DIV/0!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">
      <c r="A750" s="209" t="str">
        <f>RIGHT($C$83,3)&amp;"*"&amp;RIGHT($C$82,4)&amp;"*"&amp;S$55&amp;"*"&amp;"A"</f>
        <v>919*2020*7050*A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 t="e">
        <f t="shared" si="21"/>
        <v>#DIV/0!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">
      <c r="A751" s="209" t="str">
        <f>RIGHT($C$83,3)&amp;"*"&amp;RIGHT($C$82,4)&amp;"*"&amp;T$55&amp;"*"&amp;"A"</f>
        <v>919*2020*7060*A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 t="e">
        <f t="shared" si="21"/>
        <v>#DIV/0!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">
      <c r="A752" s="209" t="str">
        <f>RIGHT($C$83,3)&amp;"*"&amp;RIGHT($C$82,4)&amp;"*"&amp;U$55&amp;"*"&amp;"A"</f>
        <v>919*2020*7070*A</v>
      </c>
      <c r="B752" s="275">
        <f>ROUND(U59,0)</f>
        <v>0</v>
      </c>
      <c r="C752" s="277">
        <f>ROUND(U60,2)</f>
        <v>0</v>
      </c>
      <c r="D752" s="275">
        <f>ROUND(U61,0)</f>
        <v>0</v>
      </c>
      <c r="E752" s="275">
        <f>ROUND(U62,0)</f>
        <v>0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0</v>
      </c>
      <c r="J752" s="275">
        <f>ROUND(U67,0)</f>
        <v>0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0</v>
      </c>
      <c r="O752" s="275">
        <f>ROUND(U73,0)</f>
        <v>0</v>
      </c>
      <c r="P752" s="275">
        <f>IF(U76&gt;0,ROUND(U76,0),0)</f>
        <v>0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 t="e">
        <f t="shared" si="21"/>
        <v>#DIV/0!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">
      <c r="A753" s="209" t="str">
        <f>RIGHT($C$83,3)&amp;"*"&amp;RIGHT($C$82,4)&amp;"*"&amp;V$55&amp;"*"&amp;"A"</f>
        <v>919*2020*7110*A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 t="e">
        <f t="shared" si="21"/>
        <v>#DIV/0!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">
      <c r="A754" s="209" t="str">
        <f>RIGHT($C$83,3)&amp;"*"&amp;RIGHT($C$82,4)&amp;"*"&amp;W$55&amp;"*"&amp;"A"</f>
        <v>919*2020*7120*A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 t="e">
        <f t="shared" si="21"/>
        <v>#DIV/0!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">
      <c r="A755" s="209" t="str">
        <f>RIGHT($C$83,3)&amp;"*"&amp;RIGHT($C$82,4)&amp;"*"&amp;X$55&amp;"*"&amp;"A"</f>
        <v>919*2020*7130*A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 t="e">
        <f t="shared" si="21"/>
        <v>#DIV/0!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">
      <c r="A756" s="209" t="str">
        <f>RIGHT($C$83,3)&amp;"*"&amp;RIGHT($C$82,4)&amp;"*"&amp;Y$55&amp;"*"&amp;"A"</f>
        <v>919*2020*7140*A</v>
      </c>
      <c r="B756" s="275">
        <f>ROUND(Y59,0)</f>
        <v>0</v>
      </c>
      <c r="C756" s="277">
        <f>ROUND(Y60,2)</f>
        <v>0</v>
      </c>
      <c r="D756" s="275">
        <f>ROUND(Y61,0)</f>
        <v>0</v>
      </c>
      <c r="E756" s="275">
        <f>ROUND(Y62,0)</f>
        <v>0</v>
      </c>
      <c r="F756" s="275">
        <f>ROUND(Y63,0)</f>
        <v>0</v>
      </c>
      <c r="G756" s="275">
        <f>ROUND(Y64,0)</f>
        <v>0</v>
      </c>
      <c r="H756" s="275">
        <f>ROUND(Y65,0)</f>
        <v>0</v>
      </c>
      <c r="I756" s="275">
        <f>ROUND(Y66,0)</f>
        <v>0</v>
      </c>
      <c r="J756" s="275">
        <f>ROUND(Y67,0)</f>
        <v>0</v>
      </c>
      <c r="K756" s="275">
        <f>ROUND(Y68,0)</f>
        <v>0</v>
      </c>
      <c r="L756" s="275">
        <f>ROUND(Y69,0)</f>
        <v>0</v>
      </c>
      <c r="M756" s="275">
        <f>ROUND(Y70,0)</f>
        <v>0</v>
      </c>
      <c r="N756" s="275">
        <f>ROUND(Y75,0)</f>
        <v>0</v>
      </c>
      <c r="O756" s="275">
        <f>ROUND(Y73,0)</f>
        <v>0</v>
      </c>
      <c r="P756" s="275">
        <f>IF(Y76&gt;0,ROUND(Y76,0),0)</f>
        <v>0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0</v>
      </c>
      <c r="T756" s="277">
        <f>IF(Y80&gt;0,ROUND(Y80,2),0)</f>
        <v>0</v>
      </c>
      <c r="U756" s="275"/>
      <c r="V756" s="276"/>
      <c r="W756" s="275"/>
      <c r="X756" s="275"/>
      <c r="Y756" s="275" t="e">
        <f t="shared" si="21"/>
        <v>#DIV/0!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">
      <c r="A757" s="209" t="str">
        <f>RIGHT($C$83,3)&amp;"*"&amp;RIGHT($C$82,4)&amp;"*"&amp;Z$55&amp;"*"&amp;"A"</f>
        <v>919*2020*7150*A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 t="e">
        <f t="shared" si="21"/>
        <v>#DIV/0!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">
      <c r="A758" s="209" t="str">
        <f>RIGHT($C$83,3)&amp;"*"&amp;RIGHT($C$82,4)&amp;"*"&amp;AA$55&amp;"*"&amp;"A"</f>
        <v>919*2020*7160*A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 t="e">
        <f t="shared" si="21"/>
        <v>#DIV/0!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">
      <c r="A759" s="209" t="str">
        <f>RIGHT($C$83,3)&amp;"*"&amp;RIGHT($C$82,4)&amp;"*"&amp;AB$55&amp;"*"&amp;"A"</f>
        <v>919*2020*7170*A</v>
      </c>
      <c r="B759" s="275"/>
      <c r="C759" s="277">
        <f>ROUND(AB60,2)</f>
        <v>4.5</v>
      </c>
      <c r="D759" s="275">
        <f>ROUND(AB61,0)</f>
        <v>550904</v>
      </c>
      <c r="E759" s="275">
        <f>ROUND(AB62,0)</f>
        <v>85874</v>
      </c>
      <c r="F759" s="275">
        <f>ROUND(AB63,0)</f>
        <v>115</v>
      </c>
      <c r="G759" s="275">
        <f>ROUND(AB64,0)</f>
        <v>29059</v>
      </c>
      <c r="H759" s="275">
        <f>ROUND(AB65,0)</f>
        <v>2597</v>
      </c>
      <c r="I759" s="275">
        <f>ROUND(AB66,0)</f>
        <v>325</v>
      </c>
      <c r="J759" s="275">
        <f>ROUND(AB67,0)</f>
        <v>22806</v>
      </c>
      <c r="K759" s="275">
        <f>ROUND(AB68,0)</f>
        <v>0</v>
      </c>
      <c r="L759" s="275">
        <f>ROUND(AB69,0)</f>
        <v>278745</v>
      </c>
      <c r="M759" s="275">
        <f>ROUND(AB70,0)</f>
        <v>0</v>
      </c>
      <c r="N759" s="275">
        <f>ROUND(AB75,0)</f>
        <v>0</v>
      </c>
      <c r="O759" s="275">
        <f>ROUND(AB73,0)</f>
        <v>0</v>
      </c>
      <c r="P759" s="275">
        <f>IF(AB76&gt;0,ROUND(AB76,0),0)</f>
        <v>392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 t="e">
        <f t="shared" si="21"/>
        <v>#DIV/0!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">
      <c r="A760" s="209" t="str">
        <f>RIGHT($C$83,3)&amp;"*"&amp;RIGHT($C$82,4)&amp;"*"&amp;AC$55&amp;"*"&amp;"A"</f>
        <v>919*2020*7180*A</v>
      </c>
      <c r="B760" s="275">
        <f>ROUND(AC59,0)</f>
        <v>0</v>
      </c>
      <c r="C760" s="277">
        <f>ROUND(AC60,2)</f>
        <v>0</v>
      </c>
      <c r="D760" s="275">
        <f>ROUND(AC61,0)</f>
        <v>0</v>
      </c>
      <c r="E760" s="275">
        <f>ROUND(AC62,0)</f>
        <v>0</v>
      </c>
      <c r="F760" s="275">
        <f>ROUND(AC63,0)</f>
        <v>0</v>
      </c>
      <c r="G760" s="275">
        <f>ROUND(AC64,0)</f>
        <v>0</v>
      </c>
      <c r="H760" s="275">
        <f>ROUND(AC65,0)</f>
        <v>0</v>
      </c>
      <c r="I760" s="275">
        <f>ROUND(AC66,0)</f>
        <v>0</v>
      </c>
      <c r="J760" s="275">
        <f>ROUND(AC67,0)</f>
        <v>0</v>
      </c>
      <c r="K760" s="275">
        <f>ROUND(AC68,0)</f>
        <v>0</v>
      </c>
      <c r="L760" s="275">
        <f>ROUND(AC69,0)</f>
        <v>0</v>
      </c>
      <c r="M760" s="275">
        <f>ROUND(AC70,0)</f>
        <v>0</v>
      </c>
      <c r="N760" s="275">
        <f>ROUND(AC75,0)</f>
        <v>0</v>
      </c>
      <c r="O760" s="275">
        <f>ROUND(AC73,0)</f>
        <v>0</v>
      </c>
      <c r="P760" s="275">
        <f>IF(AC76&gt;0,ROUND(AC76,0),0)</f>
        <v>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 t="e">
        <f t="shared" si="21"/>
        <v>#DIV/0!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">
      <c r="A761" s="209" t="str">
        <f>RIGHT($C$83,3)&amp;"*"&amp;RIGHT($C$82,4)&amp;"*"&amp;AD$55&amp;"*"&amp;"A"</f>
        <v>919*2020*7190*A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 t="e">
        <f t="shared" si="21"/>
        <v>#DIV/0!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">
      <c r="A762" s="209" t="str">
        <f>RIGHT($C$83,3)&amp;"*"&amp;RIGHT($C$82,4)&amp;"*"&amp;AE$55&amp;"*"&amp;"A"</f>
        <v>919*2020*7200*A</v>
      </c>
      <c r="B762" s="275">
        <f>ROUND(AE59,0)</f>
        <v>0</v>
      </c>
      <c r="C762" s="277">
        <f>ROUND(AE60,2)</f>
        <v>0</v>
      </c>
      <c r="D762" s="275">
        <f>ROUND(AE61,0)</f>
        <v>0</v>
      </c>
      <c r="E762" s="275">
        <f>ROUND(AE62,0)</f>
        <v>0</v>
      </c>
      <c r="F762" s="275">
        <f>ROUND(AE63,0)</f>
        <v>0</v>
      </c>
      <c r="G762" s="275">
        <f>ROUND(AE64,0)</f>
        <v>0</v>
      </c>
      <c r="H762" s="275">
        <f>ROUND(AE65,0)</f>
        <v>0</v>
      </c>
      <c r="I762" s="275">
        <f>ROUND(AE66,0)</f>
        <v>0</v>
      </c>
      <c r="J762" s="275">
        <f>ROUND(AE67,0)</f>
        <v>0</v>
      </c>
      <c r="K762" s="275">
        <f>ROUND(AE68,0)</f>
        <v>0</v>
      </c>
      <c r="L762" s="275">
        <f>ROUND(AE69,0)</f>
        <v>0</v>
      </c>
      <c r="M762" s="275">
        <f>ROUND(AE70,0)</f>
        <v>0</v>
      </c>
      <c r="N762" s="275">
        <f>ROUND(AE75,0)</f>
        <v>0</v>
      </c>
      <c r="O762" s="275">
        <f>ROUND(AE73,0)</f>
        <v>0</v>
      </c>
      <c r="P762" s="275">
        <f>IF(AE76&gt;0,ROUND(AE76,0),0)</f>
        <v>0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 t="e">
        <f t="shared" si="21"/>
        <v>#DIV/0!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">
      <c r="A763" s="209" t="str">
        <f>RIGHT($C$83,3)&amp;"*"&amp;RIGHT($C$82,4)&amp;"*"&amp;AF$55&amp;"*"&amp;"A"</f>
        <v>919*2020*7220*A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 t="e">
        <f t="shared" si="21"/>
        <v>#DIV/0!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">
      <c r="A764" s="209" t="str">
        <f>RIGHT($C$83,3)&amp;"*"&amp;RIGHT($C$82,4)&amp;"*"&amp;AG$55&amp;"*"&amp;"A"</f>
        <v>919*2020*7230*A</v>
      </c>
      <c r="B764" s="275">
        <f>ROUND(AG59,0)</f>
        <v>0</v>
      </c>
      <c r="C764" s="277">
        <f>ROUND(AG60,2)</f>
        <v>0</v>
      </c>
      <c r="D764" s="275">
        <f>ROUND(AG61,0)</f>
        <v>0</v>
      </c>
      <c r="E764" s="275">
        <f>ROUND(AG62,0)</f>
        <v>0</v>
      </c>
      <c r="F764" s="275">
        <f>ROUND(AG63,0)</f>
        <v>0</v>
      </c>
      <c r="G764" s="275">
        <f>ROUND(AG64,0)</f>
        <v>0</v>
      </c>
      <c r="H764" s="275">
        <f>ROUND(AG65,0)</f>
        <v>0</v>
      </c>
      <c r="I764" s="275">
        <f>ROUND(AG66,0)</f>
        <v>0</v>
      </c>
      <c r="J764" s="275">
        <f>ROUND(AG67,0)</f>
        <v>0</v>
      </c>
      <c r="K764" s="275">
        <f>ROUND(AG68,0)</f>
        <v>0</v>
      </c>
      <c r="L764" s="275">
        <f>ROUND(AG69,0)</f>
        <v>0</v>
      </c>
      <c r="M764" s="275">
        <f>ROUND(AG70,0)</f>
        <v>0</v>
      </c>
      <c r="N764" s="275">
        <f>ROUND(AG75,0)</f>
        <v>0</v>
      </c>
      <c r="O764" s="275">
        <f>ROUND(AG73,0)</f>
        <v>0</v>
      </c>
      <c r="P764" s="275">
        <f>IF(AG76&gt;0,ROUND(AG76,0),0)</f>
        <v>0</v>
      </c>
      <c r="Q764" s="275">
        <f>IF(AG77&gt;0,ROUND(AG77,0),0)</f>
        <v>0</v>
      </c>
      <c r="R764" s="275">
        <f>IF(AG78&gt;0,ROUND(AG78,0),0)</f>
        <v>0</v>
      </c>
      <c r="S764" s="275">
        <f>IF(AG79&gt;0,ROUND(AG79,0),0)</f>
        <v>0</v>
      </c>
      <c r="T764" s="277">
        <f>IF(AG80&gt;0,ROUND(AG80,2),0)</f>
        <v>0</v>
      </c>
      <c r="U764" s="275"/>
      <c r="V764" s="276"/>
      <c r="W764" s="275"/>
      <c r="X764" s="275"/>
      <c r="Y764" s="275" t="e">
        <f t="shared" si="21"/>
        <v>#DIV/0!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">
      <c r="A765" s="209" t="str">
        <f>RIGHT($C$83,3)&amp;"*"&amp;RIGHT($C$82,4)&amp;"*"&amp;AH$55&amp;"*"&amp;"A"</f>
        <v>919*2020*7240*A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 t="e">
        <f t="shared" si="21"/>
        <v>#DIV/0!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">
      <c r="A766" s="209" t="str">
        <f>RIGHT($C$83,3)&amp;"*"&amp;RIGHT($C$82,4)&amp;"*"&amp;AI$55&amp;"*"&amp;"A"</f>
        <v>919*2020*7250*A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 t="e">
        <f t="shared" si="21"/>
        <v>#DIV/0!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">
      <c r="A767" s="209" t="str">
        <f>RIGHT($C$83,3)&amp;"*"&amp;RIGHT($C$82,4)&amp;"*"&amp;AJ$55&amp;"*"&amp;"A"</f>
        <v>919*2020*7260*A</v>
      </c>
      <c r="B767" s="275">
        <f>ROUND(AJ59,0)</f>
        <v>0</v>
      </c>
      <c r="C767" s="277">
        <f>ROUND(AJ60,2)</f>
        <v>0</v>
      </c>
      <c r="D767" s="275">
        <f>ROUND(AJ61,0)</f>
        <v>0</v>
      </c>
      <c r="E767" s="275">
        <f>ROUND(AJ62,0)</f>
        <v>0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0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0</v>
      </c>
      <c r="O767" s="275">
        <f>ROUND(AJ73,0)</f>
        <v>0</v>
      </c>
      <c r="P767" s="275">
        <f>IF(AJ76&gt;0,ROUND(AJ76,0),0)</f>
        <v>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 t="e">
        <f t="shared" si="21"/>
        <v>#DIV/0!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">
      <c r="A768" s="209" t="str">
        <f>RIGHT($C$83,3)&amp;"*"&amp;RIGHT($C$82,4)&amp;"*"&amp;AK$55&amp;"*"&amp;"A"</f>
        <v>919*2020*7310*A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 t="e">
        <f t="shared" si="21"/>
        <v>#DIV/0!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">
      <c r="A769" s="209" t="str">
        <f>RIGHT($C$83,3)&amp;"*"&amp;RIGHT($C$82,4)&amp;"*"&amp;AL$55&amp;"*"&amp;"A"</f>
        <v>919*2020*7320*A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 t="e">
        <f t="shared" si="21"/>
        <v>#DIV/0!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">
      <c r="A770" s="209" t="str">
        <f>RIGHT($C$83,3)&amp;"*"&amp;RIGHT($C$82,4)&amp;"*"&amp;AM$55&amp;"*"&amp;"A"</f>
        <v>919*2020*7330*A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 t="e">
        <f t="shared" si="21"/>
        <v>#DIV/0!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">
      <c r="A771" s="209" t="str">
        <f>RIGHT($C$83,3)&amp;"*"&amp;RIGHT($C$82,4)&amp;"*"&amp;AN$55&amp;"*"&amp;"A"</f>
        <v>919*2020*7340*A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 t="e">
        <f t="shared" si="21"/>
        <v>#DIV/0!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">
      <c r="A772" s="209" t="str">
        <f>RIGHT($C$83,3)&amp;"*"&amp;RIGHT($C$82,4)&amp;"*"&amp;AO$55&amp;"*"&amp;"A"</f>
        <v>919*2020*7350*A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 t="e">
        <f t="shared" si="21"/>
        <v>#DIV/0!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">
      <c r="A773" s="209" t="str">
        <f>RIGHT($C$83,3)&amp;"*"&amp;RIGHT($C$82,4)&amp;"*"&amp;AP$55&amp;"*"&amp;"A"</f>
        <v>919*2020*7380*A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 t="e">
        <f t="shared" si="21"/>
        <v>#DIV/0!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">
      <c r="A774" s="209" t="str">
        <f>RIGHT($C$83,3)&amp;"*"&amp;RIGHT($C$82,4)&amp;"*"&amp;AQ$55&amp;"*"&amp;"A"</f>
        <v>919*2020*7390*A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 t="e">
        <f t="shared" si="21"/>
        <v>#DIV/0!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">
      <c r="A775" s="209" t="str">
        <f>RIGHT($C$83,3)&amp;"*"&amp;RIGHT($C$82,4)&amp;"*"&amp;AR$55&amp;"*"&amp;"A"</f>
        <v>919*2020*7400*A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 t="e">
        <f t="shared" si="21"/>
        <v>#DIV/0!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">
      <c r="A776" s="209" t="str">
        <f>RIGHT($C$83,3)&amp;"*"&amp;RIGHT($C$82,4)&amp;"*"&amp;AS$55&amp;"*"&amp;"A"</f>
        <v>919*2020*7410*A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 t="e">
        <f t="shared" si="21"/>
        <v>#DIV/0!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">
      <c r="A777" s="209" t="str">
        <f>RIGHT($C$83,3)&amp;"*"&amp;RIGHT($C$82,4)&amp;"*"&amp;AT$55&amp;"*"&amp;"A"</f>
        <v>919*2020*7420*A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 t="e">
        <f t="shared" si="21"/>
        <v>#DIV/0!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">
      <c r="A778" s="209" t="str">
        <f>RIGHT($C$83,3)&amp;"*"&amp;RIGHT($C$82,4)&amp;"*"&amp;AU$55&amp;"*"&amp;"A"</f>
        <v>919*2020*7430*A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 t="e">
        <f t="shared" si="21"/>
        <v>#DIV/0!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">
      <c r="A779" s="209" t="str">
        <f>RIGHT($C$83,3)&amp;"*"&amp;RIGHT($C$82,4)&amp;"*"&amp;AV$55&amp;"*"&amp;"A"</f>
        <v>919*2020*7490*A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 t="e">
        <f t="shared" si="21"/>
        <v>#DIV/0!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">
      <c r="A780" s="209" t="str">
        <f>RIGHT($C$83,3)&amp;"*"&amp;RIGHT($C$82,4)&amp;"*"&amp;AW$55&amp;"*"&amp;"A"</f>
        <v>919*2020*8200*A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">
      <c r="A781" s="209" t="str">
        <f>RIGHT($C$83,3)&amp;"*"&amp;RIGHT($C$82,4)&amp;"*"&amp;AX$55&amp;"*"&amp;"A"</f>
        <v>919*2020*8310*A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">
      <c r="A782" s="209" t="str">
        <f>RIGHT($C$83,3)&amp;"*"&amp;RIGHT($C$82,4)&amp;"*"&amp;AY$55&amp;"*"&amp;"A"</f>
        <v>919*2020*8320*A</v>
      </c>
      <c r="B782" s="275">
        <f>ROUND(AY59,0)</f>
        <v>0</v>
      </c>
      <c r="C782" s="277">
        <f>ROUND(AY60,2)</f>
        <v>0</v>
      </c>
      <c r="D782" s="275">
        <f>ROUND(AY61,0)</f>
        <v>0</v>
      </c>
      <c r="E782" s="275">
        <f>ROUND(AY62,0)</f>
        <v>0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0</v>
      </c>
      <c r="J782" s="275">
        <f>ROUND(AY67,0)</f>
        <v>0</v>
      </c>
      <c r="K782" s="275">
        <f>ROUND(AY68,0)</f>
        <v>0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">
      <c r="A783" s="209" t="str">
        <f>RIGHT($C$83,3)&amp;"*"&amp;RIGHT($C$82,4)&amp;"*"&amp;AZ$55&amp;"*"&amp;"A"</f>
        <v>919*2020*8330*A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">
      <c r="A784" s="209" t="str">
        <f>RIGHT($C$83,3)&amp;"*"&amp;RIGHT($C$82,4)&amp;"*"&amp;BA$55&amp;"*"&amp;"A"</f>
        <v>919*2020*8350*A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">
      <c r="A785" s="209" t="str">
        <f>RIGHT($C$83,3)&amp;"*"&amp;RIGHT($C$82,4)&amp;"*"&amp;BB$55&amp;"*"&amp;"A"</f>
        <v>919*2020*8360*A</v>
      </c>
      <c r="B785" s="275"/>
      <c r="C785" s="277">
        <f>ROUND(BB60,2)</f>
        <v>14.08</v>
      </c>
      <c r="D785" s="275">
        <f>ROUND(BB61,0)</f>
        <v>898923</v>
      </c>
      <c r="E785" s="275">
        <f>ROUND(BB62,0)</f>
        <v>217942</v>
      </c>
      <c r="F785" s="275">
        <f>ROUND(BB63,0)</f>
        <v>517</v>
      </c>
      <c r="G785" s="275">
        <f>ROUND(BB64,0)</f>
        <v>5635</v>
      </c>
      <c r="H785" s="275">
        <f>ROUND(BB65,0)</f>
        <v>6390</v>
      </c>
      <c r="I785" s="275">
        <f>ROUND(BB66,0)</f>
        <v>0</v>
      </c>
      <c r="J785" s="275">
        <f>ROUND(BB67,0)</f>
        <v>59</v>
      </c>
      <c r="K785" s="275">
        <f>ROUND(BB68,0)</f>
        <v>0</v>
      </c>
      <c r="L785" s="275">
        <f>ROUND(BB69,0)</f>
        <v>10234</v>
      </c>
      <c r="M785" s="275">
        <f>ROUND(BB70,0)</f>
        <v>0</v>
      </c>
      <c r="N785" s="275"/>
      <c r="O785" s="275"/>
      <c r="P785" s="275">
        <f>IF(BB76&gt;0,ROUND(BB76,0),0)</f>
        <v>1021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">
      <c r="A786" s="209" t="str">
        <f>RIGHT($C$83,3)&amp;"*"&amp;RIGHT($C$82,4)&amp;"*"&amp;BC$55&amp;"*"&amp;"A"</f>
        <v>919*2020*8370*A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">
      <c r="A787" s="209" t="str">
        <f>RIGHT($C$83,3)&amp;"*"&amp;RIGHT($C$82,4)&amp;"*"&amp;BD$55&amp;"*"&amp;"A"</f>
        <v>919*2020*8420*A</v>
      </c>
      <c r="B787" s="275"/>
      <c r="C787" s="277">
        <f>ROUND(BD60,2)</f>
        <v>0.35</v>
      </c>
      <c r="D787" s="275">
        <f>ROUND(BD61,0)</f>
        <v>13171</v>
      </c>
      <c r="E787" s="275">
        <f>ROUND(BD62,0)</f>
        <v>3686</v>
      </c>
      <c r="F787" s="275">
        <f>ROUND(BD63,0)</f>
        <v>3</v>
      </c>
      <c r="G787" s="275">
        <f>ROUND(BD64,0)</f>
        <v>123</v>
      </c>
      <c r="H787" s="275">
        <f>ROUND(BD65,0)</f>
        <v>54</v>
      </c>
      <c r="I787" s="275">
        <f>ROUND(BD66,0)</f>
        <v>0</v>
      </c>
      <c r="J787" s="275">
        <f>ROUND(BD67,0)</f>
        <v>27</v>
      </c>
      <c r="K787" s="275">
        <f>ROUND(BD68,0)</f>
        <v>0</v>
      </c>
      <c r="L787" s="275">
        <f>ROUND(BD69,0)</f>
        <v>773</v>
      </c>
      <c r="M787" s="275">
        <f>ROUND(BD70,0)</f>
        <v>0</v>
      </c>
      <c r="N787" s="275"/>
      <c r="O787" s="275"/>
      <c r="P787" s="275">
        <f>IF(BD76&gt;0,ROUND(BD76,0),0)</f>
        <v>351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">
      <c r="A788" s="209" t="str">
        <f>RIGHT($C$83,3)&amp;"*"&amp;RIGHT($C$82,4)&amp;"*"&amp;BE$55&amp;"*"&amp;"A"</f>
        <v>919*2020*8430*A</v>
      </c>
      <c r="B788" s="275">
        <f>ROUND(BE59,0)</f>
        <v>43400</v>
      </c>
      <c r="C788" s="277">
        <f>ROUND(BE60,2)</f>
        <v>2.44</v>
      </c>
      <c r="D788" s="275">
        <f>ROUND(BE61,0)</f>
        <v>178880</v>
      </c>
      <c r="E788" s="275">
        <f>ROUND(BE62,0)</f>
        <v>37814</v>
      </c>
      <c r="F788" s="275">
        <f>ROUND(BE63,0)</f>
        <v>123</v>
      </c>
      <c r="G788" s="275">
        <f>ROUND(BE64,0)</f>
        <v>4962</v>
      </c>
      <c r="H788" s="275">
        <f>ROUND(BE65,0)</f>
        <v>26020</v>
      </c>
      <c r="I788" s="275">
        <f>ROUND(BE66,0)</f>
        <v>897</v>
      </c>
      <c r="J788" s="275">
        <f>ROUND(BE67,0)</f>
        <v>22736</v>
      </c>
      <c r="K788" s="275">
        <f>ROUND(BE68,0)</f>
        <v>0</v>
      </c>
      <c r="L788" s="275">
        <f>ROUND(BE69,0)</f>
        <v>68218</v>
      </c>
      <c r="M788" s="275">
        <f>ROUND(BE70,0)</f>
        <v>704</v>
      </c>
      <c r="N788" s="275"/>
      <c r="O788" s="275"/>
      <c r="P788" s="275">
        <f>IF(BE76&gt;0,ROUND(BE76,0),0)</f>
        <v>1503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">
      <c r="A789" s="209" t="str">
        <f>RIGHT($C$83,3)&amp;"*"&amp;RIGHT($C$82,4)&amp;"*"&amp;BF$55&amp;"*"&amp;"A"</f>
        <v>919*2020*8460*A</v>
      </c>
      <c r="B789" s="275"/>
      <c r="C789" s="277">
        <f>ROUND(BF60,2)</f>
        <v>0</v>
      </c>
      <c r="D789" s="275">
        <f>ROUND(BF61,0)</f>
        <v>0</v>
      </c>
      <c r="E789" s="275">
        <f>ROUND(BF62,0)</f>
        <v>0</v>
      </c>
      <c r="F789" s="275">
        <f>ROUND(BF63,0)</f>
        <v>0</v>
      </c>
      <c r="G789" s="275">
        <f>ROUND(BF64,0)</f>
        <v>63266</v>
      </c>
      <c r="H789" s="275">
        <f>ROUND(BF65,0)</f>
        <v>0</v>
      </c>
      <c r="I789" s="275">
        <f>ROUND(BF66,0)</f>
        <v>113785</v>
      </c>
      <c r="J789" s="275">
        <f>ROUND(BF67,0)</f>
        <v>0</v>
      </c>
      <c r="K789" s="275">
        <f>ROUND(BF68,0)</f>
        <v>0</v>
      </c>
      <c r="L789" s="275">
        <f>ROUND(BF69,0)</f>
        <v>256136</v>
      </c>
      <c r="M789" s="275">
        <f>ROUND(BF70,0)</f>
        <v>0</v>
      </c>
      <c r="N789" s="275"/>
      <c r="O789" s="275"/>
      <c r="P789" s="275">
        <f>IF(BF76&gt;0,ROUND(BF76,0),0)</f>
        <v>967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">
      <c r="A790" s="209" t="str">
        <f>RIGHT($C$83,3)&amp;"*"&amp;RIGHT($C$82,4)&amp;"*"&amp;BG$55&amp;"*"&amp;"A"</f>
        <v>919*2020*8470*A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">
      <c r="A791" s="209" t="str">
        <f>RIGHT($C$83,3)&amp;"*"&amp;RIGHT($C$82,4)&amp;"*"&amp;BH$55&amp;"*"&amp;"A"</f>
        <v>919*2020*8480*A</v>
      </c>
      <c r="B791" s="275"/>
      <c r="C791" s="277">
        <f>ROUND(BH60,2)</f>
        <v>1.75</v>
      </c>
      <c r="D791" s="275">
        <f>ROUND(BH61,0)</f>
        <v>357532</v>
      </c>
      <c r="E791" s="275">
        <f>ROUND(BH62,0)</f>
        <v>82056</v>
      </c>
      <c r="F791" s="275">
        <f>ROUND(BH63,0)</f>
        <v>359760</v>
      </c>
      <c r="G791" s="275">
        <f>ROUND(BH64,0)</f>
        <v>455</v>
      </c>
      <c r="H791" s="275">
        <f>ROUND(BH65,0)</f>
        <v>26163</v>
      </c>
      <c r="I791" s="275">
        <f>ROUND(BH66,0)</f>
        <v>2323</v>
      </c>
      <c r="J791" s="275">
        <f>ROUND(BH67,0)</f>
        <v>223120</v>
      </c>
      <c r="K791" s="275">
        <f>ROUND(BH68,0)</f>
        <v>0</v>
      </c>
      <c r="L791" s="275">
        <f>ROUND(BH69,0)</f>
        <v>344643</v>
      </c>
      <c r="M791" s="275">
        <f>ROUND(BH70,0)</f>
        <v>13</v>
      </c>
      <c r="N791" s="275"/>
      <c r="O791" s="275"/>
      <c r="P791" s="275">
        <f>IF(BH76&gt;0,ROUND(BH76,0),0)</f>
        <v>900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">
      <c r="A792" s="209" t="str">
        <f>RIGHT($C$83,3)&amp;"*"&amp;RIGHT($C$82,4)&amp;"*"&amp;BI$55&amp;"*"&amp;"A"</f>
        <v>919*2020*8490*A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">
      <c r="A793" s="209" t="str">
        <f>RIGHT($C$83,3)&amp;"*"&amp;RIGHT($C$82,4)&amp;"*"&amp;BJ$55&amp;"*"&amp;"A"</f>
        <v>919*2020*8510*A</v>
      </c>
      <c r="B793" s="275"/>
      <c r="C793" s="277">
        <f>ROUND(BJ60,2)</f>
        <v>1.1200000000000001</v>
      </c>
      <c r="D793" s="275">
        <f>ROUND(BJ61,0)</f>
        <v>84684</v>
      </c>
      <c r="E793" s="275">
        <f>ROUND(BJ62,0)</f>
        <v>18999</v>
      </c>
      <c r="F793" s="275">
        <f>ROUND(BJ63,0)</f>
        <v>14942</v>
      </c>
      <c r="G793" s="275">
        <f>ROUND(BJ64,0)</f>
        <v>130</v>
      </c>
      <c r="H793" s="275">
        <f>ROUND(BJ65,0)</f>
        <v>5</v>
      </c>
      <c r="I793" s="275">
        <f>ROUND(BJ66,0)</f>
        <v>0</v>
      </c>
      <c r="J793" s="275">
        <f>ROUND(BJ67,0)</f>
        <v>5537</v>
      </c>
      <c r="K793" s="275">
        <f>ROUND(BJ68,0)</f>
        <v>0</v>
      </c>
      <c r="L793" s="275">
        <f>ROUND(BJ69,0)</f>
        <v>8205</v>
      </c>
      <c r="M793" s="275">
        <f>ROUND(BJ70,0)</f>
        <v>962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">
      <c r="A794" s="209" t="str">
        <f>RIGHT($C$83,3)&amp;"*"&amp;RIGHT($C$82,4)&amp;"*"&amp;BK$55&amp;"*"&amp;"A"</f>
        <v>919*2020*8530*A</v>
      </c>
      <c r="B794" s="275"/>
      <c r="C794" s="277">
        <f>ROUND(BK60,2)</f>
        <v>0.65</v>
      </c>
      <c r="D794" s="275">
        <f>ROUND(BK61,0)</f>
        <v>34074</v>
      </c>
      <c r="E794" s="275">
        <f>ROUND(BK62,0)</f>
        <v>10321</v>
      </c>
      <c r="F794" s="275">
        <f>ROUND(BK63,0)</f>
        <v>56268</v>
      </c>
      <c r="G794" s="275">
        <f>ROUND(BK64,0)</f>
        <v>23</v>
      </c>
      <c r="H794" s="275">
        <f>ROUND(BK65,0)</f>
        <v>327</v>
      </c>
      <c r="I794" s="275">
        <f>ROUND(BK66,0)</f>
        <v>0</v>
      </c>
      <c r="J794" s="275">
        <f>ROUND(BK67,0)</f>
        <v>1177</v>
      </c>
      <c r="K794" s="275">
        <f>ROUND(BK68,0)</f>
        <v>0</v>
      </c>
      <c r="L794" s="275">
        <f>ROUND(BK69,0)</f>
        <v>6720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">
      <c r="A795" s="209" t="str">
        <f>RIGHT($C$83,3)&amp;"*"&amp;RIGHT($C$82,4)&amp;"*"&amp;BL$55&amp;"*"&amp;"A"</f>
        <v>919*2020*8560*A</v>
      </c>
      <c r="B795" s="275"/>
      <c r="C795" s="277">
        <f>ROUND(BL60,2)</f>
        <v>2.5</v>
      </c>
      <c r="D795" s="275">
        <f>ROUND(BL61,0)</f>
        <v>166662</v>
      </c>
      <c r="E795" s="275">
        <f>ROUND(BL62,0)</f>
        <v>47836</v>
      </c>
      <c r="F795" s="275">
        <f>ROUND(BL63,0)</f>
        <v>259846</v>
      </c>
      <c r="G795" s="275">
        <f>ROUND(BL64,0)</f>
        <v>0</v>
      </c>
      <c r="H795" s="275">
        <f>ROUND(BL65,0)</f>
        <v>866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13078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">
      <c r="A796" s="209" t="str">
        <f>RIGHT($C$83,3)&amp;"*"&amp;RIGHT($C$82,4)&amp;"*"&amp;BM$55&amp;"*"&amp;"A"</f>
        <v>919*2020*8590*A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">
      <c r="A797" s="209" t="str">
        <f>RIGHT($C$83,3)&amp;"*"&amp;RIGHT($C$82,4)&amp;"*"&amp;BN$55&amp;"*"&amp;"A"</f>
        <v>919*2020*8610*A</v>
      </c>
      <c r="B797" s="275"/>
      <c r="C797" s="277">
        <f>ROUND(BN60,2)</f>
        <v>9.35</v>
      </c>
      <c r="D797" s="275">
        <f>ROUND(BN61,0)</f>
        <v>990064</v>
      </c>
      <c r="E797" s="275">
        <f>ROUND(BN62,0)</f>
        <v>223385</v>
      </c>
      <c r="F797" s="275">
        <f>ROUND(BN63,0)</f>
        <v>213998</v>
      </c>
      <c r="G797" s="275">
        <f>ROUND(BN64,0)</f>
        <v>37806</v>
      </c>
      <c r="H797" s="275">
        <f>ROUND(BN65,0)</f>
        <v>147090</v>
      </c>
      <c r="I797" s="275">
        <f>ROUND(BN66,0)</f>
        <v>9487</v>
      </c>
      <c r="J797" s="275">
        <f>ROUND(BN67,0)</f>
        <v>394026</v>
      </c>
      <c r="K797" s="275">
        <f>ROUND(BN68,0)</f>
        <v>1076</v>
      </c>
      <c r="L797" s="275">
        <f>ROUND(BN69,0)</f>
        <v>490375</v>
      </c>
      <c r="M797" s="275">
        <f>ROUND(BN70,0)</f>
        <v>270380</v>
      </c>
      <c r="N797" s="275"/>
      <c r="O797" s="275"/>
      <c r="P797" s="275">
        <f>IF(BN76&gt;0,ROUND(BN76,0),0)</f>
        <v>23488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">
      <c r="A798" s="209" t="str">
        <f>RIGHT($C$83,3)&amp;"*"&amp;RIGHT($C$82,4)&amp;"*"&amp;BO$55&amp;"*"&amp;"A"</f>
        <v>919*2020*8620*A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">
      <c r="A799" s="209" t="str">
        <f>RIGHT($C$83,3)&amp;"*"&amp;RIGHT($C$82,4)&amp;"*"&amp;BP$55&amp;"*"&amp;"A"</f>
        <v>919*2020*8630*A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">
      <c r="A800" s="209" t="str">
        <f>RIGHT($C$83,3)&amp;"*"&amp;RIGHT($C$82,4)&amp;"*"&amp;BQ$55&amp;"*"&amp;"A"</f>
        <v>919*2020*8640*A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">
      <c r="A801" s="209" t="str">
        <f>RIGHT($C$83,3)&amp;"*"&amp;RIGHT($C$82,4)&amp;"*"&amp;BR$55&amp;"*"&amp;"A"</f>
        <v>919*2020*8650*A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">
      <c r="A802" s="209" t="str">
        <f>RIGHT($C$83,3)&amp;"*"&amp;RIGHT($C$82,4)&amp;"*"&amp;BS$55&amp;"*"&amp;"A"</f>
        <v>919*2020*8660*A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">
      <c r="A803" s="209" t="str">
        <f>RIGHT($C$83,3)&amp;"*"&amp;RIGHT($C$82,4)&amp;"*"&amp;BT$55&amp;"*"&amp;"A"</f>
        <v>919*2020*8670*A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">
      <c r="A804" s="209" t="str">
        <f>RIGHT($C$83,3)&amp;"*"&amp;RIGHT($C$82,4)&amp;"*"&amp;BU$55&amp;"*"&amp;"A"</f>
        <v>919*2020*8680*A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">
      <c r="A805" s="209" t="str">
        <f>RIGHT($C$83,3)&amp;"*"&amp;RIGHT($C$82,4)&amp;"*"&amp;BV$55&amp;"*"&amp;"A"</f>
        <v>919*2020*8690*A</v>
      </c>
      <c r="B805" s="275"/>
      <c r="C805" s="277">
        <f>ROUND(BV60,2)</f>
        <v>0.9</v>
      </c>
      <c r="D805" s="275">
        <f>ROUND(BV61,0)</f>
        <v>64387</v>
      </c>
      <c r="E805" s="275">
        <f>ROUND(BV62,0)</f>
        <v>14780</v>
      </c>
      <c r="F805" s="275">
        <f>ROUND(BV63,0)</f>
        <v>7</v>
      </c>
      <c r="G805" s="275">
        <f>ROUND(BV64,0)</f>
        <v>9</v>
      </c>
      <c r="H805" s="275">
        <f>ROUND(BV65,0)</f>
        <v>0</v>
      </c>
      <c r="I805" s="275">
        <f>ROUND(BV66,0)</f>
        <v>14172</v>
      </c>
      <c r="J805" s="275">
        <f>ROUND(BV67,0)</f>
        <v>0</v>
      </c>
      <c r="K805" s="275">
        <f>ROUND(BV68,0)</f>
        <v>0</v>
      </c>
      <c r="L805" s="275">
        <f>ROUND(BV69,0)</f>
        <v>558</v>
      </c>
      <c r="M805" s="275">
        <f>ROUND(BV70,0)</f>
        <v>1463</v>
      </c>
      <c r="N805" s="275"/>
      <c r="O805" s="275"/>
      <c r="P805" s="275">
        <f>IF(BV76&gt;0,ROUND(BV76,0),0)</f>
        <v>412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">
      <c r="A806" s="209" t="str">
        <f>RIGHT($C$83,3)&amp;"*"&amp;RIGHT($C$82,4)&amp;"*"&amp;BW$55&amp;"*"&amp;"A"</f>
        <v>919*2020*8700*A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">
      <c r="A807" s="209" t="str">
        <f>RIGHT($C$83,3)&amp;"*"&amp;RIGHT($C$82,4)&amp;"*"&amp;BX$55&amp;"*"&amp;"A"</f>
        <v>919*2020*8710*A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">
      <c r="A808" s="209" t="str">
        <f>RIGHT($C$83,3)&amp;"*"&amp;RIGHT($C$82,4)&amp;"*"&amp;BY$55&amp;"*"&amp;"A"</f>
        <v>919*2020*8720*A</v>
      </c>
      <c r="B808" s="275"/>
      <c r="C808" s="277">
        <f>ROUND(BY60,2)</f>
        <v>8.75</v>
      </c>
      <c r="D808" s="275">
        <f>ROUND(BY61,0)</f>
        <v>657072</v>
      </c>
      <c r="E808" s="275">
        <f>ROUND(BY62,0)</f>
        <v>124931</v>
      </c>
      <c r="F808" s="275">
        <f>ROUND(BY63,0)</f>
        <v>2033</v>
      </c>
      <c r="G808" s="275">
        <f>ROUND(BY64,0)</f>
        <v>2768</v>
      </c>
      <c r="H808" s="275">
        <f>ROUND(BY65,0)</f>
        <v>2340</v>
      </c>
      <c r="I808" s="275">
        <f>ROUND(BY66,0)</f>
        <v>0</v>
      </c>
      <c r="J808" s="275">
        <f>ROUND(BY67,0)</f>
        <v>205</v>
      </c>
      <c r="K808" s="275">
        <f>ROUND(BY68,0)</f>
        <v>0</v>
      </c>
      <c r="L808" s="275">
        <f>ROUND(BY69,0)</f>
        <v>3784</v>
      </c>
      <c r="M808" s="275">
        <f>ROUND(BY70,0)</f>
        <v>0</v>
      </c>
      <c r="N808" s="275"/>
      <c r="O808" s="275"/>
      <c r="P808" s="275">
        <f>IF(BY76&gt;0,ROUND(BY76,0),0)</f>
        <v>3615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">
      <c r="A809" s="209" t="str">
        <f>RIGHT($C$83,3)&amp;"*"&amp;RIGHT($C$82,4)&amp;"*"&amp;BZ$55&amp;"*"&amp;"A"</f>
        <v>919*2020*8730*A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">
      <c r="A810" s="209" t="str">
        <f>RIGHT($C$83,3)&amp;"*"&amp;RIGHT($C$82,4)&amp;"*"&amp;CA$55&amp;"*"&amp;"A"</f>
        <v>919*2020*8740*A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">
      <c r="A811" s="209" t="str">
        <f>RIGHT($C$83,3)&amp;"*"&amp;RIGHT($C$82,4)&amp;"*"&amp;CB$55&amp;"*"&amp;"A"</f>
        <v>919*2020*8770*A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">
      <c r="A812" s="209" t="str">
        <f>RIGHT($C$83,3)&amp;"*"&amp;RIGHT($C$82,4)&amp;"*"&amp;CC$55&amp;"*"&amp;"A"</f>
        <v>919*2020*8790*A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">
      <c r="A813" s="209" t="str">
        <f>RIGHT($C$83,3)&amp;"*"&amp;RIGHT($C$82,4)&amp;"*"&amp;"9000"&amp;"*"&amp;"A"</f>
        <v>919*2020*9000*A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">
      <c r="B815" s="279" t="s">
        <v>1004</v>
      </c>
      <c r="C815" s="280">
        <f t="shared" ref="C815:K815" si="22">SUM(C734:C813)</f>
        <v>162.59</v>
      </c>
      <c r="D815" s="276">
        <f t="shared" si="22"/>
        <v>13069732</v>
      </c>
      <c r="E815" s="276">
        <f t="shared" si="22"/>
        <v>2593181</v>
      </c>
      <c r="F815" s="276">
        <f t="shared" si="22"/>
        <v>1898931</v>
      </c>
      <c r="G815" s="276">
        <f t="shared" si="22"/>
        <v>989494</v>
      </c>
      <c r="H815" s="276">
        <f t="shared" si="22"/>
        <v>215565</v>
      </c>
      <c r="I815" s="276">
        <f t="shared" si="22"/>
        <v>226239</v>
      </c>
      <c r="J815" s="276">
        <f t="shared" si="22"/>
        <v>673027</v>
      </c>
      <c r="K815" s="276">
        <f t="shared" si="22"/>
        <v>1076</v>
      </c>
      <c r="L815" s="276">
        <f>SUM(L734:L813)+SUM(U734:U813)</f>
        <v>1693545</v>
      </c>
      <c r="M815" s="276">
        <f>SUM(M734:M813)+SUM(V734:V813)</f>
        <v>275403</v>
      </c>
      <c r="N815" s="276">
        <f t="shared" ref="N815:Y815" si="23">SUM(N734:N813)</f>
        <v>54785563</v>
      </c>
      <c r="O815" s="276">
        <f t="shared" si="23"/>
        <v>54785563</v>
      </c>
      <c r="P815" s="276">
        <f t="shared" si="23"/>
        <v>43400</v>
      </c>
      <c r="Q815" s="276">
        <f t="shared" si="23"/>
        <v>0</v>
      </c>
      <c r="R815" s="276">
        <f t="shared" si="23"/>
        <v>0</v>
      </c>
      <c r="S815" s="276">
        <f t="shared" si="23"/>
        <v>0</v>
      </c>
      <c r="T815" s="280">
        <f t="shared" si="23"/>
        <v>0</v>
      </c>
      <c r="U815" s="276">
        <f t="shared" si="23"/>
        <v>0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 t="e">
        <f t="shared" si="23"/>
        <v>#DIV/0!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">
      <c r="B816" s="276" t="s">
        <v>1005</v>
      </c>
      <c r="C816" s="280">
        <f>CE60</f>
        <v>162.59</v>
      </c>
      <c r="D816" s="276">
        <f>CE61</f>
        <v>13069732</v>
      </c>
      <c r="E816" s="276">
        <f>CE62</f>
        <v>2593181</v>
      </c>
      <c r="F816" s="276">
        <f>CE63</f>
        <v>1898931</v>
      </c>
      <c r="G816" s="276">
        <f>CE64</f>
        <v>989494</v>
      </c>
      <c r="H816" s="279">
        <f>CE65</f>
        <v>215565</v>
      </c>
      <c r="I816" s="279">
        <f>CE66</f>
        <v>226239</v>
      </c>
      <c r="J816" s="279">
        <f>CE67</f>
        <v>673027</v>
      </c>
      <c r="K816" s="279">
        <f>CE68</f>
        <v>1076</v>
      </c>
      <c r="L816" s="279">
        <f>CE69</f>
        <v>1693545</v>
      </c>
      <c r="M816" s="279">
        <f>CE70</f>
        <v>275403</v>
      </c>
      <c r="N816" s="276">
        <f>CE75</f>
        <v>54785563</v>
      </c>
      <c r="O816" s="276">
        <f>CE73</f>
        <v>54785563</v>
      </c>
      <c r="P816" s="276">
        <f>CE76</f>
        <v>43400</v>
      </c>
      <c r="Q816" s="276">
        <f>CE77</f>
        <v>0</v>
      </c>
      <c r="R816" s="276">
        <f>CE78</f>
        <v>0</v>
      </c>
      <c r="S816" s="276">
        <f>CE79</f>
        <v>0</v>
      </c>
      <c r="T816" s="280">
        <f>CE80</f>
        <v>0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7176957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13069732</v>
      </c>
      <c r="E817" s="180">
        <f>C379</f>
        <v>2593181</v>
      </c>
      <c r="F817" s="180">
        <f>C380</f>
        <v>1898931</v>
      </c>
      <c r="G817" s="240">
        <f>C381</f>
        <v>989494</v>
      </c>
      <c r="H817" s="240">
        <f>C382</f>
        <v>215565</v>
      </c>
      <c r="I817" s="240">
        <f>C383</f>
        <v>226239</v>
      </c>
      <c r="J817" s="240">
        <f>C384</f>
        <v>673027</v>
      </c>
      <c r="K817" s="240">
        <f>C385</f>
        <v>1076</v>
      </c>
      <c r="L817" s="240">
        <f>C386+C387+C388+C389</f>
        <v>1693545</v>
      </c>
      <c r="M817" s="240">
        <f>C370</f>
        <v>0</v>
      </c>
      <c r="N817" s="180">
        <f>D361</f>
        <v>54785563</v>
      </c>
      <c r="O817" s="180">
        <f>C359</f>
        <v>54785563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4" zoomScale="75" workbookViewId="0">
      <selection activeCell="E35" sqref="E35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 xml:space="preserve">Navos 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H-919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 xml:space="preserve">2600 SW Holden 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PO Box 46420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Seattle, WA 98126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3" zoomScale="75" workbookViewId="0">
      <selection activeCell="G23" sqref="G23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H-919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Navos 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 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Tim Holmes 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Natalia Kohler 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Brian Abeel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206-933-7189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206-833-7116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774</v>
      </c>
      <c r="G23" s="21">
        <f>data!D111</f>
        <v>23508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70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70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 xml:space="preserve">Hospital Name: Navos 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122</v>
      </c>
      <c r="C7" s="48">
        <f>data!B139</f>
        <v>4479</v>
      </c>
      <c r="D7" s="48">
        <f>data!B140</f>
        <v>0</v>
      </c>
      <c r="E7" s="48">
        <f>data!B141</f>
        <v>6919525</v>
      </c>
      <c r="F7" s="48">
        <f>data!B142</f>
        <v>0</v>
      </c>
      <c r="G7" s="48">
        <f>data!B141+data!B142</f>
        <v>6919525</v>
      </c>
    </row>
    <row r="8" spans="1:13" ht="20.149999999999999" customHeight="1" x14ac:dyDescent="0.35">
      <c r="A8" s="23" t="s">
        <v>297</v>
      </c>
      <c r="B8" s="48">
        <f>data!C138</f>
        <v>484</v>
      </c>
      <c r="C8" s="48">
        <f>data!C139</f>
        <v>14073</v>
      </c>
      <c r="D8" s="48">
        <f>data!C140</f>
        <v>0</v>
      </c>
      <c r="E8" s="48">
        <f>data!C141</f>
        <v>28759531</v>
      </c>
      <c r="F8" s="48">
        <f>data!C142</f>
        <v>0</v>
      </c>
      <c r="G8" s="48">
        <f>data!C141+data!C142</f>
        <v>28759531</v>
      </c>
    </row>
    <row r="9" spans="1:13" ht="20.149999999999999" customHeight="1" x14ac:dyDescent="0.35">
      <c r="A9" s="23" t="s">
        <v>1058</v>
      </c>
      <c r="B9" s="48">
        <f>data!D138</f>
        <v>168</v>
      </c>
      <c r="C9" s="48">
        <f>data!D139</f>
        <v>4956</v>
      </c>
      <c r="D9" s="48">
        <f>data!D140</f>
        <v>0</v>
      </c>
      <c r="E9" s="48">
        <f>data!D141</f>
        <v>19106507</v>
      </c>
      <c r="F9" s="48">
        <f>data!D142</f>
        <v>0</v>
      </c>
      <c r="G9" s="48">
        <f>data!D141+data!D142</f>
        <v>19106507</v>
      </c>
    </row>
    <row r="10" spans="1:13" ht="20.149999999999999" customHeight="1" x14ac:dyDescent="0.35">
      <c r="A10" s="111" t="s">
        <v>203</v>
      </c>
      <c r="B10" s="48">
        <f>data!E138</f>
        <v>774</v>
      </c>
      <c r="C10" s="48">
        <f>data!E139</f>
        <v>23508</v>
      </c>
      <c r="D10" s="48">
        <f>data!E140</f>
        <v>0</v>
      </c>
      <c r="E10" s="48">
        <f>data!E141</f>
        <v>54785563</v>
      </c>
      <c r="F10" s="48">
        <f>data!E142</f>
        <v>0</v>
      </c>
      <c r="G10" s="48">
        <f>data!E141+data!E142</f>
        <v>54785563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6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 xml:space="preserve">Hospital: Navos 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922676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149382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96498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1078311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253168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47428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45718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2593181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1076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1076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122776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23485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146261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145227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145227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76286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76286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 xml:space="preserve">Hospital: Navos 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13804850</v>
      </c>
      <c r="D7" s="21">
        <f>data!C195</f>
        <v>0</v>
      </c>
      <c r="E7" s="21">
        <f>data!D195</f>
        <v>0</v>
      </c>
      <c r="F7" s="21">
        <f>data!E195</f>
        <v>13804850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784944</v>
      </c>
      <c r="D8" s="21">
        <f>data!C196</f>
        <v>23401</v>
      </c>
      <c r="E8" s="21">
        <f>data!D196</f>
        <v>0</v>
      </c>
      <c r="F8" s="21">
        <f>data!E196</f>
        <v>808345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42200508</v>
      </c>
      <c r="D9" s="21">
        <f>data!C197</f>
        <v>678782</v>
      </c>
      <c r="E9" s="21">
        <f>data!D197</f>
        <v>0</v>
      </c>
      <c r="F9" s="21">
        <f>data!E197</f>
        <v>42879290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7199325</v>
      </c>
      <c r="D11" s="21">
        <f>data!C199</f>
        <v>2015663</v>
      </c>
      <c r="E11" s="21">
        <f>data!D199</f>
        <v>208906</v>
      </c>
      <c r="F11" s="21">
        <f>data!E199</f>
        <v>9006082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0</v>
      </c>
      <c r="D12" s="21">
        <f>data!C200</f>
        <v>0</v>
      </c>
      <c r="E12" s="21">
        <f>data!D200</f>
        <v>0</v>
      </c>
      <c r="F12" s="21">
        <f>data!E200</f>
        <v>0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1976713</v>
      </c>
      <c r="D15" s="21">
        <f>data!C203</f>
        <v>1114742</v>
      </c>
      <c r="E15" s="21">
        <f>data!D203</f>
        <v>2779913</v>
      </c>
      <c r="F15" s="21">
        <f>data!E203</f>
        <v>311542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65966340</v>
      </c>
      <c r="D16" s="21">
        <f>data!C204</f>
        <v>3832588</v>
      </c>
      <c r="E16" s="21">
        <f>data!D204</f>
        <v>2988819</v>
      </c>
      <c r="F16" s="21">
        <f>data!E204</f>
        <v>66810109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342574</v>
      </c>
      <c r="D24" s="21">
        <f>data!C209</f>
        <v>42740</v>
      </c>
      <c r="E24" s="21">
        <f>data!D209</f>
        <v>0</v>
      </c>
      <c r="F24" s="21">
        <f>data!E209</f>
        <v>385314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5816173</v>
      </c>
      <c r="D25" s="21">
        <f>data!C210</f>
        <v>1229972</v>
      </c>
      <c r="E25" s="21">
        <f>data!D210</f>
        <v>0</v>
      </c>
      <c r="F25" s="21">
        <f>data!E210</f>
        <v>7046145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121387</v>
      </c>
      <c r="D28" s="21">
        <f>data!C213</f>
        <v>8623</v>
      </c>
      <c r="E28" s="21">
        <f>data!D213</f>
        <v>0</v>
      </c>
      <c r="F28" s="21">
        <f>data!E213</f>
        <v>130010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4453835</v>
      </c>
      <c r="D30" s="21">
        <f>data!C215</f>
        <v>972125</v>
      </c>
      <c r="E30" s="21">
        <f>data!D215</f>
        <v>208906</v>
      </c>
      <c r="F30" s="21">
        <f>data!E215</f>
        <v>5217054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10733969</v>
      </c>
      <c r="D32" s="21">
        <f>data!C217</f>
        <v>2253460</v>
      </c>
      <c r="E32" s="21">
        <f>data!D217</f>
        <v>208906</v>
      </c>
      <c r="F32" s="21">
        <f>data!E217</f>
        <v>12778523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 xml:space="preserve">Hospital: Navos 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0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7638592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20611097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28249689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120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344837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344837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5855316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34449842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33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 xml:space="preserve">HOSPITAL: Navos 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6443720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32517076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22088544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111068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309647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17292967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13804850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808345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42879290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0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9006082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311542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66810109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12778523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54031586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7745061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7745061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79069614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 xml:space="preserve">HOSPITAL: Navos 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2275353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3141348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63911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10118257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15598869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-113856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-113856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31302408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342528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1800000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33444936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10118257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23326679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30139665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30139665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68951357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 xml:space="preserve">HOSPITAL: Navos 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54785563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54785563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0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33717944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344837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34062781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20722782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20722782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13069732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2593181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1898931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989494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215565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226239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673027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1076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146261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145227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76286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1325771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21360790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-638008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275403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-362605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-362605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55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 xml:space="preserve">HOSPITAL NAME: Navos 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23508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116.2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9073379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1725557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991319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845258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3713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85250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3334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212076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-1881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12938005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54785563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54785563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10751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 xml:space="preserve">HOSPITAL NAME: Navos 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 xml:space="preserve">HOSPITAL NAME: Navos 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0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0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 xml:space="preserve">HOSPITAL NAME: Navos 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4.5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550904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85874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115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29059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2597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325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22806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278745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0</v>
      </c>
      <c r="E117" s="14">
        <f>data!Z71</f>
        <v>0</v>
      </c>
      <c r="F117" s="14">
        <f>data!AA71</f>
        <v>0</v>
      </c>
      <c r="G117" s="14">
        <f>data!AB71</f>
        <v>970425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392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 xml:space="preserve">HOSPITAL NAME: Navos 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 xml:space="preserve">HOSPITAL NAME: Navos 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 xml:space="preserve">HOSPITAL NAME: Navos 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0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 xml:space="preserve">HOSPITAL NAME: Navos 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43400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14.08</v>
      </c>
      <c r="F234" s="26">
        <f>data!BC60</f>
        <v>0</v>
      </c>
      <c r="G234" s="26">
        <f>data!BD60</f>
        <v>0.35</v>
      </c>
      <c r="H234" s="26">
        <f>data!BE60</f>
        <v>2.44</v>
      </c>
      <c r="I234" s="26">
        <f>data!BF60</f>
        <v>0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898923</v>
      </c>
      <c r="F235" s="14">
        <f>data!BC61</f>
        <v>0</v>
      </c>
      <c r="G235" s="14">
        <f>data!BD61</f>
        <v>13171</v>
      </c>
      <c r="H235" s="14">
        <f>data!BE61</f>
        <v>178880</v>
      </c>
      <c r="I235" s="14">
        <f>data!BF61</f>
        <v>0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217942</v>
      </c>
      <c r="F236" s="14">
        <f>data!BC62</f>
        <v>0</v>
      </c>
      <c r="G236" s="14">
        <f>data!BD62</f>
        <v>3686</v>
      </c>
      <c r="H236" s="14">
        <f>data!BE62</f>
        <v>37814</v>
      </c>
      <c r="I236" s="14">
        <f>data!BF62</f>
        <v>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517</v>
      </c>
      <c r="F237" s="14">
        <f>data!BC63</f>
        <v>0</v>
      </c>
      <c r="G237" s="14">
        <f>data!BD63</f>
        <v>3</v>
      </c>
      <c r="H237" s="14">
        <f>data!BE63</f>
        <v>123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5635</v>
      </c>
      <c r="F238" s="14">
        <f>data!BC64</f>
        <v>0</v>
      </c>
      <c r="G238" s="14">
        <f>data!BD64</f>
        <v>123</v>
      </c>
      <c r="H238" s="14">
        <f>data!BE64</f>
        <v>4962</v>
      </c>
      <c r="I238" s="14">
        <f>data!BF64</f>
        <v>63266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6390</v>
      </c>
      <c r="F239" s="14">
        <f>data!BC65</f>
        <v>0</v>
      </c>
      <c r="G239" s="14">
        <f>data!BD65</f>
        <v>54</v>
      </c>
      <c r="H239" s="14">
        <f>data!BE65</f>
        <v>26020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897</v>
      </c>
      <c r="I240" s="14">
        <f>data!BF66</f>
        <v>113785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59</v>
      </c>
      <c r="F241" s="14">
        <f>data!BC67</f>
        <v>0</v>
      </c>
      <c r="G241" s="14">
        <f>data!BD67</f>
        <v>27</v>
      </c>
      <c r="H241" s="14">
        <f>data!BE67</f>
        <v>22736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10234</v>
      </c>
      <c r="F243" s="14">
        <f>data!BC69</f>
        <v>0</v>
      </c>
      <c r="G243" s="14">
        <f>data!BD69</f>
        <v>773</v>
      </c>
      <c r="H243" s="14">
        <f>data!BE69</f>
        <v>68218</v>
      </c>
      <c r="I243" s="14">
        <f>data!BF69</f>
        <v>256136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-704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1139700</v>
      </c>
      <c r="F245" s="14">
        <f>data!BC71</f>
        <v>0</v>
      </c>
      <c r="G245" s="14">
        <f>data!BD71</f>
        <v>17837</v>
      </c>
      <c r="H245" s="14">
        <f>data!BE71</f>
        <v>338946</v>
      </c>
      <c r="I245" s="14">
        <f>data!BF71</f>
        <v>433187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1021</v>
      </c>
      <c r="F252" s="85">
        <f>data!BC76</f>
        <v>0</v>
      </c>
      <c r="G252" s="85">
        <f>data!BD76</f>
        <v>351</v>
      </c>
      <c r="H252" s="85">
        <f>data!BE76</f>
        <v>1503</v>
      </c>
      <c r="I252" s="85">
        <f>data!BF76</f>
        <v>967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 xml:space="preserve">HOSPITAL NAME: Navos 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1.75</v>
      </c>
      <c r="E266" s="26">
        <f>data!BI60</f>
        <v>0</v>
      </c>
      <c r="F266" s="26">
        <f>data!BJ60</f>
        <v>1.1200000000000001</v>
      </c>
      <c r="G266" s="26">
        <f>data!BK60</f>
        <v>0.65</v>
      </c>
      <c r="H266" s="26">
        <f>data!BL60</f>
        <v>2.5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357532</v>
      </c>
      <c r="E267" s="14">
        <f>data!BI61</f>
        <v>0</v>
      </c>
      <c r="F267" s="14">
        <f>data!BJ61</f>
        <v>84684</v>
      </c>
      <c r="G267" s="14">
        <f>data!BK61</f>
        <v>34074</v>
      </c>
      <c r="H267" s="14">
        <f>data!BL61</f>
        <v>166662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82056</v>
      </c>
      <c r="E268" s="14">
        <f>data!BI62</f>
        <v>0</v>
      </c>
      <c r="F268" s="14">
        <f>data!BJ62</f>
        <v>18999</v>
      </c>
      <c r="G268" s="14">
        <f>data!BK62</f>
        <v>10321</v>
      </c>
      <c r="H268" s="14">
        <f>data!BL62</f>
        <v>47836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359760</v>
      </c>
      <c r="E269" s="14">
        <f>data!BI63</f>
        <v>0</v>
      </c>
      <c r="F269" s="14">
        <f>data!BJ63</f>
        <v>14942</v>
      </c>
      <c r="G269" s="14">
        <f>data!BK63</f>
        <v>56268</v>
      </c>
      <c r="H269" s="14">
        <f>data!BL63</f>
        <v>259846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455</v>
      </c>
      <c r="E270" s="14">
        <f>data!BI64</f>
        <v>0</v>
      </c>
      <c r="F270" s="14">
        <f>data!BJ64</f>
        <v>130</v>
      </c>
      <c r="G270" s="14">
        <f>data!BK64</f>
        <v>23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26163</v>
      </c>
      <c r="E271" s="14">
        <f>data!BI65</f>
        <v>0</v>
      </c>
      <c r="F271" s="14">
        <f>data!BJ65</f>
        <v>5</v>
      </c>
      <c r="G271" s="14">
        <f>data!BK65</f>
        <v>327</v>
      </c>
      <c r="H271" s="14">
        <f>data!BL65</f>
        <v>866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2323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223120</v>
      </c>
      <c r="E273" s="14">
        <f>data!BI67</f>
        <v>0</v>
      </c>
      <c r="F273" s="14">
        <f>data!BJ67</f>
        <v>5537</v>
      </c>
      <c r="G273" s="14">
        <f>data!BK67</f>
        <v>1177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344643</v>
      </c>
      <c r="E275" s="14">
        <f>data!BI69</f>
        <v>0</v>
      </c>
      <c r="F275" s="14">
        <f>data!BJ69</f>
        <v>8205</v>
      </c>
      <c r="G275" s="14">
        <f>data!BK69</f>
        <v>6720</v>
      </c>
      <c r="H275" s="14">
        <f>data!BL69</f>
        <v>13078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-13</v>
      </c>
      <c r="E276" s="14">
        <f>-data!BI70</f>
        <v>0</v>
      </c>
      <c r="F276" s="14">
        <f>-data!BJ70</f>
        <v>-962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1396039</v>
      </c>
      <c r="E277" s="14">
        <f>data!BI71</f>
        <v>0</v>
      </c>
      <c r="F277" s="14">
        <f>data!BJ71</f>
        <v>131540</v>
      </c>
      <c r="G277" s="14">
        <f>data!BK71</f>
        <v>108910</v>
      </c>
      <c r="H277" s="14">
        <f>data!BL71</f>
        <v>488288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900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 xml:space="preserve">HOSPITAL NAME: Navos 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9.35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990064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223385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213998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37806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147090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9487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394026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1076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490375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-270380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2236927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23488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 xml:space="preserve">HOSPITAL NAME: Navos 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0.9</v>
      </c>
      <c r="E330" s="26">
        <f>data!BW60</f>
        <v>0</v>
      </c>
      <c r="F330" s="26">
        <f>data!BX60</f>
        <v>0</v>
      </c>
      <c r="G330" s="26">
        <f>data!BY60</f>
        <v>8.75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64387</v>
      </c>
      <c r="E331" s="86">
        <f>data!BW61</f>
        <v>0</v>
      </c>
      <c r="F331" s="86">
        <f>data!BX61</f>
        <v>0</v>
      </c>
      <c r="G331" s="86">
        <f>data!BY61</f>
        <v>657072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14780</v>
      </c>
      <c r="E332" s="86">
        <f>data!BW62</f>
        <v>0</v>
      </c>
      <c r="F332" s="86">
        <f>data!BX62</f>
        <v>0</v>
      </c>
      <c r="G332" s="86">
        <f>data!BY62</f>
        <v>124931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7</v>
      </c>
      <c r="E333" s="86">
        <f>data!BW63</f>
        <v>0</v>
      </c>
      <c r="F333" s="86">
        <f>data!BX63</f>
        <v>0</v>
      </c>
      <c r="G333" s="86">
        <f>data!BY63</f>
        <v>2033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9</v>
      </c>
      <c r="E334" s="86">
        <f>data!BW64</f>
        <v>0</v>
      </c>
      <c r="F334" s="86">
        <f>data!BX64</f>
        <v>0</v>
      </c>
      <c r="G334" s="86">
        <f>data!BY64</f>
        <v>2768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2340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14172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205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558</v>
      </c>
      <c r="E339" s="86">
        <f>data!BW69</f>
        <v>0</v>
      </c>
      <c r="F339" s="86">
        <f>data!BX69</f>
        <v>0</v>
      </c>
      <c r="G339" s="86">
        <f>data!BY69</f>
        <v>3784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-1463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92450</v>
      </c>
      <c r="E341" s="14">
        <f>data!BW71</f>
        <v>0</v>
      </c>
      <c r="F341" s="14">
        <f>data!BX71</f>
        <v>0</v>
      </c>
      <c r="G341" s="14">
        <f>data!BY71</f>
        <v>793133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412</v>
      </c>
      <c r="E348" s="85">
        <f>data!BW76</f>
        <v>0</v>
      </c>
      <c r="F348" s="85">
        <f>data!BX76</f>
        <v>0</v>
      </c>
      <c r="G348" s="85">
        <f>data!BY76</f>
        <v>3615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 xml:space="preserve">HOSPITAL NAME: Navos 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162.59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13069732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2593181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1898931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989494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215565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226239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673027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1076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1693545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-275403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0</v>
      </c>
      <c r="F373" s="219"/>
      <c r="G373" s="219"/>
      <c r="H373" s="219"/>
      <c r="I373" s="14">
        <f>data!CE71</f>
        <v>21085387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54785563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54785563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43400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0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Costcenter</vt:lpstr>
      <vt:lpstr>'Prior Year'!Edit</vt:lpstr>
      <vt:lpstr>Edit</vt:lpstr>
      <vt:lpstr>'Prior Year'!Funds</vt:lpstr>
      <vt:lpstr>Funds</vt:lpstr>
      <vt:lpstr>'Prior Year'!Hospital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Department of Health, Health Systems Quality Assurance, Community Health Systems</dc:creator>
  <cp:keywords>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2022-06-06T17:02:47Z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MSIP_Label_1520fa42-cf58-4c22-8b93-58cf1d3bd1cb_Enabled">
    <vt:lpwstr>true</vt:lpwstr>
  </property>
  <property fmtid="{D5CDD505-2E9C-101B-9397-08002B2CF9AE}" pid="4" name="MSIP_Label_1520fa42-cf58-4c22-8b93-58cf1d3bd1cb_SetDate">
    <vt:lpwstr>2022-06-06T16:52:15Z</vt:lpwstr>
  </property>
  <property fmtid="{D5CDD505-2E9C-101B-9397-08002B2CF9AE}" pid="5" name="MSIP_Label_1520fa42-cf58-4c22-8b93-58cf1d3bd1cb_Method">
    <vt:lpwstr>Standard</vt:lpwstr>
  </property>
  <property fmtid="{D5CDD505-2E9C-101B-9397-08002B2CF9AE}" pid="6" name="MSIP_Label_1520fa42-cf58-4c22-8b93-58cf1d3bd1cb_Name">
    <vt:lpwstr>Public Information</vt:lpwstr>
  </property>
  <property fmtid="{D5CDD505-2E9C-101B-9397-08002B2CF9AE}" pid="7" name="MSIP_Label_1520fa42-cf58-4c22-8b93-58cf1d3bd1cb_SiteId">
    <vt:lpwstr>11d0e217-264e-400a-8ba0-57dcc127d72d</vt:lpwstr>
  </property>
  <property fmtid="{D5CDD505-2E9C-101B-9397-08002B2CF9AE}" pid="8" name="MSIP_Label_1520fa42-cf58-4c22-8b93-58cf1d3bd1cb_ActionId">
    <vt:lpwstr>b4e071ef-0647-4355-999d-f2e2b56501ac</vt:lpwstr>
  </property>
  <property fmtid="{D5CDD505-2E9C-101B-9397-08002B2CF9AE}" pid="9" name="MSIP_Label_1520fa42-cf58-4c22-8b93-58cf1d3bd1cb_ContentBits">
    <vt:lpwstr>0</vt:lpwstr>
  </property>
</Properties>
</file>