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EmployeeCompensation\2022\"/>
    </mc:Choice>
  </mc:AlternateContent>
  <xr:revisionPtr revIDLastSave="0" documentId="13_ncr:1_{4E1AD72A-2E70-43A0-B20F-D8229F23AECB}" xr6:coauthVersionLast="47" xr6:coauthVersionMax="47" xr10:uidLastSave="{00000000-0000-0000-0000-000000000000}"/>
  <bookViews>
    <workbookView xWindow="-110" yWindow="-110" windowWidth="19420" windowHeight="10420" xr2:uid="{0A6B5F17-891F-420D-B914-09FBA4BA8BA4}"/>
  </bookViews>
  <sheets>
    <sheet name="Sheet1" sheetId="1" r:id="rId1"/>
  </sheets>
  <definedNames>
    <definedName name="_xlnm._FilterDatabase" localSheetId="0" hidden="1">Sheet1!$A$4:$K$62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7" i="1" l="1"/>
  <c r="K356" i="1"/>
  <c r="K355" i="1"/>
  <c r="K354" i="1"/>
  <c r="K353" i="1"/>
  <c r="K352" i="1"/>
  <c r="K351" i="1"/>
  <c r="I350" i="1"/>
  <c r="K350" i="1" s="1"/>
  <c r="J349" i="1"/>
  <c r="I349" i="1"/>
  <c r="K349" i="1" s="1"/>
  <c r="I348" i="1"/>
  <c r="K348" i="1" s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286" i="1"/>
  <c r="J285" i="1"/>
  <c r="K285" i="1" s="1"/>
  <c r="J284" i="1"/>
  <c r="K284" i="1" s="1"/>
  <c r="J283" i="1"/>
  <c r="K283" i="1" s="1"/>
  <c r="J282" i="1"/>
  <c r="I282" i="1"/>
  <c r="J281" i="1"/>
  <c r="K281" i="1" s="1"/>
  <c r="K307" i="1"/>
  <c r="K327" i="1"/>
  <c r="K326" i="1"/>
  <c r="K325" i="1"/>
  <c r="K324" i="1"/>
  <c r="K323" i="1"/>
  <c r="K322" i="1"/>
  <c r="K321" i="1"/>
  <c r="K320" i="1"/>
  <c r="K319" i="1"/>
  <c r="K318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0" i="1"/>
  <c r="K279" i="1"/>
  <c r="K278" i="1"/>
  <c r="K277" i="1"/>
  <c r="K276" i="1"/>
  <c r="K248" i="1"/>
  <c r="K247" i="1"/>
  <c r="K246" i="1"/>
  <c r="K245" i="1"/>
  <c r="K244" i="1"/>
  <c r="K218" i="1"/>
  <c r="K217" i="1"/>
  <c r="K216" i="1"/>
  <c r="K215" i="1"/>
  <c r="K214" i="1"/>
  <c r="K208" i="1"/>
  <c r="K207" i="1"/>
  <c r="K206" i="1"/>
  <c r="K205" i="1"/>
  <c r="K20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282" i="1" l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J93" i="1"/>
  <c r="F93" i="1"/>
  <c r="K92" i="1"/>
  <c r="J91" i="1"/>
  <c r="F91" i="1"/>
  <c r="F90" i="1"/>
  <c r="K90" i="1" s="1"/>
  <c r="J89" i="1"/>
  <c r="I89" i="1"/>
  <c r="G89" i="1"/>
  <c r="F89" i="1" s="1"/>
  <c r="K88" i="1"/>
  <c r="K87" i="1"/>
  <c r="K86" i="1"/>
  <c r="K85" i="1"/>
  <c r="K84" i="1"/>
  <c r="K9" i="1"/>
  <c r="K8" i="1"/>
  <c r="K7" i="1"/>
  <c r="K6" i="1"/>
  <c r="K5" i="1"/>
  <c r="K45" i="1"/>
  <c r="K44" i="1"/>
  <c r="K43" i="1"/>
  <c r="K42" i="1"/>
  <c r="K41" i="1"/>
  <c r="K50" i="1"/>
  <c r="K49" i="1"/>
  <c r="K48" i="1"/>
  <c r="K47" i="1"/>
  <c r="K46" i="1"/>
  <c r="K20" i="1"/>
  <c r="K19" i="1"/>
  <c r="K18" i="1"/>
  <c r="K17" i="1"/>
  <c r="K16" i="1"/>
  <c r="K15" i="1"/>
  <c r="K89" i="1" l="1"/>
  <c r="K91" i="1"/>
  <c r="K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DeCarteret, Patricia</author>
  </authors>
  <commentList>
    <comment ref="F10" authorId="0" shapeId="0" xr:uid="{8592BBF1-558B-4186-B272-72291C75C1C1}">
      <text>
        <r>
          <rPr>
            <sz val="8"/>
            <color indexed="81"/>
            <rFont val="Tahoma"/>
            <family val="2"/>
          </rPr>
          <t xml:space="preserve">Fica Med Base                                                                              $  1,228,623.12
</t>
        </r>
        <r>
          <rPr>
            <b/>
            <sz val="8"/>
            <color indexed="81"/>
            <rFont val="Tahoma"/>
            <family val="2"/>
          </rPr>
          <t xml:space="preserve">Minus </t>
        </r>
        <r>
          <rPr>
            <sz val="8"/>
            <color indexed="81"/>
            <rFont val="Tahoma"/>
            <family val="2"/>
          </rPr>
          <t xml:space="preserve">
BEA                                                                                            $      12,000.00
Years of Service                                                                 $                51.20
Incentive  (Incentive Performance Metrics)       </t>
        </r>
        <r>
          <rPr>
            <u/>
            <sz val="8"/>
            <color indexed="81"/>
            <rFont val="Tahoma"/>
            <family val="2"/>
          </rPr>
          <t xml:space="preserve">$  273,356.72
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                              $943,215.20</t>
        </r>
      </text>
    </comment>
    <comment ref="G10" authorId="0" shapeId="0" xr:uid="{AFD06AC6-0B8A-4E1E-AF20-4D5255E3A4E3}">
      <text>
        <r>
          <rPr>
            <sz val="8"/>
            <color indexed="81"/>
            <rFont val="Tahoma"/>
            <family val="2"/>
          </rPr>
          <t xml:space="preserve">Incentive  (Incentive Performance Metrics)   $273,356.72
Years of Service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                 $51.20
</t>
        </r>
        <r>
          <rPr>
            <sz val="8"/>
            <color indexed="81"/>
            <rFont val="Tahoma"/>
            <family val="2"/>
          </rPr>
          <t>Total                                                                                       $273,407.92</t>
        </r>
      </text>
    </comment>
    <comment ref="H10" authorId="0" shapeId="0" xr:uid="{F0D497E5-9BC8-4F5D-BA0B-D53F33DF2126}">
      <text>
        <r>
          <rPr>
            <sz val="9"/>
            <color indexed="81"/>
            <rFont val="Tahoma"/>
            <family val="2"/>
          </rPr>
          <t xml:space="preserve">Business Expense Allowance  $12,000.00
</t>
        </r>
      </text>
    </comment>
    <comment ref="I10" authorId="0" shapeId="0" xr:uid="{ED422FA3-7ED9-45A4-9142-A2F05B9E0549}">
      <text>
        <r>
          <rPr>
            <sz val="8"/>
            <color indexed="81"/>
            <rFont val="Tahoma"/>
            <family val="2"/>
          </rPr>
          <t xml:space="preserve">Pension                               $  26,662.92
Key  Personnel               </t>
        </r>
        <r>
          <rPr>
            <u/>
            <sz val="8"/>
            <color indexed="81"/>
            <rFont val="Tahoma"/>
            <family val="2"/>
          </rPr>
          <t xml:space="preserve">$   34,337.04
</t>
        </r>
        <r>
          <rPr>
            <sz val="8"/>
            <color indexed="81"/>
            <rFont val="Tahoma"/>
            <family val="2"/>
          </rPr>
          <t xml:space="preserve">
Total                                       $ 60,999.96</t>
        </r>
      </text>
    </comment>
    <comment ref="F11" authorId="0" shapeId="0" xr:uid="{728B52E7-169D-43C5-88CD-A61435F6645C}">
      <text>
        <r>
          <rPr>
            <sz val="8"/>
            <color indexed="81"/>
            <rFont val="Tahoma"/>
            <family val="2"/>
          </rPr>
          <t xml:space="preserve">FICA MED Base                                             $753,372.84
</t>
        </r>
        <r>
          <rPr>
            <b/>
            <sz val="8"/>
            <color indexed="81"/>
            <rFont val="Tahoma"/>
            <family val="2"/>
          </rPr>
          <t xml:space="preserve">minus 
</t>
        </r>
        <r>
          <rPr>
            <sz val="8"/>
            <color indexed="81"/>
            <rFont val="Tahoma"/>
            <family val="2"/>
          </rPr>
          <t xml:space="preserve">Retention                                                        $  150,000.00
Years of Service                                         $              51.20
BEA                                                                     $       9,000.00
Incentive                                                          </t>
        </r>
        <r>
          <rPr>
            <u/>
            <sz val="8"/>
            <color indexed="81"/>
            <rFont val="Tahoma"/>
            <family val="2"/>
          </rPr>
          <t>$  133,910.40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$ 460,411.24</t>
        </r>
      </text>
    </comment>
    <comment ref="G11" authorId="0" shapeId="0" xr:uid="{664F4BDA-5516-4029-B786-95C9EE48E617}">
      <text>
        <r>
          <rPr>
            <sz val="8"/>
            <color indexed="81"/>
            <rFont val="Tahoma"/>
            <family val="2"/>
          </rPr>
          <t xml:space="preserve">Incentive  (Incentive Performance Metrics)                     $  133,910.40
Years of Service                                                                               $              51.20
Retention                                    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$  150,000.00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                                     $ 283,961.60</t>
        </r>
      </text>
    </comment>
    <comment ref="H11" authorId="0" shapeId="0" xr:uid="{445F732E-ACBD-4254-B2CD-D37F5A3212D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Arial"/>
            <family val="2"/>
          </rPr>
          <t xml:space="preserve">Business Expense Allowance                 $9,000.00
</t>
        </r>
      </text>
    </comment>
    <comment ref="I11" authorId="0" shapeId="0" xr:uid="{33567AA1-A696-49AC-957B-8A569FBA0B69}">
      <text>
        <r>
          <rPr>
            <sz val="8"/>
            <color indexed="81"/>
            <rFont val="Tahoma"/>
            <family val="2"/>
          </rPr>
          <t xml:space="preserve">Pension                       $     25,999.20
Key Personnel         </t>
        </r>
        <r>
          <rPr>
            <u/>
            <sz val="8"/>
            <color indexed="81"/>
            <rFont val="Tahoma"/>
            <family val="2"/>
          </rPr>
          <t xml:space="preserve">$    22,521.06
</t>
        </r>
        <r>
          <rPr>
            <sz val="8"/>
            <color indexed="81"/>
            <rFont val="Tahoma"/>
            <family val="2"/>
          </rPr>
          <t xml:space="preserve">
Total                               $   48,520.26
</t>
        </r>
      </text>
    </comment>
    <comment ref="F12" authorId="0" shapeId="0" xr:uid="{BF8F6288-5AB9-4471-BD9A-0666F40D85D1}">
      <text>
        <r>
          <rPr>
            <sz val="8"/>
            <color indexed="81"/>
            <rFont val="Tahoma"/>
            <family val="2"/>
          </rPr>
          <t xml:space="preserve">Fica Med Base                                          $   570,880.64
</t>
        </r>
        <r>
          <rPr>
            <b/>
            <sz val="8"/>
            <color indexed="81"/>
            <rFont val="Tahoma"/>
            <family val="2"/>
          </rPr>
          <t xml:space="preserve">Minus   </t>
        </r>
        <r>
          <rPr>
            <sz val="8"/>
            <color indexed="81"/>
            <rFont val="Tahoma"/>
            <family val="2"/>
          </rPr>
          <t xml:space="preserve">
Incentive                                                       $   125,517.60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Total                                                                $  445,363.04
      </t>
        </r>
      </text>
    </comment>
    <comment ref="G12" authorId="0" shapeId="0" xr:uid="{3B8B6685-BFD4-43F8-8DF1-4E0CF81265DC}">
      <text>
        <r>
          <rPr>
            <sz val="8"/>
            <color indexed="81"/>
            <rFont val="Tahoma"/>
            <family val="2"/>
          </rPr>
          <t>Incentive -     (Incentive Performance Metrics)    $125,517.60</t>
        </r>
      </text>
    </comment>
    <comment ref="I12" authorId="0" shapeId="0" xr:uid="{6497C711-2B83-457A-AA1E-4DE5AE7727ED}">
      <text>
        <r>
          <rPr>
            <sz val="8"/>
            <color indexed="81"/>
            <rFont val="Tahoma"/>
            <family val="2"/>
          </rPr>
          <t xml:space="preserve">Pension                            $   25,701.72
Key Personnel              </t>
        </r>
        <r>
          <rPr>
            <u/>
            <sz val="8"/>
            <color indexed="81"/>
            <rFont val="Tahoma"/>
            <family val="2"/>
          </rPr>
          <t xml:space="preserve">$    19,115.70
</t>
        </r>
        <r>
          <rPr>
            <sz val="8"/>
            <color indexed="81"/>
            <rFont val="Tahoma"/>
            <family val="2"/>
          </rPr>
          <t xml:space="preserve">
Total                                     $ 44,817.42
</t>
        </r>
      </text>
    </comment>
    <comment ref="F13" authorId="0" shapeId="0" xr:uid="{27674F04-DE46-4C88-924E-D4B9AD190AF3}">
      <text>
        <r>
          <rPr>
            <sz val="8"/>
            <color indexed="81"/>
            <rFont val="Tahoma"/>
            <family val="2"/>
          </rPr>
          <t xml:space="preserve">FICA MED Base                                   $ 531,810.28
</t>
        </r>
        <r>
          <rPr>
            <b/>
            <sz val="8"/>
            <color indexed="81"/>
            <rFont val="Tahoma"/>
            <family val="2"/>
          </rPr>
          <t xml:space="preserve">   minus 
</t>
        </r>
        <r>
          <rPr>
            <sz val="8"/>
            <color indexed="81"/>
            <rFont val="Tahoma"/>
            <family val="2"/>
          </rPr>
          <t xml:space="preserve">Cash Back                                            $             167.70
Years of Service                                $             102.40
Incentive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$     98,935.20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$ 432,604.98
  </t>
        </r>
      </text>
    </comment>
    <comment ref="G13" authorId="0" shapeId="0" xr:uid="{CF42EB31-ABD3-4D88-9420-11AC1214ADA4}">
      <text>
        <r>
          <rPr>
            <sz val="8"/>
            <color indexed="81"/>
            <rFont val="Tahoma"/>
            <family val="2"/>
          </rPr>
          <t xml:space="preserve">Incentive         (Incentive Performance Metrics)                  $ 98,935.20
Years of Service award           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$        102.40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                                          $99.037.60</t>
        </r>
      </text>
    </comment>
    <comment ref="H13" authorId="0" shapeId="0" xr:uid="{8E99E1E7-5754-4F93-AFE2-44103FF24DD9}">
      <text>
        <r>
          <rPr>
            <sz val="8"/>
            <color indexed="81"/>
            <rFont val="Tahoma"/>
            <family val="2"/>
          </rPr>
          <t xml:space="preserve">Cashback                             $167.70
(Cash in leiu of Health Insurance dollars)    </t>
        </r>
      </text>
    </comment>
    <comment ref="I13" authorId="0" shapeId="0" xr:uid="{1171547C-0DD8-4D97-BE64-43756A51D61A}">
      <text>
        <r>
          <rPr>
            <sz val="8"/>
            <color indexed="81"/>
            <rFont val="Tahoma"/>
            <family val="2"/>
          </rPr>
          <t xml:space="preserve">Pension                                $  27,486.72
Key Personnel                  </t>
        </r>
        <r>
          <rPr>
            <u/>
            <sz val="8"/>
            <color indexed="81"/>
            <rFont val="Tahoma"/>
            <family val="2"/>
          </rPr>
          <t xml:space="preserve">$  16,495.92
</t>
        </r>
        <r>
          <rPr>
            <sz val="8"/>
            <color indexed="81"/>
            <rFont val="Tahoma"/>
            <family val="2"/>
          </rPr>
          <t xml:space="preserve">
Total                                        $   43,982.64</t>
        </r>
      </text>
    </comment>
    <comment ref="F14" authorId="0" shapeId="0" xr:uid="{C81F0F2C-45C2-4B5F-B954-ED7E484992B1}">
      <text>
        <r>
          <rPr>
            <sz val="8"/>
            <color indexed="81"/>
            <rFont val="Tahoma"/>
            <family val="2"/>
          </rPr>
          <t xml:space="preserve">FICA MED base                                          $ 491,445.92
</t>
        </r>
        <r>
          <rPr>
            <b/>
            <sz val="8"/>
            <color indexed="81"/>
            <rFont val="Tahoma"/>
            <family val="2"/>
          </rPr>
          <t>minus</t>
        </r>
        <r>
          <rPr>
            <sz val="8"/>
            <color indexed="81"/>
            <rFont val="Tahoma"/>
            <family val="2"/>
          </rPr>
          <t xml:space="preserve">
Incentive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$   95,279.60
</t>
        </r>
        <r>
          <rPr>
            <sz val="8"/>
            <color indexed="81"/>
            <rFont val="Tahoma"/>
            <family val="2"/>
          </rPr>
          <t>Total                                                                 $  396,166.32</t>
        </r>
      </text>
    </comment>
    <comment ref="G14" authorId="0" shapeId="0" xr:uid="{57E5F2D7-4EFE-467F-BB5B-A30673949A0A}">
      <text>
        <r>
          <rPr>
            <sz val="8"/>
            <color indexed="81"/>
            <rFont val="Tahoma"/>
            <family val="2"/>
          </rPr>
          <t xml:space="preserve">Incentive   (Incentive Performance Metrics)                        $ 95,279.60
</t>
        </r>
      </text>
    </comment>
    <comment ref="I14" authorId="0" shapeId="0" xr:uid="{CF238989-D9C8-4CCC-A667-3C6CF87612AF}">
      <text>
        <r>
          <rPr>
            <sz val="8"/>
            <color indexed="81"/>
            <rFont val="Tahoma"/>
            <family val="2"/>
          </rPr>
          <t xml:space="preserve">Pension                                 $ 27,784.20
Key Personnel                   </t>
        </r>
        <r>
          <rPr>
            <u/>
            <sz val="8"/>
            <color indexed="81"/>
            <rFont val="Tahoma"/>
            <family val="2"/>
          </rPr>
          <t xml:space="preserve">$ 13,765.86
</t>
        </r>
        <r>
          <rPr>
            <sz val="8"/>
            <color indexed="81"/>
            <rFont val="Tahoma"/>
            <family val="2"/>
          </rPr>
          <t>Total                                         $41,550.06</t>
        </r>
      </text>
    </comment>
    <comment ref="F36" authorId="0" shapeId="0" xr:uid="{B4D1FF50-5FC7-4E97-9C0B-1C934C04C046}">
      <text>
        <r>
          <rPr>
            <sz val="8"/>
            <color indexed="81"/>
            <rFont val="Tahoma"/>
            <family val="2"/>
          </rPr>
          <t xml:space="preserve">Fica Med Base                                                                              $  1,228,623.12
</t>
        </r>
        <r>
          <rPr>
            <b/>
            <sz val="8"/>
            <color indexed="81"/>
            <rFont val="Tahoma"/>
            <family val="2"/>
          </rPr>
          <t xml:space="preserve">Minus </t>
        </r>
        <r>
          <rPr>
            <sz val="8"/>
            <color indexed="81"/>
            <rFont val="Tahoma"/>
            <family val="2"/>
          </rPr>
          <t xml:space="preserve">
BEA                                                                                            $      12,000.00
Years of Service                                                                 $                51.20
Incentive  (Incentive Performance Metrics)       </t>
        </r>
        <r>
          <rPr>
            <u/>
            <sz val="8"/>
            <color indexed="81"/>
            <rFont val="Tahoma"/>
            <family val="2"/>
          </rPr>
          <t xml:space="preserve">$  273,356.72
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                              $943,215.20</t>
        </r>
      </text>
    </comment>
    <comment ref="G36" authorId="0" shapeId="0" xr:uid="{64FD3216-C646-4892-A05A-4AD47DF3BE63}">
      <text>
        <r>
          <rPr>
            <sz val="8"/>
            <color indexed="81"/>
            <rFont val="Tahoma"/>
            <family val="2"/>
          </rPr>
          <t xml:space="preserve">Incentive  (Incentive Performance Metrics)   $273,356.72
Years of Service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                 $51.20
</t>
        </r>
        <r>
          <rPr>
            <sz val="8"/>
            <color indexed="81"/>
            <rFont val="Tahoma"/>
            <family val="2"/>
          </rPr>
          <t>Total                                                                                       $273,407.92</t>
        </r>
      </text>
    </comment>
    <comment ref="H36" authorId="0" shapeId="0" xr:uid="{C964B1C4-3B82-4154-8812-9EF2306DCF58}">
      <text>
        <r>
          <rPr>
            <sz val="9"/>
            <color indexed="81"/>
            <rFont val="Tahoma"/>
            <family val="2"/>
          </rPr>
          <t xml:space="preserve">Business Expense Allowance  $12,000.00
</t>
        </r>
      </text>
    </comment>
    <comment ref="I36" authorId="0" shapeId="0" xr:uid="{50EE5D20-AF86-4ADA-B056-D1745BA5D2AD}">
      <text>
        <r>
          <rPr>
            <sz val="8"/>
            <color indexed="81"/>
            <rFont val="Tahoma"/>
            <family val="2"/>
          </rPr>
          <t xml:space="preserve">Pension                               $  26,662.92
Key  Personnel               </t>
        </r>
        <r>
          <rPr>
            <u/>
            <sz val="8"/>
            <color indexed="81"/>
            <rFont val="Tahoma"/>
            <family val="2"/>
          </rPr>
          <t xml:space="preserve">$   34,337.04
</t>
        </r>
        <r>
          <rPr>
            <sz val="8"/>
            <color indexed="81"/>
            <rFont val="Tahoma"/>
            <family val="2"/>
          </rPr>
          <t xml:space="preserve">
Total                                       $ 60,999.96</t>
        </r>
      </text>
    </comment>
    <comment ref="F37" authorId="0" shapeId="0" xr:uid="{EF856DB9-6BBA-45EB-9002-330677022C60}">
      <text>
        <r>
          <rPr>
            <sz val="8"/>
            <color indexed="81"/>
            <rFont val="Tahoma"/>
            <family val="2"/>
          </rPr>
          <t xml:space="preserve">FICA MED Base                                             $753,372.84
</t>
        </r>
        <r>
          <rPr>
            <b/>
            <sz val="8"/>
            <color indexed="81"/>
            <rFont val="Tahoma"/>
            <family val="2"/>
          </rPr>
          <t xml:space="preserve">minus 
</t>
        </r>
        <r>
          <rPr>
            <sz val="8"/>
            <color indexed="81"/>
            <rFont val="Tahoma"/>
            <family val="2"/>
          </rPr>
          <t xml:space="preserve">Retention                                                        $  150,000.00
Years of Service                                         $              51.20
BEA                                                                     $       9,000.00
Incentive                                                          </t>
        </r>
        <r>
          <rPr>
            <u/>
            <sz val="8"/>
            <color indexed="81"/>
            <rFont val="Tahoma"/>
            <family val="2"/>
          </rPr>
          <t>$  133,910.40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$ 460,411.24</t>
        </r>
      </text>
    </comment>
    <comment ref="G37" authorId="0" shapeId="0" xr:uid="{EDEB56FB-7B58-4D52-99AD-ABCD8061F837}">
      <text>
        <r>
          <rPr>
            <sz val="8"/>
            <color indexed="81"/>
            <rFont val="Tahoma"/>
            <family val="2"/>
          </rPr>
          <t xml:space="preserve">Incentive  (Incentive Performance Metrics)                     $  133,910.40
Years of Service                                                                               $              51.20
Retention                                    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$  150,000.00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                                     $ 283,961.60</t>
        </r>
      </text>
    </comment>
    <comment ref="H37" authorId="0" shapeId="0" xr:uid="{CF085B99-7F44-48FA-A3A5-D4C2F674B7C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Arial"/>
            <family val="2"/>
          </rPr>
          <t xml:space="preserve">Business Expense Allowance                 $9,000.00
</t>
        </r>
      </text>
    </comment>
    <comment ref="I37" authorId="0" shapeId="0" xr:uid="{32EB9688-2BE7-415A-8ABC-932E94DD4748}">
      <text>
        <r>
          <rPr>
            <sz val="8"/>
            <color indexed="81"/>
            <rFont val="Tahoma"/>
            <family val="2"/>
          </rPr>
          <t xml:space="preserve">Pension                       $     25,999.20
Key Personnel         </t>
        </r>
        <r>
          <rPr>
            <u/>
            <sz val="8"/>
            <color indexed="81"/>
            <rFont val="Tahoma"/>
            <family val="2"/>
          </rPr>
          <t xml:space="preserve">$    22,521.06
</t>
        </r>
        <r>
          <rPr>
            <sz val="8"/>
            <color indexed="81"/>
            <rFont val="Tahoma"/>
            <family val="2"/>
          </rPr>
          <t xml:space="preserve">
Total                               $   48,520.26
</t>
        </r>
      </text>
    </comment>
    <comment ref="F38" authorId="0" shapeId="0" xr:uid="{2887EBEF-0E56-46CD-A91E-8A0B811B7D39}">
      <text>
        <r>
          <rPr>
            <sz val="8"/>
            <color indexed="81"/>
            <rFont val="Tahoma"/>
            <family val="2"/>
          </rPr>
          <t xml:space="preserve">Fica Med Base                                          $   570,880.64
</t>
        </r>
        <r>
          <rPr>
            <b/>
            <sz val="8"/>
            <color indexed="81"/>
            <rFont val="Tahoma"/>
            <family val="2"/>
          </rPr>
          <t xml:space="preserve">Minus   </t>
        </r>
        <r>
          <rPr>
            <sz val="8"/>
            <color indexed="81"/>
            <rFont val="Tahoma"/>
            <family val="2"/>
          </rPr>
          <t xml:space="preserve">
Incentive                                                       $   125,517.60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Total                                                                $  445,363.04
      </t>
        </r>
      </text>
    </comment>
    <comment ref="G38" authorId="0" shapeId="0" xr:uid="{C2E19F6F-7A68-4F81-BC0B-CF6EC7B4FEF6}">
      <text>
        <r>
          <rPr>
            <sz val="8"/>
            <color indexed="81"/>
            <rFont val="Tahoma"/>
            <family val="2"/>
          </rPr>
          <t>Incentive -     (Incentive Performance Metrics)    $125,517.60</t>
        </r>
      </text>
    </comment>
    <comment ref="I38" authorId="0" shapeId="0" xr:uid="{BAA1F572-B63B-4DFF-A13C-55C6BACED22E}">
      <text>
        <r>
          <rPr>
            <sz val="8"/>
            <color indexed="81"/>
            <rFont val="Tahoma"/>
            <family val="2"/>
          </rPr>
          <t xml:space="preserve">Pension                            $   25,701.72
Key Personnel              </t>
        </r>
        <r>
          <rPr>
            <u/>
            <sz val="8"/>
            <color indexed="81"/>
            <rFont val="Tahoma"/>
            <family val="2"/>
          </rPr>
          <t xml:space="preserve">$    19,115.70
</t>
        </r>
        <r>
          <rPr>
            <sz val="8"/>
            <color indexed="81"/>
            <rFont val="Tahoma"/>
            <family val="2"/>
          </rPr>
          <t xml:space="preserve">
Total                                     $ 44,817.42
</t>
        </r>
      </text>
    </comment>
    <comment ref="F39" authorId="0" shapeId="0" xr:uid="{4B55A869-964D-42CA-9347-C1A7028D919F}">
      <text>
        <r>
          <rPr>
            <sz val="8"/>
            <color indexed="81"/>
            <rFont val="Tahoma"/>
            <family val="2"/>
          </rPr>
          <t xml:space="preserve">FICA MED Base                                   $ 531,810.28
</t>
        </r>
        <r>
          <rPr>
            <b/>
            <sz val="8"/>
            <color indexed="81"/>
            <rFont val="Tahoma"/>
            <family val="2"/>
          </rPr>
          <t xml:space="preserve">   minus 
</t>
        </r>
        <r>
          <rPr>
            <sz val="8"/>
            <color indexed="81"/>
            <rFont val="Tahoma"/>
            <family val="2"/>
          </rPr>
          <t xml:space="preserve">Cash Back                                            $             167.70
Years of Service                                $             102.40
Incentive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$     98,935.20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$ 432,604.98
  </t>
        </r>
      </text>
    </comment>
    <comment ref="G39" authorId="0" shapeId="0" xr:uid="{AC798D0B-A454-451F-9012-1B7F846A0AB9}">
      <text>
        <r>
          <rPr>
            <sz val="8"/>
            <color indexed="81"/>
            <rFont val="Tahoma"/>
            <family val="2"/>
          </rPr>
          <t xml:space="preserve">Incentive         (Incentive Performance Metrics)                  $ 98,935.20
Years of Service award           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 $        102.40</t>
        </r>
        <r>
          <rPr>
            <sz val="8"/>
            <color indexed="81"/>
            <rFont val="Tahoma"/>
            <family val="2"/>
          </rPr>
          <t xml:space="preserve">
Total                                                                                                              $99.037.60</t>
        </r>
      </text>
    </comment>
    <comment ref="H39" authorId="0" shapeId="0" xr:uid="{71CC3BDE-89D8-42DB-9373-DE3250C3363F}">
      <text>
        <r>
          <rPr>
            <sz val="8"/>
            <color indexed="81"/>
            <rFont val="Tahoma"/>
            <family val="2"/>
          </rPr>
          <t xml:space="preserve">Cashback                             $167.70
(Cash in leiu of Health Insurance dollars)    </t>
        </r>
      </text>
    </comment>
    <comment ref="I39" authorId="0" shapeId="0" xr:uid="{6C9F48E3-D186-4B90-83BB-393030D78430}">
      <text>
        <r>
          <rPr>
            <sz val="8"/>
            <color indexed="81"/>
            <rFont val="Tahoma"/>
            <family val="2"/>
          </rPr>
          <t xml:space="preserve">Pension                                $  27,486.72
Key Personnel                  </t>
        </r>
        <r>
          <rPr>
            <u/>
            <sz val="8"/>
            <color indexed="81"/>
            <rFont val="Tahoma"/>
            <family val="2"/>
          </rPr>
          <t xml:space="preserve">$  16,495.92
</t>
        </r>
        <r>
          <rPr>
            <sz val="8"/>
            <color indexed="81"/>
            <rFont val="Tahoma"/>
            <family val="2"/>
          </rPr>
          <t xml:space="preserve">
Total                                        $   43,982.64</t>
        </r>
      </text>
    </comment>
    <comment ref="F40" authorId="0" shapeId="0" xr:uid="{48771E93-6176-4667-91EA-625CDD64371C}">
      <text>
        <r>
          <rPr>
            <sz val="8"/>
            <color indexed="81"/>
            <rFont val="Tahoma"/>
            <family val="2"/>
          </rPr>
          <t xml:space="preserve">FICA MED base                                          $ 491,445.92
</t>
        </r>
        <r>
          <rPr>
            <b/>
            <sz val="8"/>
            <color indexed="81"/>
            <rFont val="Tahoma"/>
            <family val="2"/>
          </rPr>
          <t>minus</t>
        </r>
        <r>
          <rPr>
            <sz val="8"/>
            <color indexed="81"/>
            <rFont val="Tahoma"/>
            <family val="2"/>
          </rPr>
          <t xml:space="preserve">
Incentive                                                         </t>
        </r>
        <r>
          <rPr>
            <u/>
            <sz val="8"/>
            <color indexed="81"/>
            <rFont val="Tahoma"/>
            <family val="2"/>
          </rPr>
          <t xml:space="preserve">$   95,279.60
</t>
        </r>
        <r>
          <rPr>
            <sz val="8"/>
            <color indexed="81"/>
            <rFont val="Tahoma"/>
            <family val="2"/>
          </rPr>
          <t>Total                                                                 $  396,166.32</t>
        </r>
      </text>
    </comment>
    <comment ref="G40" authorId="0" shapeId="0" xr:uid="{5C5EBC36-F485-4F80-8704-4B9758AD3DB0}">
      <text>
        <r>
          <rPr>
            <sz val="8"/>
            <color indexed="81"/>
            <rFont val="Tahoma"/>
            <family val="2"/>
          </rPr>
          <t xml:space="preserve">Incentive   (Incentive Performance Metrics)                        $ 95,279.60
</t>
        </r>
      </text>
    </comment>
    <comment ref="I40" authorId="0" shapeId="0" xr:uid="{16976E38-DC9F-4DD3-A00F-3A6F6D163104}">
      <text>
        <r>
          <rPr>
            <sz val="8"/>
            <color indexed="81"/>
            <rFont val="Tahoma"/>
            <family val="2"/>
          </rPr>
          <t xml:space="preserve">Pension                                 $ 27,784.20
Key Personnel                   </t>
        </r>
        <r>
          <rPr>
            <u/>
            <sz val="8"/>
            <color indexed="81"/>
            <rFont val="Tahoma"/>
            <family val="2"/>
          </rPr>
          <t xml:space="preserve">$ 13,765.86
</t>
        </r>
        <r>
          <rPr>
            <sz val="8"/>
            <color indexed="81"/>
            <rFont val="Tahoma"/>
            <family val="2"/>
          </rPr>
          <t>Total                                         $41,550.06</t>
        </r>
      </text>
    </comment>
  </commentList>
</comments>
</file>

<file path=xl/sharedStrings.xml><?xml version="1.0" encoding="utf-8"?>
<sst xmlns="http://schemas.openxmlformats.org/spreadsheetml/2006/main" count="924" uniqueCount="480">
  <si>
    <t>2022 Compensation of Hospital Employees</t>
  </si>
  <si>
    <t>(A)Employee Name (who does not have direct patient care responsibilities)</t>
  </si>
  <si>
    <t>Indicate if Lead Administrator</t>
  </si>
  <si>
    <t>Hospital if applicable</t>
  </si>
  <si>
    <t>(C) Retirement and Deferred Compensation</t>
  </si>
  <si>
    <t>(D)Non-Taxable Benefits</t>
  </si>
  <si>
    <t>(E) Total</t>
  </si>
  <si>
    <t>Hospital</t>
  </si>
  <si>
    <t>Lic. No</t>
  </si>
  <si>
    <t>(B) Breakdown of W-2 and/or 1099 MISC Compensation</t>
  </si>
  <si>
    <t>Grant County Public Hospital District # 2 dba Quincy Valley Medical Center</t>
  </si>
  <si>
    <t>(i) Base Compensation</t>
  </si>
  <si>
    <t>(ii) Bonus &amp; Incentive Compensation</t>
  </si>
  <si>
    <t>(iii) Other Reportable Compensation</t>
  </si>
  <si>
    <t>GLENDA L BISHOP</t>
  </si>
  <si>
    <t>Yes (CEO)</t>
  </si>
  <si>
    <t>GCPHD2</t>
  </si>
  <si>
    <t>THOMAS RICHARDSON</t>
  </si>
  <si>
    <t>N</t>
  </si>
  <si>
    <t>NEWTON MOATS</t>
  </si>
  <si>
    <t>ALENE WALKER</t>
  </si>
  <si>
    <t>SHANE URWIN</t>
  </si>
  <si>
    <t>MICHAEL DURFEE</t>
  </si>
  <si>
    <t>Robert Kimmes</t>
  </si>
  <si>
    <t>Brenda Schneider</t>
  </si>
  <si>
    <t>Steve Opbroek</t>
  </si>
  <si>
    <t>Michele Sturdavant</t>
  </si>
  <si>
    <t>Diane Matthews</t>
  </si>
  <si>
    <t>Skyline Health</t>
  </si>
  <si>
    <t>Diane Blake</t>
  </si>
  <si>
    <t>X</t>
  </si>
  <si>
    <t>Pat Songer</t>
  </si>
  <si>
    <t>Marianne Vincent</t>
  </si>
  <si>
    <t>Melissa Wear-Grimm</t>
  </si>
  <si>
    <t>Robin Wolf</t>
  </si>
  <si>
    <t>Cascade Medical</t>
  </si>
  <si>
    <t>Julie Petersen</t>
  </si>
  <si>
    <t>Yes</t>
  </si>
  <si>
    <t>Jeffrey Yamada</t>
  </si>
  <si>
    <t>Dale Olander</t>
  </si>
  <si>
    <t>Rhonda Holden</t>
  </si>
  <si>
    <t>Vicky Machorro</t>
  </si>
  <si>
    <t>Kittitas Valley Healthcare</t>
  </si>
  <si>
    <t>Craig Marks</t>
  </si>
  <si>
    <t>David Rollins</t>
  </si>
  <si>
    <t>Merry Fuller</t>
  </si>
  <si>
    <t>Bryon Dirkes</t>
  </si>
  <si>
    <t>Christi Doornink-Osborn</t>
  </si>
  <si>
    <t>Prosser Memorial Health</t>
  </si>
  <si>
    <t xml:space="preserve"> Jayd Keener</t>
  </si>
  <si>
    <t>Co-CEO</t>
  </si>
  <si>
    <t xml:space="preserve"> Mat Slaybaugh</t>
  </si>
  <si>
    <t xml:space="preserve"> Stephanie Miller</t>
  </si>
  <si>
    <t xml:space="preserve"> Stacy Linscott</t>
  </si>
  <si>
    <t xml:space="preserve"> Charles Pitcher</t>
  </si>
  <si>
    <t xml:space="preserve"> Launy Calkins</t>
  </si>
  <si>
    <t xml:space="preserve"> Caroline Moore</t>
  </si>
  <si>
    <t>Garfield County Memorial Hospital District</t>
  </si>
  <si>
    <t>Cascade Valley Hospital</t>
  </si>
  <si>
    <t>Skagit Valley Hospital</t>
  </si>
  <si>
    <t xml:space="preserve">Ivie, Brian K, Chief Executive Offer </t>
  </si>
  <si>
    <t>Lead Administrator</t>
  </si>
  <si>
    <t xml:space="preserve">Skagit Regional Health </t>
  </si>
  <si>
    <t>Ishizuka, Paul S, Reg VP Chief Financial Officer</t>
  </si>
  <si>
    <t>Vera, Danny, Reg VP Chief Operating Officer</t>
  </si>
  <si>
    <t>Davis, Connie L, Reg VP Chief Medical Officer</t>
  </si>
  <si>
    <t>Hink, Mary A, Reg VP Chief Physician Officer</t>
  </si>
  <si>
    <t>Klickitat Valley Health</t>
  </si>
  <si>
    <t>Leslie Hiebert</t>
  </si>
  <si>
    <t>Lori Groves</t>
  </si>
  <si>
    <t>Teresa Stone</t>
  </si>
  <si>
    <t>Jonathan Hatfield</t>
  </si>
  <si>
    <t>Charis Weis</t>
  </si>
  <si>
    <t xml:space="preserve">Kelly Hughes </t>
  </si>
  <si>
    <t xml:space="preserve">Ramona Hicks </t>
  </si>
  <si>
    <t xml:space="preserve">Yes </t>
  </si>
  <si>
    <t>Sharon Gilmore</t>
  </si>
  <si>
    <t xml:space="preserve">Ethaniel Harris </t>
  </si>
  <si>
    <t xml:space="preserve">Kraig Fuller </t>
  </si>
  <si>
    <t>Coulee Medical Center</t>
  </si>
  <si>
    <t xml:space="preserve">Shriners Children's </t>
  </si>
  <si>
    <t>Peter Brewer</t>
  </si>
  <si>
    <t>Administrator</t>
  </si>
  <si>
    <t>Shriners Childrens</t>
  </si>
  <si>
    <t>Monica Hickman</t>
  </si>
  <si>
    <t>William Gross</t>
  </si>
  <si>
    <t>Howard Knapp</t>
  </si>
  <si>
    <t>Daniel Franklin</t>
  </si>
  <si>
    <t>NOTE: Data below is not representative of statewide data; some hospitals have not yet reported.</t>
  </si>
  <si>
    <t>Kaiser Foundation Health Plan of Washington</t>
  </si>
  <si>
    <t>Central</t>
  </si>
  <si>
    <t>John Blenkinsopp</t>
  </si>
  <si>
    <t xml:space="preserve">Susan Mullaney </t>
  </si>
  <si>
    <t>Karen Schartman</t>
  </si>
  <si>
    <t xml:space="preserve">Kelly Stanford </t>
  </si>
  <si>
    <t>Kristanne Greco</t>
  </si>
  <si>
    <t>Joseph Smith</t>
  </si>
  <si>
    <t>Ocean Beach Hospital</t>
  </si>
  <si>
    <t>Larry Cohen</t>
  </si>
  <si>
    <t>CEO</t>
  </si>
  <si>
    <t>Brenda Sharkey</t>
  </si>
  <si>
    <t>Deborah Persian</t>
  </si>
  <si>
    <t>Beth Hash</t>
  </si>
  <si>
    <t>Julie Oakes</t>
  </si>
  <si>
    <t>Olympic Medical Center</t>
  </si>
  <si>
    <t>Burkhardt, Jennifer A.</t>
  </si>
  <si>
    <t>No</t>
  </si>
  <si>
    <t>Jones, Joshua</t>
  </si>
  <si>
    <t>Kennedy, Robert S.</t>
  </si>
  <si>
    <t>Cannon, Lorraine</t>
  </si>
  <si>
    <t>Wolfe, Darryl J.</t>
  </si>
  <si>
    <t>Forks Community Hospital</t>
  </si>
  <si>
    <t>Heidi L. Anderson</t>
  </si>
  <si>
    <t>Y</t>
  </si>
  <si>
    <t>Paul A. Babcock</t>
  </si>
  <si>
    <t>Andrea J. Perkins-Peppers</t>
  </si>
  <si>
    <t>Todd S. Broussard</t>
  </si>
  <si>
    <t>Clinton Wood</t>
  </si>
  <si>
    <t>Overlake Hospital Medical Center</t>
  </si>
  <si>
    <t>J. Michael Marsh</t>
  </si>
  <si>
    <t>Thomas DeBord</t>
  </si>
  <si>
    <t>David Knoepfler</t>
  </si>
  <si>
    <t>Kelan Koenig</t>
  </si>
  <si>
    <t>Andrew Tokar</t>
  </si>
  <si>
    <t xml:space="preserve">Island Hospital </t>
  </si>
  <si>
    <t>Elise Cutter</t>
  </si>
  <si>
    <t>Charles Hall</t>
  </si>
  <si>
    <t>Julie Stewart</t>
  </si>
  <si>
    <t>Jeremy Kay</t>
  </si>
  <si>
    <t>Thomas Bluhm</t>
  </si>
  <si>
    <t xml:space="preserve">Mid-Valley Hospital </t>
  </si>
  <si>
    <t>John White</t>
  </si>
  <si>
    <t>yes</t>
  </si>
  <si>
    <t>Mid-Valley</t>
  </si>
  <si>
    <t>Holly Stanely</t>
  </si>
  <si>
    <t>Randy Coffell</t>
  </si>
  <si>
    <t>Carrie Anthony</t>
  </si>
  <si>
    <t>Dianna Osborne</t>
  </si>
  <si>
    <t>Jeff Tomlin</t>
  </si>
  <si>
    <t>Chris Bredeson</t>
  </si>
  <si>
    <t>Tina Mycroft</t>
  </si>
  <si>
    <t>Jason Wood</t>
  </si>
  <si>
    <t>Mary Shepler</t>
  </si>
  <si>
    <t>EvergreenHealth Kirkland</t>
  </si>
  <si>
    <t>ELIZABETH WAKO</t>
  </si>
  <si>
    <t>CHRISTOPHER CHISHOLM</t>
  </si>
  <si>
    <t>HENRY KAPLAN</t>
  </si>
  <si>
    <t>DAVID SHEPARD</t>
  </si>
  <si>
    <t>MARCI MANN</t>
  </si>
  <si>
    <t>Swedish First Hill</t>
  </si>
  <si>
    <t>Swedish Edmonds</t>
  </si>
  <si>
    <t>DARREN REDICK</t>
  </si>
  <si>
    <t>ELINA LAZO</t>
  </si>
  <si>
    <t>JENNIFER CULBERTSON</t>
  </si>
  <si>
    <t>JAN FLOM</t>
  </si>
  <si>
    <t>JENNIFER LEGG</t>
  </si>
  <si>
    <t>Swedish Cherry Hill</t>
  </si>
  <si>
    <t>RENEE RASSILYER-BOMERS</t>
  </si>
  <si>
    <t>JULIE TARADAY</t>
  </si>
  <si>
    <t>CHINYERE SHEHU</t>
  </si>
  <si>
    <t>JESSICA GUH</t>
  </si>
  <si>
    <t>St. Luke's Rehabilitation Institute</t>
  </si>
  <si>
    <t>NANCY WEBSTER</t>
  </si>
  <si>
    <t>GREGORY CARTER</t>
  </si>
  <si>
    <t>RHONDA STOWE</t>
  </si>
  <si>
    <t>BETTS BERRY</t>
  </si>
  <si>
    <t>DOUGLAS WEEKS</t>
  </si>
  <si>
    <t>DARIN GOSS</t>
  </si>
  <si>
    <t>ROMIL WADHAWAN</t>
  </si>
  <si>
    <t>ROBERT HAKE</t>
  </si>
  <si>
    <t>SUZANNE SCOTT</t>
  </si>
  <si>
    <t>DOUG UPSON</t>
  </si>
  <si>
    <t>Providence St Peter Hospital</t>
  </si>
  <si>
    <t>ASLAM KALEEL</t>
  </si>
  <si>
    <t>MARY CRAWFORD</t>
  </si>
  <si>
    <t>LOUISE DYJUR</t>
  </si>
  <si>
    <t>SOMASHAKER MASURAM</t>
  </si>
  <si>
    <t>AMY ROBISCH</t>
  </si>
  <si>
    <t>Providence St Mary Medical Center</t>
  </si>
  <si>
    <t>Providence St Joseph's Hospital</t>
  </si>
  <si>
    <t>RONALD REHN</t>
  </si>
  <si>
    <t>ADA PETERS</t>
  </si>
  <si>
    <t>MICHELLE ERICKSON</t>
  </si>
  <si>
    <t>TARA LIVINGSTON</t>
  </si>
  <si>
    <t>STACY FITZGERALD</t>
  </si>
  <si>
    <t>Providence Sacred Heart Medical Center</t>
  </si>
  <si>
    <t>SUSAN STACEY</t>
  </si>
  <si>
    <t>WILLIAM DITTMAN JR</t>
  </si>
  <si>
    <t>KATHERINE TUTTLE</t>
  </si>
  <si>
    <t>NEIL APELES</t>
  </si>
  <si>
    <t>GRETCHEN GUESS</t>
  </si>
  <si>
    <t>Swedish Issaquah</t>
  </si>
  <si>
    <t>CHRISTOPHER BEAUDOIN</t>
  </si>
  <si>
    <t>BRIAN TRICKEL</t>
  </si>
  <si>
    <t>WENDY RAINEY</t>
  </si>
  <si>
    <t>TERI MALLARD</t>
  </si>
  <si>
    <t>REBECCA NESSE</t>
  </si>
  <si>
    <t>ROBIN MARSH</t>
  </si>
  <si>
    <t>CHRISTINE HAYMAN</t>
  </si>
  <si>
    <t>NAYDU LUCAS</t>
  </si>
  <si>
    <t>LYNNETTE BELL</t>
  </si>
  <si>
    <t>Providence Mount Carmel Hospital</t>
  </si>
  <si>
    <t>Providence Regional Medical Center Everett</t>
  </si>
  <si>
    <t>KRISTY CARRINGTON</t>
  </si>
  <si>
    <t>JAMES COOK</t>
  </si>
  <si>
    <t>JANINE HOLBROOK</t>
  </si>
  <si>
    <t>KARIN LARSON-POLLOCK</t>
  </si>
  <si>
    <t>ERIC WERTTEMBERGER</t>
  </si>
  <si>
    <t>Kadlec Regional Medical Center</t>
  </si>
  <si>
    <t>DANY GHANNAM</t>
  </si>
  <si>
    <t>RONALD SCHWARTZ</t>
  </si>
  <si>
    <t>KEVIN PIEPER</t>
  </si>
  <si>
    <t>NEIL RAWLINS</t>
  </si>
  <si>
    <t>Providence Holy Family Hospital</t>
  </si>
  <si>
    <t>SUSAN SCOTT</t>
  </si>
  <si>
    <t>ADAM RICHARDS</t>
  </si>
  <si>
    <t>KATHY SMITH</t>
  </si>
  <si>
    <t>ERIN WHITE</t>
  </si>
  <si>
    <t>Providence Centralia Hospital</t>
  </si>
  <si>
    <t>SHARLENE HIGA</t>
  </si>
  <si>
    <t>BRUCE SCHMIDT</t>
  </si>
  <si>
    <t>RYAN MOORE</t>
  </si>
  <si>
    <t>KATHRYN HAPROFF</t>
  </si>
  <si>
    <t>Pullman Regional Hospital</t>
  </si>
  <si>
    <t>Scott Adams</t>
  </si>
  <si>
    <t>Bernadette Berney</t>
  </si>
  <si>
    <t>Jeannie Eylar</t>
  </si>
  <si>
    <t>Steve Febus</t>
  </si>
  <si>
    <t>Rueben Mayes</t>
  </si>
  <si>
    <t>PeaceHealth St. John Medical Center</t>
  </si>
  <si>
    <t>Jennifer Aponte</t>
  </si>
  <si>
    <t>x</t>
  </si>
  <si>
    <t>Cherelle Montanye</t>
  </si>
  <si>
    <t xml:space="preserve">Larry J. Childs </t>
  </si>
  <si>
    <t>Wendy Dennis</t>
  </si>
  <si>
    <t>Charmaine D. Mode</t>
  </si>
  <si>
    <t>Seattle Children's Hospital</t>
  </si>
  <si>
    <t xml:space="preserve">Jeff Sperring MD </t>
  </si>
  <si>
    <t>Suzanne Beitel</t>
  </si>
  <si>
    <t>Russell Williams</t>
  </si>
  <si>
    <t>Myra Gregorian</t>
  </si>
  <si>
    <t>Zafar Chaudry MD</t>
  </si>
  <si>
    <t>Yes-CEO</t>
  </si>
  <si>
    <t>Seattle Children's</t>
  </si>
  <si>
    <t>UW Medicine Valley Medical Center</t>
  </si>
  <si>
    <t>UW Medicine Harborview Medical Center</t>
  </si>
  <si>
    <t xml:space="preserve"> Kleweno-Walley, Sommer</t>
  </si>
  <si>
    <t>UW Medicine  Medical Center</t>
  </si>
  <si>
    <t>Aaron Crane</t>
  </si>
  <si>
    <t>Nancy Davidson, MD</t>
  </si>
  <si>
    <t>Theresa McDonnell</t>
  </si>
  <si>
    <t>Steven Huebner</t>
  </si>
  <si>
    <t>Tom Purcell, MD</t>
  </si>
  <si>
    <t>Fred Hutchinson Cancer Center</t>
  </si>
  <si>
    <t>Mason General Hospital</t>
  </si>
  <si>
    <t>Grays Harbor Community Hospital</t>
  </si>
  <si>
    <t>Jensen, Tom</t>
  </si>
  <si>
    <t>Grays Harbor</t>
  </si>
  <si>
    <t>Foley, Niall</t>
  </si>
  <si>
    <t>Unterseher, Dori</t>
  </si>
  <si>
    <t>Feller, Julie</t>
  </si>
  <si>
    <t>Valen, Kevin</t>
  </si>
  <si>
    <t>PeaceHealth St. Joseph Medical Center</t>
  </si>
  <si>
    <t>PeaceHealth United General  Medical Center</t>
  </si>
  <si>
    <t>PeaceHealth Peace Island Medical Center</t>
  </si>
  <si>
    <t>Christopher W. Johnston</t>
  </si>
  <si>
    <t>PeaceHealth  Southwest Medical Center</t>
  </si>
  <si>
    <t>Evergreen Health Monroe</t>
  </si>
  <si>
    <t>John Gepford</t>
  </si>
  <si>
    <t>Arbor Health</t>
  </si>
  <si>
    <t>LEIANNE EVERETT</t>
  </si>
  <si>
    <t>YES</t>
  </si>
  <si>
    <t>RICHARD BOGGESS</t>
  </si>
  <si>
    <t>SHANNON KELLY</t>
  </si>
  <si>
    <t>SARA WILLIAMSON</t>
  </si>
  <si>
    <t>EDWIN MEELHUYSEN</t>
  </si>
  <si>
    <t>MultiCare Health System</t>
  </si>
  <si>
    <t>WILLIAM ROBERTSON</t>
  </si>
  <si>
    <t>FLORENCE CHANG</t>
  </si>
  <si>
    <t>PRESIDENT</t>
  </si>
  <si>
    <t>MULTICARE TACOMA GENERAL, ALLENMORE, MULTICARE GOOD SAMARITAN, AUBURN MEDICAL CENTER, COVINGTON, DEACONESS, VALLEY MEDICAL, CAPITAL MEDICAL OLYMPIA, MARY BRIDGE.</t>
  </si>
  <si>
    <t>JAMES LEE</t>
  </si>
  <si>
    <t>CFO &amp; EVP POPULATION BASED CARE</t>
  </si>
  <si>
    <t>DAVID CARLSON</t>
  </si>
  <si>
    <t>SR VICE PRESIDENT - CHIEF PROVIDER ENTERPRISE, PART YEAR</t>
  </si>
  <si>
    <t xml:space="preserve">DAVID O'BRIEN </t>
  </si>
  <si>
    <t>SR VICE PRESIDENT/CHIEF EXEC - SOUTH SOUND &amp; PACIFIC REGION</t>
  </si>
  <si>
    <t>MULTICARE TACOMA GENERAL, ALLENMORE, MULTICARE GOOD SAMARITAN, AUBURN MEDICAL CENTER, COVINGTON, CAPITAL MEDICAL OLYMPIA.</t>
  </si>
  <si>
    <t>JUNE ALTARAS</t>
  </si>
  <si>
    <t>SR VICE PRESIDENT - CHIEF NURSING ENTERPRISE</t>
  </si>
  <si>
    <t>ALEXANDER JACKSON</t>
  </si>
  <si>
    <t>SR VP/ CHIEF EXEC. INLAND NORTHWEST REGION</t>
  </si>
  <si>
    <t>MULTICARE DEACONESS, MULTICARE VALLEY &amp; ROCKWOOD CLINICS</t>
  </si>
  <si>
    <t>JEFF POLTAWSKY</t>
  </si>
  <si>
    <t xml:space="preserve">PRESIDENT, MARY BRIDGE &amp; PEDS NETWORK </t>
  </si>
  <si>
    <t>MARY BRIDGE CHILDRENS HOSPITAL AND PEDIATRIC NETWORK</t>
  </si>
  <si>
    <t>TIMOTHY LYNCH</t>
  </si>
  <si>
    <t>SR. VP, CHIEF ADMINISTRATIVE OFFICER, COMMUNITY BASED, LABORATORY, PHARMACY, BLOOD BANK</t>
  </si>
  <si>
    <t>CHRISTI McCARREN</t>
  </si>
  <si>
    <t>SR VICE PRESIDENT - RETAIL HEALTH &amp; COMMUNITY BASE, PART YEAR</t>
  </si>
  <si>
    <t>JAMES MCMANUS</t>
  </si>
  <si>
    <t>SR VP &amp; CFO, PART YEAR</t>
  </si>
  <si>
    <t>TIM HOLMES</t>
  </si>
  <si>
    <t>PRESIDENT BEHAVIORAL HEALTH</t>
  </si>
  <si>
    <t>NAVOS HOSPITAL, GREATER LAKES, BEHAVIORAL DIVISION</t>
  </si>
  <si>
    <t>Astria Toppenish Hospital</t>
  </si>
  <si>
    <t>Steltz, Lani</t>
  </si>
  <si>
    <t>Cole, Pamela</t>
  </si>
  <si>
    <t xml:space="preserve"> Diaz, Claudia</t>
  </si>
  <si>
    <t>Braga, Sandro</t>
  </si>
  <si>
    <t>Bews, Steven</t>
  </si>
  <si>
    <t>Grays Harbor County Public Hospital District No. 1</t>
  </si>
  <si>
    <t>Summit Pacific Medical Center</t>
  </si>
  <si>
    <t>Grays Harbor County Public Hospital District No. 2</t>
  </si>
  <si>
    <t>Grays Harbor County Public Hospital District No. 3</t>
  </si>
  <si>
    <t>Grays Harbor County Public Hospital District No. 4</t>
  </si>
  <si>
    <t>Grays Harbor County Public Hospital District No. 5</t>
  </si>
  <si>
    <t>Josh Martin</t>
  </si>
  <si>
    <t>Kenneth Dietrich</t>
  </si>
  <si>
    <t>James Hansen</t>
  </si>
  <si>
    <t>Tori Bernier</t>
  </si>
  <si>
    <t>Andrew Burton</t>
  </si>
  <si>
    <t>Taylor, Mark</t>
  </si>
  <si>
    <t>Hayes, Ketra Marie</t>
  </si>
  <si>
    <t>Hollman, Katherine</t>
  </si>
  <si>
    <t>Hermann, Dana</t>
  </si>
  <si>
    <t>Hecker, Cindy</t>
  </si>
  <si>
    <t>Parcher, Adam J</t>
  </si>
  <si>
    <t>Sayre, Cindy</t>
  </si>
  <si>
    <t>Renna, Pamela</t>
  </si>
  <si>
    <t>McDaniels, JoAnne</t>
  </si>
  <si>
    <t>EvergreenHealth Monroe</t>
  </si>
  <si>
    <t>Astria Sunnyside Hospital</t>
  </si>
  <si>
    <t>Jensen, Elizabeth</t>
  </si>
  <si>
    <t>Cotey, Douglas</t>
  </si>
  <si>
    <t>Goulet, Coleen</t>
  </si>
  <si>
    <t>Pearce, Andrea</t>
  </si>
  <si>
    <t>Logan, Julie</t>
  </si>
  <si>
    <r>
      <rPr>
        <sz val="11"/>
        <rFont val="Calibri"/>
        <family val="2"/>
        <scheme val="minor"/>
      </rPr>
      <t>Eric Moll</t>
    </r>
  </si>
  <si>
    <r>
      <rPr>
        <sz val="11"/>
        <rFont val="Calibri"/>
        <family val="2"/>
        <scheme val="minor"/>
      </rPr>
      <t>X</t>
    </r>
  </si>
  <si>
    <r>
      <rPr>
        <sz val="11"/>
        <rFont val="Calibri"/>
        <family val="2"/>
        <scheme val="minor"/>
      </rPr>
      <t>Dean Gushee</t>
    </r>
  </si>
  <si>
    <r>
      <rPr>
        <sz val="11"/>
        <rFont val="Calibri"/>
        <family val="2"/>
        <scheme val="minor"/>
      </rPr>
      <t>Richard Smith</t>
    </r>
  </si>
  <si>
    <r>
      <rPr>
        <sz val="11"/>
        <rFont val="Calibri"/>
        <family val="2"/>
        <scheme val="minor"/>
      </rPr>
      <t>Mark Batty</t>
    </r>
  </si>
  <si>
    <r>
      <rPr>
        <sz val="11"/>
        <rFont val="Calibri"/>
        <family val="2"/>
        <scheme val="minor"/>
      </rPr>
      <t>Nicole Eddins</t>
    </r>
  </si>
  <si>
    <r>
      <rPr>
        <sz val="11"/>
        <rFont val="Calibri"/>
        <family val="2"/>
        <scheme val="minor"/>
      </rPr>
      <t>Charles Prosper</t>
    </r>
  </si>
  <si>
    <r>
      <rPr>
        <b/>
        <sz val="11"/>
        <rFont val="Calibri"/>
        <family val="2"/>
        <scheme val="minor"/>
      </rPr>
      <t>X</t>
    </r>
  </si>
  <si>
    <r>
      <rPr>
        <sz val="11"/>
        <rFont val="Calibri"/>
        <family val="2"/>
        <scheme val="minor"/>
      </rPr>
      <t>Elliot Kuida</t>
    </r>
  </si>
  <si>
    <r>
      <rPr>
        <sz val="11"/>
        <rFont val="Calibri"/>
        <family val="2"/>
        <scheme val="minor"/>
      </rPr>
      <t>Sudhakar P. Karlapudi</t>
    </r>
  </si>
  <si>
    <r>
      <rPr>
        <sz val="11"/>
        <rFont val="Calibri"/>
        <family val="2"/>
        <scheme val="minor"/>
      </rPr>
      <t>-</t>
    </r>
  </si>
  <si>
    <r>
      <rPr>
        <sz val="11"/>
        <rFont val="Calibri"/>
        <family val="2"/>
        <scheme val="minor"/>
      </rPr>
      <t>Kristina N. Touros</t>
    </r>
  </si>
  <si>
    <r>
      <rPr>
        <sz val="11"/>
        <rFont val="Calibri"/>
        <family val="2"/>
        <scheme val="minor"/>
      </rPr>
      <t>Roseanna Bell</t>
    </r>
  </si>
  <si>
    <r>
      <rPr>
        <sz val="11"/>
        <rFont val="Calibri"/>
        <family val="2"/>
        <scheme val="minor"/>
      </rPr>
      <t>Sharon M. Rutherford</t>
    </r>
  </si>
  <si>
    <r>
      <rPr>
        <sz val="11"/>
        <rFont val="Calibri"/>
        <family val="2"/>
        <scheme val="minor"/>
      </rPr>
      <t>Rodney A. Dalseg</t>
    </r>
  </si>
  <si>
    <r>
      <rPr>
        <sz val="11"/>
        <rFont val="Calibri"/>
        <family val="2"/>
        <scheme val="minor"/>
      </rPr>
      <t>Michael Burnett</t>
    </r>
  </si>
  <si>
    <r>
      <rPr>
        <sz val="11"/>
        <rFont val="Calibri"/>
        <family val="2"/>
        <scheme val="minor"/>
      </rPr>
      <t>Luke Boswell</t>
    </r>
  </si>
  <si>
    <r>
      <rPr>
        <sz val="11"/>
        <rFont val="Calibri"/>
        <family val="2"/>
        <scheme val="minor"/>
      </rPr>
      <t>Jack Estrada</t>
    </r>
  </si>
  <si>
    <r>
      <rPr>
        <sz val="11"/>
        <rFont val="Calibri"/>
        <family val="2"/>
        <scheme val="minor"/>
      </rPr>
      <t>Theresa G. Loya</t>
    </r>
  </si>
  <si>
    <r>
      <rPr>
        <sz val="11"/>
        <rFont val="Calibri"/>
        <family val="2"/>
        <scheme val="minor"/>
      </rPr>
      <t>Michael S. Knowles</t>
    </r>
  </si>
  <si>
    <r>
      <rPr>
        <sz val="11"/>
        <rFont val="Calibri"/>
        <family val="2"/>
        <scheme val="minor"/>
      </rPr>
      <t>Corey Esco</t>
    </r>
  </si>
  <si>
    <r>
      <rPr>
        <sz val="11"/>
        <rFont val="Calibri"/>
        <family val="2"/>
        <scheme val="minor"/>
      </rPr>
      <t>Joseph Macua</t>
    </r>
  </si>
  <si>
    <r>
      <rPr>
        <sz val="11"/>
        <rFont val="Calibri"/>
        <family val="2"/>
        <scheme val="minor"/>
      </rPr>
      <t>Sean Gregory</t>
    </r>
  </si>
  <si>
    <r>
      <rPr>
        <sz val="11"/>
        <rFont val="Calibri"/>
        <family val="2"/>
        <scheme val="minor"/>
      </rPr>
      <t>Lawrence H. Neville</t>
    </r>
  </si>
  <si>
    <r>
      <rPr>
        <sz val="11"/>
        <rFont val="Calibri"/>
        <family val="2"/>
        <scheme val="minor"/>
      </rPr>
      <t>Gary T. Foster</t>
    </r>
  </si>
  <si>
    <r>
      <rPr>
        <sz val="11"/>
        <rFont val="Calibri"/>
        <family val="2"/>
        <scheme val="minor"/>
      </rPr>
      <t>Tracey Fernandez</t>
    </r>
  </si>
  <si>
    <r>
      <rPr>
        <sz val="11"/>
        <rFont val="Calibri"/>
        <family val="2"/>
        <scheme val="minor"/>
      </rPr>
      <t>Sarah Garber</t>
    </r>
  </si>
  <si>
    <r>
      <rPr>
        <vertAlign val="superscript"/>
        <sz val="11"/>
        <rFont val="Calibri"/>
        <family val="2"/>
        <scheme val="minor"/>
      </rPr>
      <t xml:space="preserve">   </t>
    </r>
    <r>
      <rPr>
        <sz val="11"/>
        <rFont val="Calibri"/>
        <family val="2"/>
        <scheme val="minor"/>
      </rPr>
      <t>Lisa LaPlante</t>
    </r>
  </si>
  <si>
    <r>
      <rPr>
        <vertAlign val="superscript"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Megan Wirsching</t>
    </r>
  </si>
  <si>
    <r>
      <rPr>
        <vertAlign val="superscript"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Michael Kincaid</t>
    </r>
  </si>
  <si>
    <r>
      <rPr>
        <vertAlign val="superscript"/>
        <sz val="11"/>
        <rFont val="Calibri"/>
        <family val="2"/>
        <scheme val="minor"/>
      </rPr>
      <t xml:space="preserve">   </t>
    </r>
    <r>
      <rPr>
        <sz val="11"/>
        <rFont val="Calibri"/>
        <family val="2"/>
        <scheme val="minor"/>
      </rPr>
      <t>Eric Britt</t>
    </r>
  </si>
  <si>
    <t>Newport Hospital and Health Services</t>
  </si>
  <si>
    <t>Thomas Wilbur</t>
  </si>
  <si>
    <t>Theresa Hollinger</t>
  </si>
  <si>
    <t>Kim Manus</t>
  </si>
  <si>
    <t>Christina Wagar</t>
  </si>
  <si>
    <t>Carol Oleary</t>
  </si>
  <si>
    <t>Lake Chelan Health</t>
  </si>
  <si>
    <t>Aaron Edwards</t>
  </si>
  <si>
    <t>CEO(LA)</t>
  </si>
  <si>
    <t>LCH</t>
  </si>
  <si>
    <t>Ross Hurd</t>
  </si>
  <si>
    <t>CIO</t>
  </si>
  <si>
    <t>Cheryl Cornwell</t>
  </si>
  <si>
    <t>CFO</t>
  </si>
  <si>
    <t>Brant Truman</t>
  </si>
  <si>
    <t>Shawn Ottley</t>
  </si>
  <si>
    <t>CNO/COO</t>
  </si>
  <si>
    <t>Jaime Minnock</t>
  </si>
  <si>
    <t>CNO</t>
  </si>
  <si>
    <t>Snoqualmie Hospital</t>
  </si>
  <si>
    <t>Renee Jensen</t>
  </si>
  <si>
    <t>Ron Bennett</t>
  </si>
  <si>
    <t>Karyn Denton</t>
  </si>
  <si>
    <t>James Ritter</t>
  </si>
  <si>
    <t>Voltaire Tiotuico</t>
  </si>
  <si>
    <t>Jefferson Healthcare</t>
  </si>
  <si>
    <t>Glenn, Mike</t>
  </si>
  <si>
    <t>Zahumensky, Daniel L.</t>
  </si>
  <si>
    <t>Davidson, Jacob</t>
  </si>
  <si>
    <t>French, Jonathan</t>
  </si>
  <si>
    <t>Toner, Tina</t>
  </si>
  <si>
    <t>Othello Community Hospital</t>
  </si>
  <si>
    <t>Connie Agenbroad</t>
  </si>
  <si>
    <t>Tina Bernsen</t>
  </si>
  <si>
    <t>Mark K. Bunch</t>
  </si>
  <si>
    <t>Dominga Gonzalez</t>
  </si>
  <si>
    <t>Michael E. Richards</t>
  </si>
  <si>
    <t>Sullivan, Theresa C.</t>
  </si>
  <si>
    <t>Town, Alexander C.</t>
  </si>
  <si>
    <t>Stever, Lloyd D.</t>
  </si>
  <si>
    <t>Kuykendall, Kurtis J.</t>
  </si>
  <si>
    <t>Barr, Carrie</t>
  </si>
  <si>
    <t>Niehenke, Adam J.</t>
  </si>
  <si>
    <t>Samaritan Healthcare</t>
  </si>
  <si>
    <t>Willapa Harbor Hospital</t>
  </si>
  <si>
    <t>Matthew Klempton</t>
  </si>
  <si>
    <t>Chelsea Macintyre</t>
  </si>
  <si>
    <t>Renee Clements</t>
  </si>
  <si>
    <t>Torrie Matlock</t>
  </si>
  <si>
    <t>Marvine Makaiwi</t>
  </si>
  <si>
    <t>Columbia Basin Hospital</t>
  </si>
  <si>
    <t>Rosalinda Kibby, CEO</t>
  </si>
  <si>
    <t>Connie Tanguy, CFO</t>
  </si>
  <si>
    <t>Vicki Polhamus, CNO</t>
  </si>
  <si>
    <t>Ryan Bair, IT Manager</t>
  </si>
  <si>
    <t>Pamela McLaren, HR Manager</t>
  </si>
  <si>
    <t>Central Washington Hospital</t>
  </si>
  <si>
    <t>Peter Rutherford, MD</t>
  </si>
  <si>
    <t>Thomas J Legel</t>
  </si>
  <si>
    <t>Jason Lake, MD</t>
  </si>
  <si>
    <t>Glenn Adams</t>
  </si>
  <si>
    <t>Tracy Kasnic</t>
  </si>
  <si>
    <t>Wenatchee Valley Hospital</t>
  </si>
  <si>
    <t>J. Scott Graham</t>
  </si>
  <si>
    <t>Jennifer Munson</t>
  </si>
  <si>
    <t>Anita Fisk</t>
  </si>
  <si>
    <t>Rosie Hartmann</t>
  </si>
  <si>
    <t>Jeremy Vandelac</t>
  </si>
  <si>
    <t>Jennifer Bach</t>
  </si>
  <si>
    <t>HR Director</t>
  </si>
  <si>
    <t>Revenue Cycle Director</t>
  </si>
  <si>
    <t>Ancillary Services Director</t>
  </si>
  <si>
    <t>Controller</t>
  </si>
  <si>
    <t>Three Rivers Hospital</t>
  </si>
  <si>
    <t>North Valley</t>
  </si>
  <si>
    <t>John McReynolds</t>
  </si>
  <si>
    <t>Alan Ulrich</t>
  </si>
  <si>
    <t>Marcia Nailon</t>
  </si>
  <si>
    <t>Jan Gonzales</t>
  </si>
  <si>
    <t>Shane A. McGuire</t>
  </si>
  <si>
    <t>Cheryl Pell</t>
  </si>
  <si>
    <t>Matthew Minor</t>
  </si>
  <si>
    <t xml:space="preserve">Laura Stevens </t>
  </si>
  <si>
    <t>Stephanie Carpenter</t>
  </si>
  <si>
    <t>Dayton General Hospital</t>
  </si>
  <si>
    <t xml:space="preserve">Lincoln Hospital </t>
  </si>
  <si>
    <t>Tyson Lacy</t>
  </si>
  <si>
    <t>Jennifer Larmer</t>
  </si>
  <si>
    <t>Tim O'Connell</t>
  </si>
  <si>
    <t>Michelle Wilkins</t>
  </si>
  <si>
    <t>Crystal Carter</t>
  </si>
  <si>
    <t>George Hanigan</t>
  </si>
  <si>
    <t>Deborah Hoadley</t>
  </si>
  <si>
    <t>Abby Smith</t>
  </si>
  <si>
    <t>Charlene Morgan</t>
  </si>
  <si>
    <t>Joan Hendrickson</t>
  </si>
  <si>
    <t xml:space="preserve">Whitman Hospital </t>
  </si>
  <si>
    <t>To request this document in another format, call 1-800-525-0127. Deaf or hard of hearing customers, please call 711 (Washington Relay) or email doh.information@doh.wa.gov.</t>
  </si>
  <si>
    <t>Jennifer Reed</t>
  </si>
  <si>
    <t>Debbie DeCorde</t>
  </si>
  <si>
    <t>Michael Martinoli</t>
  </si>
  <si>
    <t>James Davidson</t>
  </si>
  <si>
    <t>Beverly Morris</t>
  </si>
  <si>
    <t>Ferry County Hospital</t>
  </si>
  <si>
    <t>Updated 5/13/2024</t>
  </si>
  <si>
    <t>DOH 346-095 April 2023</t>
  </si>
  <si>
    <r>
      <rPr>
        <sz val="11"/>
        <rFont val="Calibri"/>
        <family val="2"/>
        <scheme val="minor"/>
      </rPr>
      <t>Jeannine Grinnell</t>
    </r>
  </si>
  <si>
    <r>
      <rPr>
        <sz val="11"/>
        <rFont val="Calibri"/>
        <family val="2"/>
        <scheme val="minor"/>
      </rPr>
      <t>Michele Forgues Lackie</t>
    </r>
  </si>
  <si>
    <r>
      <rPr>
        <sz val="11"/>
        <rFont val="Calibri"/>
        <family val="2"/>
        <scheme val="minor"/>
      </rPr>
      <t>David Smith</t>
    </r>
  </si>
  <si>
    <r>
      <rPr>
        <sz val="11"/>
        <rFont val="Calibri"/>
        <family val="2"/>
        <scheme val="minor"/>
      </rPr>
      <t>Theresa Braungardt</t>
    </r>
  </si>
  <si>
    <r>
      <rPr>
        <sz val="11"/>
        <rFont val="Calibri"/>
        <family val="2"/>
        <scheme val="minor"/>
      </rPr>
      <t>Wayne Manuel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</si>
</sst>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8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Arial"/>
      <family val="2"/>
    </font>
    <font>
      <sz val="8"/>
      <name val="Calibri"/>
      <family val="2"/>
      <scheme val="minor"/>
    </font>
    <font>
      <sz val="8"/>
      <color theme="1"/>
      <name val="Times New Roman"/>
      <family val="2"/>
    </font>
    <font>
      <b/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3" fillId="0" borderId="0" xfId="0" applyFont="1" applyAlignment="1">
      <alignment wrapText="1"/>
    </xf>
    <xf numFmtId="37" fontId="4" fillId="0" borderId="1" xfId="0" applyNumberFormat="1" applyFont="1" applyBorder="1" applyAlignment="1">
      <alignment horizontal="left" wrapText="1"/>
    </xf>
    <xf numFmtId="37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wrapText="1"/>
    </xf>
    <xf numFmtId="37" fontId="4" fillId="0" borderId="1" xfId="2" applyNumberFormat="1" applyFont="1" applyBorder="1" applyAlignment="1">
      <alignment horizontal="left"/>
    </xf>
    <xf numFmtId="37" fontId="4" fillId="0" borderId="1" xfId="2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37" fontId="4" fillId="0" borderId="1" xfId="0" applyNumberFormat="1" applyFont="1" applyBorder="1" applyAlignment="1">
      <alignment vertical="center"/>
    </xf>
    <xf numFmtId="37" fontId="4" fillId="0" borderId="1" xfId="0" applyNumberFormat="1" applyFont="1" applyBorder="1"/>
    <xf numFmtId="37" fontId="4" fillId="0" borderId="4" xfId="0" applyNumberFormat="1" applyFont="1" applyBorder="1"/>
    <xf numFmtId="37" fontId="4" fillId="0" borderId="5" xfId="0" applyNumberFormat="1" applyFont="1" applyBorder="1" applyAlignment="1">
      <alignment vertical="center"/>
    </xf>
    <xf numFmtId="37" fontId="4" fillId="0" borderId="8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left" wrapText="1"/>
    </xf>
    <xf numFmtId="4" fontId="1" fillId="0" borderId="2" xfId="0" applyNumberFormat="1" applyFont="1" applyBorder="1" applyAlignment="1">
      <alignment horizontal="center" wrapText="1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horizontal="left" wrapText="1"/>
    </xf>
    <xf numFmtId="0" fontId="0" fillId="0" borderId="3" xfId="0" applyFont="1" applyBorder="1" applyAlignment="1">
      <alignment horizontal="left" vertical="center"/>
    </xf>
    <xf numFmtId="4" fontId="0" fillId="0" borderId="3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4" fontId="2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37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 readingOrder="1"/>
    </xf>
    <xf numFmtId="3" fontId="0" fillId="0" borderId="1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Normal 2" xfId="2" xr:uid="{E8563EFA-3A10-4B59-8429-A4A87520E9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188912</xdr:colOff>
      <xdr:row>0</xdr:row>
      <xdr:rowOff>0</xdr:rowOff>
    </xdr:from>
    <xdr:to>
      <xdr:col>11</xdr:col>
      <xdr:colOff>19386</xdr:colOff>
      <xdr:row>1</xdr:row>
      <xdr:rowOff>324578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F2EE6-3F3B-2815-78B1-E29C212F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7100" y="0"/>
          <a:ext cx="2778125" cy="814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4C56-7586-4EFE-B906-8B848D8C5100}">
  <dimension ref="A1:L359"/>
  <sheetViews>
    <sheetView tabSelected="1" topLeftCell="A344" zoomScale="80" zoomScaleNormal="80" workbookViewId="0">
      <selection activeCell="B362" sqref="B362"/>
    </sheetView>
  </sheetViews>
  <sheetFormatPr defaultColWidth="8.7265625" defaultRowHeight="14.5" x14ac:dyDescent="0.35"/>
  <cols>
    <col min="1" max="1" width="8.7265625" style="18"/>
    <col min="2" max="2" width="39.1796875" style="18" customWidth="1"/>
    <col min="3" max="3" width="22.90625" style="18" customWidth="1"/>
    <col min="4" max="4" width="14.1796875" style="18" customWidth="1"/>
    <col min="5" max="5" width="19.6328125" style="18" customWidth="1"/>
    <col min="6" max="11" width="14.1796875" style="19" customWidth="1"/>
    <col min="12" max="16384" width="8.7265625" style="20"/>
  </cols>
  <sheetData>
    <row r="1" spans="1:11" ht="38.15" customHeight="1" x14ac:dyDescent="0.35">
      <c r="A1" s="16" t="s">
        <v>0</v>
      </c>
      <c r="B1" s="16"/>
      <c r="C1" s="16"/>
    </row>
    <row r="2" spans="1:11" ht="27.5" customHeight="1" thickBot="1" x14ac:dyDescent="0.4">
      <c r="A2" s="21" t="s">
        <v>88</v>
      </c>
      <c r="B2" s="21"/>
      <c r="C2" s="21"/>
      <c r="D2" s="21"/>
      <c r="E2" s="21"/>
    </row>
    <row r="3" spans="1:11" x14ac:dyDescent="0.35">
      <c r="A3" s="22" t="s">
        <v>473</v>
      </c>
      <c r="B3" s="22"/>
      <c r="F3" s="17" t="s">
        <v>9</v>
      </c>
      <c r="G3" s="17"/>
      <c r="H3" s="17"/>
      <c r="J3" s="23" t="s">
        <v>474</v>
      </c>
      <c r="K3" s="23"/>
    </row>
    <row r="4" spans="1:11" s="1" customFormat="1" ht="58" x14ac:dyDescent="0.35">
      <c r="A4" s="32" t="s">
        <v>8</v>
      </c>
      <c r="B4" s="32" t="s">
        <v>7</v>
      </c>
      <c r="C4" s="33" t="s">
        <v>1</v>
      </c>
      <c r="D4" s="33" t="s">
        <v>2</v>
      </c>
      <c r="E4" s="33" t="s">
        <v>3</v>
      </c>
      <c r="F4" s="31" t="s">
        <v>11</v>
      </c>
      <c r="G4" s="31" t="s">
        <v>12</v>
      </c>
      <c r="H4" s="31" t="s">
        <v>13</v>
      </c>
      <c r="I4" s="31" t="s">
        <v>4</v>
      </c>
      <c r="J4" s="31" t="s">
        <v>5</v>
      </c>
      <c r="K4" s="31" t="s">
        <v>6</v>
      </c>
    </row>
    <row r="5" spans="1:11" x14ac:dyDescent="0.35">
      <c r="A5" s="24">
        <v>42</v>
      </c>
      <c r="B5" s="24" t="s">
        <v>80</v>
      </c>
      <c r="C5" s="2" t="s">
        <v>81</v>
      </c>
      <c r="D5" s="3" t="s">
        <v>82</v>
      </c>
      <c r="E5" s="3" t="s">
        <v>83</v>
      </c>
      <c r="F5" s="35">
        <v>291235.37</v>
      </c>
      <c r="G5" s="35"/>
      <c r="H5" s="35"/>
      <c r="I5" s="35">
        <v>17433.830000000002</v>
      </c>
      <c r="J5" s="35">
        <v>1900.8</v>
      </c>
      <c r="K5" s="35">
        <f>SUM(F5:J5)</f>
        <v>310570</v>
      </c>
    </row>
    <row r="6" spans="1:11" x14ac:dyDescent="0.35">
      <c r="A6" s="24">
        <v>42</v>
      </c>
      <c r="B6" s="24" t="s">
        <v>80</v>
      </c>
      <c r="C6" s="2" t="s">
        <v>84</v>
      </c>
      <c r="D6" s="3"/>
      <c r="E6" s="3" t="s">
        <v>83</v>
      </c>
      <c r="F6" s="35">
        <v>177085.09</v>
      </c>
      <c r="G6" s="35"/>
      <c r="H6" s="35"/>
      <c r="I6" s="35">
        <v>14245.94</v>
      </c>
      <c r="J6" s="35">
        <v>11517.34</v>
      </c>
      <c r="K6" s="35">
        <f>SUM(F6:J6)</f>
        <v>202848.37</v>
      </c>
    </row>
    <row r="7" spans="1:11" x14ac:dyDescent="0.35">
      <c r="A7" s="24">
        <v>42</v>
      </c>
      <c r="B7" s="24" t="s">
        <v>80</v>
      </c>
      <c r="C7" s="2" t="s">
        <v>85</v>
      </c>
      <c r="D7" s="3"/>
      <c r="E7" s="3" t="s">
        <v>83</v>
      </c>
      <c r="F7" s="35">
        <v>83856.160000000003</v>
      </c>
      <c r="G7" s="35"/>
      <c r="H7" s="35"/>
      <c r="I7" s="35">
        <v>1742.3</v>
      </c>
      <c r="J7" s="35">
        <v>5347.7</v>
      </c>
      <c r="K7" s="35">
        <f>SUM(F7:J7)</f>
        <v>90946.16</v>
      </c>
    </row>
    <row r="8" spans="1:11" x14ac:dyDescent="0.35">
      <c r="A8" s="24">
        <v>42</v>
      </c>
      <c r="B8" s="24" t="s">
        <v>80</v>
      </c>
      <c r="C8" s="2" t="s">
        <v>86</v>
      </c>
      <c r="D8" s="3"/>
      <c r="E8" s="3" t="s">
        <v>83</v>
      </c>
      <c r="F8" s="35">
        <v>121320.07</v>
      </c>
      <c r="G8" s="35"/>
      <c r="H8" s="35"/>
      <c r="I8" s="35">
        <v>15098.28</v>
      </c>
      <c r="J8" s="35">
        <v>20960.07</v>
      </c>
      <c r="K8" s="35">
        <f>SUM(F8:J8)</f>
        <v>157378.42000000001</v>
      </c>
    </row>
    <row r="9" spans="1:11" x14ac:dyDescent="0.35">
      <c r="A9" s="24">
        <v>42</v>
      </c>
      <c r="B9" s="24" t="s">
        <v>80</v>
      </c>
      <c r="C9" s="2" t="s">
        <v>87</v>
      </c>
      <c r="D9" s="3"/>
      <c r="E9" s="3" t="s">
        <v>83</v>
      </c>
      <c r="F9" s="35">
        <v>101706.22</v>
      </c>
      <c r="G9" s="35"/>
      <c r="H9" s="35"/>
      <c r="I9" s="35">
        <v>7398.59</v>
      </c>
      <c r="J9" s="35">
        <v>20532.98</v>
      </c>
      <c r="K9" s="35">
        <f>SUM(F9:J9)</f>
        <v>129637.79</v>
      </c>
    </row>
    <row r="10" spans="1:11" ht="29" x14ac:dyDescent="0.35">
      <c r="A10" s="24">
        <v>106</v>
      </c>
      <c r="B10" s="24" t="s">
        <v>58</v>
      </c>
      <c r="C10" s="2" t="s">
        <v>60</v>
      </c>
      <c r="D10" s="3" t="s">
        <v>61</v>
      </c>
      <c r="E10" s="3" t="s">
        <v>62</v>
      </c>
      <c r="F10" s="36">
        <v>943215.2</v>
      </c>
      <c r="G10" s="36">
        <v>273407.92</v>
      </c>
      <c r="H10" s="36">
        <v>12000</v>
      </c>
      <c r="I10" s="36">
        <v>60999.96</v>
      </c>
      <c r="J10" s="36">
        <v>0</v>
      </c>
      <c r="K10" s="36">
        <v>1289623.0799999998</v>
      </c>
    </row>
    <row r="11" spans="1:11" ht="29" x14ac:dyDescent="0.35">
      <c r="A11" s="24">
        <v>106</v>
      </c>
      <c r="B11" s="24" t="s">
        <v>58</v>
      </c>
      <c r="C11" s="2" t="s">
        <v>63</v>
      </c>
      <c r="D11" s="3"/>
      <c r="E11" s="3" t="s">
        <v>62</v>
      </c>
      <c r="F11" s="36">
        <v>460411.24</v>
      </c>
      <c r="G11" s="36">
        <v>283961.59999999998</v>
      </c>
      <c r="H11" s="36">
        <v>9000</v>
      </c>
      <c r="I11" s="36">
        <v>48520.26</v>
      </c>
      <c r="J11" s="36">
        <v>0</v>
      </c>
      <c r="K11" s="36">
        <v>801893.1</v>
      </c>
    </row>
    <row r="12" spans="1:11" ht="29" x14ac:dyDescent="0.35">
      <c r="A12" s="24">
        <v>106</v>
      </c>
      <c r="B12" s="24" t="s">
        <v>58</v>
      </c>
      <c r="C12" s="2" t="s">
        <v>64</v>
      </c>
      <c r="D12" s="3"/>
      <c r="E12" s="3" t="s">
        <v>62</v>
      </c>
      <c r="F12" s="36">
        <v>445363.04</v>
      </c>
      <c r="G12" s="36">
        <v>125517.6</v>
      </c>
      <c r="H12" s="36">
        <v>0</v>
      </c>
      <c r="I12" s="36">
        <v>44817.42</v>
      </c>
      <c r="J12" s="36">
        <v>0</v>
      </c>
      <c r="K12" s="36">
        <v>615698.06000000006</v>
      </c>
    </row>
    <row r="13" spans="1:11" ht="29" x14ac:dyDescent="0.35">
      <c r="A13" s="24">
        <v>106</v>
      </c>
      <c r="B13" s="24" t="s">
        <v>58</v>
      </c>
      <c r="C13" s="2" t="s">
        <v>65</v>
      </c>
      <c r="D13" s="3"/>
      <c r="E13" s="3" t="s">
        <v>62</v>
      </c>
      <c r="F13" s="36">
        <v>432604.98</v>
      </c>
      <c r="G13" s="36">
        <v>99037.6</v>
      </c>
      <c r="H13" s="36">
        <v>167.7</v>
      </c>
      <c r="I13" s="36">
        <v>43982.64</v>
      </c>
      <c r="J13" s="36">
        <v>0</v>
      </c>
      <c r="K13" s="36">
        <v>575792.91999999993</v>
      </c>
    </row>
    <row r="14" spans="1:11" ht="29" x14ac:dyDescent="0.35">
      <c r="A14" s="24">
        <v>106</v>
      </c>
      <c r="B14" s="24" t="s">
        <v>58</v>
      </c>
      <c r="C14" s="2" t="s">
        <v>66</v>
      </c>
      <c r="D14" s="3"/>
      <c r="E14" s="3" t="s">
        <v>62</v>
      </c>
      <c r="F14" s="36">
        <v>396166.32</v>
      </c>
      <c r="G14" s="36">
        <v>95279.6</v>
      </c>
      <c r="H14" s="36">
        <v>0</v>
      </c>
      <c r="I14" s="36">
        <v>41550.06</v>
      </c>
      <c r="J14" s="36">
        <v>0</v>
      </c>
      <c r="K14" s="36">
        <v>532995.98</v>
      </c>
    </row>
    <row r="15" spans="1:11" ht="29" x14ac:dyDescent="0.35">
      <c r="A15" s="24">
        <v>129</v>
      </c>
      <c r="B15" s="4" t="s">
        <v>10</v>
      </c>
      <c r="C15" s="2" t="s">
        <v>14</v>
      </c>
      <c r="D15" s="3" t="s">
        <v>15</v>
      </c>
      <c r="E15" s="3" t="s">
        <v>16</v>
      </c>
      <c r="F15" s="35">
        <v>134497</v>
      </c>
      <c r="G15" s="35">
        <v>0</v>
      </c>
      <c r="H15" s="35">
        <v>621</v>
      </c>
      <c r="I15" s="35">
        <v>5000</v>
      </c>
      <c r="J15" s="35">
        <v>1951</v>
      </c>
      <c r="K15" s="35">
        <f t="shared" ref="K15:K20" si="0">SUM(F15:J15)</f>
        <v>142069</v>
      </c>
    </row>
    <row r="16" spans="1:11" ht="29" x14ac:dyDescent="0.35">
      <c r="A16" s="24">
        <v>129</v>
      </c>
      <c r="B16" s="4" t="s">
        <v>10</v>
      </c>
      <c r="C16" s="2" t="s">
        <v>17</v>
      </c>
      <c r="D16" s="3" t="s">
        <v>18</v>
      </c>
      <c r="E16" s="3" t="s">
        <v>16</v>
      </c>
      <c r="F16" s="35">
        <v>84696</v>
      </c>
      <c r="G16" s="35">
        <v>0</v>
      </c>
      <c r="H16" s="35">
        <v>4558</v>
      </c>
      <c r="I16" s="35">
        <v>0</v>
      </c>
      <c r="J16" s="35">
        <v>834</v>
      </c>
      <c r="K16" s="35">
        <f t="shared" si="0"/>
        <v>90088</v>
      </c>
    </row>
    <row r="17" spans="1:11" ht="29" x14ac:dyDescent="0.35">
      <c r="A17" s="24">
        <v>129</v>
      </c>
      <c r="B17" s="4" t="s">
        <v>10</v>
      </c>
      <c r="C17" s="2" t="s">
        <v>19</v>
      </c>
      <c r="D17" s="3" t="s">
        <v>18</v>
      </c>
      <c r="E17" s="3" t="s">
        <v>16</v>
      </c>
      <c r="F17" s="35">
        <v>76885</v>
      </c>
      <c r="G17" s="35">
        <v>0</v>
      </c>
      <c r="H17" s="35">
        <v>5345</v>
      </c>
      <c r="I17" s="35">
        <v>0</v>
      </c>
      <c r="J17" s="35">
        <v>9238</v>
      </c>
      <c r="K17" s="35">
        <f t="shared" si="0"/>
        <v>91468</v>
      </c>
    </row>
    <row r="18" spans="1:11" ht="29" x14ac:dyDescent="0.35">
      <c r="A18" s="24">
        <v>129</v>
      </c>
      <c r="B18" s="4" t="s">
        <v>10</v>
      </c>
      <c r="C18" s="2" t="s">
        <v>20</v>
      </c>
      <c r="D18" s="3" t="s">
        <v>18</v>
      </c>
      <c r="E18" s="3" t="s">
        <v>16</v>
      </c>
      <c r="F18" s="35">
        <v>68986</v>
      </c>
      <c r="G18" s="35">
        <v>0</v>
      </c>
      <c r="H18" s="35">
        <v>2598</v>
      </c>
      <c r="I18" s="35">
        <v>0</v>
      </c>
      <c r="J18" s="35">
        <v>19371</v>
      </c>
      <c r="K18" s="35">
        <f t="shared" si="0"/>
        <v>90955</v>
      </c>
    </row>
    <row r="19" spans="1:11" ht="29" x14ac:dyDescent="0.35">
      <c r="A19" s="24">
        <v>129</v>
      </c>
      <c r="B19" s="4" t="s">
        <v>10</v>
      </c>
      <c r="C19" s="2" t="s">
        <v>21</v>
      </c>
      <c r="D19" s="3" t="s">
        <v>18</v>
      </c>
      <c r="E19" s="3" t="s">
        <v>16</v>
      </c>
      <c r="F19" s="35">
        <v>61658</v>
      </c>
      <c r="G19" s="35">
        <v>0</v>
      </c>
      <c r="H19" s="35">
        <v>6276</v>
      </c>
      <c r="I19" s="35">
        <v>0</v>
      </c>
      <c r="J19" s="35">
        <v>8522</v>
      </c>
      <c r="K19" s="35">
        <f t="shared" si="0"/>
        <v>76456</v>
      </c>
    </row>
    <row r="20" spans="1:11" ht="29" x14ac:dyDescent="0.35">
      <c r="A20" s="24">
        <v>129</v>
      </c>
      <c r="B20" s="4" t="s">
        <v>10</v>
      </c>
      <c r="C20" s="2" t="s">
        <v>22</v>
      </c>
      <c r="D20" s="3" t="s">
        <v>18</v>
      </c>
      <c r="E20" s="3" t="s">
        <v>16</v>
      </c>
      <c r="F20" s="35">
        <v>42927</v>
      </c>
      <c r="G20" s="35">
        <v>0</v>
      </c>
      <c r="H20" s="35">
        <v>12664</v>
      </c>
      <c r="I20" s="35">
        <v>0</v>
      </c>
      <c r="J20" s="35">
        <v>834</v>
      </c>
      <c r="K20" s="35">
        <f t="shared" si="0"/>
        <v>56425</v>
      </c>
    </row>
    <row r="21" spans="1:11" x14ac:dyDescent="0.35">
      <c r="A21" s="24">
        <v>140</v>
      </c>
      <c r="B21" s="24" t="s">
        <v>42</v>
      </c>
      <c r="C21" s="24" t="s">
        <v>36</v>
      </c>
      <c r="D21" s="24" t="s">
        <v>37</v>
      </c>
      <c r="E21" s="24"/>
      <c r="F21" s="37">
        <v>336465</v>
      </c>
      <c r="G21" s="37"/>
      <c r="H21" s="37">
        <v>0</v>
      </c>
      <c r="I21" s="37">
        <v>46401</v>
      </c>
      <c r="J21" s="37">
        <v>10596</v>
      </c>
      <c r="K21" s="37">
        <v>393462</v>
      </c>
    </row>
    <row r="22" spans="1:11" x14ac:dyDescent="0.35">
      <c r="A22" s="24">
        <v>140</v>
      </c>
      <c r="B22" s="24" t="s">
        <v>42</v>
      </c>
      <c r="C22" s="24" t="s">
        <v>38</v>
      </c>
      <c r="D22" s="24"/>
      <c r="E22" s="24"/>
      <c r="F22" s="37">
        <v>215736</v>
      </c>
      <c r="G22" s="37">
        <v>3800</v>
      </c>
      <c r="H22" s="37">
        <v>0</v>
      </c>
      <c r="I22" s="37">
        <v>15681</v>
      </c>
      <c r="J22" s="37">
        <v>14623</v>
      </c>
      <c r="K22" s="37">
        <v>249840</v>
      </c>
    </row>
    <row r="23" spans="1:11" x14ac:dyDescent="0.35">
      <c r="A23" s="24">
        <v>140</v>
      </c>
      <c r="B23" s="24" t="s">
        <v>42</v>
      </c>
      <c r="C23" s="24" t="s">
        <v>39</v>
      </c>
      <c r="D23" s="24"/>
      <c r="E23" s="24"/>
      <c r="F23" s="37">
        <v>216223</v>
      </c>
      <c r="G23" s="37">
        <v>2000</v>
      </c>
      <c r="H23" s="37">
        <v>0</v>
      </c>
      <c r="I23" s="37">
        <v>15796</v>
      </c>
      <c r="J23" s="37">
        <v>14429</v>
      </c>
      <c r="K23" s="37">
        <v>248448</v>
      </c>
    </row>
    <row r="24" spans="1:11" x14ac:dyDescent="0.35">
      <c r="A24" s="24">
        <v>140</v>
      </c>
      <c r="B24" s="24" t="s">
        <v>42</v>
      </c>
      <c r="C24" s="24" t="s">
        <v>40</v>
      </c>
      <c r="D24" s="24"/>
      <c r="E24" s="24"/>
      <c r="F24" s="37">
        <v>209264</v>
      </c>
      <c r="G24" s="37">
        <v>3800</v>
      </c>
      <c r="H24" s="37">
        <v>0</v>
      </c>
      <c r="I24" s="37">
        <v>14835</v>
      </c>
      <c r="J24" s="37">
        <v>10020</v>
      </c>
      <c r="K24" s="37">
        <v>237919</v>
      </c>
    </row>
    <row r="25" spans="1:11" x14ac:dyDescent="0.35">
      <c r="A25" s="24">
        <v>140</v>
      </c>
      <c r="B25" s="24" t="s">
        <v>42</v>
      </c>
      <c r="C25" s="24" t="s">
        <v>41</v>
      </c>
      <c r="D25" s="24"/>
      <c r="E25" s="24"/>
      <c r="F25" s="37">
        <v>183439</v>
      </c>
      <c r="G25" s="37">
        <v>3800</v>
      </c>
      <c r="H25" s="37">
        <v>0</v>
      </c>
      <c r="I25" s="37">
        <v>12974</v>
      </c>
      <c r="J25" s="37">
        <v>9979</v>
      </c>
      <c r="K25" s="37">
        <v>210192</v>
      </c>
    </row>
    <row r="26" spans="1:11" x14ac:dyDescent="0.35">
      <c r="A26" s="24">
        <v>150</v>
      </c>
      <c r="B26" s="24" t="s">
        <v>79</v>
      </c>
      <c r="C26" s="24" t="s">
        <v>73</v>
      </c>
      <c r="D26" s="24"/>
      <c r="E26" s="24"/>
      <c r="F26" s="37">
        <v>163012.68</v>
      </c>
      <c r="G26" s="37"/>
      <c r="H26" s="37"/>
      <c r="I26" s="37">
        <v>12892.12</v>
      </c>
      <c r="J26" s="37">
        <v>22101.360000000001</v>
      </c>
      <c r="K26" s="37">
        <v>198006.15999999997</v>
      </c>
    </row>
    <row r="27" spans="1:11" x14ac:dyDescent="0.35">
      <c r="A27" s="24">
        <v>150</v>
      </c>
      <c r="B27" s="24" t="s">
        <v>79</v>
      </c>
      <c r="C27" s="24" t="s">
        <v>74</v>
      </c>
      <c r="D27" s="24" t="s">
        <v>75</v>
      </c>
      <c r="E27" s="24"/>
      <c r="F27" s="37">
        <v>162810.16</v>
      </c>
      <c r="G27" s="37"/>
      <c r="H27" s="37"/>
      <c r="I27" s="37">
        <v>11554</v>
      </c>
      <c r="J27" s="37">
        <v>9250.08</v>
      </c>
      <c r="K27" s="37">
        <v>183614.24</v>
      </c>
    </row>
    <row r="28" spans="1:11" x14ac:dyDescent="0.35">
      <c r="A28" s="24">
        <v>150</v>
      </c>
      <c r="B28" s="24" t="s">
        <v>79</v>
      </c>
      <c r="C28" s="24" t="s">
        <v>76</v>
      </c>
      <c r="D28" s="24"/>
      <c r="E28" s="24"/>
      <c r="F28" s="37">
        <v>129258.04</v>
      </c>
      <c r="G28" s="37"/>
      <c r="H28" s="37"/>
      <c r="I28" s="37">
        <v>9250.08</v>
      </c>
      <c r="J28" s="37"/>
      <c r="K28" s="37">
        <v>138508.12</v>
      </c>
    </row>
    <row r="29" spans="1:11" x14ac:dyDescent="0.35">
      <c r="A29" s="24">
        <v>150</v>
      </c>
      <c r="B29" s="24" t="s">
        <v>79</v>
      </c>
      <c r="C29" s="24" t="s">
        <v>77</v>
      </c>
      <c r="D29" s="24"/>
      <c r="E29" s="24"/>
      <c r="F29" s="37">
        <v>114477.49</v>
      </c>
      <c r="G29" s="37"/>
      <c r="H29" s="37"/>
      <c r="I29" s="37">
        <v>7094.02</v>
      </c>
      <c r="J29" s="37">
        <v>22101.360000000001</v>
      </c>
      <c r="K29" s="37">
        <v>143672.87</v>
      </c>
    </row>
    <row r="30" spans="1:11" x14ac:dyDescent="0.35">
      <c r="A30" s="24">
        <v>150</v>
      </c>
      <c r="B30" s="24" t="s">
        <v>79</v>
      </c>
      <c r="C30" s="24" t="s">
        <v>78</v>
      </c>
      <c r="D30" s="24"/>
      <c r="E30" s="24"/>
      <c r="F30" s="37">
        <v>108268.7</v>
      </c>
      <c r="G30" s="37"/>
      <c r="H30" s="37"/>
      <c r="I30" s="37">
        <v>7696.82</v>
      </c>
      <c r="J30" s="37">
        <v>17821.439999999999</v>
      </c>
      <c r="K30" s="37">
        <v>133786.96</v>
      </c>
    </row>
    <row r="31" spans="1:11" x14ac:dyDescent="0.35">
      <c r="A31" s="24">
        <v>158</v>
      </c>
      <c r="B31" s="24" t="s">
        <v>35</v>
      </c>
      <c r="C31" s="24" t="s">
        <v>29</v>
      </c>
      <c r="D31" s="24" t="s">
        <v>30</v>
      </c>
      <c r="E31" s="24"/>
      <c r="F31" s="37">
        <v>195459</v>
      </c>
      <c r="G31" s="37"/>
      <c r="H31" s="37"/>
      <c r="I31" s="37">
        <v>6029</v>
      </c>
      <c r="J31" s="37">
        <v>27528</v>
      </c>
      <c r="K31" s="37">
        <v>229016</v>
      </c>
    </row>
    <row r="32" spans="1:11" x14ac:dyDescent="0.35">
      <c r="A32" s="24">
        <v>158</v>
      </c>
      <c r="B32" s="24" t="s">
        <v>35</v>
      </c>
      <c r="C32" s="24" t="s">
        <v>31</v>
      </c>
      <c r="D32" s="24"/>
      <c r="E32" s="24"/>
      <c r="F32" s="37">
        <v>145304</v>
      </c>
      <c r="G32" s="37"/>
      <c r="H32" s="37"/>
      <c r="I32" s="37">
        <v>4385</v>
      </c>
      <c r="J32" s="37">
        <v>22737</v>
      </c>
      <c r="K32" s="37">
        <v>172426</v>
      </c>
    </row>
    <row r="33" spans="1:11" x14ac:dyDescent="0.35">
      <c r="A33" s="24">
        <v>158</v>
      </c>
      <c r="B33" s="24" t="s">
        <v>35</v>
      </c>
      <c r="C33" s="24" t="s">
        <v>32</v>
      </c>
      <c r="D33" s="24"/>
      <c r="E33" s="24"/>
      <c r="F33" s="37">
        <v>141914</v>
      </c>
      <c r="G33" s="37"/>
      <c r="H33" s="37"/>
      <c r="I33" s="37">
        <v>4419</v>
      </c>
      <c r="J33" s="37">
        <v>12083</v>
      </c>
      <c r="K33" s="37">
        <v>158416</v>
      </c>
    </row>
    <row r="34" spans="1:11" x14ac:dyDescent="0.35">
      <c r="A34" s="24">
        <v>158</v>
      </c>
      <c r="B34" s="24" t="s">
        <v>35</v>
      </c>
      <c r="C34" s="24" t="s">
        <v>33</v>
      </c>
      <c r="D34" s="24"/>
      <c r="E34" s="24"/>
      <c r="F34" s="37">
        <v>145843</v>
      </c>
      <c r="G34" s="37"/>
      <c r="H34" s="37"/>
      <c r="I34" s="37">
        <v>4419</v>
      </c>
      <c r="J34" s="37">
        <v>12666</v>
      </c>
      <c r="K34" s="37">
        <v>162928</v>
      </c>
    </row>
    <row r="35" spans="1:11" x14ac:dyDescent="0.35">
      <c r="A35" s="24">
        <v>158</v>
      </c>
      <c r="B35" s="24" t="s">
        <v>35</v>
      </c>
      <c r="C35" s="24" t="s">
        <v>34</v>
      </c>
      <c r="D35" s="24"/>
      <c r="E35" s="24"/>
      <c r="F35" s="37">
        <v>99646</v>
      </c>
      <c r="G35" s="37"/>
      <c r="H35" s="37"/>
      <c r="I35" s="37">
        <v>3256</v>
      </c>
      <c r="J35" s="37">
        <v>10078</v>
      </c>
      <c r="K35" s="37">
        <v>112980</v>
      </c>
    </row>
    <row r="36" spans="1:11" ht="29" x14ac:dyDescent="0.35">
      <c r="A36" s="24">
        <v>207</v>
      </c>
      <c r="B36" s="24" t="s">
        <v>59</v>
      </c>
      <c r="C36" s="2" t="s">
        <v>60</v>
      </c>
      <c r="D36" s="3" t="s">
        <v>61</v>
      </c>
      <c r="E36" s="3" t="s">
        <v>62</v>
      </c>
      <c r="F36" s="36">
        <v>943215.2</v>
      </c>
      <c r="G36" s="36">
        <v>273407.92</v>
      </c>
      <c r="H36" s="36">
        <v>12000</v>
      </c>
      <c r="I36" s="36">
        <v>60999.96</v>
      </c>
      <c r="J36" s="36">
        <v>0</v>
      </c>
      <c r="K36" s="36">
        <v>1289623.0799999998</v>
      </c>
    </row>
    <row r="37" spans="1:11" ht="29" x14ac:dyDescent="0.35">
      <c r="A37" s="24">
        <v>207</v>
      </c>
      <c r="B37" s="24" t="s">
        <v>59</v>
      </c>
      <c r="C37" s="2" t="s">
        <v>63</v>
      </c>
      <c r="D37" s="3"/>
      <c r="E37" s="3" t="s">
        <v>62</v>
      </c>
      <c r="F37" s="36">
        <v>460411.24</v>
      </c>
      <c r="G37" s="36">
        <v>283961.59999999998</v>
      </c>
      <c r="H37" s="36">
        <v>9000</v>
      </c>
      <c r="I37" s="36">
        <v>48520.26</v>
      </c>
      <c r="J37" s="36">
        <v>0</v>
      </c>
      <c r="K37" s="36">
        <v>801893.1</v>
      </c>
    </row>
    <row r="38" spans="1:11" ht="29" x14ac:dyDescent="0.35">
      <c r="A38" s="24">
        <v>207</v>
      </c>
      <c r="B38" s="24" t="s">
        <v>59</v>
      </c>
      <c r="C38" s="2" t="s">
        <v>64</v>
      </c>
      <c r="D38" s="3"/>
      <c r="E38" s="3" t="s">
        <v>62</v>
      </c>
      <c r="F38" s="36">
        <v>445363.04</v>
      </c>
      <c r="G38" s="36">
        <v>125517.6</v>
      </c>
      <c r="H38" s="36">
        <v>0</v>
      </c>
      <c r="I38" s="36">
        <v>44817.42</v>
      </c>
      <c r="J38" s="36">
        <v>0</v>
      </c>
      <c r="K38" s="36">
        <v>615698.06000000006</v>
      </c>
    </row>
    <row r="39" spans="1:11" ht="29" x14ac:dyDescent="0.35">
      <c r="A39" s="24">
        <v>207</v>
      </c>
      <c r="B39" s="24" t="s">
        <v>59</v>
      </c>
      <c r="C39" s="2" t="s">
        <v>65</v>
      </c>
      <c r="D39" s="3"/>
      <c r="E39" s="3" t="s">
        <v>62</v>
      </c>
      <c r="F39" s="36">
        <v>432604.98</v>
      </c>
      <c r="G39" s="36">
        <v>99037.6</v>
      </c>
      <c r="H39" s="36">
        <v>167.7</v>
      </c>
      <c r="I39" s="36">
        <v>43982.64</v>
      </c>
      <c r="J39" s="36">
        <v>0</v>
      </c>
      <c r="K39" s="36">
        <v>575792.91999999993</v>
      </c>
    </row>
    <row r="40" spans="1:11" ht="29" x14ac:dyDescent="0.35">
      <c r="A40" s="24">
        <v>207</v>
      </c>
      <c r="B40" s="24" t="s">
        <v>59</v>
      </c>
      <c r="C40" s="2" t="s">
        <v>66</v>
      </c>
      <c r="D40" s="3"/>
      <c r="E40" s="3" t="s">
        <v>62</v>
      </c>
      <c r="F40" s="36">
        <v>396166.32</v>
      </c>
      <c r="G40" s="36">
        <v>95279.6</v>
      </c>
      <c r="H40" s="36">
        <v>0</v>
      </c>
      <c r="I40" s="36">
        <v>41550.06</v>
      </c>
      <c r="J40" s="36">
        <v>0</v>
      </c>
      <c r="K40" s="36">
        <v>532995.98</v>
      </c>
    </row>
    <row r="41" spans="1:11" x14ac:dyDescent="0.35">
      <c r="A41" s="25">
        <v>8</v>
      </c>
      <c r="B41" s="4" t="s">
        <v>67</v>
      </c>
      <c r="C41" s="2" t="s">
        <v>68</v>
      </c>
      <c r="D41" s="3" t="s">
        <v>37</v>
      </c>
      <c r="E41" s="3"/>
      <c r="F41" s="35">
        <v>261708</v>
      </c>
      <c r="G41" s="35">
        <v>5587</v>
      </c>
      <c r="H41" s="35">
        <v>1150</v>
      </c>
      <c r="I41" s="35"/>
      <c r="J41" s="35"/>
      <c r="K41" s="35">
        <f t="shared" ref="K41:K50" si="1">SUM(F41:J41)</f>
        <v>268445</v>
      </c>
    </row>
    <row r="42" spans="1:11" x14ac:dyDescent="0.35">
      <c r="A42" s="25">
        <v>8</v>
      </c>
      <c r="B42" s="4" t="s">
        <v>67</v>
      </c>
      <c r="C42" s="2" t="s">
        <v>69</v>
      </c>
      <c r="D42" s="3"/>
      <c r="E42" s="3"/>
      <c r="F42" s="35">
        <v>185906</v>
      </c>
      <c r="G42" s="35"/>
      <c r="H42" s="35">
        <v>1150</v>
      </c>
      <c r="I42" s="35"/>
      <c r="J42" s="35"/>
      <c r="K42" s="35">
        <f t="shared" si="1"/>
        <v>187056</v>
      </c>
    </row>
    <row r="43" spans="1:11" x14ac:dyDescent="0.35">
      <c r="A43" s="25">
        <v>8</v>
      </c>
      <c r="B43" s="4" t="s">
        <v>67</v>
      </c>
      <c r="C43" s="2" t="s">
        <v>70</v>
      </c>
      <c r="D43" s="3"/>
      <c r="E43" s="3"/>
      <c r="F43" s="35">
        <v>183642</v>
      </c>
      <c r="G43" s="35"/>
      <c r="H43" s="35">
        <v>1150</v>
      </c>
      <c r="I43" s="35"/>
      <c r="J43" s="35"/>
      <c r="K43" s="35">
        <f t="shared" si="1"/>
        <v>184792</v>
      </c>
    </row>
    <row r="44" spans="1:11" x14ac:dyDescent="0.35">
      <c r="A44" s="25">
        <v>8</v>
      </c>
      <c r="B44" s="4" t="s">
        <v>67</v>
      </c>
      <c r="C44" s="2" t="s">
        <v>71</v>
      </c>
      <c r="D44" s="3"/>
      <c r="E44" s="3"/>
      <c r="F44" s="35">
        <v>162971</v>
      </c>
      <c r="G44" s="35"/>
      <c r="H44" s="35">
        <v>1150</v>
      </c>
      <c r="I44" s="35"/>
      <c r="J44" s="35"/>
      <c r="K44" s="35">
        <f t="shared" si="1"/>
        <v>164121</v>
      </c>
    </row>
    <row r="45" spans="1:11" x14ac:dyDescent="0.35">
      <c r="A45" s="25">
        <v>8</v>
      </c>
      <c r="B45" s="4" t="s">
        <v>67</v>
      </c>
      <c r="C45" s="2" t="s">
        <v>72</v>
      </c>
      <c r="D45" s="3"/>
      <c r="E45" s="3"/>
      <c r="F45" s="35">
        <v>140271</v>
      </c>
      <c r="G45" s="35"/>
      <c r="H45" s="35">
        <v>1150</v>
      </c>
      <c r="I45" s="35"/>
      <c r="J45" s="35"/>
      <c r="K45" s="35">
        <f t="shared" si="1"/>
        <v>141421</v>
      </c>
    </row>
    <row r="46" spans="1:11" x14ac:dyDescent="0.35">
      <c r="A46" s="25">
        <v>46</v>
      </c>
      <c r="B46" s="24" t="s">
        <v>48</v>
      </c>
      <c r="C46" s="2" t="s">
        <v>43</v>
      </c>
      <c r="D46" s="3"/>
      <c r="E46" s="3"/>
      <c r="F46" s="35">
        <v>289036</v>
      </c>
      <c r="G46" s="35">
        <v>33105</v>
      </c>
      <c r="H46" s="35">
        <v>1437.94</v>
      </c>
      <c r="I46" s="35"/>
      <c r="J46" s="35"/>
      <c r="K46" s="35">
        <f t="shared" si="1"/>
        <v>323578.94</v>
      </c>
    </row>
    <row r="47" spans="1:11" x14ac:dyDescent="0.35">
      <c r="A47" s="25">
        <v>46</v>
      </c>
      <c r="B47" s="24" t="s">
        <v>48</v>
      </c>
      <c r="C47" s="2" t="s">
        <v>44</v>
      </c>
      <c r="D47" s="3"/>
      <c r="E47" s="3"/>
      <c r="F47" s="35">
        <v>214721</v>
      </c>
      <c r="G47" s="35">
        <v>25899</v>
      </c>
      <c r="H47" s="35">
        <v>1004.02</v>
      </c>
      <c r="I47" s="35"/>
      <c r="J47" s="35"/>
      <c r="K47" s="35">
        <f t="shared" si="1"/>
        <v>241624.02</v>
      </c>
    </row>
    <row r="48" spans="1:11" x14ac:dyDescent="0.35">
      <c r="A48" s="25">
        <v>46</v>
      </c>
      <c r="B48" s="24" t="s">
        <v>48</v>
      </c>
      <c r="C48" s="2" t="s">
        <v>45</v>
      </c>
      <c r="D48" s="3"/>
      <c r="E48" s="3"/>
      <c r="F48" s="35">
        <v>191919</v>
      </c>
      <c r="G48" s="35">
        <v>23652</v>
      </c>
      <c r="H48" s="35">
        <v>8846.34</v>
      </c>
      <c r="I48" s="35"/>
      <c r="J48" s="35"/>
      <c r="K48" s="35">
        <f t="shared" si="1"/>
        <v>224417.34</v>
      </c>
    </row>
    <row r="49" spans="1:11" x14ac:dyDescent="0.35">
      <c r="A49" s="25">
        <v>46</v>
      </c>
      <c r="B49" s="24" t="s">
        <v>48</v>
      </c>
      <c r="C49" s="2" t="s">
        <v>46</v>
      </c>
      <c r="D49" s="3"/>
      <c r="E49" s="3"/>
      <c r="F49" s="35">
        <v>152147</v>
      </c>
      <c r="G49" s="35">
        <v>17813</v>
      </c>
      <c r="H49" s="35">
        <v>974.02</v>
      </c>
      <c r="I49" s="35"/>
      <c r="J49" s="35"/>
      <c r="K49" s="35">
        <f t="shared" si="1"/>
        <v>170934.02</v>
      </c>
    </row>
    <row r="50" spans="1:11" x14ac:dyDescent="0.35">
      <c r="A50" s="25">
        <v>46</v>
      </c>
      <c r="B50" s="24" t="s">
        <v>48</v>
      </c>
      <c r="C50" s="2" t="s">
        <v>47</v>
      </c>
      <c r="D50" s="3"/>
      <c r="E50" s="3"/>
      <c r="F50" s="35">
        <v>140608</v>
      </c>
      <c r="G50" s="35">
        <v>20844</v>
      </c>
      <c r="H50" s="35">
        <v>5902.88</v>
      </c>
      <c r="I50" s="35"/>
      <c r="J50" s="35"/>
      <c r="K50" s="35">
        <f t="shared" si="1"/>
        <v>167354.88</v>
      </c>
    </row>
    <row r="51" spans="1:11" x14ac:dyDescent="0.35">
      <c r="A51" s="25">
        <v>82</v>
      </c>
      <c r="B51" s="24" t="s">
        <v>57</v>
      </c>
      <c r="C51" s="24" t="s">
        <v>49</v>
      </c>
      <c r="D51" s="24" t="s">
        <v>50</v>
      </c>
      <c r="E51" s="24"/>
      <c r="F51" s="37">
        <v>47423</v>
      </c>
      <c r="G51" s="37"/>
      <c r="H51" s="37"/>
      <c r="I51" s="37">
        <v>948</v>
      </c>
      <c r="J51" s="37">
        <v>16093</v>
      </c>
      <c r="K51" s="37">
        <v>64464</v>
      </c>
    </row>
    <row r="52" spans="1:11" x14ac:dyDescent="0.35">
      <c r="A52" s="25">
        <v>82</v>
      </c>
      <c r="B52" s="24" t="s">
        <v>57</v>
      </c>
      <c r="C52" s="24" t="s">
        <v>51</v>
      </c>
      <c r="D52" s="24" t="s">
        <v>50</v>
      </c>
      <c r="E52" s="24"/>
      <c r="F52" s="37">
        <v>47423</v>
      </c>
      <c r="G52" s="37"/>
      <c r="H52" s="37"/>
      <c r="I52" s="37">
        <v>948</v>
      </c>
      <c r="J52" s="37">
        <v>0</v>
      </c>
      <c r="K52" s="37">
        <v>48371</v>
      </c>
    </row>
    <row r="53" spans="1:11" x14ac:dyDescent="0.35">
      <c r="A53" s="25">
        <v>82</v>
      </c>
      <c r="B53" s="24" t="s">
        <v>57</v>
      </c>
      <c r="C53" s="24" t="s">
        <v>52</v>
      </c>
      <c r="D53" s="24"/>
      <c r="E53" s="24"/>
      <c r="F53" s="37">
        <v>86064</v>
      </c>
      <c r="G53" s="37"/>
      <c r="H53" s="37"/>
      <c r="I53" s="37">
        <v>1571</v>
      </c>
      <c r="J53" s="37">
        <v>9563</v>
      </c>
      <c r="K53" s="37">
        <v>97198</v>
      </c>
    </row>
    <row r="54" spans="1:11" x14ac:dyDescent="0.35">
      <c r="A54" s="25">
        <v>82</v>
      </c>
      <c r="B54" s="24" t="s">
        <v>57</v>
      </c>
      <c r="C54" s="24" t="s">
        <v>53</v>
      </c>
      <c r="D54" s="24"/>
      <c r="E54" s="24"/>
      <c r="F54" s="37">
        <v>85278</v>
      </c>
      <c r="G54" s="37"/>
      <c r="H54" s="37"/>
      <c r="I54" s="37">
        <v>2129</v>
      </c>
      <c r="J54" s="37">
        <v>9563</v>
      </c>
      <c r="K54" s="37">
        <v>96970</v>
      </c>
    </row>
    <row r="55" spans="1:11" x14ac:dyDescent="0.35">
      <c r="A55" s="25">
        <v>82</v>
      </c>
      <c r="B55" s="24" t="s">
        <v>57</v>
      </c>
      <c r="C55" s="24" t="s">
        <v>54</v>
      </c>
      <c r="D55" s="24"/>
      <c r="E55" s="24"/>
      <c r="F55" s="37">
        <v>83748</v>
      </c>
      <c r="G55" s="37"/>
      <c r="H55" s="37"/>
      <c r="I55" s="37">
        <v>0</v>
      </c>
      <c r="J55" s="37">
        <v>18268</v>
      </c>
      <c r="K55" s="37">
        <v>102016</v>
      </c>
    </row>
    <row r="56" spans="1:11" x14ac:dyDescent="0.35">
      <c r="A56" s="25">
        <v>82</v>
      </c>
      <c r="B56" s="24" t="s">
        <v>57</v>
      </c>
      <c r="C56" s="24" t="s">
        <v>55</v>
      </c>
      <c r="D56" s="24"/>
      <c r="E56" s="24"/>
      <c r="F56" s="37">
        <v>70425</v>
      </c>
      <c r="G56" s="37"/>
      <c r="H56" s="37"/>
      <c r="I56" s="37">
        <v>1634</v>
      </c>
      <c r="J56" s="37">
        <v>9563</v>
      </c>
      <c r="K56" s="37">
        <v>81622</v>
      </c>
    </row>
    <row r="57" spans="1:11" x14ac:dyDescent="0.35">
      <c r="A57" s="25">
        <v>82</v>
      </c>
      <c r="B57" s="24" t="s">
        <v>57</v>
      </c>
      <c r="C57" s="24" t="s">
        <v>56</v>
      </c>
      <c r="D57" s="24"/>
      <c r="E57" s="24"/>
      <c r="F57" s="37">
        <v>69245</v>
      </c>
      <c r="G57" s="37"/>
      <c r="H57" s="37"/>
      <c r="I57" s="37">
        <v>1728</v>
      </c>
      <c r="J57" s="37">
        <v>18268</v>
      </c>
      <c r="K57" s="37">
        <v>89241</v>
      </c>
    </row>
    <row r="58" spans="1:11" x14ac:dyDescent="0.35">
      <c r="A58" s="25">
        <v>96</v>
      </c>
      <c r="B58" s="24" t="s">
        <v>28</v>
      </c>
      <c r="C58" s="24" t="s">
        <v>23</v>
      </c>
      <c r="D58" s="24"/>
      <c r="E58" s="24"/>
      <c r="F58" s="37">
        <v>222770</v>
      </c>
      <c r="G58" s="37"/>
      <c r="H58" s="37"/>
      <c r="I58" s="37">
        <v>6968</v>
      </c>
      <c r="J58" s="37">
        <v>2000</v>
      </c>
      <c r="K58" s="37">
        <v>231738</v>
      </c>
    </row>
    <row r="59" spans="1:11" x14ac:dyDescent="0.35">
      <c r="A59" s="25">
        <v>96</v>
      </c>
      <c r="B59" s="24" t="s">
        <v>28</v>
      </c>
      <c r="C59" s="24" t="s">
        <v>24</v>
      </c>
      <c r="D59" s="24"/>
      <c r="E59" s="24"/>
      <c r="F59" s="37">
        <v>143589</v>
      </c>
      <c r="G59" s="37"/>
      <c r="H59" s="37"/>
      <c r="I59" s="37">
        <v>3983</v>
      </c>
      <c r="J59" s="37">
        <v>2000</v>
      </c>
      <c r="K59" s="37">
        <v>149572</v>
      </c>
    </row>
    <row r="60" spans="1:11" x14ac:dyDescent="0.35">
      <c r="A60" s="25">
        <v>96</v>
      </c>
      <c r="B60" s="24" t="s">
        <v>28</v>
      </c>
      <c r="C60" s="24" t="s">
        <v>25</v>
      </c>
      <c r="D60" s="24"/>
      <c r="E60" s="24"/>
      <c r="F60" s="37">
        <v>125101</v>
      </c>
      <c r="G60" s="37"/>
      <c r="H60" s="37"/>
      <c r="I60" s="37">
        <v>1300</v>
      </c>
      <c r="J60" s="37">
        <v>900</v>
      </c>
      <c r="K60" s="37">
        <v>127301</v>
      </c>
    </row>
    <row r="61" spans="1:11" x14ac:dyDescent="0.35">
      <c r="A61" s="25">
        <v>96</v>
      </c>
      <c r="B61" s="24" t="s">
        <v>28</v>
      </c>
      <c r="C61" s="24" t="s">
        <v>26</v>
      </c>
      <c r="D61" s="24"/>
      <c r="E61" s="24"/>
      <c r="F61" s="37">
        <v>116429</v>
      </c>
      <c r="G61" s="37"/>
      <c r="H61" s="37"/>
      <c r="I61" s="37">
        <v>3493</v>
      </c>
      <c r="J61" s="37">
        <v>1000</v>
      </c>
      <c r="K61" s="37">
        <v>120922</v>
      </c>
    </row>
    <row r="62" spans="1:11" x14ac:dyDescent="0.35">
      <c r="A62" s="25">
        <v>96</v>
      </c>
      <c r="B62" s="24" t="s">
        <v>28</v>
      </c>
      <c r="C62" s="24" t="s">
        <v>27</v>
      </c>
      <c r="D62" s="24"/>
      <c r="E62" s="24"/>
      <c r="F62" s="37">
        <v>115391</v>
      </c>
      <c r="G62" s="37"/>
      <c r="H62" s="37"/>
      <c r="I62" s="37">
        <v>3462</v>
      </c>
      <c r="J62" s="37">
        <v>1000</v>
      </c>
      <c r="K62" s="37">
        <v>119853</v>
      </c>
    </row>
    <row r="63" spans="1:11" x14ac:dyDescent="0.35">
      <c r="A63" s="24">
        <v>20</v>
      </c>
      <c r="B63" s="24" t="s">
        <v>89</v>
      </c>
      <c r="C63" s="24" t="s">
        <v>91</v>
      </c>
      <c r="D63" s="24" t="s">
        <v>30</v>
      </c>
      <c r="E63" s="24" t="s">
        <v>90</v>
      </c>
      <c r="F63" s="37">
        <v>235618</v>
      </c>
      <c r="G63" s="37">
        <v>23628</v>
      </c>
      <c r="H63" s="37">
        <v>4085</v>
      </c>
      <c r="I63" s="37">
        <v>17283</v>
      </c>
      <c r="J63" s="37">
        <v>3474</v>
      </c>
      <c r="K63" s="37">
        <v>284089</v>
      </c>
    </row>
    <row r="64" spans="1:11" x14ac:dyDescent="0.35">
      <c r="A64" s="24">
        <v>20</v>
      </c>
      <c r="B64" s="24" t="s">
        <v>89</v>
      </c>
      <c r="C64" s="24" t="s">
        <v>92</v>
      </c>
      <c r="D64" s="24"/>
      <c r="E64" s="24"/>
      <c r="F64" s="37">
        <v>744016</v>
      </c>
      <c r="G64" s="37">
        <v>1056586</v>
      </c>
      <c r="H64" s="37">
        <v>246967</v>
      </c>
      <c r="I64" s="37">
        <v>702762</v>
      </c>
      <c r="J64" s="37">
        <v>27023</v>
      </c>
      <c r="K64" s="37">
        <v>2777354</v>
      </c>
    </row>
    <row r="65" spans="1:11" x14ac:dyDescent="0.35">
      <c r="A65" s="24">
        <v>20</v>
      </c>
      <c r="B65" s="24" t="s">
        <v>89</v>
      </c>
      <c r="C65" s="24" t="s">
        <v>93</v>
      </c>
      <c r="D65" s="24"/>
      <c r="E65" s="24"/>
      <c r="F65" s="37">
        <v>536601</v>
      </c>
      <c r="G65" s="37">
        <v>369074</v>
      </c>
      <c r="H65" s="37">
        <v>447628</v>
      </c>
      <c r="I65" s="37">
        <v>123728</v>
      </c>
      <c r="J65" s="37">
        <v>18644</v>
      </c>
      <c r="K65" s="37">
        <v>1495675</v>
      </c>
    </row>
    <row r="66" spans="1:11" x14ac:dyDescent="0.35">
      <c r="A66" s="24">
        <v>20</v>
      </c>
      <c r="B66" s="24" t="s">
        <v>89</v>
      </c>
      <c r="C66" s="24" t="s">
        <v>94</v>
      </c>
      <c r="D66" s="24"/>
      <c r="E66" s="24"/>
      <c r="F66" s="37">
        <v>335147</v>
      </c>
      <c r="G66" s="37">
        <v>232760</v>
      </c>
      <c r="H66" s="37">
        <v>75671</v>
      </c>
      <c r="I66" s="37">
        <v>114489</v>
      </c>
      <c r="J66" s="37">
        <v>24534</v>
      </c>
      <c r="K66" s="37">
        <v>782601</v>
      </c>
    </row>
    <row r="67" spans="1:11" x14ac:dyDescent="0.35">
      <c r="A67" s="24">
        <v>20</v>
      </c>
      <c r="B67" s="24" t="s">
        <v>89</v>
      </c>
      <c r="C67" s="24" t="s">
        <v>95</v>
      </c>
      <c r="D67" s="24"/>
      <c r="E67" s="24"/>
      <c r="F67" s="37">
        <v>330411</v>
      </c>
      <c r="G67" s="37">
        <v>227677</v>
      </c>
      <c r="H67" s="37">
        <v>76985</v>
      </c>
      <c r="I67" s="37">
        <v>115456</v>
      </c>
      <c r="J67" s="37">
        <v>23996</v>
      </c>
      <c r="K67" s="37">
        <v>774525</v>
      </c>
    </row>
    <row r="68" spans="1:11" x14ac:dyDescent="0.35">
      <c r="A68" s="24">
        <v>20</v>
      </c>
      <c r="B68" s="24" t="s">
        <v>89</v>
      </c>
      <c r="C68" s="24" t="s">
        <v>96</v>
      </c>
      <c r="D68" s="24"/>
      <c r="E68" s="24"/>
      <c r="F68" s="37">
        <v>163114</v>
      </c>
      <c r="G68" s="37">
        <v>259782</v>
      </c>
      <c r="H68" s="37">
        <v>101225</v>
      </c>
      <c r="I68" s="37">
        <v>199203</v>
      </c>
      <c r="J68" s="37">
        <v>15575</v>
      </c>
      <c r="K68" s="37">
        <v>738899</v>
      </c>
    </row>
    <row r="69" spans="1:11" x14ac:dyDescent="0.35">
      <c r="A69" s="24">
        <v>79</v>
      </c>
      <c r="B69" s="24" t="s">
        <v>97</v>
      </c>
      <c r="C69" s="24" t="s">
        <v>98</v>
      </c>
      <c r="D69" s="24" t="s">
        <v>99</v>
      </c>
      <c r="E69" s="24"/>
      <c r="F69" s="37">
        <v>145675</v>
      </c>
      <c r="G69" s="37">
        <v>48549</v>
      </c>
      <c r="H69" s="37">
        <v>44290</v>
      </c>
      <c r="I69" s="37">
        <v>12025</v>
      </c>
      <c r="J69" s="37">
        <v>10069</v>
      </c>
      <c r="K69" s="37">
        <v>260608</v>
      </c>
    </row>
    <row r="70" spans="1:11" x14ac:dyDescent="0.35">
      <c r="A70" s="24">
        <v>79</v>
      </c>
      <c r="B70" s="24" t="s">
        <v>97</v>
      </c>
      <c r="C70" s="24" t="s">
        <v>100</v>
      </c>
      <c r="D70" s="24"/>
      <c r="E70" s="24"/>
      <c r="F70" s="37">
        <v>171773</v>
      </c>
      <c r="G70" s="37"/>
      <c r="H70" s="37"/>
      <c r="I70" s="37">
        <v>12800</v>
      </c>
      <c r="J70" s="37">
        <v>19857</v>
      </c>
      <c r="K70" s="37">
        <v>204430</v>
      </c>
    </row>
    <row r="71" spans="1:11" x14ac:dyDescent="0.35">
      <c r="A71" s="24">
        <v>79</v>
      </c>
      <c r="B71" s="24" t="s">
        <v>97</v>
      </c>
      <c r="C71" s="24" t="s">
        <v>101</v>
      </c>
      <c r="D71" s="24"/>
      <c r="E71" s="24"/>
      <c r="F71" s="37">
        <v>103008</v>
      </c>
      <c r="G71" s="37"/>
      <c r="H71" s="37">
        <v>7508</v>
      </c>
      <c r="I71" s="37"/>
      <c r="J71" s="37">
        <v>19857</v>
      </c>
      <c r="K71" s="37">
        <v>130373</v>
      </c>
    </row>
    <row r="72" spans="1:11" x14ac:dyDescent="0.35">
      <c r="A72" s="24">
        <v>79</v>
      </c>
      <c r="B72" s="24" t="s">
        <v>97</v>
      </c>
      <c r="C72" s="24" t="s">
        <v>102</v>
      </c>
      <c r="D72" s="24"/>
      <c r="E72" s="24"/>
      <c r="F72" s="37">
        <v>96264</v>
      </c>
      <c r="G72" s="37"/>
      <c r="H72" s="37">
        <v>10502</v>
      </c>
      <c r="I72" s="37">
        <v>12091</v>
      </c>
      <c r="J72" s="37">
        <v>19857</v>
      </c>
      <c r="K72" s="37">
        <v>138714</v>
      </c>
    </row>
    <row r="73" spans="1:11" x14ac:dyDescent="0.35">
      <c r="A73" s="24">
        <v>79</v>
      </c>
      <c r="B73" s="24" t="s">
        <v>97</v>
      </c>
      <c r="C73" s="24" t="s">
        <v>103</v>
      </c>
      <c r="D73" s="24"/>
      <c r="E73" s="24"/>
      <c r="F73" s="37">
        <v>104939</v>
      </c>
      <c r="G73" s="37"/>
      <c r="H73" s="37"/>
      <c r="I73" s="37">
        <v>12054</v>
      </c>
      <c r="J73" s="37">
        <v>19857</v>
      </c>
      <c r="K73" s="37">
        <v>136851</v>
      </c>
    </row>
    <row r="74" spans="1:11" ht="29" x14ac:dyDescent="0.35">
      <c r="A74" s="24">
        <v>38</v>
      </c>
      <c r="B74" s="24" t="s">
        <v>104</v>
      </c>
      <c r="C74" s="24" t="s">
        <v>105</v>
      </c>
      <c r="D74" s="24" t="s">
        <v>106</v>
      </c>
      <c r="E74" s="24" t="s">
        <v>104</v>
      </c>
      <c r="F74" s="37">
        <v>155885.63999999998</v>
      </c>
      <c r="G74" s="37">
        <v>45436.1</v>
      </c>
      <c r="H74" s="37">
        <v>227571.49</v>
      </c>
      <c r="I74" s="37">
        <v>11238.81</v>
      </c>
      <c r="J74" s="37">
        <v>18788.09</v>
      </c>
      <c r="K74" s="37">
        <v>458920.13</v>
      </c>
    </row>
    <row r="75" spans="1:11" ht="29" x14ac:dyDescent="0.35">
      <c r="A75" s="24">
        <v>38</v>
      </c>
      <c r="B75" s="24" t="s">
        <v>104</v>
      </c>
      <c r="C75" s="24" t="s">
        <v>107</v>
      </c>
      <c r="D75" s="24" t="s">
        <v>106</v>
      </c>
      <c r="E75" s="24" t="s">
        <v>104</v>
      </c>
      <c r="F75" s="37">
        <v>306130.32</v>
      </c>
      <c r="G75" s="37">
        <v>45449.04</v>
      </c>
      <c r="H75" s="37">
        <v>4426.0599999999995</v>
      </c>
      <c r="I75" s="37">
        <v>15250</v>
      </c>
      <c r="J75" s="37">
        <v>22976.799999999999</v>
      </c>
      <c r="K75" s="37">
        <v>394232.22</v>
      </c>
    </row>
    <row r="76" spans="1:11" ht="29" x14ac:dyDescent="0.35">
      <c r="A76" s="24">
        <v>38</v>
      </c>
      <c r="B76" s="24" t="s">
        <v>104</v>
      </c>
      <c r="C76" s="24" t="s">
        <v>108</v>
      </c>
      <c r="D76" s="24" t="s">
        <v>106</v>
      </c>
      <c r="E76" s="24" t="s">
        <v>104</v>
      </c>
      <c r="F76" s="37">
        <v>245352.72</v>
      </c>
      <c r="G76" s="37">
        <v>26582.400000000001</v>
      </c>
      <c r="H76" s="37">
        <v>2819.44</v>
      </c>
      <c r="I76" s="37">
        <v>12547.8</v>
      </c>
      <c r="J76" s="37">
        <v>22566.74</v>
      </c>
      <c r="K76" s="37">
        <v>309869.09999999998</v>
      </c>
    </row>
    <row r="77" spans="1:11" ht="29" x14ac:dyDescent="0.35">
      <c r="A77" s="24">
        <v>38</v>
      </c>
      <c r="B77" s="24" t="s">
        <v>104</v>
      </c>
      <c r="C77" s="24" t="s">
        <v>109</v>
      </c>
      <c r="D77" s="24" t="s">
        <v>106</v>
      </c>
      <c r="E77" s="24" t="s">
        <v>104</v>
      </c>
      <c r="F77" s="37">
        <v>186186.08</v>
      </c>
      <c r="G77" s="37">
        <v>26317.200000000001</v>
      </c>
      <c r="H77" s="37">
        <v>1465.1</v>
      </c>
      <c r="I77" s="37">
        <v>9377.7999999999993</v>
      </c>
      <c r="J77" s="37">
        <v>17780.560000000001</v>
      </c>
      <c r="K77" s="37">
        <v>241126.74</v>
      </c>
    </row>
    <row r="78" spans="1:11" ht="29" x14ac:dyDescent="0.35">
      <c r="A78" s="24">
        <v>38</v>
      </c>
      <c r="B78" s="24" t="s">
        <v>104</v>
      </c>
      <c r="C78" s="24" t="s">
        <v>110</v>
      </c>
      <c r="D78" s="24" t="s">
        <v>37</v>
      </c>
      <c r="E78" s="24" t="s">
        <v>104</v>
      </c>
      <c r="F78" s="37">
        <v>247501.72</v>
      </c>
      <c r="G78" s="37">
        <v>23897.02</v>
      </c>
      <c r="H78" s="37">
        <v>6010.64</v>
      </c>
      <c r="I78" s="37">
        <v>17059.77</v>
      </c>
      <c r="J78" s="37">
        <v>26953.200000000001</v>
      </c>
      <c r="K78" s="37">
        <v>321422.35000000003</v>
      </c>
    </row>
    <row r="79" spans="1:11" x14ac:dyDescent="0.35">
      <c r="A79" s="24">
        <v>54</v>
      </c>
      <c r="B79" s="24" t="s">
        <v>111</v>
      </c>
      <c r="C79" s="5" t="s">
        <v>112</v>
      </c>
      <c r="D79" s="6" t="s">
        <v>113</v>
      </c>
      <c r="E79" s="6"/>
      <c r="F79" s="38">
        <v>233729.77</v>
      </c>
      <c r="G79" s="38">
        <v>1359.62</v>
      </c>
      <c r="H79" s="38"/>
      <c r="I79" s="38">
        <v>21844.67</v>
      </c>
      <c r="J79" s="38">
        <v>19587.599999999999</v>
      </c>
      <c r="K79" s="38">
        <v>276521.65999999997</v>
      </c>
    </row>
    <row r="80" spans="1:11" x14ac:dyDescent="0.35">
      <c r="A80" s="24">
        <v>54</v>
      </c>
      <c r="B80" s="24" t="s">
        <v>111</v>
      </c>
      <c r="C80" s="5" t="s">
        <v>114</v>
      </c>
      <c r="D80" s="6"/>
      <c r="E80" s="6"/>
      <c r="F80" s="38">
        <v>142256.99</v>
      </c>
      <c r="G80" s="38">
        <v>1359.62</v>
      </c>
      <c r="H80" s="38"/>
      <c r="I80" s="38">
        <v>25863.81</v>
      </c>
      <c r="J80" s="38">
        <v>32321.759999999998</v>
      </c>
      <c r="K80" s="38">
        <v>201802.18</v>
      </c>
    </row>
    <row r="81" spans="1:11" x14ac:dyDescent="0.35">
      <c r="A81" s="24">
        <v>54</v>
      </c>
      <c r="B81" s="24" t="s">
        <v>111</v>
      </c>
      <c r="C81" s="5" t="s">
        <v>115</v>
      </c>
      <c r="D81" s="6"/>
      <c r="E81" s="6"/>
      <c r="F81" s="38">
        <v>108464.33</v>
      </c>
      <c r="G81" s="38"/>
      <c r="H81" s="38"/>
      <c r="I81" s="38">
        <v>30166.39</v>
      </c>
      <c r="J81" s="38">
        <v>18771.45</v>
      </c>
      <c r="K81" s="38">
        <v>157402.17000000001</v>
      </c>
    </row>
    <row r="82" spans="1:11" x14ac:dyDescent="0.35">
      <c r="A82" s="24">
        <v>54</v>
      </c>
      <c r="B82" s="24" t="s">
        <v>111</v>
      </c>
      <c r="C82" s="5" t="s">
        <v>116</v>
      </c>
      <c r="D82" s="6"/>
      <c r="E82" s="6"/>
      <c r="F82" s="38">
        <v>110205.44</v>
      </c>
      <c r="G82" s="38">
        <v>1359.62</v>
      </c>
      <c r="H82" s="38"/>
      <c r="I82" s="38">
        <v>16682.080000000002</v>
      </c>
      <c r="J82" s="38">
        <v>13234.19</v>
      </c>
      <c r="K82" s="38">
        <v>141481.32999999999</v>
      </c>
    </row>
    <row r="83" spans="1:11" x14ac:dyDescent="0.35">
      <c r="A83" s="24">
        <v>54</v>
      </c>
      <c r="B83" s="24" t="s">
        <v>111</v>
      </c>
      <c r="C83" s="5" t="s">
        <v>117</v>
      </c>
      <c r="D83" s="6"/>
      <c r="E83" s="6"/>
      <c r="F83" s="38">
        <v>94024.14</v>
      </c>
      <c r="G83" s="38">
        <v>1359.62</v>
      </c>
      <c r="H83" s="38"/>
      <c r="I83" s="38">
        <v>13033.55</v>
      </c>
      <c r="J83" s="38">
        <v>17345.28</v>
      </c>
      <c r="K83" s="38">
        <v>125762.59</v>
      </c>
    </row>
    <row r="84" spans="1:11" x14ac:dyDescent="0.35">
      <c r="A84" s="24">
        <v>131</v>
      </c>
      <c r="B84" s="24" t="s">
        <v>118</v>
      </c>
      <c r="C84" s="5" t="s">
        <v>119</v>
      </c>
      <c r="D84" s="6" t="s">
        <v>113</v>
      </c>
      <c r="E84" s="7"/>
      <c r="F84" s="39">
        <v>926784.42</v>
      </c>
      <c r="G84" s="39">
        <v>429961</v>
      </c>
      <c r="H84" s="39">
        <v>106079.84</v>
      </c>
      <c r="I84" s="39">
        <v>123611</v>
      </c>
      <c r="J84" s="39">
        <v>20734.519999999997</v>
      </c>
      <c r="K84" s="39">
        <f>SUM(F84:J84)</f>
        <v>1607170.78</v>
      </c>
    </row>
    <row r="85" spans="1:11" x14ac:dyDescent="0.35">
      <c r="A85" s="24">
        <v>131</v>
      </c>
      <c r="B85" s="24" t="s">
        <v>118</v>
      </c>
      <c r="C85" s="5" t="s">
        <v>120</v>
      </c>
      <c r="D85" s="6" t="s">
        <v>18</v>
      </c>
      <c r="E85" s="7"/>
      <c r="F85" s="39">
        <v>501716.84</v>
      </c>
      <c r="G85" s="39">
        <v>208248</v>
      </c>
      <c r="H85" s="39">
        <v>87827.140000000014</v>
      </c>
      <c r="I85" s="39">
        <v>71590.05</v>
      </c>
      <c r="J85" s="39">
        <v>16515.07</v>
      </c>
      <c r="K85" s="39">
        <f t="shared" ref="K85:K88" si="2">SUM(F85:J85)</f>
        <v>885897.10000000009</v>
      </c>
    </row>
    <row r="86" spans="1:11" x14ac:dyDescent="0.35">
      <c r="A86" s="24">
        <v>131</v>
      </c>
      <c r="B86" s="24" t="s">
        <v>118</v>
      </c>
      <c r="C86" s="5" t="s">
        <v>121</v>
      </c>
      <c r="D86" s="6" t="s">
        <v>18</v>
      </c>
      <c r="E86" s="7"/>
      <c r="F86" s="39">
        <v>518949.73000000004</v>
      </c>
      <c r="G86" s="39">
        <v>188233</v>
      </c>
      <c r="H86" s="39">
        <v>39999</v>
      </c>
      <c r="I86" s="39">
        <v>78865.73</v>
      </c>
      <c r="J86" s="39">
        <v>18016.439999999999</v>
      </c>
      <c r="K86" s="39">
        <f t="shared" si="2"/>
        <v>844063.89999999991</v>
      </c>
    </row>
    <row r="87" spans="1:11" x14ac:dyDescent="0.35">
      <c r="A87" s="24">
        <v>131</v>
      </c>
      <c r="B87" s="24" t="s">
        <v>118</v>
      </c>
      <c r="C87" s="5" t="s">
        <v>122</v>
      </c>
      <c r="D87" s="6" t="s">
        <v>18</v>
      </c>
      <c r="E87" s="7"/>
      <c r="F87" s="39">
        <v>490385.62</v>
      </c>
      <c r="G87" s="39">
        <v>207989</v>
      </c>
      <c r="H87" s="39">
        <v>5304</v>
      </c>
      <c r="I87" s="39">
        <v>72961.21100000001</v>
      </c>
      <c r="J87" s="39">
        <v>24312.12</v>
      </c>
      <c r="K87" s="39">
        <f t="shared" si="2"/>
        <v>800951.951</v>
      </c>
    </row>
    <row r="88" spans="1:11" x14ac:dyDescent="0.35">
      <c r="A88" s="24">
        <v>131</v>
      </c>
      <c r="B88" s="24" t="s">
        <v>118</v>
      </c>
      <c r="C88" s="5" t="s">
        <v>123</v>
      </c>
      <c r="D88" s="6" t="s">
        <v>18</v>
      </c>
      <c r="E88" s="7"/>
      <c r="F88" s="39">
        <v>443481.54</v>
      </c>
      <c r="G88" s="39">
        <v>144978</v>
      </c>
      <c r="H88" s="39">
        <v>2973.34</v>
      </c>
      <c r="I88" s="39">
        <v>60094.032999999996</v>
      </c>
      <c r="J88" s="39">
        <v>12731.76</v>
      </c>
      <c r="K88" s="39">
        <f t="shared" si="2"/>
        <v>664258.67299999995</v>
      </c>
    </row>
    <row r="89" spans="1:11" x14ac:dyDescent="0.35">
      <c r="A89" s="24">
        <v>134</v>
      </c>
      <c r="B89" s="24" t="s">
        <v>124</v>
      </c>
      <c r="C89" s="8" t="s">
        <v>125</v>
      </c>
      <c r="D89" s="7" t="s">
        <v>37</v>
      </c>
      <c r="E89" s="7"/>
      <c r="F89" s="39">
        <f>394605.61-G89-H89-26875.56-2358.75</f>
        <v>355802.88</v>
      </c>
      <c r="G89" s="39">
        <f>9568.42</f>
        <v>9568.42</v>
      </c>
      <c r="H89" s="39"/>
      <c r="I89" s="39">
        <f>22854.48+26875.56</f>
        <v>49730.04</v>
      </c>
      <c r="J89" s="39">
        <f>38303.11-1426.4-30.03-22854.48</f>
        <v>13992.2</v>
      </c>
      <c r="K89" s="39">
        <f>SUM(F89:J89)</f>
        <v>429093.54</v>
      </c>
    </row>
    <row r="90" spans="1:11" x14ac:dyDescent="0.35">
      <c r="A90" s="24">
        <v>134</v>
      </c>
      <c r="B90" s="24" t="s">
        <v>124</v>
      </c>
      <c r="C90" s="8" t="s">
        <v>126</v>
      </c>
      <c r="D90" s="7"/>
      <c r="E90" s="7"/>
      <c r="F90" s="39">
        <f>252149-G90-H90</f>
        <v>252149</v>
      </c>
      <c r="G90" s="39"/>
      <c r="H90" s="39"/>
      <c r="I90" s="39"/>
      <c r="J90" s="39"/>
      <c r="K90" s="39">
        <f t="shared" ref="K90:K91" si="3">SUM(F90:J90)</f>
        <v>252149</v>
      </c>
    </row>
    <row r="91" spans="1:11" x14ac:dyDescent="0.35">
      <c r="A91" s="24">
        <v>134</v>
      </c>
      <c r="B91" s="24" t="s">
        <v>124</v>
      </c>
      <c r="C91" s="8" t="s">
        <v>127</v>
      </c>
      <c r="D91" s="7"/>
      <c r="E91" s="7"/>
      <c r="F91" s="39">
        <f>168818.99-G91-H91-16118.62</f>
        <v>143175.29999999999</v>
      </c>
      <c r="G91" s="39">
        <v>9525.07</v>
      </c>
      <c r="H91" s="39"/>
      <c r="I91" s="39">
        <v>4520.6000000000004</v>
      </c>
      <c r="J91" s="39">
        <f>19646.57-1426.4-30.03-4520.6</f>
        <v>13669.539999999999</v>
      </c>
      <c r="K91" s="39">
        <f t="shared" si="3"/>
        <v>170890.51</v>
      </c>
    </row>
    <row r="92" spans="1:11" x14ac:dyDescent="0.35">
      <c r="A92" s="24">
        <v>134</v>
      </c>
      <c r="B92" s="24" t="s">
        <v>124</v>
      </c>
      <c r="C92" s="8" t="s">
        <v>128</v>
      </c>
      <c r="D92" s="7"/>
      <c r="E92" s="7"/>
      <c r="F92" s="39">
        <v>147208.6</v>
      </c>
      <c r="G92" s="39">
        <v>2047.26</v>
      </c>
      <c r="H92" s="39"/>
      <c r="I92" s="39">
        <v>9671.4500000000007</v>
      </c>
      <c r="J92" s="39">
        <v>10618.2</v>
      </c>
      <c r="K92" s="39">
        <f t="shared" ref="K92" si="4">SUM(F92:J92)</f>
        <v>169545.51000000004</v>
      </c>
    </row>
    <row r="93" spans="1:11" x14ac:dyDescent="0.35">
      <c r="A93" s="24">
        <v>134</v>
      </c>
      <c r="B93" s="24" t="s">
        <v>124</v>
      </c>
      <c r="C93" s="8" t="s">
        <v>129</v>
      </c>
      <c r="D93" s="7"/>
      <c r="E93" s="7"/>
      <c r="F93" s="39">
        <f>190756.64-G93-H93-46516.47</f>
        <v>143846.57</v>
      </c>
      <c r="G93" s="39">
        <v>18.600000000000001</v>
      </c>
      <c r="H93" s="39">
        <v>375</v>
      </c>
      <c r="I93" s="39">
        <v>13671.97</v>
      </c>
      <c r="J93" s="39">
        <f>28533.13-13671.97-30.03-1426.4</f>
        <v>13404.730000000001</v>
      </c>
      <c r="K93" s="39">
        <f t="shared" ref="K93" si="5">SUM(F93:J93)</f>
        <v>171316.87000000002</v>
      </c>
    </row>
    <row r="94" spans="1:11" x14ac:dyDescent="0.35">
      <c r="A94" s="24">
        <v>147</v>
      </c>
      <c r="B94" s="24" t="s">
        <v>130</v>
      </c>
      <c r="C94" s="8" t="s">
        <v>131</v>
      </c>
      <c r="D94" s="7" t="s">
        <v>132</v>
      </c>
      <c r="E94" s="7" t="s">
        <v>133</v>
      </c>
      <c r="F94" s="39">
        <v>250000</v>
      </c>
      <c r="G94" s="39">
        <v>0</v>
      </c>
      <c r="H94" s="39">
        <v>0</v>
      </c>
      <c r="I94" s="39">
        <v>2307</v>
      </c>
      <c r="J94" s="39">
        <v>0</v>
      </c>
      <c r="K94" s="39">
        <f>SUM(F94:J94)</f>
        <v>252307</v>
      </c>
    </row>
    <row r="95" spans="1:11" x14ac:dyDescent="0.35">
      <c r="A95" s="24">
        <v>147</v>
      </c>
      <c r="B95" s="24" t="s">
        <v>130</v>
      </c>
      <c r="C95" s="8" t="s">
        <v>134</v>
      </c>
      <c r="D95" s="7"/>
      <c r="E95" s="7" t="s">
        <v>133</v>
      </c>
      <c r="F95" s="39">
        <v>170976</v>
      </c>
      <c r="G95" s="39">
        <v>0</v>
      </c>
      <c r="H95" s="39">
        <v>18978</v>
      </c>
      <c r="I95" s="39">
        <v>5586</v>
      </c>
      <c r="J95" s="39">
        <v>11266</v>
      </c>
      <c r="K95" s="39">
        <f t="shared" ref="K95:K98" si="6">SUM(F95:J95)</f>
        <v>206806</v>
      </c>
    </row>
    <row r="96" spans="1:11" x14ac:dyDescent="0.35">
      <c r="A96" s="24">
        <v>147</v>
      </c>
      <c r="B96" s="24" t="s">
        <v>130</v>
      </c>
      <c r="C96" s="8" t="s">
        <v>135</v>
      </c>
      <c r="D96" s="7"/>
      <c r="E96" s="7" t="s">
        <v>133</v>
      </c>
      <c r="F96" s="39">
        <v>135928</v>
      </c>
      <c r="G96" s="39">
        <v>0</v>
      </c>
      <c r="H96" s="39">
        <v>9565</v>
      </c>
      <c r="I96" s="39">
        <v>4269</v>
      </c>
      <c r="J96" s="39">
        <v>11266</v>
      </c>
      <c r="K96" s="39">
        <f t="shared" si="6"/>
        <v>161028</v>
      </c>
    </row>
    <row r="97" spans="1:11" x14ac:dyDescent="0.35">
      <c r="A97" s="24">
        <v>147</v>
      </c>
      <c r="B97" s="24" t="s">
        <v>130</v>
      </c>
      <c r="C97" s="8" t="s">
        <v>136</v>
      </c>
      <c r="D97" s="7"/>
      <c r="E97" s="7" t="s">
        <v>133</v>
      </c>
      <c r="F97" s="39">
        <v>110000</v>
      </c>
      <c r="G97" s="39">
        <v>0</v>
      </c>
      <c r="H97" s="39">
        <v>6137</v>
      </c>
      <c r="I97" s="39">
        <v>3482</v>
      </c>
      <c r="J97" s="39">
        <v>11266</v>
      </c>
      <c r="K97" s="39">
        <f t="shared" si="6"/>
        <v>130885</v>
      </c>
    </row>
    <row r="98" spans="1:11" x14ac:dyDescent="0.35">
      <c r="A98" s="24">
        <v>147</v>
      </c>
      <c r="B98" s="24" t="s">
        <v>130</v>
      </c>
      <c r="C98" s="8" t="s">
        <v>137</v>
      </c>
      <c r="D98" s="7"/>
      <c r="E98" s="7" t="s">
        <v>133</v>
      </c>
      <c r="F98" s="39">
        <v>95000</v>
      </c>
      <c r="G98" s="39">
        <v>0</v>
      </c>
      <c r="H98" s="39">
        <v>0</v>
      </c>
      <c r="I98" s="39">
        <v>2689</v>
      </c>
      <c r="J98" s="39">
        <v>11266</v>
      </c>
      <c r="K98" s="39">
        <f t="shared" si="6"/>
        <v>108955</v>
      </c>
    </row>
    <row r="99" spans="1:11" x14ac:dyDescent="0.35">
      <c r="A99" s="24">
        <v>164</v>
      </c>
      <c r="B99" s="24" t="s">
        <v>143</v>
      </c>
      <c r="C99" s="8" t="s">
        <v>138</v>
      </c>
      <c r="D99" s="7" t="s">
        <v>30</v>
      </c>
      <c r="E99" s="7"/>
      <c r="F99" s="39">
        <v>859430</v>
      </c>
      <c r="G99" s="39">
        <v>82074</v>
      </c>
      <c r="H99" s="39"/>
      <c r="I99" s="39">
        <v>166482</v>
      </c>
      <c r="J99" s="39">
        <v>16989</v>
      </c>
      <c r="K99" s="39">
        <f>SUM(F99:J99)</f>
        <v>1124975</v>
      </c>
    </row>
    <row r="100" spans="1:11" x14ac:dyDescent="0.35">
      <c r="A100" s="24">
        <v>164</v>
      </c>
      <c r="B100" s="24" t="s">
        <v>143</v>
      </c>
      <c r="C100" s="8" t="s">
        <v>139</v>
      </c>
      <c r="D100" s="7"/>
      <c r="E100" s="7"/>
      <c r="F100" s="39">
        <v>503269</v>
      </c>
      <c r="G100" s="39">
        <v>61544</v>
      </c>
      <c r="H100" s="39"/>
      <c r="I100" s="39">
        <v>60977</v>
      </c>
      <c r="J100" s="39">
        <v>28226</v>
      </c>
      <c r="K100" s="39">
        <f t="shared" ref="K100:K103" si="7">SUM(F100:J100)</f>
        <v>654016</v>
      </c>
    </row>
    <row r="101" spans="1:11" x14ac:dyDescent="0.35">
      <c r="A101" s="24">
        <v>164</v>
      </c>
      <c r="B101" s="24" t="s">
        <v>143</v>
      </c>
      <c r="C101" s="8" t="s">
        <v>140</v>
      </c>
      <c r="D101" s="7"/>
      <c r="E101" s="7"/>
      <c r="F101" s="39">
        <v>493311</v>
      </c>
      <c r="G101" s="39">
        <v>60957</v>
      </c>
      <c r="H101" s="39"/>
      <c r="I101" s="39">
        <v>75495</v>
      </c>
      <c r="J101" s="39">
        <v>23961</v>
      </c>
      <c r="K101" s="39">
        <f t="shared" si="7"/>
        <v>653724</v>
      </c>
    </row>
    <row r="102" spans="1:11" x14ac:dyDescent="0.35">
      <c r="A102" s="24">
        <v>164</v>
      </c>
      <c r="B102" s="24" t="s">
        <v>143</v>
      </c>
      <c r="C102" s="8" t="s">
        <v>141</v>
      </c>
      <c r="D102" s="7"/>
      <c r="E102" s="7"/>
      <c r="F102" s="39">
        <v>382091</v>
      </c>
      <c r="G102" s="39">
        <v>37665</v>
      </c>
      <c r="H102" s="39"/>
      <c r="I102" s="39">
        <v>47915</v>
      </c>
      <c r="J102" s="39">
        <v>23108</v>
      </c>
      <c r="K102" s="39">
        <f t="shared" si="7"/>
        <v>490779</v>
      </c>
    </row>
    <row r="103" spans="1:11" x14ac:dyDescent="0.35">
      <c r="A103" s="24">
        <v>164</v>
      </c>
      <c r="B103" s="24" t="s">
        <v>143</v>
      </c>
      <c r="C103" s="8" t="s">
        <v>142</v>
      </c>
      <c r="D103" s="7"/>
      <c r="E103" s="7"/>
      <c r="F103" s="39">
        <v>344064</v>
      </c>
      <c r="G103" s="39">
        <v>41989</v>
      </c>
      <c r="H103" s="39"/>
      <c r="I103" s="39">
        <v>43590</v>
      </c>
      <c r="J103" s="39">
        <v>16896</v>
      </c>
      <c r="K103" s="39">
        <f t="shared" si="7"/>
        <v>446539</v>
      </c>
    </row>
    <row r="104" spans="1:11" x14ac:dyDescent="0.35">
      <c r="A104" s="24">
        <v>1</v>
      </c>
      <c r="B104" s="24" t="s">
        <v>149</v>
      </c>
      <c r="C104" s="8" t="s">
        <v>144</v>
      </c>
      <c r="D104" s="7" t="s">
        <v>30</v>
      </c>
      <c r="E104" s="7"/>
      <c r="F104" s="39">
        <v>554064</v>
      </c>
      <c r="G104" s="39">
        <v>387195</v>
      </c>
      <c r="H104" s="39">
        <v>11891</v>
      </c>
      <c r="I104" s="39">
        <v>13725</v>
      </c>
      <c r="J104" s="39">
        <v>33626.03</v>
      </c>
      <c r="K104" s="39">
        <f>SUM(F104:J104)</f>
        <v>1000501.03</v>
      </c>
    </row>
    <row r="105" spans="1:11" x14ac:dyDescent="0.35">
      <c r="A105" s="24">
        <v>1</v>
      </c>
      <c r="B105" s="24" t="s">
        <v>149</v>
      </c>
      <c r="C105" s="8" t="s">
        <v>145</v>
      </c>
      <c r="D105" s="7"/>
      <c r="E105" s="7"/>
      <c r="F105" s="39">
        <v>467997</v>
      </c>
      <c r="G105" s="39">
        <v>122637</v>
      </c>
      <c r="H105" s="39">
        <v>23119</v>
      </c>
      <c r="I105" s="39">
        <v>30576.46</v>
      </c>
      <c r="J105" s="39">
        <v>0</v>
      </c>
      <c r="K105" s="39">
        <f t="shared" ref="K105:K108" si="8">SUM(F105:J105)</f>
        <v>644329.46</v>
      </c>
    </row>
    <row r="106" spans="1:11" x14ac:dyDescent="0.35">
      <c r="A106" s="24">
        <v>1</v>
      </c>
      <c r="B106" s="24" t="s">
        <v>149</v>
      </c>
      <c r="C106" s="8" t="s">
        <v>146</v>
      </c>
      <c r="D106" s="7"/>
      <c r="E106" s="7"/>
      <c r="F106" s="39">
        <v>443460</v>
      </c>
      <c r="G106" s="39">
        <v>0</v>
      </c>
      <c r="H106" s="39">
        <v>90540</v>
      </c>
      <c r="I106" s="39">
        <v>32062</v>
      </c>
      <c r="J106" s="39">
        <v>27691.45</v>
      </c>
      <c r="K106" s="39">
        <f t="shared" si="8"/>
        <v>593753.44999999995</v>
      </c>
    </row>
    <row r="107" spans="1:11" x14ac:dyDescent="0.35">
      <c r="A107" s="24">
        <v>1</v>
      </c>
      <c r="B107" s="24" t="s">
        <v>149</v>
      </c>
      <c r="C107" s="8" t="s">
        <v>147</v>
      </c>
      <c r="D107" s="7"/>
      <c r="E107" s="7"/>
      <c r="F107" s="39">
        <v>324159</v>
      </c>
      <c r="G107" s="39">
        <v>30211</v>
      </c>
      <c r="H107" s="39">
        <v>29414</v>
      </c>
      <c r="I107" s="39">
        <v>25609.09</v>
      </c>
      <c r="J107" s="39">
        <v>11494.13</v>
      </c>
      <c r="K107" s="39">
        <f t="shared" si="8"/>
        <v>420887.22000000003</v>
      </c>
    </row>
    <row r="108" spans="1:11" x14ac:dyDescent="0.35">
      <c r="A108" s="24">
        <v>1</v>
      </c>
      <c r="B108" s="24" t="s">
        <v>149</v>
      </c>
      <c r="C108" s="8" t="s">
        <v>148</v>
      </c>
      <c r="D108" s="7"/>
      <c r="E108" s="7"/>
      <c r="F108" s="39">
        <v>259259</v>
      </c>
      <c r="G108" s="39">
        <v>84145</v>
      </c>
      <c r="H108" s="39">
        <v>1072</v>
      </c>
      <c r="I108" s="39">
        <v>21645.72</v>
      </c>
      <c r="J108" s="39">
        <v>27871</v>
      </c>
      <c r="K108" s="39">
        <f t="shared" si="8"/>
        <v>393992.72</v>
      </c>
    </row>
    <row r="109" spans="1:11" x14ac:dyDescent="0.35">
      <c r="A109" s="24">
        <v>138</v>
      </c>
      <c r="B109" s="24" t="s">
        <v>150</v>
      </c>
      <c r="C109" s="8" t="s">
        <v>151</v>
      </c>
      <c r="D109" s="7" t="s">
        <v>30</v>
      </c>
      <c r="E109" s="7"/>
      <c r="F109" s="39">
        <v>253579</v>
      </c>
      <c r="G109" s="39">
        <v>303141</v>
      </c>
      <c r="H109" s="39">
        <v>196520</v>
      </c>
      <c r="I109" s="39">
        <v>2163.3000000000002</v>
      </c>
      <c r="J109" s="39">
        <v>24437.909999999996</v>
      </c>
      <c r="K109" s="39">
        <f>SUM(F109:J109)</f>
        <v>779841.21000000008</v>
      </c>
    </row>
    <row r="110" spans="1:11" x14ac:dyDescent="0.35">
      <c r="A110" s="24">
        <v>138</v>
      </c>
      <c r="B110" s="24" t="s">
        <v>150</v>
      </c>
      <c r="C110" s="8" t="s">
        <v>152</v>
      </c>
      <c r="D110" s="7"/>
      <c r="E110" s="7"/>
      <c r="F110" s="39">
        <v>200900</v>
      </c>
      <c r="G110" s="39">
        <v>40764</v>
      </c>
      <c r="H110" s="39">
        <v>9760</v>
      </c>
      <c r="I110" s="39">
        <v>16468.38</v>
      </c>
      <c r="J110" s="39">
        <v>9885.7500000000018</v>
      </c>
      <c r="K110" s="39">
        <f t="shared" ref="K110:K113" si="9">SUM(F110:J110)</f>
        <v>277778.13</v>
      </c>
    </row>
    <row r="111" spans="1:11" x14ac:dyDescent="0.35">
      <c r="A111" s="24">
        <v>138</v>
      </c>
      <c r="B111" s="24" t="s">
        <v>150</v>
      </c>
      <c r="C111" s="8" t="s">
        <v>153</v>
      </c>
      <c r="D111" s="7"/>
      <c r="E111" s="7"/>
      <c r="F111" s="39">
        <v>182316</v>
      </c>
      <c r="G111" s="39">
        <v>67857</v>
      </c>
      <c r="H111" s="39">
        <v>945</v>
      </c>
      <c r="I111" s="39">
        <v>0</v>
      </c>
      <c r="J111" s="39">
        <v>4976.7000000000007</v>
      </c>
      <c r="K111" s="39">
        <f t="shared" si="9"/>
        <v>256094.7</v>
      </c>
    </row>
    <row r="112" spans="1:11" x14ac:dyDescent="0.35">
      <c r="A112" s="24">
        <v>138</v>
      </c>
      <c r="B112" s="24" t="s">
        <v>150</v>
      </c>
      <c r="C112" s="8" t="s">
        <v>154</v>
      </c>
      <c r="D112" s="7"/>
      <c r="E112" s="7"/>
      <c r="F112" s="39">
        <v>164955</v>
      </c>
      <c r="G112" s="39">
        <v>29169</v>
      </c>
      <c r="H112" s="39">
        <v>25567</v>
      </c>
      <c r="I112" s="39">
        <v>15072.27</v>
      </c>
      <c r="J112" s="39">
        <v>687.96</v>
      </c>
      <c r="K112" s="39">
        <f t="shared" si="9"/>
        <v>235451.22999999998</v>
      </c>
    </row>
    <row r="113" spans="1:11" x14ac:dyDescent="0.35">
      <c r="A113" s="24">
        <v>138</v>
      </c>
      <c r="B113" s="24" t="s">
        <v>150</v>
      </c>
      <c r="C113" s="8" t="s">
        <v>155</v>
      </c>
      <c r="D113" s="7"/>
      <c r="E113" s="7"/>
      <c r="F113" s="39">
        <v>189730</v>
      </c>
      <c r="G113" s="39">
        <v>0</v>
      </c>
      <c r="H113" s="39">
        <v>15811</v>
      </c>
      <c r="I113" s="39">
        <v>0</v>
      </c>
      <c r="J113" s="39">
        <v>14863.57</v>
      </c>
      <c r="K113" s="39">
        <f t="shared" si="9"/>
        <v>220404.57</v>
      </c>
    </row>
    <row r="114" spans="1:11" x14ac:dyDescent="0.35">
      <c r="A114" s="24">
        <v>3</v>
      </c>
      <c r="B114" s="24" t="s">
        <v>156</v>
      </c>
      <c r="C114" s="8" t="s">
        <v>144</v>
      </c>
      <c r="D114" s="7" t="s">
        <v>30</v>
      </c>
      <c r="E114" s="7"/>
      <c r="F114" s="39">
        <v>554064</v>
      </c>
      <c r="G114" s="39">
        <v>387195</v>
      </c>
      <c r="H114" s="39">
        <v>11891</v>
      </c>
      <c r="I114" s="39">
        <v>13725</v>
      </c>
      <c r="J114" s="39">
        <v>33626.03</v>
      </c>
      <c r="K114" s="39">
        <f>SUM(F114:J114)</f>
        <v>1000501.03</v>
      </c>
    </row>
    <row r="115" spans="1:11" x14ac:dyDescent="0.35">
      <c r="A115" s="24">
        <v>3</v>
      </c>
      <c r="B115" s="24" t="s">
        <v>156</v>
      </c>
      <c r="C115" s="8" t="s">
        <v>157</v>
      </c>
      <c r="D115" s="7"/>
      <c r="E115" s="7"/>
      <c r="F115" s="39">
        <v>291168</v>
      </c>
      <c r="G115" s="39">
        <v>74424</v>
      </c>
      <c r="H115" s="39">
        <v>867</v>
      </c>
      <c r="I115" s="39">
        <v>21899.31</v>
      </c>
      <c r="J115" s="39">
        <v>9441.5400000000009</v>
      </c>
      <c r="K115" s="39">
        <f t="shared" ref="K115:K118" si="10">SUM(F115:J115)</f>
        <v>397799.85</v>
      </c>
    </row>
    <row r="116" spans="1:11" x14ac:dyDescent="0.35">
      <c r="A116" s="24">
        <v>3</v>
      </c>
      <c r="B116" s="24" t="s">
        <v>156</v>
      </c>
      <c r="C116" s="8" t="s">
        <v>158</v>
      </c>
      <c r="D116" s="7"/>
      <c r="E116" s="7"/>
      <c r="F116" s="39">
        <v>234490</v>
      </c>
      <c r="G116" s="39">
        <v>31100</v>
      </c>
      <c r="H116" s="39">
        <v>58544</v>
      </c>
      <c r="I116" s="39">
        <v>22108.75</v>
      </c>
      <c r="J116" s="39">
        <v>30112.52</v>
      </c>
      <c r="K116" s="39">
        <f t="shared" si="10"/>
        <v>376355.27</v>
      </c>
    </row>
    <row r="117" spans="1:11" x14ac:dyDescent="0.35">
      <c r="A117" s="24">
        <v>3</v>
      </c>
      <c r="B117" s="24" t="s">
        <v>156</v>
      </c>
      <c r="C117" s="8" t="s">
        <v>159</v>
      </c>
      <c r="D117" s="7"/>
      <c r="E117" s="7"/>
      <c r="F117" s="39">
        <v>224245</v>
      </c>
      <c r="G117" s="39">
        <v>28821</v>
      </c>
      <c r="H117" s="39">
        <v>2685</v>
      </c>
      <c r="I117" s="39">
        <v>16803.3</v>
      </c>
      <c r="J117" s="39">
        <v>25659.620000000003</v>
      </c>
      <c r="K117" s="39">
        <f t="shared" si="10"/>
        <v>298213.92</v>
      </c>
    </row>
    <row r="118" spans="1:11" x14ac:dyDescent="0.35">
      <c r="A118" s="24">
        <v>3</v>
      </c>
      <c r="B118" s="24" t="s">
        <v>156</v>
      </c>
      <c r="C118" s="8" t="s">
        <v>160</v>
      </c>
      <c r="D118" s="7"/>
      <c r="E118" s="7"/>
      <c r="F118" s="39">
        <v>227524</v>
      </c>
      <c r="G118" s="39">
        <v>20550</v>
      </c>
      <c r="H118" s="39">
        <v>2370</v>
      </c>
      <c r="I118" s="39">
        <v>0</v>
      </c>
      <c r="J118" s="39">
        <v>14521.66</v>
      </c>
      <c r="K118" s="39">
        <f t="shared" si="10"/>
        <v>264965.65999999997</v>
      </c>
    </row>
    <row r="119" spans="1:11" x14ac:dyDescent="0.35">
      <c r="A119" s="24">
        <v>157</v>
      </c>
      <c r="B119" s="24" t="s">
        <v>161</v>
      </c>
      <c r="C119" s="8" t="s">
        <v>162</v>
      </c>
      <c r="D119" s="7" t="s">
        <v>30</v>
      </c>
      <c r="E119" s="7"/>
      <c r="F119" s="39">
        <v>236416</v>
      </c>
      <c r="G119" s="39">
        <v>63058</v>
      </c>
      <c r="H119" s="39">
        <v>15489</v>
      </c>
      <c r="I119" s="39">
        <v>15296.48</v>
      </c>
      <c r="J119" s="39">
        <v>5020.8599999999997</v>
      </c>
      <c r="K119" s="39">
        <f>SUM(F119:J119)</f>
        <v>335280.33999999997</v>
      </c>
    </row>
    <row r="120" spans="1:11" x14ac:dyDescent="0.35">
      <c r="A120" s="24">
        <v>157</v>
      </c>
      <c r="B120" s="24" t="s">
        <v>161</v>
      </c>
      <c r="C120" s="8" t="s">
        <v>163</v>
      </c>
      <c r="D120" s="7"/>
      <c r="E120" s="7"/>
      <c r="F120" s="39">
        <v>375162</v>
      </c>
      <c r="G120" s="39">
        <v>101889</v>
      </c>
      <c r="H120" s="39">
        <v>10921</v>
      </c>
      <c r="I120" s="39">
        <v>25075.040000000001</v>
      </c>
      <c r="J120" s="39">
        <v>5976.86</v>
      </c>
      <c r="K120" s="39">
        <f t="shared" ref="K120:K123" si="11">SUM(F120:J120)</f>
        <v>519023.89999999997</v>
      </c>
    </row>
    <row r="121" spans="1:11" x14ac:dyDescent="0.35">
      <c r="A121" s="24">
        <v>157</v>
      </c>
      <c r="B121" s="24" t="s">
        <v>161</v>
      </c>
      <c r="C121" s="8" t="s">
        <v>164</v>
      </c>
      <c r="D121" s="7"/>
      <c r="E121" s="7"/>
      <c r="F121" s="39">
        <v>134173</v>
      </c>
      <c r="G121" s="39">
        <v>22978</v>
      </c>
      <c r="H121" s="39">
        <v>120767</v>
      </c>
      <c r="I121" s="39">
        <v>0</v>
      </c>
      <c r="J121" s="39">
        <v>1030.56</v>
      </c>
      <c r="K121" s="39">
        <f t="shared" si="11"/>
        <v>278948.56</v>
      </c>
    </row>
    <row r="122" spans="1:11" x14ac:dyDescent="0.35">
      <c r="A122" s="24">
        <v>157</v>
      </c>
      <c r="B122" s="24" t="s">
        <v>161</v>
      </c>
      <c r="C122" s="8" t="s">
        <v>165</v>
      </c>
      <c r="D122" s="7"/>
      <c r="E122" s="7"/>
      <c r="F122" s="39">
        <v>128114</v>
      </c>
      <c r="G122" s="39">
        <v>21874</v>
      </c>
      <c r="H122" s="39">
        <v>109837</v>
      </c>
      <c r="I122" s="39">
        <v>0</v>
      </c>
      <c r="J122" s="39">
        <v>597.83999999999992</v>
      </c>
      <c r="K122" s="39">
        <f t="shared" si="11"/>
        <v>260422.84</v>
      </c>
    </row>
    <row r="123" spans="1:11" x14ac:dyDescent="0.35">
      <c r="A123" s="24">
        <v>157</v>
      </c>
      <c r="B123" s="24" t="s">
        <v>161</v>
      </c>
      <c r="C123" s="8" t="s">
        <v>166</v>
      </c>
      <c r="D123" s="7"/>
      <c r="E123" s="7"/>
      <c r="F123" s="39">
        <v>108705</v>
      </c>
      <c r="G123" s="39">
        <v>12400</v>
      </c>
      <c r="H123" s="39">
        <v>137014</v>
      </c>
      <c r="I123" s="39">
        <v>0</v>
      </c>
      <c r="J123" s="39">
        <v>749.52</v>
      </c>
      <c r="K123" s="39">
        <f t="shared" si="11"/>
        <v>258868.52</v>
      </c>
    </row>
    <row r="124" spans="1:11" x14ac:dyDescent="0.35">
      <c r="A124" s="24">
        <v>159</v>
      </c>
      <c r="B124" s="24" t="s">
        <v>172</v>
      </c>
      <c r="C124" s="8" t="s">
        <v>167</v>
      </c>
      <c r="D124" s="7" t="s">
        <v>30</v>
      </c>
      <c r="E124" s="7"/>
      <c r="F124" s="39">
        <v>415686</v>
      </c>
      <c r="G124" s="39">
        <v>210150</v>
      </c>
      <c r="H124" s="39">
        <v>25634</v>
      </c>
      <c r="I124" s="39">
        <v>13725</v>
      </c>
      <c r="J124" s="39">
        <v>23309.59</v>
      </c>
      <c r="K124" s="39">
        <f>SUM(F124:J124)</f>
        <v>688504.59</v>
      </c>
    </row>
    <row r="125" spans="1:11" x14ac:dyDescent="0.35">
      <c r="A125" s="24">
        <v>159</v>
      </c>
      <c r="B125" s="24" t="s">
        <v>172</v>
      </c>
      <c r="C125" s="8" t="s">
        <v>168</v>
      </c>
      <c r="D125" s="7"/>
      <c r="E125" s="7"/>
      <c r="F125" s="39">
        <v>337861</v>
      </c>
      <c r="G125" s="39">
        <v>46900</v>
      </c>
      <c r="H125" s="39">
        <v>86909</v>
      </c>
      <c r="I125" s="39">
        <v>603.77</v>
      </c>
      <c r="J125" s="39">
        <v>18179.54</v>
      </c>
      <c r="K125" s="39">
        <f t="shared" ref="K125:K128" si="12">SUM(F125:J125)</f>
        <v>490453.31</v>
      </c>
    </row>
    <row r="126" spans="1:11" x14ac:dyDescent="0.35">
      <c r="A126" s="24">
        <v>159</v>
      </c>
      <c r="B126" s="24" t="s">
        <v>172</v>
      </c>
      <c r="C126" s="8" t="s">
        <v>169</v>
      </c>
      <c r="D126" s="7"/>
      <c r="E126" s="7"/>
      <c r="F126" s="39">
        <v>164136</v>
      </c>
      <c r="G126" s="39">
        <v>53740</v>
      </c>
      <c r="H126" s="39">
        <v>155154</v>
      </c>
      <c r="I126" s="39">
        <v>1832.52</v>
      </c>
      <c r="J126" s="39">
        <v>1216.08</v>
      </c>
      <c r="K126" s="39">
        <f t="shared" si="12"/>
        <v>376078.60000000003</v>
      </c>
    </row>
    <row r="127" spans="1:11" x14ac:dyDescent="0.35">
      <c r="A127" s="24">
        <v>159</v>
      </c>
      <c r="B127" s="24" t="s">
        <v>172</v>
      </c>
      <c r="C127" s="8" t="s">
        <v>170</v>
      </c>
      <c r="D127" s="7"/>
      <c r="E127" s="7"/>
      <c r="F127" s="39">
        <v>262833</v>
      </c>
      <c r="G127" s="39">
        <v>74880</v>
      </c>
      <c r="H127" s="39">
        <v>2472</v>
      </c>
      <c r="I127" s="39">
        <v>14721.4</v>
      </c>
      <c r="J127" s="39">
        <v>1457.25</v>
      </c>
      <c r="K127" s="39">
        <f t="shared" si="12"/>
        <v>356363.65</v>
      </c>
    </row>
    <row r="128" spans="1:11" x14ac:dyDescent="0.35">
      <c r="A128" s="24">
        <v>159</v>
      </c>
      <c r="B128" s="24" t="s">
        <v>172</v>
      </c>
      <c r="C128" s="8" t="s">
        <v>171</v>
      </c>
      <c r="D128" s="7"/>
      <c r="E128" s="7"/>
      <c r="F128" s="39">
        <v>194375</v>
      </c>
      <c r="G128" s="39">
        <v>56548</v>
      </c>
      <c r="H128" s="39">
        <v>22493</v>
      </c>
      <c r="I128" s="39">
        <v>26397.42</v>
      </c>
      <c r="J128" s="39">
        <v>13958.79</v>
      </c>
      <c r="K128" s="39">
        <f t="shared" si="12"/>
        <v>313772.20999999996</v>
      </c>
    </row>
    <row r="129" spans="1:11" x14ac:dyDescent="0.35">
      <c r="A129" s="24">
        <v>50</v>
      </c>
      <c r="B129" s="24" t="s">
        <v>178</v>
      </c>
      <c r="C129" s="8" t="s">
        <v>173</v>
      </c>
      <c r="D129" s="8" t="s">
        <v>30</v>
      </c>
      <c r="E129" s="7"/>
      <c r="F129" s="39">
        <v>462422</v>
      </c>
      <c r="G129" s="39">
        <v>221047</v>
      </c>
      <c r="H129" s="39">
        <v>159999</v>
      </c>
      <c r="I129" s="39">
        <v>15831.17</v>
      </c>
      <c r="J129" s="39">
        <v>24490.329999999998</v>
      </c>
      <c r="K129" s="39">
        <f>SUM(F129:J129)</f>
        <v>883789.5</v>
      </c>
    </row>
    <row r="130" spans="1:11" x14ac:dyDescent="0.35">
      <c r="A130" s="24">
        <v>50</v>
      </c>
      <c r="B130" s="24" t="s">
        <v>178</v>
      </c>
      <c r="C130" s="8" t="s">
        <v>174</v>
      </c>
      <c r="D130" s="8"/>
      <c r="E130" s="7"/>
      <c r="F130" s="39">
        <v>150483</v>
      </c>
      <c r="G130" s="39">
        <v>70623</v>
      </c>
      <c r="H130" s="39">
        <v>129775</v>
      </c>
      <c r="I130" s="39">
        <v>731.73</v>
      </c>
      <c r="J130" s="39">
        <v>790.67000000000007</v>
      </c>
      <c r="K130" s="39">
        <f t="shared" ref="K130:K133" si="13">SUM(F130:J130)</f>
        <v>352403.39999999997</v>
      </c>
    </row>
    <row r="131" spans="1:11" x14ac:dyDescent="0.35">
      <c r="A131" s="24">
        <v>50</v>
      </c>
      <c r="B131" s="24" t="s">
        <v>178</v>
      </c>
      <c r="C131" s="8" t="s">
        <v>175</v>
      </c>
      <c r="D131" s="8"/>
      <c r="E131" s="7"/>
      <c r="F131" s="39">
        <v>201215</v>
      </c>
      <c r="G131" s="39">
        <v>55873</v>
      </c>
      <c r="H131" s="39">
        <v>2879</v>
      </c>
      <c r="I131" s="39">
        <v>13747.9</v>
      </c>
      <c r="J131" s="39">
        <v>26663.789999999997</v>
      </c>
      <c r="K131" s="39">
        <f t="shared" si="13"/>
        <v>300378.69</v>
      </c>
    </row>
    <row r="132" spans="1:11" x14ac:dyDescent="0.35">
      <c r="A132" s="24">
        <v>50</v>
      </c>
      <c r="B132" s="24" t="s">
        <v>178</v>
      </c>
      <c r="C132" s="8" t="s">
        <v>176</v>
      </c>
      <c r="D132" s="8"/>
      <c r="E132" s="7"/>
      <c r="F132" s="39">
        <v>169426</v>
      </c>
      <c r="G132" s="39">
        <v>20873</v>
      </c>
      <c r="H132" s="39">
        <v>20899</v>
      </c>
      <c r="I132" s="39">
        <v>17190.64</v>
      </c>
      <c r="J132" s="39">
        <v>1544.4</v>
      </c>
      <c r="K132" s="39">
        <f t="shared" si="13"/>
        <v>229933.04</v>
      </c>
    </row>
    <row r="133" spans="1:11" x14ac:dyDescent="0.35">
      <c r="A133" s="24">
        <v>50</v>
      </c>
      <c r="B133" s="24" t="s">
        <v>178</v>
      </c>
      <c r="C133" s="8" t="s">
        <v>177</v>
      </c>
      <c r="D133" s="8"/>
      <c r="E133" s="7"/>
      <c r="F133" s="39">
        <v>173356</v>
      </c>
      <c r="G133" s="39">
        <v>15415</v>
      </c>
      <c r="H133" s="39">
        <v>6290</v>
      </c>
      <c r="I133" s="39">
        <v>13797.32</v>
      </c>
      <c r="J133" s="39">
        <v>844.2600000000001</v>
      </c>
      <c r="K133" s="39">
        <f t="shared" si="13"/>
        <v>209702.58000000002</v>
      </c>
    </row>
    <row r="134" spans="1:11" x14ac:dyDescent="0.35">
      <c r="A134" s="24">
        <v>194</v>
      </c>
      <c r="B134" s="24" t="s">
        <v>179</v>
      </c>
      <c r="C134" s="8" t="s">
        <v>180</v>
      </c>
      <c r="D134" s="7" t="s">
        <v>30</v>
      </c>
      <c r="E134" s="7"/>
      <c r="F134" s="39">
        <v>254823</v>
      </c>
      <c r="G134" s="39">
        <v>67527</v>
      </c>
      <c r="H134" s="39">
        <v>7075</v>
      </c>
      <c r="I134" s="39">
        <v>22591.980000000003</v>
      </c>
      <c r="J134" s="39">
        <v>2819.67</v>
      </c>
      <c r="K134" s="39">
        <f>SUM(F134:J134)</f>
        <v>354836.64999999997</v>
      </c>
    </row>
    <row r="135" spans="1:11" x14ac:dyDescent="0.35">
      <c r="A135" s="24">
        <v>194</v>
      </c>
      <c r="B135" s="24" t="s">
        <v>179</v>
      </c>
      <c r="C135" s="8" t="s">
        <v>181</v>
      </c>
      <c r="D135" s="7"/>
      <c r="E135" s="7"/>
      <c r="F135" s="39">
        <v>164766</v>
      </c>
      <c r="G135" s="39">
        <v>10608</v>
      </c>
      <c r="H135" s="39">
        <v>965</v>
      </c>
      <c r="I135" s="39">
        <v>9373.08</v>
      </c>
      <c r="J135" s="39">
        <v>3160.82</v>
      </c>
      <c r="K135" s="39">
        <f t="shared" ref="K135:K138" si="14">SUM(F135:J135)</f>
        <v>188872.9</v>
      </c>
    </row>
    <row r="136" spans="1:11" x14ac:dyDescent="0.35">
      <c r="A136" s="24">
        <v>194</v>
      </c>
      <c r="B136" s="24" t="s">
        <v>179</v>
      </c>
      <c r="C136" s="8" t="s">
        <v>182</v>
      </c>
      <c r="D136" s="7"/>
      <c r="E136" s="7"/>
      <c r="F136" s="39">
        <v>107568</v>
      </c>
      <c r="G136" s="39">
        <v>26417</v>
      </c>
      <c r="H136" s="39">
        <v>6901</v>
      </c>
      <c r="I136" s="39">
        <v>7421.47</v>
      </c>
      <c r="J136" s="39">
        <v>11056.340000000002</v>
      </c>
      <c r="K136" s="39">
        <f t="shared" si="14"/>
        <v>159363.81</v>
      </c>
    </row>
    <row r="137" spans="1:11" x14ac:dyDescent="0.35">
      <c r="A137" s="24">
        <v>194</v>
      </c>
      <c r="B137" s="24" t="s">
        <v>179</v>
      </c>
      <c r="C137" s="8" t="s">
        <v>183</v>
      </c>
      <c r="D137" s="7"/>
      <c r="E137" s="7"/>
      <c r="F137" s="39">
        <v>132224</v>
      </c>
      <c r="G137" s="39">
        <v>426</v>
      </c>
      <c r="H137" s="39">
        <v>3140</v>
      </c>
      <c r="I137" s="39">
        <v>12870.35</v>
      </c>
      <c r="J137" s="39">
        <v>17285.409999999996</v>
      </c>
      <c r="K137" s="39">
        <f t="shared" si="14"/>
        <v>165945.76</v>
      </c>
    </row>
    <row r="138" spans="1:11" x14ac:dyDescent="0.35">
      <c r="A138" s="24">
        <v>194</v>
      </c>
      <c r="B138" s="24" t="s">
        <v>179</v>
      </c>
      <c r="C138" s="8" t="s">
        <v>184</v>
      </c>
      <c r="D138" s="7"/>
      <c r="E138" s="7"/>
      <c r="F138" s="39">
        <v>127350</v>
      </c>
      <c r="G138" s="39">
        <v>408</v>
      </c>
      <c r="H138" s="39">
        <v>3266</v>
      </c>
      <c r="I138" s="39">
        <v>12214.21</v>
      </c>
      <c r="J138" s="39">
        <v>23314.210000000003</v>
      </c>
      <c r="K138" s="39">
        <f t="shared" si="14"/>
        <v>166552.41999999998</v>
      </c>
    </row>
    <row r="139" spans="1:11" x14ac:dyDescent="0.35">
      <c r="A139" s="24">
        <v>162</v>
      </c>
      <c r="B139" s="24" t="s">
        <v>185</v>
      </c>
      <c r="C139" s="8" t="s">
        <v>186</v>
      </c>
      <c r="D139" s="7" t="s">
        <v>30</v>
      </c>
      <c r="E139" s="7"/>
      <c r="F139" s="39">
        <v>378698</v>
      </c>
      <c r="G139" s="39">
        <v>214403</v>
      </c>
      <c r="H139" s="39">
        <v>34997</v>
      </c>
      <c r="I139" s="39">
        <v>23011.439999999999</v>
      </c>
      <c r="J139" s="39">
        <v>29283.129999999997</v>
      </c>
      <c r="K139" s="39">
        <f>SUM(F139:J139)</f>
        <v>680392.57</v>
      </c>
    </row>
    <row r="140" spans="1:11" x14ac:dyDescent="0.35">
      <c r="A140" s="24">
        <v>162</v>
      </c>
      <c r="B140" s="24" t="s">
        <v>185</v>
      </c>
      <c r="C140" s="8" t="s">
        <v>187</v>
      </c>
      <c r="D140" s="7"/>
      <c r="E140" s="7"/>
      <c r="F140" s="39">
        <v>428996</v>
      </c>
      <c r="G140" s="39">
        <v>0</v>
      </c>
      <c r="H140" s="39">
        <v>416378</v>
      </c>
      <c r="I140" s="39">
        <v>0</v>
      </c>
      <c r="J140" s="39">
        <v>4634.6400000000003</v>
      </c>
      <c r="K140" s="39">
        <f t="shared" ref="K140:K143" si="15">SUM(F140:J140)</f>
        <v>850008.64</v>
      </c>
    </row>
    <row r="141" spans="1:11" x14ac:dyDescent="0.35">
      <c r="A141" s="24">
        <v>162</v>
      </c>
      <c r="B141" s="24" t="s">
        <v>185</v>
      </c>
      <c r="C141" s="8" t="s">
        <v>188</v>
      </c>
      <c r="D141" s="7"/>
      <c r="E141" s="7"/>
      <c r="F141" s="39">
        <v>300145</v>
      </c>
      <c r="G141" s="39">
        <v>33935</v>
      </c>
      <c r="H141" s="39">
        <v>34009</v>
      </c>
      <c r="I141" s="39">
        <v>30205</v>
      </c>
      <c r="J141" s="39">
        <v>16695.75</v>
      </c>
      <c r="K141" s="39">
        <f t="shared" si="15"/>
        <v>414989.75</v>
      </c>
    </row>
    <row r="142" spans="1:11" x14ac:dyDescent="0.35">
      <c r="A142" s="24">
        <v>162</v>
      </c>
      <c r="B142" s="24" t="s">
        <v>185</v>
      </c>
      <c r="C142" s="8" t="s">
        <v>189</v>
      </c>
      <c r="D142" s="7"/>
      <c r="E142" s="7"/>
      <c r="F142" s="39">
        <v>236729</v>
      </c>
      <c r="G142" s="39">
        <v>52496</v>
      </c>
      <c r="H142" s="39">
        <v>515</v>
      </c>
      <c r="I142" s="39">
        <v>17871.48</v>
      </c>
      <c r="J142" s="39">
        <v>24817.440000000002</v>
      </c>
      <c r="K142" s="39">
        <f t="shared" si="15"/>
        <v>332428.92</v>
      </c>
    </row>
    <row r="143" spans="1:11" x14ac:dyDescent="0.35">
      <c r="A143" s="24">
        <v>162</v>
      </c>
      <c r="B143" s="24" t="s">
        <v>185</v>
      </c>
      <c r="C143" s="8" t="s">
        <v>190</v>
      </c>
      <c r="D143" s="7"/>
      <c r="E143" s="7"/>
      <c r="F143" s="39">
        <v>163537</v>
      </c>
      <c r="G143" s="39">
        <v>10000</v>
      </c>
      <c r="H143" s="39">
        <v>108724</v>
      </c>
      <c r="I143" s="39">
        <v>0</v>
      </c>
      <c r="J143" s="39">
        <v>3512.1</v>
      </c>
      <c r="K143" s="39">
        <f t="shared" si="15"/>
        <v>285773.09999999998</v>
      </c>
    </row>
    <row r="144" spans="1:11" x14ac:dyDescent="0.35">
      <c r="A144" s="24">
        <v>210</v>
      </c>
      <c r="B144" s="24" t="s">
        <v>191</v>
      </c>
      <c r="C144" s="8" t="s">
        <v>192</v>
      </c>
      <c r="D144" s="7" t="s">
        <v>30</v>
      </c>
      <c r="E144" s="7"/>
      <c r="F144" s="39">
        <v>254908</v>
      </c>
      <c r="G144" s="39">
        <v>216588</v>
      </c>
      <c r="H144" s="39">
        <v>404913</v>
      </c>
      <c r="I144" s="39">
        <v>809.04</v>
      </c>
      <c r="J144" s="39">
        <v>7999.3899999999994</v>
      </c>
      <c r="K144" s="39">
        <f>SUM(F144:J144)</f>
        <v>885217.43</v>
      </c>
    </row>
    <row r="145" spans="1:11" x14ac:dyDescent="0.35">
      <c r="A145" s="24">
        <v>210</v>
      </c>
      <c r="B145" s="24" t="s">
        <v>191</v>
      </c>
      <c r="C145" s="8" t="s">
        <v>193</v>
      </c>
      <c r="D145" s="7"/>
      <c r="E145" s="7"/>
      <c r="F145" s="39">
        <v>264619</v>
      </c>
      <c r="G145" s="39">
        <v>67194</v>
      </c>
      <c r="H145" s="39">
        <v>2553</v>
      </c>
      <c r="I145" s="39">
        <v>20323.900000000001</v>
      </c>
      <c r="J145" s="39">
        <v>16282.130000000001</v>
      </c>
      <c r="K145" s="39">
        <f t="shared" ref="K145:K148" si="16">SUM(F145:J145)</f>
        <v>370972.03</v>
      </c>
    </row>
    <row r="146" spans="1:11" x14ac:dyDescent="0.35">
      <c r="A146" s="24">
        <v>210</v>
      </c>
      <c r="B146" s="24" t="s">
        <v>191</v>
      </c>
      <c r="C146" s="8" t="s">
        <v>194</v>
      </c>
      <c r="D146" s="7"/>
      <c r="E146" s="7"/>
      <c r="F146" s="39">
        <v>181356</v>
      </c>
      <c r="G146" s="39">
        <v>29118</v>
      </c>
      <c r="H146" s="39">
        <v>389</v>
      </c>
      <c r="I146" s="39">
        <v>15079.21</v>
      </c>
      <c r="J146" s="39">
        <v>22207.69</v>
      </c>
      <c r="K146" s="39">
        <f t="shared" si="16"/>
        <v>248149.9</v>
      </c>
    </row>
    <row r="147" spans="1:11" x14ac:dyDescent="0.35">
      <c r="A147" s="24">
        <v>210</v>
      </c>
      <c r="B147" s="24" t="s">
        <v>191</v>
      </c>
      <c r="C147" s="8" t="s">
        <v>195</v>
      </c>
      <c r="D147" s="7"/>
      <c r="E147" s="7"/>
      <c r="F147" s="39">
        <v>154237</v>
      </c>
      <c r="G147" s="39">
        <v>18746</v>
      </c>
      <c r="H147" s="39">
        <v>22944</v>
      </c>
      <c r="I147" s="39">
        <v>12792.89</v>
      </c>
      <c r="J147" s="39">
        <v>19044.039999999997</v>
      </c>
      <c r="K147" s="39">
        <f t="shared" si="16"/>
        <v>227763.93000000002</v>
      </c>
    </row>
    <row r="148" spans="1:11" x14ac:dyDescent="0.35">
      <c r="A148" s="24">
        <v>210</v>
      </c>
      <c r="B148" s="24" t="s">
        <v>191</v>
      </c>
      <c r="C148" s="8" t="s">
        <v>196</v>
      </c>
      <c r="D148" s="7"/>
      <c r="E148" s="7"/>
      <c r="F148" s="39">
        <v>167259</v>
      </c>
      <c r="G148" s="39">
        <v>17644</v>
      </c>
      <c r="H148" s="39">
        <v>874</v>
      </c>
      <c r="I148" s="39">
        <v>13165.55</v>
      </c>
      <c r="J148" s="39">
        <v>18053.400000000001</v>
      </c>
      <c r="K148" s="39">
        <f t="shared" si="16"/>
        <v>216995.94999999998</v>
      </c>
    </row>
    <row r="149" spans="1:11" x14ac:dyDescent="0.35">
      <c r="A149" s="24">
        <v>193</v>
      </c>
      <c r="B149" s="24" t="s">
        <v>201</v>
      </c>
      <c r="C149" s="8" t="s">
        <v>180</v>
      </c>
      <c r="D149" s="7" t="s">
        <v>30</v>
      </c>
      <c r="E149" s="7"/>
      <c r="F149" s="39">
        <v>254823</v>
      </c>
      <c r="G149" s="39">
        <v>67527</v>
      </c>
      <c r="H149" s="39">
        <v>7075</v>
      </c>
      <c r="I149" s="39">
        <v>22591.980000000003</v>
      </c>
      <c r="J149" s="39">
        <v>2819.67</v>
      </c>
      <c r="K149" s="39">
        <f>SUM(F149:J149)</f>
        <v>354836.64999999997</v>
      </c>
    </row>
    <row r="150" spans="1:11" x14ac:dyDescent="0.35">
      <c r="A150" s="24">
        <v>193</v>
      </c>
      <c r="B150" s="24" t="s">
        <v>201</v>
      </c>
      <c r="C150" s="8" t="s">
        <v>197</v>
      </c>
      <c r="D150" s="7"/>
      <c r="E150" s="7"/>
      <c r="F150" s="39">
        <v>215309</v>
      </c>
      <c r="G150" s="39">
        <v>4000</v>
      </c>
      <c r="H150" s="39">
        <v>18661</v>
      </c>
      <c r="I150" s="39">
        <v>6783.6</v>
      </c>
      <c r="J150" s="39">
        <v>30512.499999999996</v>
      </c>
      <c r="K150" s="39">
        <f t="shared" ref="K150:K153" si="17">SUM(F150:J150)</f>
        <v>275266.09999999998</v>
      </c>
    </row>
    <row r="151" spans="1:11" x14ac:dyDescent="0.35">
      <c r="A151" s="24">
        <v>193</v>
      </c>
      <c r="B151" s="24" t="s">
        <v>201</v>
      </c>
      <c r="C151" s="8" t="s">
        <v>198</v>
      </c>
      <c r="D151" s="7"/>
      <c r="E151" s="7"/>
      <c r="F151" s="39">
        <v>190426</v>
      </c>
      <c r="G151" s="39">
        <v>20700</v>
      </c>
      <c r="H151" s="39">
        <v>5027</v>
      </c>
      <c r="I151" s="39">
        <v>18935.84</v>
      </c>
      <c r="J151" s="39">
        <v>10341.950000000001</v>
      </c>
      <c r="K151" s="39">
        <f t="shared" si="17"/>
        <v>245430.79</v>
      </c>
    </row>
    <row r="152" spans="1:11" x14ac:dyDescent="0.35">
      <c r="A152" s="24">
        <v>193</v>
      </c>
      <c r="B152" s="24" t="s">
        <v>201</v>
      </c>
      <c r="C152" s="8" t="s">
        <v>199</v>
      </c>
      <c r="D152" s="7"/>
      <c r="E152" s="7"/>
      <c r="F152" s="39">
        <v>108325</v>
      </c>
      <c r="G152" s="39">
        <v>48826</v>
      </c>
      <c r="H152" s="39">
        <v>47470</v>
      </c>
      <c r="I152" s="39">
        <v>6198.82</v>
      </c>
      <c r="J152" s="39">
        <v>3688.7099999999996</v>
      </c>
      <c r="K152" s="39">
        <f t="shared" si="17"/>
        <v>214508.53</v>
      </c>
    </row>
    <row r="153" spans="1:11" x14ac:dyDescent="0.35">
      <c r="A153" s="24">
        <v>193</v>
      </c>
      <c r="B153" s="24" t="s">
        <v>201</v>
      </c>
      <c r="C153" s="8" t="s">
        <v>200</v>
      </c>
      <c r="D153" s="7"/>
      <c r="E153" s="7"/>
      <c r="F153" s="39">
        <v>188578</v>
      </c>
      <c r="G153" s="39">
        <v>0</v>
      </c>
      <c r="H153" s="39">
        <v>852</v>
      </c>
      <c r="I153" s="39">
        <v>13997.8</v>
      </c>
      <c r="J153" s="39">
        <v>22193.029999999995</v>
      </c>
      <c r="K153" s="39">
        <f t="shared" si="17"/>
        <v>225620.83</v>
      </c>
    </row>
    <row r="154" spans="1:11" x14ac:dyDescent="0.35">
      <c r="A154" s="24">
        <v>84</v>
      </c>
      <c r="B154" s="24" t="s">
        <v>202</v>
      </c>
      <c r="C154" s="8" t="s">
        <v>203</v>
      </c>
      <c r="D154" s="7" t="s">
        <v>30</v>
      </c>
      <c r="E154" s="7"/>
      <c r="F154" s="39">
        <v>381055</v>
      </c>
      <c r="G154" s="39">
        <v>197582</v>
      </c>
      <c r="H154" s="39">
        <v>16735</v>
      </c>
      <c r="I154" s="39">
        <v>20000</v>
      </c>
      <c r="J154" s="39">
        <v>20955.850000000002</v>
      </c>
      <c r="K154" s="39">
        <f>SUM(F154:J154)</f>
        <v>636327.85</v>
      </c>
    </row>
    <row r="155" spans="1:11" x14ac:dyDescent="0.35">
      <c r="A155" s="24">
        <v>84</v>
      </c>
      <c r="B155" s="24" t="s">
        <v>202</v>
      </c>
      <c r="C155" s="8" t="s">
        <v>204</v>
      </c>
      <c r="D155" s="7"/>
      <c r="E155" s="7"/>
      <c r="F155" s="39">
        <v>434440</v>
      </c>
      <c r="G155" s="39">
        <v>121645</v>
      </c>
      <c r="H155" s="39">
        <v>59151</v>
      </c>
      <c r="I155" s="39">
        <v>36421.979999999996</v>
      </c>
      <c r="J155" s="39">
        <v>11255.239999999998</v>
      </c>
      <c r="K155" s="39">
        <f t="shared" ref="K155:K158" si="18">SUM(F155:J155)</f>
        <v>662913.22</v>
      </c>
    </row>
    <row r="156" spans="1:11" x14ac:dyDescent="0.35">
      <c r="A156" s="24">
        <v>84</v>
      </c>
      <c r="B156" s="24" t="s">
        <v>202</v>
      </c>
      <c r="C156" s="8" t="s">
        <v>205</v>
      </c>
      <c r="D156" s="7"/>
      <c r="E156" s="7"/>
      <c r="F156" s="39">
        <v>185616</v>
      </c>
      <c r="G156" s="39">
        <v>64117</v>
      </c>
      <c r="H156" s="39">
        <v>216735</v>
      </c>
      <c r="I156" s="39">
        <v>2506.31</v>
      </c>
      <c r="J156" s="39">
        <v>4281.2</v>
      </c>
      <c r="K156" s="39">
        <f t="shared" si="18"/>
        <v>473255.51</v>
      </c>
    </row>
    <row r="157" spans="1:11" x14ac:dyDescent="0.35">
      <c r="A157" s="24">
        <v>84</v>
      </c>
      <c r="B157" s="24" t="s">
        <v>202</v>
      </c>
      <c r="C157" s="8" t="s">
        <v>206</v>
      </c>
      <c r="D157" s="7"/>
      <c r="E157" s="7"/>
      <c r="F157" s="39">
        <v>262634</v>
      </c>
      <c r="G157" s="39">
        <v>62016</v>
      </c>
      <c r="H157" s="39">
        <v>21916</v>
      </c>
      <c r="I157" s="39">
        <v>15770.45</v>
      </c>
      <c r="J157" s="39">
        <v>16699.03</v>
      </c>
      <c r="K157" s="39">
        <f t="shared" si="18"/>
        <v>379035.48</v>
      </c>
    </row>
    <row r="158" spans="1:11" x14ac:dyDescent="0.35">
      <c r="A158" s="24">
        <v>84</v>
      </c>
      <c r="B158" s="24" t="s">
        <v>202</v>
      </c>
      <c r="C158" s="8" t="s">
        <v>207</v>
      </c>
      <c r="D158" s="7"/>
      <c r="E158" s="7"/>
      <c r="F158" s="39">
        <v>236497</v>
      </c>
      <c r="G158" s="39">
        <v>32035</v>
      </c>
      <c r="H158" s="39">
        <v>5185</v>
      </c>
      <c r="I158" s="39">
        <v>22539.58</v>
      </c>
      <c r="J158" s="39">
        <v>15913.57</v>
      </c>
      <c r="K158" s="39">
        <f t="shared" si="18"/>
        <v>312170.15000000002</v>
      </c>
    </row>
    <row r="159" spans="1:11" x14ac:dyDescent="0.35">
      <c r="A159" s="24">
        <v>161</v>
      </c>
      <c r="B159" s="24" t="s">
        <v>208</v>
      </c>
      <c r="C159" s="8" t="s">
        <v>173</v>
      </c>
      <c r="D159" s="7" t="s">
        <v>30</v>
      </c>
      <c r="E159" s="7"/>
      <c r="F159" s="39">
        <v>462422</v>
      </c>
      <c r="G159" s="39">
        <v>221047</v>
      </c>
      <c r="H159" s="39">
        <v>159999</v>
      </c>
      <c r="I159" s="39">
        <v>15831.17</v>
      </c>
      <c r="J159" s="39">
        <v>24490.329999999998</v>
      </c>
      <c r="K159" s="39">
        <f>SUM(F159:J159)</f>
        <v>883789.5</v>
      </c>
    </row>
    <row r="160" spans="1:11" x14ac:dyDescent="0.35">
      <c r="A160" s="24">
        <v>161</v>
      </c>
      <c r="B160" s="24" t="s">
        <v>208</v>
      </c>
      <c r="C160" s="8" t="s">
        <v>209</v>
      </c>
      <c r="D160" s="7"/>
      <c r="E160" s="7"/>
      <c r="F160" s="39">
        <v>412639</v>
      </c>
      <c r="G160" s="39">
        <v>61703</v>
      </c>
      <c r="H160" s="39">
        <v>164785</v>
      </c>
      <c r="I160" s="39">
        <v>51522.630000000005</v>
      </c>
      <c r="J160" s="39">
        <v>28980.09</v>
      </c>
      <c r="K160" s="39">
        <f t="shared" ref="K160:K163" si="19">SUM(F160:J160)</f>
        <v>719629.72</v>
      </c>
    </row>
    <row r="161" spans="1:11" x14ac:dyDescent="0.35">
      <c r="A161" s="24">
        <v>161</v>
      </c>
      <c r="B161" s="24" t="s">
        <v>208</v>
      </c>
      <c r="C161" s="8" t="s">
        <v>210</v>
      </c>
      <c r="D161" s="7"/>
      <c r="E161" s="7"/>
      <c r="F161" s="39">
        <v>419950</v>
      </c>
      <c r="G161" s="39">
        <v>22521</v>
      </c>
      <c r="H161" s="39">
        <v>139572</v>
      </c>
      <c r="I161" s="39">
        <v>34044.6</v>
      </c>
      <c r="J161" s="39">
        <v>8656.380000000001</v>
      </c>
      <c r="K161" s="39">
        <f t="shared" si="19"/>
        <v>624743.98</v>
      </c>
    </row>
    <row r="162" spans="1:11" x14ac:dyDescent="0.35">
      <c r="A162" s="24">
        <v>161</v>
      </c>
      <c r="B162" s="24" t="s">
        <v>208</v>
      </c>
      <c r="C162" s="8" t="s">
        <v>211</v>
      </c>
      <c r="D162" s="7"/>
      <c r="E162" s="7"/>
      <c r="F162" s="39">
        <v>404669</v>
      </c>
      <c r="G162" s="39">
        <v>101176</v>
      </c>
      <c r="H162" s="39">
        <v>40603</v>
      </c>
      <c r="I162" s="39">
        <v>32729.47</v>
      </c>
      <c r="J162" s="39">
        <v>10709.75</v>
      </c>
      <c r="K162" s="39">
        <f t="shared" si="19"/>
        <v>589887.22</v>
      </c>
    </row>
    <row r="163" spans="1:11" x14ac:dyDescent="0.35">
      <c r="A163" s="24">
        <v>161</v>
      </c>
      <c r="B163" s="24" t="s">
        <v>208</v>
      </c>
      <c r="C163" s="8" t="s">
        <v>212</v>
      </c>
      <c r="D163" s="7"/>
      <c r="E163" s="7"/>
      <c r="F163" s="39">
        <v>242267</v>
      </c>
      <c r="G163" s="39">
        <v>55508</v>
      </c>
      <c r="H163" s="39">
        <v>202968</v>
      </c>
      <c r="I163" s="39">
        <v>0</v>
      </c>
      <c r="J163" s="39">
        <v>25792.270000000004</v>
      </c>
      <c r="K163" s="39">
        <f t="shared" si="19"/>
        <v>526535.27</v>
      </c>
    </row>
    <row r="164" spans="1:11" x14ac:dyDescent="0.35">
      <c r="A164" s="24">
        <v>139</v>
      </c>
      <c r="B164" s="24" t="s">
        <v>213</v>
      </c>
      <c r="C164" s="8" t="s">
        <v>186</v>
      </c>
      <c r="D164" s="7" t="s">
        <v>30</v>
      </c>
      <c r="E164" s="7"/>
      <c r="F164" s="39">
        <v>378698</v>
      </c>
      <c r="G164" s="39">
        <v>214403</v>
      </c>
      <c r="H164" s="39">
        <v>34997</v>
      </c>
      <c r="I164" s="39">
        <v>23011.439999999999</v>
      </c>
      <c r="J164" s="39">
        <v>29283.129999999997</v>
      </c>
      <c r="K164" s="39">
        <f>SUM(F164:J164)</f>
        <v>680392.57</v>
      </c>
    </row>
    <row r="165" spans="1:11" x14ac:dyDescent="0.35">
      <c r="A165" s="24">
        <v>139</v>
      </c>
      <c r="B165" s="24" t="s">
        <v>213</v>
      </c>
      <c r="C165" s="8" t="s">
        <v>214</v>
      </c>
      <c r="D165" s="7"/>
      <c r="E165" s="7"/>
      <c r="F165" s="39">
        <v>254121</v>
      </c>
      <c r="G165" s="39">
        <v>67499</v>
      </c>
      <c r="H165" s="39">
        <v>2386</v>
      </c>
      <c r="I165" s="39">
        <v>14296.07</v>
      </c>
      <c r="J165" s="39">
        <v>2852.02</v>
      </c>
      <c r="K165" s="39">
        <f t="shared" ref="K165:K168" si="20">SUM(F165:J165)</f>
        <v>341154.09</v>
      </c>
    </row>
    <row r="166" spans="1:11" x14ac:dyDescent="0.35">
      <c r="A166" s="24">
        <v>139</v>
      </c>
      <c r="B166" s="24" t="s">
        <v>213</v>
      </c>
      <c r="C166" s="8" t="s">
        <v>215</v>
      </c>
      <c r="D166" s="7"/>
      <c r="E166" s="7"/>
      <c r="F166" s="39">
        <v>204192</v>
      </c>
      <c r="G166" s="39">
        <v>56279</v>
      </c>
      <c r="H166" s="39">
        <v>685</v>
      </c>
      <c r="I166" s="39">
        <v>9982.84</v>
      </c>
      <c r="J166" s="39">
        <v>30562.9</v>
      </c>
      <c r="K166" s="39">
        <f t="shared" si="20"/>
        <v>301701.74000000005</v>
      </c>
    </row>
    <row r="167" spans="1:11" x14ac:dyDescent="0.35">
      <c r="A167" s="24">
        <v>139</v>
      </c>
      <c r="B167" s="24" t="s">
        <v>213</v>
      </c>
      <c r="C167" s="8" t="s">
        <v>216</v>
      </c>
      <c r="D167" s="7"/>
      <c r="E167" s="7"/>
      <c r="F167" s="39">
        <v>161892</v>
      </c>
      <c r="G167" s="39">
        <v>26684</v>
      </c>
      <c r="H167" s="39">
        <v>4246</v>
      </c>
      <c r="I167" s="39">
        <v>17101.77</v>
      </c>
      <c r="J167" s="39">
        <v>11671.370000000003</v>
      </c>
      <c r="K167" s="39">
        <f t="shared" si="20"/>
        <v>221595.13999999998</v>
      </c>
    </row>
    <row r="168" spans="1:11" x14ac:dyDescent="0.35">
      <c r="A168" s="24">
        <v>139</v>
      </c>
      <c r="B168" s="24" t="s">
        <v>213</v>
      </c>
      <c r="C168" s="8" t="s">
        <v>217</v>
      </c>
      <c r="D168" s="7"/>
      <c r="E168" s="7"/>
      <c r="F168" s="39">
        <v>164511</v>
      </c>
      <c r="G168" s="39">
        <v>0</v>
      </c>
      <c r="H168" s="39">
        <v>15127</v>
      </c>
      <c r="I168" s="39">
        <v>14111.24</v>
      </c>
      <c r="J168" s="39">
        <v>18531.960000000003</v>
      </c>
      <c r="K168" s="39">
        <f t="shared" si="20"/>
        <v>212281.19999999998</v>
      </c>
    </row>
    <row r="169" spans="1:11" x14ac:dyDescent="0.35">
      <c r="A169" s="24">
        <v>191</v>
      </c>
      <c r="B169" s="24" t="s">
        <v>218</v>
      </c>
      <c r="C169" s="8" t="s">
        <v>167</v>
      </c>
      <c r="D169" s="7" t="s">
        <v>30</v>
      </c>
      <c r="E169" s="7"/>
      <c r="F169" s="39">
        <v>415686</v>
      </c>
      <c r="G169" s="39">
        <v>210150</v>
      </c>
      <c r="H169" s="39">
        <v>25634</v>
      </c>
      <c r="I169" s="39">
        <v>13725</v>
      </c>
      <c r="J169" s="39">
        <v>23309.59</v>
      </c>
      <c r="K169" s="39">
        <f>SUM(F169:J169)</f>
        <v>688504.59</v>
      </c>
    </row>
    <row r="170" spans="1:11" x14ac:dyDescent="0.35">
      <c r="A170" s="24">
        <v>191</v>
      </c>
      <c r="B170" s="24" t="s">
        <v>218</v>
      </c>
      <c r="C170" s="8" t="s">
        <v>219</v>
      </c>
      <c r="D170" s="7"/>
      <c r="E170" s="7"/>
      <c r="F170" s="39">
        <v>145793</v>
      </c>
      <c r="G170" s="39">
        <v>39786</v>
      </c>
      <c r="H170" s="39">
        <v>101428</v>
      </c>
      <c r="I170" s="39">
        <v>0</v>
      </c>
      <c r="J170" s="39">
        <v>2440.7600000000002</v>
      </c>
      <c r="K170" s="39">
        <f t="shared" ref="K170:K173" si="21">SUM(F170:J170)</f>
        <v>289447.76</v>
      </c>
    </row>
    <row r="171" spans="1:11" x14ac:dyDescent="0.35">
      <c r="A171" s="24">
        <v>191</v>
      </c>
      <c r="B171" s="24" t="s">
        <v>218</v>
      </c>
      <c r="C171" s="8" t="s">
        <v>220</v>
      </c>
      <c r="D171" s="7"/>
      <c r="E171" s="7"/>
      <c r="F171" s="39">
        <v>165359</v>
      </c>
      <c r="G171" s="39">
        <v>29125</v>
      </c>
      <c r="H171" s="39">
        <v>23055</v>
      </c>
      <c r="I171" s="39">
        <v>15819.84</v>
      </c>
      <c r="J171" s="39">
        <v>32.76</v>
      </c>
      <c r="K171" s="39">
        <f t="shared" si="21"/>
        <v>233391.6</v>
      </c>
    </row>
    <row r="172" spans="1:11" x14ac:dyDescent="0.35">
      <c r="A172" s="24">
        <v>191</v>
      </c>
      <c r="B172" s="24" t="s">
        <v>218</v>
      </c>
      <c r="C172" s="8" t="s">
        <v>221</v>
      </c>
      <c r="D172" s="7"/>
      <c r="E172" s="7"/>
      <c r="F172" s="39">
        <v>175462</v>
      </c>
      <c r="G172" s="39">
        <v>40990</v>
      </c>
      <c r="H172" s="39">
        <v>566</v>
      </c>
      <c r="I172" s="39">
        <v>10890.400000000001</v>
      </c>
      <c r="J172" s="39">
        <v>6349.8600000000006</v>
      </c>
      <c r="K172" s="39">
        <f t="shared" si="21"/>
        <v>234258.26</v>
      </c>
    </row>
    <row r="173" spans="1:11" x14ac:dyDescent="0.35">
      <c r="A173" s="24">
        <v>191</v>
      </c>
      <c r="B173" s="24" t="s">
        <v>218</v>
      </c>
      <c r="C173" s="8" t="s">
        <v>222</v>
      </c>
      <c r="D173" s="7"/>
      <c r="E173" s="7"/>
      <c r="F173" s="39">
        <v>188327</v>
      </c>
      <c r="G173" s="39">
        <v>0</v>
      </c>
      <c r="H173" s="39">
        <v>333</v>
      </c>
      <c r="I173" s="39">
        <v>15346.19</v>
      </c>
      <c r="J173" s="39">
        <v>24784.589999999997</v>
      </c>
      <c r="K173" s="39">
        <f t="shared" si="21"/>
        <v>228790.78</v>
      </c>
    </row>
    <row r="174" spans="1:11" x14ac:dyDescent="0.35">
      <c r="A174" s="24">
        <v>172</v>
      </c>
      <c r="B174" s="24" t="s">
        <v>223</v>
      </c>
      <c r="C174" s="5" t="s">
        <v>224</v>
      </c>
      <c r="D174" s="6" t="s">
        <v>30</v>
      </c>
      <c r="E174" s="6"/>
      <c r="F174" s="38">
        <v>351667</v>
      </c>
      <c r="G174" s="38">
        <v>0</v>
      </c>
      <c r="H174" s="38">
        <v>0</v>
      </c>
      <c r="I174" s="38">
        <v>5000</v>
      </c>
      <c r="J174" s="38">
        <v>10129</v>
      </c>
      <c r="K174" s="38">
        <v>366796</v>
      </c>
    </row>
    <row r="175" spans="1:11" x14ac:dyDescent="0.35">
      <c r="A175" s="24">
        <v>172</v>
      </c>
      <c r="B175" s="24" t="s">
        <v>223</v>
      </c>
      <c r="C175" s="5" t="s">
        <v>225</v>
      </c>
      <c r="D175" s="6"/>
      <c r="E175" s="6"/>
      <c r="F175" s="38">
        <v>178779</v>
      </c>
      <c r="G175" s="38">
        <v>0</v>
      </c>
      <c r="H175" s="38">
        <v>0</v>
      </c>
      <c r="I175" s="38">
        <v>5000</v>
      </c>
      <c r="J175" s="38">
        <v>14779</v>
      </c>
      <c r="K175" s="38">
        <v>198558</v>
      </c>
    </row>
    <row r="176" spans="1:11" x14ac:dyDescent="0.35">
      <c r="A176" s="24">
        <v>172</v>
      </c>
      <c r="B176" s="24" t="s">
        <v>223</v>
      </c>
      <c r="C176" s="5" t="s">
        <v>226</v>
      </c>
      <c r="D176" s="6"/>
      <c r="E176" s="6"/>
      <c r="F176" s="38">
        <v>238769</v>
      </c>
      <c r="G176" s="38">
        <v>0</v>
      </c>
      <c r="H176" s="38">
        <v>0</v>
      </c>
      <c r="I176" s="38">
        <v>5000</v>
      </c>
      <c r="J176" s="38">
        <v>14779</v>
      </c>
      <c r="K176" s="38">
        <v>258548</v>
      </c>
    </row>
    <row r="177" spans="1:12" x14ac:dyDescent="0.35">
      <c r="A177" s="24">
        <v>172</v>
      </c>
      <c r="B177" s="24" t="s">
        <v>223</v>
      </c>
      <c r="C177" s="5" t="s">
        <v>227</v>
      </c>
      <c r="D177" s="6"/>
      <c r="E177" s="6"/>
      <c r="F177" s="38">
        <v>232104</v>
      </c>
      <c r="G177" s="38">
        <v>0</v>
      </c>
      <c r="H177" s="38">
        <v>0</v>
      </c>
      <c r="I177" s="38">
        <v>5000</v>
      </c>
      <c r="J177" s="38">
        <v>32543</v>
      </c>
      <c r="K177" s="38">
        <v>269647</v>
      </c>
    </row>
    <row r="178" spans="1:12" x14ac:dyDescent="0.35">
      <c r="A178" s="24">
        <v>172</v>
      </c>
      <c r="B178" s="24" t="s">
        <v>223</v>
      </c>
      <c r="C178" s="5" t="s">
        <v>228</v>
      </c>
      <c r="D178" s="6"/>
      <c r="E178" s="6"/>
      <c r="F178" s="38">
        <v>205851</v>
      </c>
      <c r="G178" s="38">
        <v>0</v>
      </c>
      <c r="H178" s="38">
        <v>0</v>
      </c>
      <c r="I178" s="38">
        <v>4422</v>
      </c>
      <c r="J178" s="38">
        <v>8268</v>
      </c>
      <c r="K178" s="38">
        <v>218541</v>
      </c>
    </row>
    <row r="179" spans="1:12" x14ac:dyDescent="0.35">
      <c r="A179" s="24">
        <v>26</v>
      </c>
      <c r="B179" s="24" t="s">
        <v>229</v>
      </c>
      <c r="C179" s="24" t="s">
        <v>230</v>
      </c>
      <c r="D179" s="24"/>
      <c r="E179" s="24"/>
      <c r="F179" s="37">
        <v>356010</v>
      </c>
      <c r="G179" s="37">
        <v>43070</v>
      </c>
      <c r="H179" s="37"/>
      <c r="I179" s="37">
        <v>3050</v>
      </c>
      <c r="J179" s="37">
        <v>13063</v>
      </c>
      <c r="K179" s="37">
        <v>415193</v>
      </c>
    </row>
    <row r="180" spans="1:12" x14ac:dyDescent="0.35">
      <c r="A180" s="24">
        <v>26</v>
      </c>
      <c r="B180" s="24" t="s">
        <v>229</v>
      </c>
      <c r="C180" s="24" t="s">
        <v>232</v>
      </c>
      <c r="D180" s="24" t="s">
        <v>231</v>
      </c>
      <c r="E180" s="24"/>
      <c r="F180" s="37">
        <v>332804</v>
      </c>
      <c r="G180" s="37">
        <v>59152</v>
      </c>
      <c r="H180" s="37"/>
      <c r="I180" s="37">
        <v>41128</v>
      </c>
      <c r="J180" s="37">
        <v>26450</v>
      </c>
      <c r="K180" s="37">
        <v>459534</v>
      </c>
    </row>
    <row r="181" spans="1:12" x14ac:dyDescent="0.35">
      <c r="A181" s="24">
        <v>26</v>
      </c>
      <c r="B181" s="24" t="s">
        <v>229</v>
      </c>
      <c r="C181" s="24" t="s">
        <v>233</v>
      </c>
      <c r="D181" s="24"/>
      <c r="E181" s="24"/>
      <c r="F181" s="37">
        <v>272273</v>
      </c>
      <c r="G181" s="37">
        <v>32665</v>
      </c>
      <c r="H181" s="37"/>
      <c r="I181" s="37">
        <v>31842</v>
      </c>
      <c r="J181" s="37">
        <v>28925</v>
      </c>
      <c r="K181" s="37">
        <v>365705</v>
      </c>
    </row>
    <row r="182" spans="1:12" x14ac:dyDescent="0.35">
      <c r="A182" s="24">
        <v>26</v>
      </c>
      <c r="B182" s="24" t="s">
        <v>229</v>
      </c>
      <c r="C182" s="24" t="s">
        <v>234</v>
      </c>
      <c r="D182" s="24"/>
      <c r="E182" s="24"/>
      <c r="F182" s="37">
        <v>187800</v>
      </c>
      <c r="G182" s="37">
        <v>9966</v>
      </c>
      <c r="H182" s="37">
        <v>43001</v>
      </c>
      <c r="I182" s="37"/>
      <c r="J182" s="37">
        <v>19459</v>
      </c>
      <c r="K182" s="37">
        <v>260226</v>
      </c>
    </row>
    <row r="183" spans="1:12" x14ac:dyDescent="0.35">
      <c r="A183" s="24">
        <v>26</v>
      </c>
      <c r="B183" s="24" t="s">
        <v>229</v>
      </c>
      <c r="C183" s="24" t="s">
        <v>235</v>
      </c>
      <c r="D183" s="24"/>
      <c r="E183" s="24"/>
      <c r="F183" s="37">
        <v>241536</v>
      </c>
      <c r="G183" s="37">
        <v>1000</v>
      </c>
      <c r="H183" s="37"/>
      <c r="I183" s="37">
        <v>23614</v>
      </c>
      <c r="J183" s="37">
        <v>27631</v>
      </c>
      <c r="K183" s="37">
        <v>293781</v>
      </c>
    </row>
    <row r="184" spans="1:12" x14ac:dyDescent="0.35">
      <c r="A184" s="24">
        <v>14</v>
      </c>
      <c r="B184" s="24" t="s">
        <v>236</v>
      </c>
      <c r="C184" s="24" t="s">
        <v>237</v>
      </c>
      <c r="D184" s="24" t="s">
        <v>242</v>
      </c>
      <c r="E184" s="24" t="s">
        <v>243</v>
      </c>
      <c r="F184" s="37">
        <v>1297092</v>
      </c>
      <c r="G184" s="37">
        <v>473796</v>
      </c>
      <c r="H184" s="37">
        <v>6024</v>
      </c>
      <c r="I184" s="37">
        <v>360804</v>
      </c>
      <c r="J184" s="37">
        <v>28306</v>
      </c>
      <c r="K184" s="37">
        <v>2166022</v>
      </c>
    </row>
    <row r="185" spans="1:12" x14ac:dyDescent="0.35">
      <c r="A185" s="24">
        <v>14</v>
      </c>
      <c r="B185" s="24" t="s">
        <v>236</v>
      </c>
      <c r="C185" s="24" t="s">
        <v>238</v>
      </c>
      <c r="D185" s="24" t="s">
        <v>106</v>
      </c>
      <c r="E185" s="24" t="s">
        <v>243</v>
      </c>
      <c r="F185" s="37">
        <v>748948</v>
      </c>
      <c r="G185" s="37">
        <v>144089</v>
      </c>
      <c r="H185" s="37">
        <v>555209</v>
      </c>
      <c r="I185" s="37">
        <v>16755</v>
      </c>
      <c r="J185" s="37">
        <v>34548</v>
      </c>
      <c r="K185" s="37">
        <v>1500569</v>
      </c>
    </row>
    <row r="186" spans="1:12" x14ac:dyDescent="0.35">
      <c r="A186" s="24">
        <v>14</v>
      </c>
      <c r="B186" s="24" t="s">
        <v>236</v>
      </c>
      <c r="C186" s="24" t="s">
        <v>239</v>
      </c>
      <c r="D186" s="24" t="s">
        <v>106</v>
      </c>
      <c r="E186" s="24" t="s">
        <v>243</v>
      </c>
      <c r="F186" s="37">
        <v>534830</v>
      </c>
      <c r="G186" s="37">
        <v>106541</v>
      </c>
      <c r="H186" s="37">
        <v>491262</v>
      </c>
      <c r="I186" s="37">
        <v>87129</v>
      </c>
      <c r="J186" s="37">
        <v>36725</v>
      </c>
      <c r="K186" s="37">
        <v>1256487</v>
      </c>
    </row>
    <row r="187" spans="1:12" x14ac:dyDescent="0.35">
      <c r="A187" s="24">
        <v>14</v>
      </c>
      <c r="B187" s="24" t="s">
        <v>236</v>
      </c>
      <c r="C187" s="24" t="s">
        <v>240</v>
      </c>
      <c r="D187" s="24" t="s">
        <v>106</v>
      </c>
      <c r="E187" s="24" t="s">
        <v>243</v>
      </c>
      <c r="F187" s="37">
        <v>584080</v>
      </c>
      <c r="G187" s="37">
        <v>108066</v>
      </c>
      <c r="H187" s="37">
        <v>417288</v>
      </c>
      <c r="I187" s="37">
        <v>54494</v>
      </c>
      <c r="J187" s="37">
        <v>36384</v>
      </c>
      <c r="K187" s="37">
        <v>1200312</v>
      </c>
    </row>
    <row r="188" spans="1:12" x14ac:dyDescent="0.35">
      <c r="A188" s="24">
        <v>14</v>
      </c>
      <c r="B188" s="24" t="s">
        <v>236</v>
      </c>
      <c r="C188" s="24" t="s">
        <v>241</v>
      </c>
      <c r="D188" s="24" t="s">
        <v>106</v>
      </c>
      <c r="E188" s="24" t="s">
        <v>243</v>
      </c>
      <c r="F188" s="37">
        <v>584382</v>
      </c>
      <c r="G188" s="37">
        <v>106503</v>
      </c>
      <c r="H188" s="37">
        <v>439973</v>
      </c>
      <c r="I188" s="37">
        <v>16775</v>
      </c>
      <c r="J188" s="37">
        <v>13462</v>
      </c>
      <c r="K188" s="37">
        <v>1161095</v>
      </c>
    </row>
    <row r="189" spans="1:12" x14ac:dyDescent="0.35">
      <c r="A189" s="24">
        <v>155</v>
      </c>
      <c r="B189" s="24" t="s">
        <v>244</v>
      </c>
      <c r="C189" s="24" t="s">
        <v>475</v>
      </c>
      <c r="D189" s="24" t="s">
        <v>339</v>
      </c>
      <c r="E189" s="24"/>
      <c r="F189" s="37">
        <v>815000</v>
      </c>
      <c r="G189" s="37">
        <v>249064</v>
      </c>
      <c r="H189" s="37">
        <v>5777</v>
      </c>
      <c r="I189" s="37">
        <v>55859</v>
      </c>
      <c r="J189" s="37">
        <v>25778</v>
      </c>
      <c r="K189" s="37">
        <v>1151478</v>
      </c>
      <c r="L189" s="18"/>
    </row>
    <row r="190" spans="1:12" x14ac:dyDescent="0.35">
      <c r="A190" s="24">
        <v>155</v>
      </c>
      <c r="B190" s="24" t="s">
        <v>244</v>
      </c>
      <c r="C190" s="24" t="s">
        <v>476</v>
      </c>
      <c r="D190" s="24"/>
      <c r="E190" s="24"/>
      <c r="F190" s="37">
        <v>553875</v>
      </c>
      <c r="G190" s="37">
        <v>77569</v>
      </c>
      <c r="H190" s="37">
        <v>5329</v>
      </c>
      <c r="I190" s="37">
        <v>56492</v>
      </c>
      <c r="J190" s="37">
        <v>27910</v>
      </c>
      <c r="K190" s="37">
        <v>721175</v>
      </c>
      <c r="L190" s="18"/>
    </row>
    <row r="191" spans="1:12" x14ac:dyDescent="0.35">
      <c r="A191" s="24">
        <v>155</v>
      </c>
      <c r="B191" s="24" t="s">
        <v>244</v>
      </c>
      <c r="C191" s="24" t="s">
        <v>477</v>
      </c>
      <c r="D191" s="24"/>
      <c r="E191" s="24"/>
      <c r="F191" s="37">
        <v>503580</v>
      </c>
      <c r="G191" s="37">
        <v>171050</v>
      </c>
      <c r="H191" s="37">
        <v>6773</v>
      </c>
      <c r="I191" s="37">
        <v>56895</v>
      </c>
      <c r="J191" s="37">
        <v>25778</v>
      </c>
      <c r="K191" s="37">
        <v>764076</v>
      </c>
      <c r="L191" s="18"/>
    </row>
    <row r="192" spans="1:12" x14ac:dyDescent="0.35">
      <c r="A192" s="24">
        <v>155</v>
      </c>
      <c r="B192" s="24" t="s">
        <v>244</v>
      </c>
      <c r="C192" s="24" t="s">
        <v>478</v>
      </c>
      <c r="D192" s="24"/>
      <c r="E192" s="24"/>
      <c r="F192" s="37">
        <v>456793</v>
      </c>
      <c r="G192" s="37">
        <v>127945</v>
      </c>
      <c r="H192" s="37">
        <v>7253</v>
      </c>
      <c r="I192" s="37">
        <v>56250</v>
      </c>
      <c r="J192" s="37">
        <v>12266</v>
      </c>
      <c r="K192" s="37">
        <v>660507</v>
      </c>
      <c r="L192" s="18"/>
    </row>
    <row r="193" spans="1:12" x14ac:dyDescent="0.35">
      <c r="A193" s="24">
        <v>155</v>
      </c>
      <c r="B193" s="24" t="s">
        <v>244</v>
      </c>
      <c r="C193" s="24" t="s">
        <v>479</v>
      </c>
      <c r="D193" s="24"/>
      <c r="E193" s="24"/>
      <c r="F193" s="37">
        <v>456793</v>
      </c>
      <c r="G193" s="37">
        <v>127945</v>
      </c>
      <c r="H193" s="37">
        <v>2177</v>
      </c>
      <c r="I193" s="37">
        <v>56250</v>
      </c>
      <c r="J193" s="37">
        <v>16239</v>
      </c>
      <c r="K193" s="37">
        <v>659404</v>
      </c>
      <c r="L193" s="18"/>
    </row>
    <row r="194" spans="1:12" x14ac:dyDescent="0.35">
      <c r="A194" s="24">
        <v>29</v>
      </c>
      <c r="B194" s="24" t="s">
        <v>245</v>
      </c>
      <c r="C194" s="24" t="s">
        <v>246</v>
      </c>
      <c r="D194" s="9" t="s">
        <v>30</v>
      </c>
      <c r="E194" s="24"/>
      <c r="F194" s="34">
        <v>701295</v>
      </c>
      <c r="G194" s="35"/>
      <c r="H194" s="34">
        <v>1800</v>
      </c>
      <c r="I194" s="34">
        <v>36522</v>
      </c>
      <c r="J194" s="34">
        <v>22043</v>
      </c>
      <c r="K194" s="34">
        <v>761660</v>
      </c>
    </row>
    <row r="195" spans="1:12" x14ac:dyDescent="0.35">
      <c r="A195" s="24">
        <v>29</v>
      </c>
      <c r="B195" s="24" t="s">
        <v>245</v>
      </c>
      <c r="C195" s="9" t="s">
        <v>322</v>
      </c>
      <c r="D195" s="24"/>
      <c r="E195" s="24"/>
      <c r="F195" s="34">
        <v>308620</v>
      </c>
      <c r="G195" s="35"/>
      <c r="H195" s="34">
        <v>1800</v>
      </c>
      <c r="I195" s="34">
        <v>32086</v>
      </c>
      <c r="J195" s="34">
        <v>14641</v>
      </c>
      <c r="K195" s="34">
        <v>357148</v>
      </c>
    </row>
    <row r="196" spans="1:12" x14ac:dyDescent="0.35">
      <c r="A196" s="24">
        <v>29</v>
      </c>
      <c r="B196" s="24" t="s">
        <v>245</v>
      </c>
      <c r="C196" s="9" t="s">
        <v>323</v>
      </c>
      <c r="D196" s="24"/>
      <c r="E196" s="24"/>
      <c r="F196" s="34">
        <v>235215</v>
      </c>
      <c r="G196" s="35"/>
      <c r="H196" s="34">
        <v>1620</v>
      </c>
      <c r="I196" s="34">
        <v>24967</v>
      </c>
      <c r="J196" s="34">
        <v>20278</v>
      </c>
      <c r="K196" s="34">
        <v>282080</v>
      </c>
    </row>
    <row r="197" spans="1:12" x14ac:dyDescent="0.35">
      <c r="A197" s="24">
        <v>29</v>
      </c>
      <c r="B197" s="24" t="s">
        <v>245</v>
      </c>
      <c r="C197" s="9" t="s">
        <v>324</v>
      </c>
      <c r="D197" s="24"/>
      <c r="E197" s="24"/>
      <c r="F197" s="34">
        <v>227597</v>
      </c>
      <c r="G197" s="35"/>
      <c r="H197" s="34">
        <v>6753</v>
      </c>
      <c r="I197" s="34">
        <v>17414</v>
      </c>
      <c r="J197" s="34">
        <v>17024</v>
      </c>
      <c r="K197" s="34">
        <v>268788</v>
      </c>
    </row>
    <row r="198" spans="1:12" x14ac:dyDescent="0.35">
      <c r="A198" s="24">
        <v>29</v>
      </c>
      <c r="B198" s="24" t="s">
        <v>245</v>
      </c>
      <c r="C198" s="9" t="s">
        <v>325</v>
      </c>
      <c r="D198" s="24"/>
      <c r="E198" s="24"/>
      <c r="F198" s="34">
        <v>216549</v>
      </c>
      <c r="G198" s="35"/>
      <c r="H198" s="34">
        <v>325</v>
      </c>
      <c r="I198" s="34">
        <v>21852</v>
      </c>
      <c r="J198" s="34">
        <v>16375</v>
      </c>
      <c r="K198" s="34">
        <v>255101</v>
      </c>
    </row>
    <row r="199" spans="1:12" x14ac:dyDescent="0.35">
      <c r="A199" s="24">
        <v>128</v>
      </c>
      <c r="B199" s="24" t="s">
        <v>247</v>
      </c>
      <c r="C199" s="9" t="s">
        <v>326</v>
      </c>
      <c r="D199" s="10" t="s">
        <v>30</v>
      </c>
      <c r="E199" s="24"/>
      <c r="F199" s="34">
        <v>853460</v>
      </c>
      <c r="G199" s="35"/>
      <c r="H199" s="34">
        <v>24130</v>
      </c>
      <c r="I199" s="34">
        <v>86881</v>
      </c>
      <c r="J199" s="34">
        <v>21112</v>
      </c>
      <c r="K199" s="34">
        <v>985582</v>
      </c>
    </row>
    <row r="200" spans="1:12" x14ac:dyDescent="0.35">
      <c r="A200" s="24">
        <v>128</v>
      </c>
      <c r="B200" s="24" t="s">
        <v>247</v>
      </c>
      <c r="C200" s="9" t="s">
        <v>327</v>
      </c>
      <c r="D200" s="24"/>
      <c r="E200" s="24"/>
      <c r="F200" s="34">
        <v>343030</v>
      </c>
      <c r="G200" s="34">
        <v>0</v>
      </c>
      <c r="H200" s="34">
        <v>19500</v>
      </c>
      <c r="I200" s="34">
        <v>35443</v>
      </c>
      <c r="J200" s="34">
        <v>15054</v>
      </c>
      <c r="K200" s="34">
        <v>413027</v>
      </c>
    </row>
    <row r="201" spans="1:12" x14ac:dyDescent="0.35">
      <c r="A201" s="24">
        <v>128</v>
      </c>
      <c r="B201" s="24" t="s">
        <v>247</v>
      </c>
      <c r="C201" s="9" t="s">
        <v>328</v>
      </c>
      <c r="D201" s="24"/>
      <c r="E201" s="24"/>
      <c r="F201" s="34">
        <v>337029</v>
      </c>
      <c r="G201" s="34">
        <v>0</v>
      </c>
      <c r="H201" s="34">
        <v>2139</v>
      </c>
      <c r="I201" s="34">
        <v>30500</v>
      </c>
      <c r="J201" s="34">
        <v>19033</v>
      </c>
      <c r="K201" s="34">
        <v>388700</v>
      </c>
    </row>
    <row r="202" spans="1:12" x14ac:dyDescent="0.35">
      <c r="A202" s="24">
        <v>128</v>
      </c>
      <c r="B202" s="24" t="s">
        <v>247</v>
      </c>
      <c r="C202" s="9" t="s">
        <v>329</v>
      </c>
      <c r="D202" s="24"/>
      <c r="E202" s="24"/>
      <c r="F202" s="34">
        <v>270246</v>
      </c>
      <c r="G202" s="34">
        <v>0</v>
      </c>
      <c r="H202" s="34">
        <v>8177</v>
      </c>
      <c r="I202" s="34">
        <v>28052</v>
      </c>
      <c r="J202" s="34">
        <v>16589</v>
      </c>
      <c r="K202" s="34">
        <v>323064</v>
      </c>
    </row>
    <row r="203" spans="1:12" x14ac:dyDescent="0.35">
      <c r="A203" s="24">
        <v>128</v>
      </c>
      <c r="B203" s="24" t="s">
        <v>247</v>
      </c>
      <c r="C203" s="9" t="s">
        <v>330</v>
      </c>
      <c r="D203" s="24"/>
      <c r="E203" s="24"/>
      <c r="F203" s="34">
        <v>253960</v>
      </c>
      <c r="G203" s="34">
        <v>0</v>
      </c>
      <c r="H203" s="34">
        <v>2139</v>
      </c>
      <c r="I203" s="34">
        <v>24050</v>
      </c>
      <c r="J203" s="34">
        <v>14396</v>
      </c>
      <c r="K203" s="34">
        <v>294544</v>
      </c>
    </row>
    <row r="204" spans="1:12" x14ac:dyDescent="0.35">
      <c r="A204" s="24">
        <v>204</v>
      </c>
      <c r="B204" s="24" t="s">
        <v>253</v>
      </c>
      <c r="C204" s="8" t="s">
        <v>248</v>
      </c>
      <c r="D204" s="7"/>
      <c r="E204" s="7"/>
      <c r="F204" s="39">
        <v>598914</v>
      </c>
      <c r="G204" s="39">
        <v>186550</v>
      </c>
      <c r="H204" s="39">
        <v>4902</v>
      </c>
      <c r="I204" s="39">
        <v>171180</v>
      </c>
      <c r="J204" s="39">
        <v>20213</v>
      </c>
      <c r="K204" s="39">
        <f>SUM(F204:J204)</f>
        <v>981759</v>
      </c>
    </row>
    <row r="205" spans="1:12" x14ac:dyDescent="0.35">
      <c r="A205" s="24">
        <v>204</v>
      </c>
      <c r="B205" s="24" t="s">
        <v>253</v>
      </c>
      <c r="C205" s="8" t="s">
        <v>249</v>
      </c>
      <c r="D205" s="7" t="s">
        <v>37</v>
      </c>
      <c r="E205" s="7"/>
      <c r="F205" s="39">
        <v>652132</v>
      </c>
      <c r="G205" s="39">
        <v>199220</v>
      </c>
      <c r="H205" s="39">
        <v>9845</v>
      </c>
      <c r="I205" s="39">
        <v>0</v>
      </c>
      <c r="J205" s="39">
        <v>43744</v>
      </c>
      <c r="K205" s="39">
        <f t="shared" ref="K205:K208" si="22">SUM(F205:J205)</f>
        <v>904941</v>
      </c>
    </row>
    <row r="206" spans="1:12" x14ac:dyDescent="0.35">
      <c r="A206" s="24">
        <v>204</v>
      </c>
      <c r="B206" s="24" t="s">
        <v>253</v>
      </c>
      <c r="C206" s="8" t="s">
        <v>250</v>
      </c>
      <c r="D206" s="7"/>
      <c r="E206" s="7"/>
      <c r="F206" s="39">
        <v>449053</v>
      </c>
      <c r="G206" s="39">
        <v>164355</v>
      </c>
      <c r="H206" s="39">
        <v>2378</v>
      </c>
      <c r="I206" s="39">
        <v>145869</v>
      </c>
      <c r="J206" s="39">
        <v>38251</v>
      </c>
      <c r="K206" s="39">
        <f t="shared" si="22"/>
        <v>799906</v>
      </c>
    </row>
    <row r="207" spans="1:12" x14ac:dyDescent="0.35">
      <c r="A207" s="24">
        <v>204</v>
      </c>
      <c r="B207" s="24" t="s">
        <v>253</v>
      </c>
      <c r="C207" s="8" t="s">
        <v>251</v>
      </c>
      <c r="D207" s="7"/>
      <c r="E207" s="7"/>
      <c r="F207" s="39">
        <v>652598</v>
      </c>
      <c r="G207" s="39">
        <v>0</v>
      </c>
      <c r="H207" s="39">
        <v>0</v>
      </c>
      <c r="I207" s="39">
        <v>0</v>
      </c>
      <c r="J207" s="39">
        <v>0</v>
      </c>
      <c r="K207" s="39">
        <f t="shared" si="22"/>
        <v>652598</v>
      </c>
    </row>
    <row r="208" spans="1:12" x14ac:dyDescent="0.35">
      <c r="A208" s="24">
        <v>204</v>
      </c>
      <c r="B208" s="24" t="s">
        <v>253</v>
      </c>
      <c r="C208" s="8" t="s">
        <v>252</v>
      </c>
      <c r="D208" s="7"/>
      <c r="E208" s="7"/>
      <c r="F208" s="39">
        <v>232149</v>
      </c>
      <c r="G208" s="39">
        <v>375000</v>
      </c>
      <c r="H208" s="39">
        <v>1634</v>
      </c>
      <c r="I208" s="39">
        <v>0</v>
      </c>
      <c r="J208" s="39">
        <v>5538</v>
      </c>
      <c r="K208" s="39">
        <f t="shared" si="22"/>
        <v>614321</v>
      </c>
    </row>
    <row r="209" spans="1:11" x14ac:dyDescent="0.35">
      <c r="A209" s="24">
        <v>152</v>
      </c>
      <c r="B209" s="24" t="s">
        <v>254</v>
      </c>
      <c r="C209" s="24" t="s">
        <v>338</v>
      </c>
      <c r="D209" s="24" t="s">
        <v>339</v>
      </c>
      <c r="E209" s="24"/>
      <c r="F209" s="37">
        <v>402814</v>
      </c>
      <c r="G209" s="37"/>
      <c r="H209" s="37">
        <v>27690</v>
      </c>
      <c r="I209" s="37">
        <v>44191</v>
      </c>
      <c r="J209" s="37">
        <v>48712</v>
      </c>
      <c r="K209" s="37">
        <v>523407</v>
      </c>
    </row>
    <row r="210" spans="1:11" x14ac:dyDescent="0.35">
      <c r="A210" s="24">
        <v>152</v>
      </c>
      <c r="B210" s="24" t="s">
        <v>254</v>
      </c>
      <c r="C210" s="24" t="s">
        <v>340</v>
      </c>
      <c r="D210" s="24"/>
      <c r="E210" s="24"/>
      <c r="F210" s="37">
        <v>267072</v>
      </c>
      <c r="G210" s="37"/>
      <c r="H210" s="37">
        <v>27000</v>
      </c>
      <c r="I210" s="37">
        <v>23767</v>
      </c>
      <c r="J210" s="37">
        <v>30145</v>
      </c>
      <c r="K210" s="37">
        <v>347984</v>
      </c>
    </row>
    <row r="211" spans="1:11" x14ac:dyDescent="0.35">
      <c r="A211" s="24">
        <v>152</v>
      </c>
      <c r="B211" s="24" t="s">
        <v>254</v>
      </c>
      <c r="C211" s="24" t="s">
        <v>341</v>
      </c>
      <c r="D211" s="24"/>
      <c r="E211" s="24"/>
      <c r="F211" s="37">
        <v>279691</v>
      </c>
      <c r="G211" s="37"/>
      <c r="H211" s="37">
        <v>30664</v>
      </c>
      <c r="I211" s="37">
        <v>24107</v>
      </c>
      <c r="J211" s="37">
        <v>31817</v>
      </c>
      <c r="K211" s="37">
        <v>366279</v>
      </c>
    </row>
    <row r="212" spans="1:11" x14ac:dyDescent="0.35">
      <c r="A212" s="24">
        <v>152</v>
      </c>
      <c r="B212" s="24" t="s">
        <v>254</v>
      </c>
      <c r="C212" s="24" t="s">
        <v>342</v>
      </c>
      <c r="D212" s="24"/>
      <c r="E212" s="24"/>
      <c r="F212" s="37">
        <v>240590</v>
      </c>
      <c r="G212" s="37"/>
      <c r="H212" s="37">
        <v>28290</v>
      </c>
      <c r="I212" s="37">
        <v>79407</v>
      </c>
      <c r="J212" s="37">
        <v>15765</v>
      </c>
      <c r="K212" s="37">
        <v>364052</v>
      </c>
    </row>
    <row r="213" spans="1:11" x14ac:dyDescent="0.35">
      <c r="A213" s="24">
        <v>152</v>
      </c>
      <c r="B213" s="24" t="s">
        <v>254</v>
      </c>
      <c r="C213" s="24" t="s">
        <v>343</v>
      </c>
      <c r="D213" s="24"/>
      <c r="E213" s="24"/>
      <c r="F213" s="37">
        <v>156975</v>
      </c>
      <c r="G213" s="37"/>
      <c r="H213" s="37">
        <v>20500</v>
      </c>
      <c r="I213" s="37">
        <v>15095</v>
      </c>
      <c r="J213" s="37">
        <v>51893</v>
      </c>
      <c r="K213" s="37">
        <v>244463</v>
      </c>
    </row>
    <row r="214" spans="1:11" x14ac:dyDescent="0.35">
      <c r="A214" s="24">
        <v>63</v>
      </c>
      <c r="B214" s="24" t="s">
        <v>255</v>
      </c>
      <c r="C214" s="24" t="s">
        <v>256</v>
      </c>
      <c r="D214" s="24" t="s">
        <v>113</v>
      </c>
      <c r="E214" s="24" t="s">
        <v>257</v>
      </c>
      <c r="F214" s="37">
        <v>388611.2</v>
      </c>
      <c r="G214" s="37"/>
      <c r="H214" s="37">
        <v>107034.56</v>
      </c>
      <c r="I214" s="37">
        <v>16488.689999999999</v>
      </c>
      <c r="J214" s="37">
        <v>38721</v>
      </c>
      <c r="K214" s="37">
        <f>SUM(F214:J214)</f>
        <v>550855.44999999995</v>
      </c>
    </row>
    <row r="215" spans="1:11" x14ac:dyDescent="0.35">
      <c r="A215" s="24">
        <v>63</v>
      </c>
      <c r="B215" s="24" t="s">
        <v>255</v>
      </c>
      <c r="C215" s="24" t="s">
        <v>258</v>
      </c>
      <c r="D215" s="24"/>
      <c r="E215" s="24" t="s">
        <v>257</v>
      </c>
      <c r="F215" s="37">
        <v>224993.6</v>
      </c>
      <c r="G215" s="37"/>
      <c r="H215" s="37">
        <v>13110.16</v>
      </c>
      <c r="I215" s="37">
        <v>8991.19</v>
      </c>
      <c r="J215" s="37">
        <v>41226.28</v>
      </c>
      <c r="K215" s="37">
        <f t="shared" ref="K215:K218" si="23">SUM(F215:J215)</f>
        <v>288321.23</v>
      </c>
    </row>
    <row r="216" spans="1:11" x14ac:dyDescent="0.35">
      <c r="A216" s="24">
        <v>63</v>
      </c>
      <c r="B216" s="24" t="s">
        <v>255</v>
      </c>
      <c r="C216" s="24" t="s">
        <v>259</v>
      </c>
      <c r="D216" s="24"/>
      <c r="E216" s="24" t="s">
        <v>257</v>
      </c>
      <c r="F216" s="37">
        <v>190907.19</v>
      </c>
      <c r="G216" s="37"/>
      <c r="H216" s="37">
        <v>4504.3599999999997</v>
      </c>
      <c r="I216" s="37">
        <v>10610.03</v>
      </c>
      <c r="J216" s="37">
        <v>36015.24</v>
      </c>
      <c r="K216" s="37">
        <f t="shared" si="23"/>
        <v>242036.81999999998</v>
      </c>
    </row>
    <row r="217" spans="1:11" x14ac:dyDescent="0.35">
      <c r="A217" s="24">
        <v>63</v>
      </c>
      <c r="B217" s="24" t="s">
        <v>255</v>
      </c>
      <c r="C217" s="24" t="s">
        <v>260</v>
      </c>
      <c r="D217" s="24"/>
      <c r="E217" s="24" t="s">
        <v>257</v>
      </c>
      <c r="F217" s="37">
        <v>154525.84</v>
      </c>
      <c r="G217" s="37">
        <v>715.19</v>
      </c>
      <c r="H217" s="37">
        <v>7316.6</v>
      </c>
      <c r="I217" s="37">
        <v>19257.48</v>
      </c>
      <c r="J217" s="37">
        <v>38175.24</v>
      </c>
      <c r="K217" s="37">
        <f t="shared" si="23"/>
        <v>219990.35</v>
      </c>
    </row>
    <row r="218" spans="1:11" x14ac:dyDescent="0.35">
      <c r="A218" s="24">
        <v>63</v>
      </c>
      <c r="B218" s="24" t="s">
        <v>255</v>
      </c>
      <c r="C218" s="24" t="s">
        <v>261</v>
      </c>
      <c r="D218" s="24"/>
      <c r="E218" s="24" t="s">
        <v>257</v>
      </c>
      <c r="F218" s="37">
        <v>137699.22</v>
      </c>
      <c r="G218" s="37">
        <v>715.19</v>
      </c>
      <c r="H218" s="37">
        <v>2364</v>
      </c>
      <c r="I218" s="37">
        <v>3476.2</v>
      </c>
      <c r="J218" s="37">
        <v>22038.94</v>
      </c>
      <c r="K218" s="37">
        <f t="shared" si="23"/>
        <v>166293.55000000002</v>
      </c>
    </row>
    <row r="219" spans="1:11" x14ac:dyDescent="0.35">
      <c r="A219" s="24">
        <v>145</v>
      </c>
      <c r="B219" s="24" t="s">
        <v>262</v>
      </c>
      <c r="C219" s="24" t="s">
        <v>344</v>
      </c>
      <c r="D219" s="24" t="s">
        <v>345</v>
      </c>
      <c r="E219" s="24"/>
      <c r="F219" s="37">
        <v>681438</v>
      </c>
      <c r="G219" s="37">
        <v>345923</v>
      </c>
      <c r="H219" s="37">
        <v>9427</v>
      </c>
      <c r="I219" s="37">
        <v>150847</v>
      </c>
      <c r="J219" s="37">
        <v>30383</v>
      </c>
      <c r="K219" s="37">
        <v>1218018</v>
      </c>
    </row>
    <row r="220" spans="1:11" x14ac:dyDescent="0.35">
      <c r="A220" s="24">
        <v>145</v>
      </c>
      <c r="B220" s="24" t="s">
        <v>262</v>
      </c>
      <c r="C220" s="24" t="s">
        <v>346</v>
      </c>
      <c r="D220" s="24"/>
      <c r="E220" s="24"/>
      <c r="F220" s="37">
        <v>426502</v>
      </c>
      <c r="G220" s="37">
        <v>75661</v>
      </c>
      <c r="H220" s="37">
        <v>2792</v>
      </c>
      <c r="I220" s="37">
        <v>3808</v>
      </c>
      <c r="J220" s="37">
        <v>21944</v>
      </c>
      <c r="K220" s="37">
        <v>530707</v>
      </c>
    </row>
    <row r="221" spans="1:11" x14ac:dyDescent="0.35">
      <c r="A221" s="24">
        <v>145</v>
      </c>
      <c r="B221" s="24" t="s">
        <v>262</v>
      </c>
      <c r="C221" s="24" t="s">
        <v>347</v>
      </c>
      <c r="D221" s="24"/>
      <c r="E221" s="24"/>
      <c r="F221" s="37">
        <v>435444</v>
      </c>
      <c r="G221" s="37">
        <v>51577</v>
      </c>
      <c r="H221" s="37" t="s">
        <v>348</v>
      </c>
      <c r="I221" s="37">
        <v>29808</v>
      </c>
      <c r="J221" s="37">
        <v>13334</v>
      </c>
      <c r="K221" s="37">
        <v>530163</v>
      </c>
    </row>
    <row r="222" spans="1:11" x14ac:dyDescent="0.35">
      <c r="A222" s="24">
        <v>145</v>
      </c>
      <c r="B222" s="24" t="s">
        <v>262</v>
      </c>
      <c r="C222" s="24" t="s">
        <v>349</v>
      </c>
      <c r="D222" s="24"/>
      <c r="E222" s="24"/>
      <c r="F222" s="37">
        <v>349322</v>
      </c>
      <c r="G222" s="37">
        <v>41312</v>
      </c>
      <c r="H222" s="37">
        <v>28712</v>
      </c>
      <c r="I222" s="37">
        <v>16816</v>
      </c>
      <c r="J222" s="37">
        <v>26619</v>
      </c>
      <c r="K222" s="37">
        <v>462781</v>
      </c>
    </row>
    <row r="223" spans="1:11" x14ac:dyDescent="0.35">
      <c r="A223" s="24">
        <v>145</v>
      </c>
      <c r="B223" s="24" t="s">
        <v>262</v>
      </c>
      <c r="C223" s="24" t="s">
        <v>350</v>
      </c>
      <c r="D223" s="24"/>
      <c r="E223" s="24"/>
      <c r="F223" s="37">
        <v>297155</v>
      </c>
      <c r="G223" s="37">
        <v>35461</v>
      </c>
      <c r="H223" s="37" t="s">
        <v>348</v>
      </c>
      <c r="I223" s="37">
        <v>36024</v>
      </c>
      <c r="J223" s="37">
        <v>26093</v>
      </c>
      <c r="K223" s="37">
        <v>394733</v>
      </c>
    </row>
    <row r="224" spans="1:11" x14ac:dyDescent="0.35">
      <c r="A224" s="24">
        <v>206</v>
      </c>
      <c r="B224" s="24" t="s">
        <v>263</v>
      </c>
      <c r="C224" s="24" t="s">
        <v>265</v>
      </c>
      <c r="D224" s="24" t="s">
        <v>345</v>
      </c>
      <c r="E224" s="24"/>
      <c r="F224" s="37">
        <v>239557</v>
      </c>
      <c r="G224" s="37">
        <v>43193</v>
      </c>
      <c r="H224" s="37" t="s">
        <v>348</v>
      </c>
      <c r="I224" s="37">
        <v>34254</v>
      </c>
      <c r="J224" s="37">
        <v>25493</v>
      </c>
      <c r="K224" s="37">
        <v>342497</v>
      </c>
    </row>
    <row r="225" spans="1:11" x14ac:dyDescent="0.35">
      <c r="A225" s="24">
        <v>206</v>
      </c>
      <c r="B225" s="24" t="s">
        <v>263</v>
      </c>
      <c r="C225" s="24" t="s">
        <v>351</v>
      </c>
      <c r="D225" s="24"/>
      <c r="E225" s="24"/>
      <c r="F225" s="37">
        <v>216326</v>
      </c>
      <c r="G225" s="37">
        <v>12673</v>
      </c>
      <c r="H225" s="37" t="s">
        <v>348</v>
      </c>
      <c r="I225" s="37">
        <v>28729</v>
      </c>
      <c r="J225" s="37">
        <v>10846</v>
      </c>
      <c r="K225" s="37">
        <v>268574</v>
      </c>
    </row>
    <row r="226" spans="1:11" x14ac:dyDescent="0.35">
      <c r="A226" s="24">
        <v>206</v>
      </c>
      <c r="B226" s="24" t="s">
        <v>263</v>
      </c>
      <c r="C226" s="24" t="s">
        <v>352</v>
      </c>
      <c r="D226" s="24"/>
      <c r="E226" s="24"/>
      <c r="F226" s="37">
        <v>188413</v>
      </c>
      <c r="G226" s="37">
        <v>11234</v>
      </c>
      <c r="H226" s="37" t="s">
        <v>348</v>
      </c>
      <c r="I226" s="37">
        <v>20206</v>
      </c>
      <c r="J226" s="37">
        <v>18021</v>
      </c>
      <c r="K226" s="37">
        <v>237874</v>
      </c>
    </row>
    <row r="227" spans="1:11" x14ac:dyDescent="0.35">
      <c r="A227" s="24">
        <v>206</v>
      </c>
      <c r="B227" s="24" t="s">
        <v>263</v>
      </c>
      <c r="C227" s="24" t="s">
        <v>353</v>
      </c>
      <c r="D227" s="24"/>
      <c r="E227" s="24"/>
      <c r="F227" s="37">
        <v>120213</v>
      </c>
      <c r="G227" s="37">
        <v>1000</v>
      </c>
      <c r="H227" s="37" t="s">
        <v>348</v>
      </c>
      <c r="I227" s="37">
        <v>12597</v>
      </c>
      <c r="J227" s="37">
        <v>24061</v>
      </c>
      <c r="K227" s="37">
        <v>157871</v>
      </c>
    </row>
    <row r="228" spans="1:11" x14ac:dyDescent="0.35">
      <c r="A228" s="24">
        <v>206</v>
      </c>
      <c r="B228" s="24" t="s">
        <v>263</v>
      </c>
      <c r="C228" s="24" t="s">
        <v>354</v>
      </c>
      <c r="D228" s="24"/>
      <c r="E228" s="24"/>
      <c r="F228" s="37">
        <v>100809</v>
      </c>
      <c r="G228" s="37">
        <v>1000</v>
      </c>
      <c r="H228" s="37" t="s">
        <v>348</v>
      </c>
      <c r="I228" s="37">
        <v>4115</v>
      </c>
      <c r="J228" s="37">
        <v>23750</v>
      </c>
      <c r="K228" s="37">
        <v>129674</v>
      </c>
    </row>
    <row r="229" spans="1:11" x14ac:dyDescent="0.35">
      <c r="A229" s="24">
        <v>211</v>
      </c>
      <c r="B229" s="24" t="s">
        <v>264</v>
      </c>
      <c r="C229" s="24" t="s">
        <v>355</v>
      </c>
      <c r="D229" s="24" t="s">
        <v>345</v>
      </c>
      <c r="E229" s="24"/>
      <c r="F229" s="37">
        <v>239453</v>
      </c>
      <c r="G229" s="37">
        <v>42478</v>
      </c>
      <c r="H229" s="37">
        <v>2590</v>
      </c>
      <c r="I229" s="37">
        <v>39229</v>
      </c>
      <c r="J229" s="37">
        <v>18064</v>
      </c>
      <c r="K229" s="37">
        <v>341814</v>
      </c>
    </row>
    <row r="230" spans="1:11" x14ac:dyDescent="0.35">
      <c r="A230" s="24">
        <v>211</v>
      </c>
      <c r="B230" s="24" t="s">
        <v>264</v>
      </c>
      <c r="C230" s="24" t="s">
        <v>356</v>
      </c>
      <c r="D230" s="24"/>
      <c r="E230" s="24"/>
      <c r="F230" s="37">
        <v>187617</v>
      </c>
      <c r="G230" s="37">
        <v>11089</v>
      </c>
      <c r="H230" s="37" t="s">
        <v>348</v>
      </c>
      <c r="I230" s="37">
        <v>12219</v>
      </c>
      <c r="J230" s="37">
        <v>17728</v>
      </c>
      <c r="K230" s="37">
        <v>228653</v>
      </c>
    </row>
    <row r="231" spans="1:11" x14ac:dyDescent="0.35">
      <c r="A231" s="24">
        <v>211</v>
      </c>
      <c r="B231" s="24" t="s">
        <v>264</v>
      </c>
      <c r="C231" s="24" t="s">
        <v>357</v>
      </c>
      <c r="D231" s="24"/>
      <c r="E231" s="24"/>
      <c r="F231" s="37">
        <v>110162</v>
      </c>
      <c r="G231" s="37">
        <v>1500</v>
      </c>
      <c r="H231" s="37">
        <v>719</v>
      </c>
      <c r="I231" s="37">
        <v>13399</v>
      </c>
      <c r="J231" s="37">
        <v>9713</v>
      </c>
      <c r="K231" s="37">
        <v>135493</v>
      </c>
    </row>
    <row r="232" spans="1:11" x14ac:dyDescent="0.35">
      <c r="A232" s="24">
        <v>211</v>
      </c>
      <c r="B232" s="24" t="s">
        <v>264</v>
      </c>
      <c r="C232" s="24" t="s">
        <v>358</v>
      </c>
      <c r="D232" s="24"/>
      <c r="E232" s="24"/>
      <c r="F232" s="37">
        <v>105193</v>
      </c>
      <c r="G232" s="37">
        <v>1000</v>
      </c>
      <c r="H232" s="37" t="s">
        <v>348</v>
      </c>
      <c r="I232" s="37" t="s">
        <v>348</v>
      </c>
      <c r="J232" s="37">
        <v>23487</v>
      </c>
      <c r="K232" s="37">
        <v>129680</v>
      </c>
    </row>
    <row r="233" spans="1:11" x14ac:dyDescent="0.35">
      <c r="A233" s="24">
        <v>211</v>
      </c>
      <c r="B233" s="24" t="s">
        <v>264</v>
      </c>
      <c r="C233" s="24" t="s">
        <v>359</v>
      </c>
      <c r="D233" s="24"/>
      <c r="E233" s="24"/>
      <c r="F233" s="37">
        <v>105084</v>
      </c>
      <c r="G233" s="37">
        <v>1000</v>
      </c>
      <c r="H233" s="37" t="s">
        <v>348</v>
      </c>
      <c r="I233" s="37">
        <v>1033</v>
      </c>
      <c r="J233" s="37">
        <v>9742</v>
      </c>
      <c r="K233" s="37">
        <v>116859</v>
      </c>
    </row>
    <row r="234" spans="1:11" x14ac:dyDescent="0.35">
      <c r="A234" s="24">
        <v>170</v>
      </c>
      <c r="B234" s="24" t="s">
        <v>266</v>
      </c>
      <c r="C234" s="24" t="s">
        <v>360</v>
      </c>
      <c r="D234" s="24" t="s">
        <v>345</v>
      </c>
      <c r="E234" s="24"/>
      <c r="F234" s="37">
        <v>691875</v>
      </c>
      <c r="G234" s="37">
        <v>352308</v>
      </c>
      <c r="H234" s="37" t="s">
        <v>348</v>
      </c>
      <c r="I234" s="37">
        <v>63230</v>
      </c>
      <c r="J234" s="37">
        <v>30399</v>
      </c>
      <c r="K234" s="37">
        <v>1137812</v>
      </c>
    </row>
    <row r="235" spans="1:11" x14ac:dyDescent="0.35">
      <c r="A235" s="24">
        <v>170</v>
      </c>
      <c r="B235" s="24" t="s">
        <v>266</v>
      </c>
      <c r="C235" s="24" t="s">
        <v>361</v>
      </c>
      <c r="D235" s="24"/>
      <c r="E235" s="24"/>
      <c r="F235" s="37" t="s">
        <v>348</v>
      </c>
      <c r="G235" s="37" t="s">
        <v>348</v>
      </c>
      <c r="H235" s="37">
        <v>451620</v>
      </c>
      <c r="I235" s="37">
        <v>13515</v>
      </c>
      <c r="J235" s="37" t="s">
        <v>348</v>
      </c>
      <c r="K235" s="37">
        <v>465135</v>
      </c>
    </row>
    <row r="236" spans="1:11" x14ac:dyDescent="0.35">
      <c r="A236" s="24">
        <v>170</v>
      </c>
      <c r="B236" s="24" t="s">
        <v>266</v>
      </c>
      <c r="C236" s="24" t="s">
        <v>362</v>
      </c>
      <c r="D236" s="24"/>
      <c r="E236" s="24"/>
      <c r="F236" s="37">
        <v>352278</v>
      </c>
      <c r="G236" s="37">
        <v>63828</v>
      </c>
      <c r="H236" s="37" t="s">
        <v>348</v>
      </c>
      <c r="I236" s="37">
        <v>27154</v>
      </c>
      <c r="J236" s="37">
        <v>27203</v>
      </c>
      <c r="K236" s="37">
        <v>470463</v>
      </c>
    </row>
    <row r="237" spans="1:11" x14ac:dyDescent="0.35">
      <c r="A237" s="24">
        <v>170</v>
      </c>
      <c r="B237" s="24" t="s">
        <v>266</v>
      </c>
      <c r="C237" s="24" t="s">
        <v>363</v>
      </c>
      <c r="D237" s="24"/>
      <c r="E237" s="24"/>
      <c r="F237" s="37">
        <v>380264</v>
      </c>
      <c r="G237" s="37">
        <v>44972</v>
      </c>
      <c r="H237" s="37">
        <v>2084</v>
      </c>
      <c r="I237" s="37">
        <v>4056</v>
      </c>
      <c r="J237" s="37">
        <v>13255</v>
      </c>
      <c r="K237" s="37">
        <v>444631</v>
      </c>
    </row>
    <row r="238" spans="1:11" x14ac:dyDescent="0.35">
      <c r="A238" s="24">
        <v>170</v>
      </c>
      <c r="B238" s="24" t="s">
        <v>266</v>
      </c>
      <c r="C238" s="24" t="s">
        <v>364</v>
      </c>
      <c r="D238" s="24"/>
      <c r="E238" s="24"/>
      <c r="F238" s="37">
        <v>271347</v>
      </c>
      <c r="G238" s="37">
        <v>58989</v>
      </c>
      <c r="H238" s="37">
        <v>46541</v>
      </c>
      <c r="I238" s="37" t="s">
        <v>348</v>
      </c>
      <c r="J238" s="37">
        <v>2352</v>
      </c>
      <c r="K238" s="37">
        <v>379229</v>
      </c>
    </row>
    <row r="239" spans="1:11" ht="15" customHeight="1" x14ac:dyDescent="0.35">
      <c r="A239" s="24">
        <v>104</v>
      </c>
      <c r="B239" s="24" t="s">
        <v>267</v>
      </c>
      <c r="C239" s="9" t="s">
        <v>365</v>
      </c>
      <c r="D239" s="9" t="s">
        <v>271</v>
      </c>
      <c r="E239" s="9" t="s">
        <v>331</v>
      </c>
      <c r="F239" s="34">
        <v>280300</v>
      </c>
      <c r="G239" s="34">
        <v>20755</v>
      </c>
      <c r="H239" s="34">
        <v>0</v>
      </c>
      <c r="I239" s="34">
        <v>42307</v>
      </c>
      <c r="J239" s="34">
        <v>17555</v>
      </c>
      <c r="K239" s="34">
        <v>360917</v>
      </c>
    </row>
    <row r="240" spans="1:11" ht="15" customHeight="1" x14ac:dyDescent="0.35">
      <c r="A240" s="24">
        <v>104</v>
      </c>
      <c r="B240" s="24" t="s">
        <v>267</v>
      </c>
      <c r="C240" s="9" t="s">
        <v>366</v>
      </c>
      <c r="D240" s="26"/>
      <c r="E240" s="9" t="s">
        <v>331</v>
      </c>
      <c r="F240" s="34">
        <v>180974</v>
      </c>
      <c r="G240" s="34">
        <v>9231</v>
      </c>
      <c r="H240" s="34">
        <v>0</v>
      </c>
      <c r="I240" s="34">
        <v>14073</v>
      </c>
      <c r="J240" s="34">
        <v>21817</v>
      </c>
      <c r="K240" s="34">
        <v>226095</v>
      </c>
    </row>
    <row r="241" spans="1:11" ht="15" customHeight="1" x14ac:dyDescent="0.35">
      <c r="A241" s="24">
        <v>104</v>
      </c>
      <c r="B241" s="24" t="s">
        <v>267</v>
      </c>
      <c r="C241" s="9" t="s">
        <v>367</v>
      </c>
      <c r="D241" s="26"/>
      <c r="E241" s="9" t="s">
        <v>331</v>
      </c>
      <c r="F241" s="34">
        <v>169760</v>
      </c>
      <c r="G241" s="34">
        <v>6165</v>
      </c>
      <c r="H241" s="34">
        <v>0</v>
      </c>
      <c r="I241" s="34">
        <v>15334</v>
      </c>
      <c r="J241" s="34">
        <v>511</v>
      </c>
      <c r="K241" s="34">
        <v>191771</v>
      </c>
    </row>
    <row r="242" spans="1:11" ht="15" customHeight="1" x14ac:dyDescent="0.35">
      <c r="A242" s="24">
        <v>104</v>
      </c>
      <c r="B242" s="24" t="s">
        <v>267</v>
      </c>
      <c r="C242" s="9" t="s">
        <v>268</v>
      </c>
      <c r="D242" s="26"/>
      <c r="E242" s="9" t="s">
        <v>331</v>
      </c>
      <c r="F242" s="34">
        <v>151353</v>
      </c>
      <c r="G242" s="34">
        <v>7206</v>
      </c>
      <c r="H242" s="34">
        <v>0</v>
      </c>
      <c r="I242" s="34">
        <v>15747</v>
      </c>
      <c r="J242" s="34">
        <v>9969</v>
      </c>
      <c r="K242" s="34">
        <v>184275</v>
      </c>
    </row>
    <row r="243" spans="1:11" ht="15" customHeight="1" x14ac:dyDescent="0.35">
      <c r="A243" s="24">
        <v>104</v>
      </c>
      <c r="B243" s="24" t="s">
        <v>267</v>
      </c>
      <c r="C243" s="9" t="s">
        <v>368</v>
      </c>
      <c r="D243" s="26"/>
      <c r="E243" s="9" t="s">
        <v>331</v>
      </c>
      <c r="F243" s="34">
        <v>126863</v>
      </c>
      <c r="G243" s="34">
        <v>5374</v>
      </c>
      <c r="H243" s="34">
        <v>0</v>
      </c>
      <c r="I243" s="34">
        <v>6201</v>
      </c>
      <c r="J243" s="34">
        <v>10164</v>
      </c>
      <c r="K243" s="34">
        <v>148602</v>
      </c>
    </row>
    <row r="244" spans="1:11" ht="15" customHeight="1" x14ac:dyDescent="0.35">
      <c r="A244" s="24">
        <v>173</v>
      </c>
      <c r="B244" s="24" t="s">
        <v>269</v>
      </c>
      <c r="C244" s="8" t="s">
        <v>270</v>
      </c>
      <c r="D244" s="8" t="s">
        <v>271</v>
      </c>
      <c r="E244" s="7"/>
      <c r="F244" s="39">
        <v>310652.28999999998</v>
      </c>
      <c r="G244" s="39"/>
      <c r="H244" s="39"/>
      <c r="I244" s="39">
        <v>18256</v>
      </c>
      <c r="J244" s="39">
        <v>22144</v>
      </c>
      <c r="K244" s="39">
        <f>SUM(F244:J244)</f>
        <v>351052.29</v>
      </c>
    </row>
    <row r="245" spans="1:11" x14ac:dyDescent="0.35">
      <c r="A245" s="24">
        <v>173</v>
      </c>
      <c r="B245" s="24" t="s">
        <v>269</v>
      </c>
      <c r="C245" s="8" t="s">
        <v>272</v>
      </c>
      <c r="D245" s="7"/>
      <c r="E245" s="7"/>
      <c r="F245" s="39">
        <v>190153</v>
      </c>
      <c r="G245" s="39"/>
      <c r="H245" s="39"/>
      <c r="I245" s="39">
        <v>7197</v>
      </c>
      <c r="J245" s="39">
        <v>17116</v>
      </c>
      <c r="K245" s="39">
        <f t="shared" ref="K245:K248" si="24">SUM(F245:J245)</f>
        <v>214466</v>
      </c>
    </row>
    <row r="246" spans="1:11" x14ac:dyDescent="0.35">
      <c r="A246" s="24">
        <v>173</v>
      </c>
      <c r="B246" s="24" t="s">
        <v>269</v>
      </c>
      <c r="C246" s="8" t="s">
        <v>273</v>
      </c>
      <c r="D246" s="7"/>
      <c r="E246" s="7"/>
      <c r="F246" s="39">
        <v>182749</v>
      </c>
      <c r="G246" s="39"/>
      <c r="H246" s="39"/>
      <c r="I246" s="39">
        <v>10960</v>
      </c>
      <c r="J246" s="39">
        <v>19924</v>
      </c>
      <c r="K246" s="39">
        <f t="shared" si="24"/>
        <v>213633</v>
      </c>
    </row>
    <row r="247" spans="1:11" x14ac:dyDescent="0.35">
      <c r="A247" s="24">
        <v>173</v>
      </c>
      <c r="B247" s="24" t="s">
        <v>269</v>
      </c>
      <c r="C247" s="8" t="s">
        <v>274</v>
      </c>
      <c r="D247" s="7"/>
      <c r="E247" s="7"/>
      <c r="F247" s="39">
        <v>163287</v>
      </c>
      <c r="G247" s="39"/>
      <c r="H247" s="39"/>
      <c r="I247" s="39">
        <v>7268</v>
      </c>
      <c r="J247" s="39">
        <v>12161</v>
      </c>
      <c r="K247" s="39">
        <f t="shared" si="24"/>
        <v>182716</v>
      </c>
    </row>
    <row r="248" spans="1:11" x14ac:dyDescent="0.35">
      <c r="A248" s="24">
        <v>173</v>
      </c>
      <c r="B248" s="24" t="s">
        <v>269</v>
      </c>
      <c r="C248" s="8" t="s">
        <v>275</v>
      </c>
      <c r="D248" s="7"/>
      <c r="E248" s="7"/>
      <c r="F248" s="39">
        <v>146073</v>
      </c>
      <c r="G248" s="39"/>
      <c r="H248" s="39"/>
      <c r="I248" s="39">
        <v>8002.72</v>
      </c>
      <c r="J248" s="39">
        <v>13434.23</v>
      </c>
      <c r="K248" s="39">
        <f t="shared" si="24"/>
        <v>167509.95000000001</v>
      </c>
    </row>
    <row r="249" spans="1:11" x14ac:dyDescent="0.35">
      <c r="A249" s="24"/>
      <c r="B249" s="24" t="s">
        <v>276</v>
      </c>
      <c r="C249" s="24" t="s">
        <v>277</v>
      </c>
      <c r="D249" s="24" t="s">
        <v>99</v>
      </c>
      <c r="E249" s="24"/>
      <c r="F249" s="37">
        <v>1910400</v>
      </c>
      <c r="G249" s="37">
        <v>542505.6</v>
      </c>
      <c r="H249" s="37">
        <v>298921.70999999996</v>
      </c>
      <c r="I249" s="37">
        <v>831790.13</v>
      </c>
      <c r="J249" s="37">
        <v>24939.040000000001</v>
      </c>
      <c r="K249" s="37">
        <v>3608556.48</v>
      </c>
    </row>
    <row r="250" spans="1:11" ht="159.5" x14ac:dyDescent="0.35">
      <c r="A250" s="24"/>
      <c r="B250" s="24" t="s">
        <v>276</v>
      </c>
      <c r="C250" s="24" t="s">
        <v>278</v>
      </c>
      <c r="D250" s="24" t="s">
        <v>279</v>
      </c>
      <c r="E250" s="24" t="s">
        <v>280</v>
      </c>
      <c r="F250" s="37">
        <v>1434058.4000000001</v>
      </c>
      <c r="G250" s="37">
        <v>355636.32</v>
      </c>
      <c r="H250" s="37">
        <v>239331.89</v>
      </c>
      <c r="I250" s="37">
        <v>612072.61</v>
      </c>
      <c r="J250" s="37">
        <v>21243.040000000001</v>
      </c>
      <c r="K250" s="37">
        <v>2662342.2600000002</v>
      </c>
    </row>
    <row r="251" spans="1:11" ht="43.5" x14ac:dyDescent="0.35">
      <c r="A251" s="24"/>
      <c r="B251" s="24" t="s">
        <v>276</v>
      </c>
      <c r="C251" s="24" t="s">
        <v>281</v>
      </c>
      <c r="D251" s="24" t="s">
        <v>282</v>
      </c>
      <c r="E251" s="24"/>
      <c r="F251" s="37">
        <v>523567.6</v>
      </c>
      <c r="G251" s="37">
        <v>70000</v>
      </c>
      <c r="H251" s="37">
        <v>2816.26</v>
      </c>
      <c r="I251" s="37">
        <v>0</v>
      </c>
      <c r="J251" s="37">
        <v>11288.76</v>
      </c>
      <c r="K251" s="37">
        <v>607672.62</v>
      </c>
    </row>
    <row r="252" spans="1:11" ht="87" x14ac:dyDescent="0.35">
      <c r="A252" s="24"/>
      <c r="B252" s="24" t="s">
        <v>276</v>
      </c>
      <c r="C252" s="24" t="s">
        <v>283</v>
      </c>
      <c r="D252" s="24" t="s">
        <v>284</v>
      </c>
      <c r="E252" s="24"/>
      <c r="F252" s="37">
        <v>654968.85</v>
      </c>
      <c r="G252" s="37">
        <v>180767.6</v>
      </c>
      <c r="H252" s="37">
        <v>617357.91000000015</v>
      </c>
      <c r="I252" s="37">
        <v>0</v>
      </c>
      <c r="J252" s="37">
        <v>24027.48</v>
      </c>
      <c r="K252" s="37">
        <v>1477121.84</v>
      </c>
    </row>
    <row r="253" spans="1:11" ht="116" x14ac:dyDescent="0.35">
      <c r="A253" s="24"/>
      <c r="B253" s="24" t="s">
        <v>276</v>
      </c>
      <c r="C253" s="24" t="s">
        <v>285</v>
      </c>
      <c r="D253" s="24" t="s">
        <v>286</v>
      </c>
      <c r="E253" s="24" t="s">
        <v>287</v>
      </c>
      <c r="F253" s="37">
        <v>813349.20000000007</v>
      </c>
      <c r="G253" s="37">
        <v>152250.80000000002</v>
      </c>
      <c r="H253" s="37">
        <v>129447.84</v>
      </c>
      <c r="I253" s="37">
        <v>12200</v>
      </c>
      <c r="J253" s="37">
        <v>18929.759999999998</v>
      </c>
      <c r="K253" s="37">
        <v>1126177.6000000001</v>
      </c>
    </row>
    <row r="254" spans="1:11" ht="58" x14ac:dyDescent="0.35">
      <c r="A254" s="24"/>
      <c r="B254" s="24" t="s">
        <v>276</v>
      </c>
      <c r="C254" s="24" t="s">
        <v>288</v>
      </c>
      <c r="D254" s="24" t="s">
        <v>289</v>
      </c>
      <c r="E254" s="24"/>
      <c r="F254" s="37">
        <v>806066.6</v>
      </c>
      <c r="G254" s="37">
        <v>175770.4</v>
      </c>
      <c r="H254" s="37">
        <v>130860.65999999999</v>
      </c>
      <c r="I254" s="37">
        <v>12200</v>
      </c>
      <c r="J254" s="37">
        <v>21243.040000000001</v>
      </c>
      <c r="K254" s="37">
        <v>1146140.7</v>
      </c>
    </row>
    <row r="255" spans="1:11" ht="58" x14ac:dyDescent="0.35">
      <c r="A255" s="24"/>
      <c r="B255" s="24" t="s">
        <v>276</v>
      </c>
      <c r="C255" s="24" t="s">
        <v>290</v>
      </c>
      <c r="D255" s="24" t="s">
        <v>291</v>
      </c>
      <c r="E255" s="24" t="s">
        <v>292</v>
      </c>
      <c r="F255" s="37">
        <v>538328.93000000005</v>
      </c>
      <c r="G255" s="37">
        <v>65073.47</v>
      </c>
      <c r="H255" s="37">
        <v>6137.04</v>
      </c>
      <c r="I255" s="37">
        <v>12200</v>
      </c>
      <c r="J255" s="37">
        <v>12651.94</v>
      </c>
      <c r="K255" s="37">
        <v>634391.38</v>
      </c>
    </row>
    <row r="256" spans="1:11" ht="58" x14ac:dyDescent="0.35">
      <c r="A256" s="24"/>
      <c r="B256" s="24" t="s">
        <v>276</v>
      </c>
      <c r="C256" s="24" t="s">
        <v>293</v>
      </c>
      <c r="D256" s="24" t="s">
        <v>294</v>
      </c>
      <c r="E256" s="24" t="s">
        <v>295</v>
      </c>
      <c r="F256" s="37">
        <v>457030.40000000002</v>
      </c>
      <c r="G256" s="37">
        <v>138087.56</v>
      </c>
      <c r="H256" s="37">
        <v>71924.560000000012</v>
      </c>
      <c r="I256" s="37">
        <v>12200</v>
      </c>
      <c r="J256" s="37">
        <v>25051.239999999998</v>
      </c>
      <c r="K256" s="37">
        <v>704293.76</v>
      </c>
    </row>
    <row r="257" spans="1:11" ht="116" x14ac:dyDescent="0.35">
      <c r="A257" s="24"/>
      <c r="B257" s="24" t="s">
        <v>276</v>
      </c>
      <c r="C257" s="24" t="s">
        <v>296</v>
      </c>
      <c r="D257" s="24" t="s">
        <v>297</v>
      </c>
      <c r="E257" s="24"/>
      <c r="F257" s="37">
        <v>501050.4</v>
      </c>
      <c r="G257" s="37">
        <v>60944.800000000003</v>
      </c>
      <c r="H257" s="37">
        <v>5385.3600000000006</v>
      </c>
      <c r="I257" s="37">
        <v>12200</v>
      </c>
      <c r="J257" s="37">
        <v>27963.010000000002</v>
      </c>
      <c r="K257" s="37">
        <v>607543.57000000007</v>
      </c>
    </row>
    <row r="258" spans="1:11" ht="87" x14ac:dyDescent="0.35">
      <c r="A258" s="24"/>
      <c r="B258" s="24" t="s">
        <v>276</v>
      </c>
      <c r="C258" s="24" t="s">
        <v>298</v>
      </c>
      <c r="D258" s="24" t="s">
        <v>299</v>
      </c>
      <c r="E258" s="24"/>
      <c r="F258" s="37">
        <v>351548.80000000005</v>
      </c>
      <c r="G258" s="37">
        <v>114384.4</v>
      </c>
      <c r="H258" s="37">
        <v>44468.12000000001</v>
      </c>
      <c r="I258" s="37">
        <v>18300</v>
      </c>
      <c r="J258" s="37">
        <v>12024.08</v>
      </c>
      <c r="K258" s="37">
        <v>540725.4</v>
      </c>
    </row>
    <row r="259" spans="1:11" ht="29" x14ac:dyDescent="0.35">
      <c r="A259" s="24"/>
      <c r="B259" s="24" t="s">
        <v>276</v>
      </c>
      <c r="C259" s="24" t="s">
        <v>300</v>
      </c>
      <c r="D259" s="24" t="s">
        <v>301</v>
      </c>
      <c r="E259" s="24"/>
      <c r="F259" s="37">
        <v>140876.28</v>
      </c>
      <c r="G259" s="37">
        <v>177959.6</v>
      </c>
      <c r="H259" s="37">
        <v>1023307.4</v>
      </c>
      <c r="I259" s="37">
        <v>0</v>
      </c>
      <c r="J259" s="37">
        <v>1586.92</v>
      </c>
      <c r="K259" s="37">
        <v>1343730.2</v>
      </c>
    </row>
    <row r="260" spans="1:11" ht="43.5" x14ac:dyDescent="0.35">
      <c r="A260" s="24"/>
      <c r="B260" s="24" t="s">
        <v>276</v>
      </c>
      <c r="C260" s="24" t="s">
        <v>302</v>
      </c>
      <c r="D260" s="24" t="s">
        <v>303</v>
      </c>
      <c r="E260" s="24" t="s">
        <v>304</v>
      </c>
      <c r="F260" s="37">
        <v>403766.4</v>
      </c>
      <c r="G260" s="37">
        <v>80180.509999999995</v>
      </c>
      <c r="H260" s="37">
        <v>3467.86</v>
      </c>
      <c r="I260" s="37">
        <v>18300</v>
      </c>
      <c r="J260" s="37">
        <v>27819.14</v>
      </c>
      <c r="K260" s="37">
        <v>533533.91</v>
      </c>
    </row>
    <row r="261" spans="1:11" ht="14.5" customHeight="1" x14ac:dyDescent="0.35">
      <c r="A261" s="24">
        <v>198</v>
      </c>
      <c r="B261" s="9" t="s">
        <v>332</v>
      </c>
      <c r="C261" s="9" t="s">
        <v>333</v>
      </c>
      <c r="D261" s="26"/>
      <c r="E261" s="24"/>
      <c r="F261" s="34">
        <v>181302</v>
      </c>
      <c r="G261" s="37"/>
      <c r="H261" s="34">
        <v>585</v>
      </c>
      <c r="I261" s="34">
        <v>5627</v>
      </c>
      <c r="J261" s="34">
        <v>37392</v>
      </c>
      <c r="K261" s="34">
        <v>224906</v>
      </c>
    </row>
    <row r="262" spans="1:11" ht="14.5" customHeight="1" x14ac:dyDescent="0.35">
      <c r="A262" s="24">
        <v>198</v>
      </c>
      <c r="B262" s="9" t="s">
        <v>332</v>
      </c>
      <c r="C262" s="9" t="s">
        <v>334</v>
      </c>
      <c r="D262" s="26"/>
      <c r="E262" s="24"/>
      <c r="F262" s="34">
        <v>126530</v>
      </c>
      <c r="G262" s="37"/>
      <c r="H262" s="34">
        <v>378</v>
      </c>
      <c r="I262" s="34">
        <v>650</v>
      </c>
      <c r="J262" s="34">
        <v>35364</v>
      </c>
      <c r="K262" s="34">
        <v>162922</v>
      </c>
    </row>
    <row r="263" spans="1:11" ht="14.5" customHeight="1" x14ac:dyDescent="0.35">
      <c r="A263" s="24">
        <v>198</v>
      </c>
      <c r="B263" s="9" t="s">
        <v>332</v>
      </c>
      <c r="C263" s="9" t="s">
        <v>335</v>
      </c>
      <c r="D263" s="26"/>
      <c r="E263" s="24"/>
      <c r="F263" s="34">
        <v>117876</v>
      </c>
      <c r="G263" s="37"/>
      <c r="H263" s="34">
        <v>542</v>
      </c>
      <c r="I263" s="34">
        <v>4726</v>
      </c>
      <c r="J263" s="34">
        <v>1343</v>
      </c>
      <c r="K263" s="34">
        <v>124487</v>
      </c>
    </row>
    <row r="264" spans="1:11" ht="14.5" customHeight="1" x14ac:dyDescent="0.35">
      <c r="A264" s="24">
        <v>198</v>
      </c>
      <c r="B264" s="9" t="s">
        <v>332</v>
      </c>
      <c r="C264" s="9" t="s">
        <v>336</v>
      </c>
      <c r="D264" s="26"/>
      <c r="E264" s="24"/>
      <c r="F264" s="34">
        <v>111626</v>
      </c>
      <c r="G264" s="37"/>
      <c r="H264" s="34">
        <v>60</v>
      </c>
      <c r="I264" s="34">
        <v>4592</v>
      </c>
      <c r="J264" s="34">
        <v>12066</v>
      </c>
      <c r="K264" s="34">
        <v>128344</v>
      </c>
    </row>
    <row r="265" spans="1:11" ht="14.5" customHeight="1" x14ac:dyDescent="0.35">
      <c r="A265" s="24">
        <v>198</v>
      </c>
      <c r="B265" s="9" t="s">
        <v>332</v>
      </c>
      <c r="C265" s="9" t="s">
        <v>337</v>
      </c>
      <c r="D265" s="26"/>
      <c r="E265" s="24"/>
      <c r="F265" s="34">
        <v>109089</v>
      </c>
      <c r="G265" s="37"/>
      <c r="H265" s="34">
        <v>935</v>
      </c>
      <c r="I265" s="34">
        <v>4453</v>
      </c>
      <c r="J265" s="34">
        <v>12083</v>
      </c>
      <c r="K265" s="34">
        <v>126560</v>
      </c>
    </row>
    <row r="266" spans="1:11" x14ac:dyDescent="0.35">
      <c r="A266" s="24">
        <v>199</v>
      </c>
      <c r="B266" s="24" t="s">
        <v>305</v>
      </c>
      <c r="C266" s="24" t="s">
        <v>306</v>
      </c>
      <c r="D266" s="24"/>
      <c r="E266" s="24"/>
      <c r="F266" s="37">
        <v>148981</v>
      </c>
      <c r="G266" s="37"/>
      <c r="H266" s="37">
        <v>295</v>
      </c>
      <c r="I266" s="37">
        <v>5956</v>
      </c>
      <c r="J266" s="37">
        <v>1556</v>
      </c>
      <c r="K266" s="37">
        <v>156788</v>
      </c>
    </row>
    <row r="267" spans="1:11" x14ac:dyDescent="0.35">
      <c r="A267" s="24">
        <v>199</v>
      </c>
      <c r="B267" s="24" t="s">
        <v>305</v>
      </c>
      <c r="C267" s="24" t="s">
        <v>307</v>
      </c>
      <c r="D267" s="24"/>
      <c r="E267" s="24"/>
      <c r="F267" s="37">
        <v>123726</v>
      </c>
      <c r="G267" s="37"/>
      <c r="H267" s="37">
        <v>1021</v>
      </c>
      <c r="I267" s="37">
        <v>5030</v>
      </c>
      <c r="J267" s="37">
        <v>12099</v>
      </c>
      <c r="K267" s="37">
        <v>141876</v>
      </c>
    </row>
    <row r="268" spans="1:11" x14ac:dyDescent="0.35">
      <c r="A268" s="24">
        <v>199</v>
      </c>
      <c r="B268" s="24" t="s">
        <v>305</v>
      </c>
      <c r="C268" s="24" t="s">
        <v>308</v>
      </c>
      <c r="D268" s="24"/>
      <c r="E268" s="24"/>
      <c r="F268" s="37">
        <v>112744</v>
      </c>
      <c r="G268" s="37"/>
      <c r="H268" s="37">
        <v>122</v>
      </c>
      <c r="I268" s="37">
        <v>4521</v>
      </c>
      <c r="J268" s="37">
        <v>176</v>
      </c>
      <c r="K268" s="37">
        <v>117563</v>
      </c>
    </row>
    <row r="269" spans="1:11" x14ac:dyDescent="0.35">
      <c r="A269" s="24">
        <v>199</v>
      </c>
      <c r="B269" s="24" t="s">
        <v>305</v>
      </c>
      <c r="C269" s="24" t="s">
        <v>309</v>
      </c>
      <c r="D269" s="24"/>
      <c r="E269" s="24"/>
      <c r="F269" s="37">
        <v>111692</v>
      </c>
      <c r="G269" s="37"/>
      <c r="H269" s="37">
        <v>491</v>
      </c>
      <c r="I269" s="37">
        <v>3421</v>
      </c>
      <c r="J269" s="37">
        <v>13150</v>
      </c>
      <c r="K269" s="37">
        <v>128754</v>
      </c>
    </row>
    <row r="270" spans="1:11" x14ac:dyDescent="0.35">
      <c r="A270" s="24">
        <v>199</v>
      </c>
      <c r="B270" s="24" t="s">
        <v>305</v>
      </c>
      <c r="C270" s="24" t="s">
        <v>310</v>
      </c>
      <c r="D270" s="24"/>
      <c r="E270" s="24"/>
      <c r="F270" s="37">
        <v>108423</v>
      </c>
      <c r="G270" s="37"/>
      <c r="H270" s="37">
        <v>110</v>
      </c>
      <c r="I270" s="37">
        <v>3493</v>
      </c>
      <c r="J270" s="37">
        <v>34134</v>
      </c>
      <c r="K270" s="37">
        <v>146160</v>
      </c>
    </row>
    <row r="271" spans="1:11" ht="29" x14ac:dyDescent="0.35">
      <c r="A271" s="24">
        <v>186</v>
      </c>
      <c r="B271" s="24" t="s">
        <v>311</v>
      </c>
      <c r="C271" s="24" t="s">
        <v>317</v>
      </c>
      <c r="D271" s="24" t="s">
        <v>113</v>
      </c>
      <c r="E271" s="24" t="s">
        <v>312</v>
      </c>
      <c r="F271" s="37">
        <v>485445</v>
      </c>
      <c r="G271" s="37"/>
      <c r="H271" s="37"/>
      <c r="I271" s="37">
        <v>9750</v>
      </c>
      <c r="J271" s="37">
        <v>37905</v>
      </c>
      <c r="K271" s="37">
        <v>533099</v>
      </c>
    </row>
    <row r="272" spans="1:11" ht="29" x14ac:dyDescent="0.35">
      <c r="A272" s="24">
        <v>186</v>
      </c>
      <c r="B272" s="24" t="s">
        <v>313</v>
      </c>
      <c r="C272" s="24" t="s">
        <v>318</v>
      </c>
      <c r="D272" s="24"/>
      <c r="E272" s="24" t="s">
        <v>312</v>
      </c>
      <c r="F272" s="37">
        <v>446619</v>
      </c>
      <c r="G272" s="37"/>
      <c r="H272" s="37"/>
      <c r="I272" s="37">
        <v>13725</v>
      </c>
      <c r="J272" s="37">
        <v>28480</v>
      </c>
      <c r="K272" s="37">
        <v>488824</v>
      </c>
    </row>
    <row r="273" spans="1:11" ht="29" x14ac:dyDescent="0.35">
      <c r="A273" s="24">
        <v>186</v>
      </c>
      <c r="B273" s="24" t="s">
        <v>314</v>
      </c>
      <c r="C273" s="24" t="s">
        <v>319</v>
      </c>
      <c r="D273" s="24"/>
      <c r="E273" s="24" t="s">
        <v>312</v>
      </c>
      <c r="F273" s="37">
        <v>250947</v>
      </c>
      <c r="G273" s="37"/>
      <c r="H273" s="37"/>
      <c r="I273" s="37">
        <v>1664</v>
      </c>
      <c r="J273" s="37">
        <v>37905</v>
      </c>
      <c r="K273" s="37">
        <v>290515</v>
      </c>
    </row>
    <row r="274" spans="1:11" ht="29" x14ac:dyDescent="0.35">
      <c r="A274" s="24">
        <v>186</v>
      </c>
      <c r="B274" s="24" t="s">
        <v>315</v>
      </c>
      <c r="C274" s="24" t="s">
        <v>320</v>
      </c>
      <c r="D274" s="24"/>
      <c r="E274" s="24" t="s">
        <v>312</v>
      </c>
      <c r="F274" s="37">
        <v>205733</v>
      </c>
      <c r="G274" s="37"/>
      <c r="H274" s="37"/>
      <c r="I274" s="37">
        <v>6133</v>
      </c>
      <c r="J274" s="37">
        <v>28504</v>
      </c>
      <c r="K274" s="37">
        <v>240371</v>
      </c>
    </row>
    <row r="275" spans="1:11" ht="29" x14ac:dyDescent="0.35">
      <c r="A275" s="24">
        <v>186</v>
      </c>
      <c r="B275" s="24" t="s">
        <v>316</v>
      </c>
      <c r="C275" s="24" t="s">
        <v>321</v>
      </c>
      <c r="D275" s="24"/>
      <c r="E275" s="24" t="s">
        <v>312</v>
      </c>
      <c r="F275" s="37">
        <v>169355</v>
      </c>
      <c r="G275" s="37"/>
      <c r="H275" s="37"/>
      <c r="I275" s="37">
        <v>4306</v>
      </c>
      <c r="J275" s="37">
        <v>19616</v>
      </c>
      <c r="K275" s="37">
        <v>193276</v>
      </c>
    </row>
    <row r="276" spans="1:11" x14ac:dyDescent="0.35">
      <c r="A276" s="24">
        <v>21</v>
      </c>
      <c r="B276" s="24" t="s">
        <v>369</v>
      </c>
      <c r="C276" s="12" t="s">
        <v>370</v>
      </c>
      <c r="D276" s="11" t="s">
        <v>37</v>
      </c>
      <c r="E276" s="11"/>
      <c r="F276" s="39">
        <v>250403.48</v>
      </c>
      <c r="G276" s="39">
        <v>57419</v>
      </c>
      <c r="H276" s="39"/>
      <c r="I276" s="39">
        <v>24027</v>
      </c>
      <c r="J276" s="39">
        <v>8499</v>
      </c>
      <c r="K276" s="39">
        <f>SUM(F276:J276)</f>
        <v>340348.48</v>
      </c>
    </row>
    <row r="277" spans="1:11" x14ac:dyDescent="0.35">
      <c r="A277" s="24">
        <v>21</v>
      </c>
      <c r="B277" s="24" t="s">
        <v>369</v>
      </c>
      <c r="C277" s="12" t="s">
        <v>371</v>
      </c>
      <c r="D277" s="11"/>
      <c r="E277" s="11"/>
      <c r="F277" s="39">
        <v>181651.57</v>
      </c>
      <c r="G277" s="39">
        <v>32297</v>
      </c>
      <c r="H277" s="39"/>
      <c r="I277" s="39">
        <v>24997</v>
      </c>
      <c r="J277" s="39">
        <v>13719</v>
      </c>
      <c r="K277" s="39">
        <f t="shared" ref="K277:K280" si="25">SUM(F277:J277)</f>
        <v>252664.57</v>
      </c>
    </row>
    <row r="278" spans="1:11" x14ac:dyDescent="0.35">
      <c r="A278" s="24">
        <v>21</v>
      </c>
      <c r="B278" s="24" t="s">
        <v>369</v>
      </c>
      <c r="C278" s="12" t="s">
        <v>372</v>
      </c>
      <c r="D278" s="11"/>
      <c r="E278" s="11"/>
      <c r="F278" s="39">
        <v>195545</v>
      </c>
      <c r="G278" s="39">
        <v>500</v>
      </c>
      <c r="H278" s="39"/>
      <c r="I278" s="39">
        <v>11761</v>
      </c>
      <c r="J278" s="39">
        <v>14495</v>
      </c>
      <c r="K278" s="39">
        <f t="shared" si="25"/>
        <v>222301</v>
      </c>
    </row>
    <row r="279" spans="1:11" x14ac:dyDescent="0.35">
      <c r="A279" s="24">
        <v>21</v>
      </c>
      <c r="B279" s="24" t="s">
        <v>369</v>
      </c>
      <c r="C279" s="12" t="s">
        <v>373</v>
      </c>
      <c r="D279" s="11"/>
      <c r="E279" s="11"/>
      <c r="F279" s="39">
        <v>160185</v>
      </c>
      <c r="G279" s="39">
        <v>500</v>
      </c>
      <c r="H279" s="39"/>
      <c r="I279" s="39">
        <v>16341</v>
      </c>
      <c r="J279" s="39">
        <v>13719</v>
      </c>
      <c r="K279" s="39">
        <f t="shared" si="25"/>
        <v>190745</v>
      </c>
    </row>
    <row r="280" spans="1:11" x14ac:dyDescent="0.35">
      <c r="A280" s="24">
        <v>21</v>
      </c>
      <c r="B280" s="24" t="s">
        <v>369</v>
      </c>
      <c r="C280" s="12" t="s">
        <v>374</v>
      </c>
      <c r="D280" s="11"/>
      <c r="E280" s="11"/>
      <c r="F280" s="39">
        <v>154194.6</v>
      </c>
      <c r="G280" s="39">
        <v>500</v>
      </c>
      <c r="H280" s="39"/>
      <c r="I280" s="39">
        <v>27000</v>
      </c>
      <c r="J280" s="39">
        <v>9344</v>
      </c>
      <c r="K280" s="39">
        <f t="shared" si="25"/>
        <v>191038.6</v>
      </c>
    </row>
    <row r="281" spans="1:11" x14ac:dyDescent="0.35">
      <c r="A281" s="24">
        <v>165</v>
      </c>
      <c r="B281" s="24" t="s">
        <v>375</v>
      </c>
      <c r="C281" s="12" t="s">
        <v>376</v>
      </c>
      <c r="D281" s="11" t="s">
        <v>377</v>
      </c>
      <c r="E281" s="11" t="s">
        <v>378</v>
      </c>
      <c r="F281" s="39">
        <v>137335.96</v>
      </c>
      <c r="G281" s="39">
        <v>0</v>
      </c>
      <c r="H281" s="39">
        <v>10000</v>
      </c>
      <c r="I281" s="40">
        <v>23540.27</v>
      </c>
      <c r="J281" s="41">
        <f>804.85*8</f>
        <v>6438.8</v>
      </c>
      <c r="K281" s="39">
        <f>SUM(F281:J281)</f>
        <v>177315.02999999997</v>
      </c>
    </row>
    <row r="282" spans="1:11" x14ac:dyDescent="0.35">
      <c r="A282" s="24">
        <v>165</v>
      </c>
      <c r="B282" s="24" t="s">
        <v>375</v>
      </c>
      <c r="C282" s="12" t="s">
        <v>379</v>
      </c>
      <c r="D282" s="11" t="s">
        <v>380</v>
      </c>
      <c r="E282" s="11" t="s">
        <v>378</v>
      </c>
      <c r="F282" s="39">
        <v>146498</v>
      </c>
      <c r="G282" s="39">
        <v>0</v>
      </c>
      <c r="H282" s="39">
        <v>0</v>
      </c>
      <c r="I282" s="40">
        <f>2091.96+20262.13</f>
        <v>22354.09</v>
      </c>
      <c r="J282" s="41">
        <f>804.65*12</f>
        <v>9655.7999999999993</v>
      </c>
      <c r="K282" s="39">
        <f t="shared" ref="K282:K286" si="26">SUM(F282:J282)</f>
        <v>178507.88999999998</v>
      </c>
    </row>
    <row r="283" spans="1:11" x14ac:dyDescent="0.35">
      <c r="A283" s="24">
        <v>165</v>
      </c>
      <c r="B283" s="24" t="s">
        <v>375</v>
      </c>
      <c r="C283" s="12" t="s">
        <v>381</v>
      </c>
      <c r="D283" s="11" t="s">
        <v>382</v>
      </c>
      <c r="E283" s="11" t="s">
        <v>378</v>
      </c>
      <c r="F283" s="39">
        <v>97994.89</v>
      </c>
      <c r="G283" s="39">
        <v>0</v>
      </c>
      <c r="H283" s="39">
        <v>0</v>
      </c>
      <c r="I283" s="39">
        <v>12164.41</v>
      </c>
      <c r="J283" s="41">
        <f>804.65*7</f>
        <v>5632.55</v>
      </c>
      <c r="K283" s="39">
        <f t="shared" si="26"/>
        <v>115791.85</v>
      </c>
    </row>
    <row r="284" spans="1:11" x14ac:dyDescent="0.35">
      <c r="A284" s="24">
        <v>165</v>
      </c>
      <c r="B284" s="24" t="s">
        <v>375</v>
      </c>
      <c r="C284" s="12" t="s">
        <v>383</v>
      </c>
      <c r="D284" s="11" t="s">
        <v>382</v>
      </c>
      <c r="E284" s="11" t="s">
        <v>378</v>
      </c>
      <c r="F284" s="39">
        <v>48593</v>
      </c>
      <c r="G284" s="39"/>
      <c r="H284" s="39">
        <v>21000</v>
      </c>
      <c r="I284" s="40">
        <v>0</v>
      </c>
      <c r="J284" s="41">
        <f>804.65*4</f>
        <v>3218.6</v>
      </c>
      <c r="K284" s="39">
        <f t="shared" si="26"/>
        <v>72811.600000000006</v>
      </c>
    </row>
    <row r="285" spans="1:11" x14ac:dyDescent="0.35">
      <c r="A285" s="24">
        <v>165</v>
      </c>
      <c r="B285" s="24" t="s">
        <v>375</v>
      </c>
      <c r="C285" s="12" t="s">
        <v>384</v>
      </c>
      <c r="D285" s="11" t="s">
        <v>385</v>
      </c>
      <c r="E285" s="11" t="s">
        <v>378</v>
      </c>
      <c r="F285" s="39">
        <v>164665.85</v>
      </c>
      <c r="G285" s="39"/>
      <c r="H285" s="39"/>
      <c r="I285" s="40">
        <v>108.48</v>
      </c>
      <c r="J285" s="41">
        <f>804.65*12</f>
        <v>9655.7999999999993</v>
      </c>
      <c r="K285" s="39">
        <f t="shared" si="26"/>
        <v>174430.13</v>
      </c>
    </row>
    <row r="286" spans="1:11" x14ac:dyDescent="0.35">
      <c r="A286" s="24">
        <v>165</v>
      </c>
      <c r="B286" s="24" t="s">
        <v>375</v>
      </c>
      <c r="C286" s="13" t="s">
        <v>386</v>
      </c>
      <c r="D286" s="11" t="s">
        <v>387</v>
      </c>
      <c r="E286" s="15" t="s">
        <v>378</v>
      </c>
      <c r="F286" s="42">
        <v>29627.119999999999</v>
      </c>
      <c r="G286" s="42"/>
      <c r="H286" s="42"/>
      <c r="I286" s="42">
        <v>491.65</v>
      </c>
      <c r="J286" s="42">
        <v>804.65</v>
      </c>
      <c r="K286" s="39">
        <f t="shared" si="26"/>
        <v>30923.420000000002</v>
      </c>
    </row>
    <row r="287" spans="1:11" x14ac:dyDescent="0.35">
      <c r="A287" s="24">
        <v>195</v>
      </c>
      <c r="B287" s="24" t="s">
        <v>388</v>
      </c>
      <c r="C287" s="12" t="s">
        <v>389</v>
      </c>
      <c r="D287" s="11" t="s">
        <v>113</v>
      </c>
      <c r="E287" s="11"/>
      <c r="F287" s="39">
        <v>351510.83</v>
      </c>
      <c r="G287" s="39"/>
      <c r="H287" s="39"/>
      <c r="I287" s="39">
        <v>0</v>
      </c>
      <c r="J287" s="39"/>
      <c r="K287" s="39">
        <f>SUM(F287:J287)</f>
        <v>351510.83</v>
      </c>
    </row>
    <row r="288" spans="1:11" x14ac:dyDescent="0.35">
      <c r="A288" s="24">
        <v>195</v>
      </c>
      <c r="B288" s="24" t="s">
        <v>388</v>
      </c>
      <c r="C288" s="12" t="s">
        <v>390</v>
      </c>
      <c r="D288" s="11"/>
      <c r="E288" s="11"/>
      <c r="F288" s="39">
        <v>220047.2</v>
      </c>
      <c r="G288" s="39"/>
      <c r="H288" s="39"/>
      <c r="I288" s="39">
        <v>17603.86</v>
      </c>
      <c r="J288" s="39"/>
      <c r="K288" s="39">
        <f t="shared" ref="K288:K291" si="27">SUM(F288:J288)</f>
        <v>237651.06</v>
      </c>
    </row>
    <row r="289" spans="1:11" x14ac:dyDescent="0.35">
      <c r="A289" s="24">
        <v>195</v>
      </c>
      <c r="B289" s="24" t="s">
        <v>388</v>
      </c>
      <c r="C289" s="12" t="s">
        <v>391</v>
      </c>
      <c r="D289" s="11"/>
      <c r="E289" s="11"/>
      <c r="F289" s="39">
        <v>214468.8</v>
      </c>
      <c r="G289" s="39"/>
      <c r="H289" s="39"/>
      <c r="I289" s="39">
        <v>10723.44</v>
      </c>
      <c r="J289" s="39"/>
      <c r="K289" s="39">
        <f t="shared" si="27"/>
        <v>225192.24</v>
      </c>
    </row>
    <row r="290" spans="1:11" x14ac:dyDescent="0.35">
      <c r="A290" s="24">
        <v>195</v>
      </c>
      <c r="B290" s="24" t="s">
        <v>388</v>
      </c>
      <c r="C290" s="12" t="s">
        <v>392</v>
      </c>
      <c r="D290" s="11"/>
      <c r="E290" s="11"/>
      <c r="F290" s="39">
        <v>177855.28</v>
      </c>
      <c r="G290" s="39"/>
      <c r="H290" s="39"/>
      <c r="I290" s="39">
        <v>14709.96</v>
      </c>
      <c r="J290" s="39"/>
      <c r="K290" s="39">
        <f t="shared" si="27"/>
        <v>192565.24</v>
      </c>
    </row>
    <row r="291" spans="1:11" x14ac:dyDescent="0.35">
      <c r="A291" s="24">
        <v>195</v>
      </c>
      <c r="B291" s="24" t="s">
        <v>388</v>
      </c>
      <c r="C291" s="12" t="s">
        <v>393</v>
      </c>
      <c r="D291" s="11"/>
      <c r="E291" s="11"/>
      <c r="F291" s="39">
        <v>147454.76</v>
      </c>
      <c r="G291" s="39">
        <v>10000</v>
      </c>
      <c r="H291" s="39"/>
      <c r="I291" s="39">
        <v>0</v>
      </c>
      <c r="J291" s="39"/>
      <c r="K291" s="39">
        <f t="shared" si="27"/>
        <v>157454.76</v>
      </c>
    </row>
    <row r="292" spans="1:11" x14ac:dyDescent="0.35">
      <c r="A292" s="24">
        <v>85</v>
      </c>
      <c r="B292" s="24" t="s">
        <v>394</v>
      </c>
      <c r="C292" s="12" t="s">
        <v>395</v>
      </c>
      <c r="D292" s="11" t="s">
        <v>231</v>
      </c>
      <c r="E292" s="11"/>
      <c r="F292" s="39">
        <v>300691</v>
      </c>
      <c r="G292" s="39">
        <v>0</v>
      </c>
      <c r="H292" s="39">
        <v>546</v>
      </c>
      <c r="I292" s="39"/>
      <c r="J292" s="39"/>
      <c r="K292" s="39">
        <f>SUM(F292:J292)</f>
        <v>301237</v>
      </c>
    </row>
    <row r="293" spans="1:11" x14ac:dyDescent="0.35">
      <c r="A293" s="24">
        <v>85</v>
      </c>
      <c r="B293" s="24" t="s">
        <v>394</v>
      </c>
      <c r="C293" s="12" t="s">
        <v>396</v>
      </c>
      <c r="D293" s="11"/>
      <c r="E293" s="11"/>
      <c r="F293" s="39">
        <v>152512</v>
      </c>
      <c r="G293" s="39">
        <v>10000</v>
      </c>
      <c r="H293" s="39">
        <v>122449</v>
      </c>
      <c r="I293" s="39"/>
      <c r="J293" s="39"/>
      <c r="K293" s="39">
        <f t="shared" ref="K293:K296" si="28">SUM(F293:J293)</f>
        <v>284961</v>
      </c>
    </row>
    <row r="294" spans="1:11" x14ac:dyDescent="0.35">
      <c r="A294" s="24">
        <v>85</v>
      </c>
      <c r="B294" s="24" t="s">
        <v>394</v>
      </c>
      <c r="C294" s="12" t="s">
        <v>397</v>
      </c>
      <c r="D294" s="11"/>
      <c r="E294" s="11"/>
      <c r="F294" s="39">
        <v>242450</v>
      </c>
      <c r="G294" s="39">
        <v>10000</v>
      </c>
      <c r="H294" s="39">
        <v>546</v>
      </c>
      <c r="I294" s="39"/>
      <c r="J294" s="39"/>
      <c r="K294" s="39">
        <f t="shared" si="28"/>
        <v>252996</v>
      </c>
    </row>
    <row r="295" spans="1:11" x14ac:dyDescent="0.35">
      <c r="A295" s="24">
        <v>85</v>
      </c>
      <c r="B295" s="24" t="s">
        <v>394</v>
      </c>
      <c r="C295" s="12" t="s">
        <v>398</v>
      </c>
      <c r="D295" s="11"/>
      <c r="E295" s="11"/>
      <c r="F295" s="39">
        <v>118578</v>
      </c>
      <c r="G295" s="39">
        <v>55362</v>
      </c>
      <c r="H295" s="39">
        <v>66747</v>
      </c>
      <c r="I295" s="39"/>
      <c r="J295" s="39"/>
      <c r="K295" s="39">
        <f t="shared" si="28"/>
        <v>240687</v>
      </c>
    </row>
    <row r="296" spans="1:11" x14ac:dyDescent="0.35">
      <c r="A296" s="24">
        <v>85</v>
      </c>
      <c r="B296" s="24" t="s">
        <v>394</v>
      </c>
      <c r="C296" s="12" t="s">
        <v>399</v>
      </c>
      <c r="D296" s="11"/>
      <c r="E296" s="11"/>
      <c r="F296" s="39">
        <v>227964</v>
      </c>
      <c r="G296" s="39">
        <v>0</v>
      </c>
      <c r="H296" s="39">
        <v>546</v>
      </c>
      <c r="I296" s="39"/>
      <c r="J296" s="39"/>
      <c r="K296" s="39">
        <f t="shared" si="28"/>
        <v>228510</v>
      </c>
    </row>
    <row r="297" spans="1:11" x14ac:dyDescent="0.35">
      <c r="A297" s="24">
        <v>125</v>
      </c>
      <c r="B297" s="24" t="s">
        <v>400</v>
      </c>
      <c r="C297" s="12" t="s">
        <v>401</v>
      </c>
      <c r="D297" s="11" t="s">
        <v>82</v>
      </c>
      <c r="E297" s="11"/>
      <c r="F297" s="39">
        <v>128595.99</v>
      </c>
      <c r="G297" s="39"/>
      <c r="H297" s="39"/>
      <c r="I297" s="39">
        <v>9001.77</v>
      </c>
      <c r="J297" s="39">
        <v>11114.76</v>
      </c>
      <c r="K297" s="39">
        <f>SUM(F297:J297)</f>
        <v>148712.52000000002</v>
      </c>
    </row>
    <row r="298" spans="1:11" x14ac:dyDescent="0.35">
      <c r="A298" s="24">
        <v>125</v>
      </c>
      <c r="B298" s="24" t="s">
        <v>400</v>
      </c>
      <c r="C298" s="12" t="s">
        <v>402</v>
      </c>
      <c r="D298" s="11"/>
      <c r="E298" s="11"/>
      <c r="F298" s="39">
        <v>150987.94</v>
      </c>
      <c r="G298" s="39"/>
      <c r="H298" s="39">
        <v>2097.73</v>
      </c>
      <c r="I298" s="39">
        <v>10023.629999999999</v>
      </c>
      <c r="J298" s="39">
        <v>11114.76</v>
      </c>
      <c r="K298" s="39">
        <f t="shared" ref="K298:K301" si="29">SUM(F298:J298)</f>
        <v>174224.06000000003</v>
      </c>
    </row>
    <row r="299" spans="1:11" x14ac:dyDescent="0.35">
      <c r="A299" s="24">
        <v>125</v>
      </c>
      <c r="B299" s="24" t="s">
        <v>400</v>
      </c>
      <c r="C299" s="12" t="s">
        <v>403</v>
      </c>
      <c r="D299" s="11"/>
      <c r="E299" s="11"/>
      <c r="F299" s="39">
        <v>138166.39999999999</v>
      </c>
      <c r="G299" s="39"/>
      <c r="H299" s="39"/>
      <c r="I299" s="39">
        <v>9671.58</v>
      </c>
      <c r="J299" s="39">
        <v>11114.76</v>
      </c>
      <c r="K299" s="39">
        <f t="shared" si="29"/>
        <v>158952.74</v>
      </c>
    </row>
    <row r="300" spans="1:11" x14ac:dyDescent="0.35">
      <c r="A300" s="24">
        <v>125</v>
      </c>
      <c r="B300" s="24" t="s">
        <v>400</v>
      </c>
      <c r="C300" s="12" t="s">
        <v>404</v>
      </c>
      <c r="D300" s="11"/>
      <c r="E300" s="11"/>
      <c r="F300" s="39">
        <v>100038</v>
      </c>
      <c r="G300" s="39"/>
      <c r="H300" s="39"/>
      <c r="I300" s="39">
        <v>7002.71</v>
      </c>
      <c r="J300" s="39">
        <v>11114.76</v>
      </c>
      <c r="K300" s="39">
        <f t="shared" si="29"/>
        <v>118155.47</v>
      </c>
    </row>
    <row r="301" spans="1:11" x14ac:dyDescent="0.35">
      <c r="A301" s="24">
        <v>125</v>
      </c>
      <c r="B301" s="24" t="s">
        <v>400</v>
      </c>
      <c r="C301" s="12" t="s">
        <v>405</v>
      </c>
      <c r="D301" s="11"/>
      <c r="E301" s="11"/>
      <c r="F301" s="39">
        <v>96344</v>
      </c>
      <c r="G301" s="39"/>
      <c r="H301" s="39"/>
      <c r="I301" s="39">
        <v>5381.48</v>
      </c>
      <c r="J301" s="39">
        <v>11114.76</v>
      </c>
      <c r="K301" s="39">
        <f t="shared" si="29"/>
        <v>112840.23999999999</v>
      </c>
    </row>
    <row r="302" spans="1:11" x14ac:dyDescent="0.35">
      <c r="A302" s="24">
        <v>78</v>
      </c>
      <c r="B302" s="24" t="s">
        <v>412</v>
      </c>
      <c r="C302" s="13" t="s">
        <v>406</v>
      </c>
      <c r="D302" s="11" t="s">
        <v>271</v>
      </c>
      <c r="E302" s="14"/>
      <c r="F302" s="43">
        <v>366627</v>
      </c>
      <c r="G302" s="43">
        <v>48039</v>
      </c>
      <c r="H302" s="43">
        <v>1254</v>
      </c>
      <c r="I302" s="42">
        <v>26065</v>
      </c>
      <c r="J302" s="42">
        <v>30372</v>
      </c>
      <c r="K302" s="39">
        <v>472357</v>
      </c>
    </row>
    <row r="303" spans="1:11" x14ac:dyDescent="0.35">
      <c r="A303" s="24">
        <v>78</v>
      </c>
      <c r="B303" s="24" t="s">
        <v>412</v>
      </c>
      <c r="C303" s="13" t="s">
        <v>407</v>
      </c>
      <c r="D303" s="11"/>
      <c r="E303" s="15"/>
      <c r="F303" s="42">
        <v>277479</v>
      </c>
      <c r="G303" s="42">
        <v>21515</v>
      </c>
      <c r="H303" s="42">
        <v>11591</v>
      </c>
      <c r="I303" s="42">
        <v>26050</v>
      </c>
      <c r="J303" s="42">
        <v>30689</v>
      </c>
      <c r="K303" s="39">
        <v>367325</v>
      </c>
    </row>
    <row r="304" spans="1:11" x14ac:dyDescent="0.35">
      <c r="A304" s="24">
        <v>78</v>
      </c>
      <c r="B304" s="24" t="s">
        <v>412</v>
      </c>
      <c r="C304" s="13" t="s">
        <v>408</v>
      </c>
      <c r="D304" s="11"/>
      <c r="E304" s="15"/>
      <c r="F304" s="42">
        <v>164426</v>
      </c>
      <c r="G304" s="42">
        <v>7042</v>
      </c>
      <c r="H304" s="42">
        <v>7713</v>
      </c>
      <c r="I304" s="42">
        <v>0</v>
      </c>
      <c r="J304" s="42">
        <v>34991</v>
      </c>
      <c r="K304" s="39">
        <v>214172</v>
      </c>
    </row>
    <row r="305" spans="1:11" x14ac:dyDescent="0.35">
      <c r="A305" s="24">
        <v>78</v>
      </c>
      <c r="B305" s="24" t="s">
        <v>412</v>
      </c>
      <c r="C305" s="13" t="s">
        <v>409</v>
      </c>
      <c r="D305" s="11"/>
      <c r="E305" s="15"/>
      <c r="F305" s="42">
        <v>142233</v>
      </c>
      <c r="G305" s="42">
        <v>5581</v>
      </c>
      <c r="H305" s="42">
        <v>31931</v>
      </c>
      <c r="I305" s="42">
        <v>15125</v>
      </c>
      <c r="J305" s="42">
        <v>978</v>
      </c>
      <c r="K305" s="39">
        <v>195848</v>
      </c>
    </row>
    <row r="306" spans="1:11" x14ac:dyDescent="0.35">
      <c r="A306" s="24">
        <v>78</v>
      </c>
      <c r="B306" s="24" t="s">
        <v>412</v>
      </c>
      <c r="C306" s="13" t="s">
        <v>410</v>
      </c>
      <c r="D306" s="11"/>
      <c r="E306" s="15"/>
      <c r="F306" s="42">
        <v>150419</v>
      </c>
      <c r="G306" s="42">
        <v>0</v>
      </c>
      <c r="H306" s="42">
        <v>298</v>
      </c>
      <c r="I306" s="42">
        <v>0</v>
      </c>
      <c r="J306" s="42">
        <v>9210</v>
      </c>
      <c r="K306" s="39">
        <v>159927</v>
      </c>
    </row>
    <row r="307" spans="1:11" x14ac:dyDescent="0.35">
      <c r="A307" s="24">
        <v>78</v>
      </c>
      <c r="B307" s="24" t="s">
        <v>412</v>
      </c>
      <c r="C307" s="13" t="s">
        <v>411</v>
      </c>
      <c r="D307" s="11"/>
      <c r="E307" s="15"/>
      <c r="F307" s="42">
        <v>134931.68</v>
      </c>
      <c r="G307" s="42">
        <v>5112.88</v>
      </c>
      <c r="H307" s="42">
        <v>1647.08</v>
      </c>
      <c r="I307" s="42">
        <v>12409.3</v>
      </c>
      <c r="J307" s="42">
        <v>8088</v>
      </c>
      <c r="K307" s="39">
        <f t="shared" ref="K307" si="30">SUM(F307:J307)</f>
        <v>162188.93999999997</v>
      </c>
    </row>
    <row r="308" spans="1:11" x14ac:dyDescent="0.35">
      <c r="A308" s="24">
        <v>56</v>
      </c>
      <c r="B308" s="24" t="s">
        <v>413</v>
      </c>
      <c r="C308" s="24" t="s">
        <v>414</v>
      </c>
      <c r="D308" s="24" t="s">
        <v>30</v>
      </c>
      <c r="E308" s="24"/>
      <c r="F308" s="37">
        <v>236931.69</v>
      </c>
      <c r="G308" s="37"/>
      <c r="H308" s="37">
        <v>0</v>
      </c>
      <c r="I308" s="37">
        <v>12883.54</v>
      </c>
      <c r="J308" s="37">
        <v>28056.959999999999</v>
      </c>
      <c r="K308" s="37">
        <v>277872.19</v>
      </c>
    </row>
    <row r="309" spans="1:11" x14ac:dyDescent="0.35">
      <c r="A309" s="24">
        <v>56</v>
      </c>
      <c r="B309" s="24" t="s">
        <v>413</v>
      </c>
      <c r="C309" s="24" t="s">
        <v>415</v>
      </c>
      <c r="D309" s="24"/>
      <c r="E309" s="24"/>
      <c r="F309" s="37">
        <v>161142</v>
      </c>
      <c r="G309" s="37"/>
      <c r="H309" s="37">
        <v>5818.8</v>
      </c>
      <c r="I309" s="37">
        <v>11216.8</v>
      </c>
      <c r="J309" s="37">
        <v>23562.720000000001</v>
      </c>
      <c r="K309" s="37">
        <v>201740.31999999998</v>
      </c>
    </row>
    <row r="310" spans="1:11" x14ac:dyDescent="0.35">
      <c r="A310" s="24">
        <v>56</v>
      </c>
      <c r="B310" s="24" t="s">
        <v>413</v>
      </c>
      <c r="C310" s="24" t="s">
        <v>416</v>
      </c>
      <c r="D310" s="24"/>
      <c r="E310" s="24"/>
      <c r="F310" s="37">
        <v>168963</v>
      </c>
      <c r="G310" s="37"/>
      <c r="H310" s="37">
        <v>27.6</v>
      </c>
      <c r="I310" s="37">
        <v>10965.3</v>
      </c>
      <c r="J310" s="37">
        <v>18261.599999999999</v>
      </c>
      <c r="K310" s="37">
        <v>198217.5</v>
      </c>
    </row>
    <row r="311" spans="1:11" x14ac:dyDescent="0.35">
      <c r="A311" s="24">
        <v>56</v>
      </c>
      <c r="B311" s="24" t="s">
        <v>413</v>
      </c>
      <c r="C311" s="24" t="s">
        <v>417</v>
      </c>
      <c r="D311" s="24"/>
      <c r="E311" s="24"/>
      <c r="F311" s="37">
        <v>142524</v>
      </c>
      <c r="G311" s="37"/>
      <c r="H311" s="37">
        <v>1884.48</v>
      </c>
      <c r="I311" s="37">
        <v>9494.01</v>
      </c>
      <c r="J311" s="37">
        <v>18910.919999999998</v>
      </c>
      <c r="K311" s="37">
        <v>172813.41000000003</v>
      </c>
    </row>
    <row r="312" spans="1:11" x14ac:dyDescent="0.35">
      <c r="A312" s="24">
        <v>56</v>
      </c>
      <c r="B312" s="24" t="s">
        <v>413</v>
      </c>
      <c r="C312" s="24" t="s">
        <v>418</v>
      </c>
      <c r="D312" s="24"/>
      <c r="E312" s="24"/>
      <c r="F312" s="37">
        <v>141573</v>
      </c>
      <c r="G312" s="37"/>
      <c r="H312" s="37">
        <v>340.8</v>
      </c>
      <c r="I312" s="37">
        <v>7005.98</v>
      </c>
      <c r="J312" s="37">
        <v>10799.22</v>
      </c>
      <c r="K312" s="37">
        <v>159719</v>
      </c>
    </row>
    <row r="313" spans="1:11" ht="29" x14ac:dyDescent="0.35">
      <c r="A313" s="24">
        <v>45</v>
      </c>
      <c r="B313" s="24" t="s">
        <v>419</v>
      </c>
      <c r="C313" s="24" t="s">
        <v>420</v>
      </c>
      <c r="D313" s="24" t="s">
        <v>61</v>
      </c>
      <c r="E313" s="24"/>
      <c r="F313" s="37">
        <v>162000</v>
      </c>
      <c r="G313" s="37"/>
      <c r="H313" s="37"/>
      <c r="I313" s="37">
        <v>0</v>
      </c>
      <c r="J313" s="37">
        <v>20000</v>
      </c>
      <c r="K313" s="37">
        <v>182000</v>
      </c>
    </row>
    <row r="314" spans="1:11" x14ac:dyDescent="0.35">
      <c r="A314" s="24">
        <v>45</v>
      </c>
      <c r="B314" s="24" t="s">
        <v>419</v>
      </c>
      <c r="C314" s="24" t="s">
        <v>421</v>
      </c>
      <c r="D314" s="24"/>
      <c r="E314" s="24"/>
      <c r="F314" s="37">
        <v>150000</v>
      </c>
      <c r="G314" s="37"/>
      <c r="H314" s="37"/>
      <c r="I314" s="37">
        <v>8000</v>
      </c>
      <c r="J314" s="37">
        <v>10000</v>
      </c>
      <c r="K314" s="37">
        <v>168000</v>
      </c>
    </row>
    <row r="315" spans="1:11" x14ac:dyDescent="0.35">
      <c r="A315" s="24">
        <v>45</v>
      </c>
      <c r="B315" s="24" t="s">
        <v>419</v>
      </c>
      <c r="C315" s="24" t="s">
        <v>422</v>
      </c>
      <c r="D315" s="24"/>
      <c r="E315" s="24"/>
      <c r="F315" s="37">
        <v>158000</v>
      </c>
      <c r="G315" s="37"/>
      <c r="H315" s="37"/>
      <c r="I315" s="37">
        <v>9000</v>
      </c>
      <c r="J315" s="37">
        <v>0</v>
      </c>
      <c r="K315" s="37">
        <v>167000</v>
      </c>
    </row>
    <row r="316" spans="1:11" x14ac:dyDescent="0.35">
      <c r="A316" s="24">
        <v>45</v>
      </c>
      <c r="B316" s="24" t="s">
        <v>419</v>
      </c>
      <c r="C316" s="24" t="s">
        <v>423</v>
      </c>
      <c r="D316" s="24"/>
      <c r="E316" s="24"/>
      <c r="F316" s="37">
        <v>112000</v>
      </c>
      <c r="G316" s="37"/>
      <c r="H316" s="37"/>
      <c r="I316" s="37">
        <v>70</v>
      </c>
      <c r="J316" s="37">
        <v>0</v>
      </c>
      <c r="K316" s="37">
        <v>112070</v>
      </c>
    </row>
    <row r="317" spans="1:11" ht="29" x14ac:dyDescent="0.35">
      <c r="A317" s="24">
        <v>45</v>
      </c>
      <c r="B317" s="24" t="s">
        <v>419</v>
      </c>
      <c r="C317" s="24" t="s">
        <v>424</v>
      </c>
      <c r="D317" s="24"/>
      <c r="E317" s="24"/>
      <c r="F317" s="37">
        <v>99000</v>
      </c>
      <c r="G317" s="37"/>
      <c r="H317" s="37"/>
      <c r="I317" s="37">
        <v>0</v>
      </c>
      <c r="J317" s="37">
        <v>22000</v>
      </c>
      <c r="K317" s="37">
        <v>121000</v>
      </c>
    </row>
    <row r="318" spans="1:11" x14ac:dyDescent="0.35">
      <c r="A318" s="24">
        <v>168</v>
      </c>
      <c r="B318" s="24" t="s">
        <v>425</v>
      </c>
      <c r="C318" s="12" t="s">
        <v>426</v>
      </c>
      <c r="D318" s="11" t="s">
        <v>113</v>
      </c>
      <c r="E318" s="11"/>
      <c r="F318" s="39">
        <v>539133</v>
      </c>
      <c r="G318" s="39">
        <v>188010</v>
      </c>
      <c r="H318" s="39">
        <v>36890.800000000003</v>
      </c>
      <c r="I318" s="39">
        <v>19450</v>
      </c>
      <c r="J318" s="39">
        <v>20741</v>
      </c>
      <c r="K318" s="39">
        <f>SUM(F318:J318)</f>
        <v>804224.8</v>
      </c>
    </row>
    <row r="319" spans="1:11" x14ac:dyDescent="0.35">
      <c r="A319" s="24">
        <v>168</v>
      </c>
      <c r="B319" s="24" t="s">
        <v>425</v>
      </c>
      <c r="C319" s="12" t="s">
        <v>427</v>
      </c>
      <c r="D319" s="11" t="s">
        <v>113</v>
      </c>
      <c r="E319" s="11"/>
      <c r="F319" s="39">
        <v>488864</v>
      </c>
      <c r="G319" s="39">
        <v>139125</v>
      </c>
      <c r="H319" s="39">
        <v>44146</v>
      </c>
      <c r="I319" s="39">
        <v>19450</v>
      </c>
      <c r="J319" s="39">
        <v>27998</v>
      </c>
      <c r="K319" s="39">
        <f>SUM(F319:J319)</f>
        <v>719583</v>
      </c>
    </row>
    <row r="320" spans="1:11" x14ac:dyDescent="0.35">
      <c r="A320" s="24">
        <v>168</v>
      </c>
      <c r="B320" s="24" t="s">
        <v>425</v>
      </c>
      <c r="C320" s="12" t="s">
        <v>428</v>
      </c>
      <c r="D320" s="11" t="s">
        <v>113</v>
      </c>
      <c r="E320" s="11"/>
      <c r="F320" s="39">
        <v>513770.68</v>
      </c>
      <c r="G320" s="39">
        <v>76875</v>
      </c>
      <c r="H320" s="39">
        <v>46280.68</v>
      </c>
      <c r="I320" s="39">
        <v>23800</v>
      </c>
      <c r="J320" s="39">
        <v>25781</v>
      </c>
      <c r="K320" s="39">
        <f t="shared" ref="K320:K322" si="31">SUM(F320:J320)</f>
        <v>686507.36</v>
      </c>
    </row>
    <row r="321" spans="1:11" x14ac:dyDescent="0.35">
      <c r="A321" s="24">
        <v>168</v>
      </c>
      <c r="B321" s="24" t="s">
        <v>425</v>
      </c>
      <c r="C321" s="12" t="s">
        <v>429</v>
      </c>
      <c r="D321" s="11" t="s">
        <v>113</v>
      </c>
      <c r="E321" s="11"/>
      <c r="F321" s="39">
        <v>447295</v>
      </c>
      <c r="G321" s="39">
        <v>132945</v>
      </c>
      <c r="H321" s="39">
        <v>41236</v>
      </c>
      <c r="I321" s="39">
        <v>1940</v>
      </c>
      <c r="J321" s="39">
        <v>25086</v>
      </c>
      <c r="K321" s="39">
        <f t="shared" si="31"/>
        <v>648502</v>
      </c>
    </row>
    <row r="322" spans="1:11" x14ac:dyDescent="0.35">
      <c r="A322" s="24">
        <v>168</v>
      </c>
      <c r="B322" s="24" t="s">
        <v>425</v>
      </c>
      <c r="C322" s="12" t="s">
        <v>430</v>
      </c>
      <c r="D322" s="11" t="s">
        <v>113</v>
      </c>
      <c r="E322" s="11"/>
      <c r="F322" s="39">
        <v>359671.2</v>
      </c>
      <c r="G322" s="39">
        <v>102946.77</v>
      </c>
      <c r="H322" s="39">
        <v>32518.720000000001</v>
      </c>
      <c r="I322" s="39">
        <v>19450</v>
      </c>
      <c r="J322" s="39">
        <v>16639</v>
      </c>
      <c r="K322" s="39">
        <f t="shared" si="31"/>
        <v>531225.69000000006</v>
      </c>
    </row>
    <row r="323" spans="1:11" x14ac:dyDescent="0.35">
      <c r="A323" s="24">
        <v>205</v>
      </c>
      <c r="B323" s="24" t="s">
        <v>431</v>
      </c>
      <c r="C323" s="12" t="s">
        <v>426</v>
      </c>
      <c r="D323" s="11" t="s">
        <v>113</v>
      </c>
      <c r="E323" s="11"/>
      <c r="F323" s="39">
        <v>539133</v>
      </c>
      <c r="G323" s="39">
        <v>188010</v>
      </c>
      <c r="H323" s="39">
        <v>36890.800000000003</v>
      </c>
      <c r="I323" s="39">
        <v>19450</v>
      </c>
      <c r="J323" s="39">
        <v>20741</v>
      </c>
      <c r="K323" s="39">
        <f>SUM(F323:J323)</f>
        <v>804224.8</v>
      </c>
    </row>
    <row r="324" spans="1:11" x14ac:dyDescent="0.35">
      <c r="A324" s="24">
        <v>205</v>
      </c>
      <c r="B324" s="24" t="s">
        <v>431</v>
      </c>
      <c r="C324" s="12" t="s">
        <v>427</v>
      </c>
      <c r="D324" s="11" t="s">
        <v>113</v>
      </c>
      <c r="E324" s="11"/>
      <c r="F324" s="39">
        <v>488864</v>
      </c>
      <c r="G324" s="39">
        <v>139125</v>
      </c>
      <c r="H324" s="39">
        <v>44146</v>
      </c>
      <c r="I324" s="39">
        <v>19450</v>
      </c>
      <c r="J324" s="39">
        <v>27998</v>
      </c>
      <c r="K324" s="39">
        <f>SUM(F324:J324)</f>
        <v>719583</v>
      </c>
    </row>
    <row r="325" spans="1:11" x14ac:dyDescent="0.35">
      <c r="A325" s="24">
        <v>205</v>
      </c>
      <c r="B325" s="24" t="s">
        <v>431</v>
      </c>
      <c r="C325" s="12" t="s">
        <v>428</v>
      </c>
      <c r="D325" s="11" t="s">
        <v>113</v>
      </c>
      <c r="E325" s="11"/>
      <c r="F325" s="39">
        <v>513770.68</v>
      </c>
      <c r="G325" s="39">
        <v>76875</v>
      </c>
      <c r="H325" s="39">
        <v>46280.68</v>
      </c>
      <c r="I325" s="39">
        <v>23800</v>
      </c>
      <c r="J325" s="39">
        <v>25781</v>
      </c>
      <c r="K325" s="39">
        <f t="shared" ref="K325:K327" si="32">SUM(F325:J325)</f>
        <v>686507.36</v>
      </c>
    </row>
    <row r="326" spans="1:11" x14ac:dyDescent="0.35">
      <c r="A326" s="24">
        <v>205</v>
      </c>
      <c r="B326" s="24" t="s">
        <v>431</v>
      </c>
      <c r="C326" s="12" t="s">
        <v>429</v>
      </c>
      <c r="D326" s="11" t="s">
        <v>113</v>
      </c>
      <c r="E326" s="11"/>
      <c r="F326" s="39">
        <v>447295</v>
      </c>
      <c r="G326" s="39">
        <v>132945</v>
      </c>
      <c r="H326" s="39">
        <v>41236</v>
      </c>
      <c r="I326" s="39">
        <v>1940</v>
      </c>
      <c r="J326" s="39">
        <v>25086</v>
      </c>
      <c r="K326" s="39">
        <f t="shared" si="32"/>
        <v>648502</v>
      </c>
    </row>
    <row r="327" spans="1:11" x14ac:dyDescent="0.35">
      <c r="A327" s="24">
        <v>205</v>
      </c>
      <c r="B327" s="24" t="s">
        <v>431</v>
      </c>
      <c r="C327" s="12" t="s">
        <v>430</v>
      </c>
      <c r="D327" s="11" t="s">
        <v>113</v>
      </c>
      <c r="E327" s="11"/>
      <c r="F327" s="39">
        <v>359671.2</v>
      </c>
      <c r="G327" s="39">
        <v>102946.77</v>
      </c>
      <c r="H327" s="39">
        <v>32518.720000000001</v>
      </c>
      <c r="I327" s="39">
        <v>19450</v>
      </c>
      <c r="J327" s="39">
        <v>16639</v>
      </c>
      <c r="K327" s="39">
        <f t="shared" si="32"/>
        <v>531225.69000000006</v>
      </c>
    </row>
    <row r="328" spans="1:11" x14ac:dyDescent="0.35">
      <c r="A328" s="24">
        <v>23</v>
      </c>
      <c r="B328" s="24" t="s">
        <v>442</v>
      </c>
      <c r="C328" s="24" t="s">
        <v>432</v>
      </c>
      <c r="D328" s="24" t="s">
        <v>99</v>
      </c>
      <c r="E328" s="24" t="s">
        <v>442</v>
      </c>
      <c r="F328" s="37">
        <v>177752.88</v>
      </c>
      <c r="G328" s="37">
        <v>0</v>
      </c>
      <c r="H328" s="37">
        <v>0</v>
      </c>
      <c r="I328" s="37"/>
      <c r="J328" s="37">
        <v>21556.04</v>
      </c>
      <c r="K328" s="37">
        <v>199308.92</v>
      </c>
    </row>
    <row r="329" spans="1:11" x14ac:dyDescent="0.35">
      <c r="A329" s="24">
        <v>23</v>
      </c>
      <c r="B329" s="24" t="s">
        <v>442</v>
      </c>
      <c r="C329" s="24" t="s">
        <v>433</v>
      </c>
      <c r="D329" s="24" t="s">
        <v>382</v>
      </c>
      <c r="E329" s="24" t="s">
        <v>442</v>
      </c>
      <c r="F329" s="37">
        <v>160150.72</v>
      </c>
      <c r="G329" s="37">
        <v>0</v>
      </c>
      <c r="H329" s="37">
        <v>0</v>
      </c>
      <c r="I329" s="37"/>
      <c r="J329" s="37">
        <v>10679.06</v>
      </c>
      <c r="K329" s="37">
        <v>170829.78</v>
      </c>
    </row>
    <row r="330" spans="1:11" x14ac:dyDescent="0.35">
      <c r="A330" s="24">
        <v>23</v>
      </c>
      <c r="B330" s="24" t="s">
        <v>442</v>
      </c>
      <c r="C330" s="24" t="s">
        <v>434</v>
      </c>
      <c r="D330" s="24" t="s">
        <v>438</v>
      </c>
      <c r="E330" s="24" t="s">
        <v>442</v>
      </c>
      <c r="F330" s="37">
        <v>120748.02</v>
      </c>
      <c r="G330" s="37">
        <v>0</v>
      </c>
      <c r="H330" s="37">
        <v>0</v>
      </c>
      <c r="I330" s="37"/>
      <c r="J330" s="37">
        <v>6394.5</v>
      </c>
      <c r="K330" s="37">
        <v>127142.52</v>
      </c>
    </row>
    <row r="331" spans="1:11" ht="29" x14ac:dyDescent="0.35">
      <c r="A331" s="24">
        <v>23</v>
      </c>
      <c r="B331" s="24" t="s">
        <v>442</v>
      </c>
      <c r="C331" s="24" t="s">
        <v>435</v>
      </c>
      <c r="D331" s="24" t="s">
        <v>439</v>
      </c>
      <c r="E331" s="24" t="s">
        <v>442</v>
      </c>
      <c r="F331" s="37">
        <v>118637.09</v>
      </c>
      <c r="G331" s="37">
        <v>0</v>
      </c>
      <c r="H331" s="37">
        <v>0</v>
      </c>
      <c r="I331" s="37"/>
      <c r="J331" s="37">
        <v>5534.72</v>
      </c>
      <c r="K331" s="37">
        <v>124171.81</v>
      </c>
    </row>
    <row r="332" spans="1:11" s="28" customFormat="1" ht="43.5" x14ac:dyDescent="0.35">
      <c r="A332" s="27">
        <v>23</v>
      </c>
      <c r="B332" s="27" t="s">
        <v>442</v>
      </c>
      <c r="C332" s="27" t="s">
        <v>436</v>
      </c>
      <c r="D332" s="27" t="s">
        <v>440</v>
      </c>
      <c r="E332" s="27" t="s">
        <v>442</v>
      </c>
      <c r="F332" s="37">
        <v>95219.02</v>
      </c>
      <c r="G332" s="37">
        <v>0</v>
      </c>
      <c r="H332" s="37">
        <v>0</v>
      </c>
      <c r="I332" s="37"/>
      <c r="J332" s="37">
        <v>5116.8</v>
      </c>
      <c r="K332" s="37">
        <v>100335.82</v>
      </c>
    </row>
    <row r="333" spans="1:11" x14ac:dyDescent="0.35">
      <c r="A333" s="24">
        <v>23</v>
      </c>
      <c r="B333" s="24" t="s">
        <v>442</v>
      </c>
      <c r="C333" s="24" t="s">
        <v>437</v>
      </c>
      <c r="D333" s="24" t="s">
        <v>441</v>
      </c>
      <c r="E333" s="24" t="s">
        <v>442</v>
      </c>
      <c r="F333" s="37">
        <v>90323.96</v>
      </c>
      <c r="G333" s="37">
        <v>0</v>
      </c>
      <c r="H333" s="37">
        <v>0</v>
      </c>
      <c r="I333" s="37"/>
      <c r="J333" s="37">
        <v>5530.72</v>
      </c>
      <c r="K333" s="37">
        <v>95854.68</v>
      </c>
    </row>
    <row r="334" spans="1:11" x14ac:dyDescent="0.35">
      <c r="A334" s="24">
        <v>107</v>
      </c>
      <c r="B334" s="24" t="s">
        <v>443</v>
      </c>
      <c r="C334" s="13" t="s">
        <v>444</v>
      </c>
      <c r="D334" s="11" t="s">
        <v>37</v>
      </c>
      <c r="E334" s="14" t="s">
        <v>443</v>
      </c>
      <c r="F334" s="43">
        <v>166416.32999999999</v>
      </c>
      <c r="G334" s="43">
        <v>0</v>
      </c>
      <c r="H334" s="43"/>
      <c r="I334" s="42"/>
      <c r="J334" s="42">
        <v>13000</v>
      </c>
      <c r="K334" s="39">
        <f>SUM(F334:J334)</f>
        <v>179416.33</v>
      </c>
    </row>
    <row r="335" spans="1:11" x14ac:dyDescent="0.35">
      <c r="A335" s="24">
        <v>107</v>
      </c>
      <c r="B335" s="24" t="s">
        <v>443</v>
      </c>
      <c r="C335" s="13" t="s">
        <v>445</v>
      </c>
      <c r="D335" s="11"/>
      <c r="E335" s="15" t="s">
        <v>443</v>
      </c>
      <c r="F335" s="42">
        <v>170614.91</v>
      </c>
      <c r="G335" s="43">
        <v>0</v>
      </c>
      <c r="H335" s="42"/>
      <c r="I335" s="42"/>
      <c r="J335" s="42">
        <v>2499.9</v>
      </c>
      <c r="K335" s="39">
        <f t="shared" ref="K335:K337" si="33">SUM(F335:J335)</f>
        <v>173114.81</v>
      </c>
    </row>
    <row r="336" spans="1:11" x14ac:dyDescent="0.35">
      <c r="A336" s="24">
        <v>107</v>
      </c>
      <c r="B336" s="24" t="s">
        <v>443</v>
      </c>
      <c r="C336" s="13" t="s">
        <v>446</v>
      </c>
      <c r="D336" s="11"/>
      <c r="E336" s="15" t="s">
        <v>443</v>
      </c>
      <c r="F336" s="42">
        <v>134780</v>
      </c>
      <c r="G336" s="43">
        <v>0</v>
      </c>
      <c r="H336" s="42"/>
      <c r="I336" s="42"/>
      <c r="J336" s="42">
        <v>13000</v>
      </c>
      <c r="K336" s="39">
        <f t="shared" si="33"/>
        <v>147780</v>
      </c>
    </row>
    <row r="337" spans="1:11" x14ac:dyDescent="0.35">
      <c r="A337" s="24">
        <v>107</v>
      </c>
      <c r="B337" s="24" t="s">
        <v>443</v>
      </c>
      <c r="C337" s="13" t="s">
        <v>447</v>
      </c>
      <c r="D337" s="11"/>
      <c r="E337" s="15" t="s">
        <v>443</v>
      </c>
      <c r="F337" s="42">
        <v>101372.07</v>
      </c>
      <c r="G337" s="43">
        <v>0</v>
      </c>
      <c r="H337" s="42"/>
      <c r="I337" s="42"/>
      <c r="J337" s="42">
        <v>5866.11</v>
      </c>
      <c r="K337" s="39">
        <f t="shared" si="33"/>
        <v>107238.18000000001</v>
      </c>
    </row>
    <row r="338" spans="1:11" x14ac:dyDescent="0.35">
      <c r="A338" s="24">
        <v>141</v>
      </c>
      <c r="B338" s="24" t="s">
        <v>453</v>
      </c>
      <c r="C338" s="13" t="s">
        <v>448</v>
      </c>
      <c r="D338" s="11" t="s">
        <v>30</v>
      </c>
      <c r="E338" s="14"/>
      <c r="F338" s="43">
        <v>192708</v>
      </c>
      <c r="G338" s="43"/>
      <c r="H338" s="43">
        <v>33299</v>
      </c>
      <c r="I338" s="42"/>
      <c r="J338" s="42">
        <v>15418.04</v>
      </c>
      <c r="K338" s="39">
        <f t="shared" ref="K338:K343" si="34">SUM(F338:J338)</f>
        <v>241425.04</v>
      </c>
    </row>
    <row r="339" spans="1:11" x14ac:dyDescent="0.35">
      <c r="A339" s="24">
        <v>141</v>
      </c>
      <c r="B339" s="24" t="s">
        <v>453</v>
      </c>
      <c r="C339" s="13" t="s">
        <v>449</v>
      </c>
      <c r="D339" s="11"/>
      <c r="E339" s="15"/>
      <c r="F339" s="42">
        <v>122880.99</v>
      </c>
      <c r="G339" s="42"/>
      <c r="H339" s="42">
        <v>5885.6</v>
      </c>
      <c r="I339" s="42">
        <v>26999.81</v>
      </c>
      <c r="J339" s="42">
        <v>9165.0400000000009</v>
      </c>
      <c r="K339" s="39">
        <f t="shared" si="34"/>
        <v>164931.44000000003</v>
      </c>
    </row>
    <row r="340" spans="1:11" x14ac:dyDescent="0.35">
      <c r="A340" s="24">
        <v>141</v>
      </c>
      <c r="B340" s="24" t="s">
        <v>453</v>
      </c>
      <c r="C340" s="13" t="s">
        <v>450</v>
      </c>
      <c r="D340" s="11"/>
      <c r="E340" s="15"/>
      <c r="F340" s="42">
        <v>114311.56</v>
      </c>
      <c r="G340" s="42"/>
      <c r="H340" s="42"/>
      <c r="I340" s="42"/>
      <c r="J340" s="42"/>
      <c r="K340" s="39">
        <f t="shared" si="34"/>
        <v>114311.56</v>
      </c>
    </row>
    <row r="341" spans="1:11" x14ac:dyDescent="0.35">
      <c r="A341" s="24">
        <v>141</v>
      </c>
      <c r="B341" s="24" t="s">
        <v>453</v>
      </c>
      <c r="C341" s="13" t="s">
        <v>451</v>
      </c>
      <c r="D341" s="11"/>
      <c r="E341" s="15"/>
      <c r="F341" s="42">
        <v>110884.65</v>
      </c>
      <c r="G341" s="42"/>
      <c r="H341" s="42">
        <v>2300</v>
      </c>
      <c r="I341" s="42">
        <v>2844.35</v>
      </c>
      <c r="J341" s="42">
        <v>10898.16</v>
      </c>
      <c r="K341" s="39">
        <f t="shared" si="34"/>
        <v>126927.16</v>
      </c>
    </row>
    <row r="342" spans="1:11" x14ac:dyDescent="0.35">
      <c r="A342" s="24">
        <v>141</v>
      </c>
      <c r="B342" s="24" t="s">
        <v>453</v>
      </c>
      <c r="C342" s="13" t="s">
        <v>452</v>
      </c>
      <c r="D342" s="11"/>
      <c r="E342" s="15"/>
      <c r="F342" s="42">
        <v>104921</v>
      </c>
      <c r="G342" s="42"/>
      <c r="H342" s="42">
        <v>2700</v>
      </c>
      <c r="I342" s="42">
        <v>13230</v>
      </c>
      <c r="J342" s="42">
        <v>24864.1</v>
      </c>
      <c r="K342" s="39">
        <f t="shared" si="34"/>
        <v>145715.1</v>
      </c>
    </row>
    <row r="343" spans="1:11" x14ac:dyDescent="0.35">
      <c r="A343" s="24">
        <v>137</v>
      </c>
      <c r="B343" s="24" t="s">
        <v>454</v>
      </c>
      <c r="C343" s="13" t="s">
        <v>455</v>
      </c>
      <c r="D343" s="11" t="s">
        <v>99</v>
      </c>
      <c r="E343" s="14"/>
      <c r="F343" s="43">
        <v>219937.17</v>
      </c>
      <c r="G343" s="43">
        <v>24000</v>
      </c>
      <c r="H343" s="43"/>
      <c r="I343" s="42">
        <v>16119.62</v>
      </c>
      <c r="J343" s="42">
        <v>21884.16</v>
      </c>
      <c r="K343" s="39">
        <f t="shared" si="34"/>
        <v>281940.95</v>
      </c>
    </row>
    <row r="344" spans="1:11" x14ac:dyDescent="0.35">
      <c r="A344" s="24">
        <v>137</v>
      </c>
      <c r="B344" s="24" t="s">
        <v>454</v>
      </c>
      <c r="C344" s="13" t="s">
        <v>456</v>
      </c>
      <c r="D344" s="11"/>
      <c r="E344" s="15"/>
      <c r="F344" s="42">
        <v>157790.81</v>
      </c>
      <c r="G344" s="42">
        <v>24000</v>
      </c>
      <c r="H344" s="42"/>
      <c r="I344" s="42">
        <v>5453.64</v>
      </c>
      <c r="J344" s="42">
        <v>14975.04</v>
      </c>
      <c r="K344" s="39">
        <f t="shared" ref="K344:K347" si="35">SUM(F344:J344)</f>
        <v>202219.49000000002</v>
      </c>
    </row>
    <row r="345" spans="1:11" x14ac:dyDescent="0.35">
      <c r="A345" s="24">
        <v>137</v>
      </c>
      <c r="B345" s="24" t="s">
        <v>454</v>
      </c>
      <c r="C345" s="13" t="s">
        <v>457</v>
      </c>
      <c r="D345" s="11"/>
      <c r="E345" s="15"/>
      <c r="F345" s="42">
        <v>160755.70000000001</v>
      </c>
      <c r="G345" s="42">
        <v>12000</v>
      </c>
      <c r="H345" s="42"/>
      <c r="I345" s="42">
        <v>6120.24</v>
      </c>
      <c r="J345" s="42">
        <v>12847.92</v>
      </c>
      <c r="K345" s="39">
        <f t="shared" si="35"/>
        <v>191723.86000000002</v>
      </c>
    </row>
    <row r="346" spans="1:11" x14ac:dyDescent="0.35">
      <c r="A346" s="24">
        <v>137</v>
      </c>
      <c r="B346" s="24" t="s">
        <v>454</v>
      </c>
      <c r="C346" s="13" t="s">
        <v>458</v>
      </c>
      <c r="D346" s="11"/>
      <c r="E346" s="15"/>
      <c r="F346" s="42">
        <v>135267.22</v>
      </c>
      <c r="G346" s="42"/>
      <c r="H346" s="42"/>
      <c r="I346" s="42">
        <v>4058.04</v>
      </c>
      <c r="J346" s="42">
        <v>11653.2</v>
      </c>
      <c r="K346" s="39">
        <f t="shared" si="35"/>
        <v>150978.46000000002</v>
      </c>
    </row>
    <row r="347" spans="1:11" x14ac:dyDescent="0.35">
      <c r="A347" s="24">
        <v>137</v>
      </c>
      <c r="B347" s="24" t="s">
        <v>454</v>
      </c>
      <c r="C347" s="13" t="s">
        <v>459</v>
      </c>
      <c r="D347" s="11"/>
      <c r="E347" s="15"/>
      <c r="F347" s="42">
        <v>120427.1</v>
      </c>
      <c r="G347" s="42"/>
      <c r="H347" s="42"/>
      <c r="I347" s="42">
        <v>3612.86</v>
      </c>
      <c r="J347" s="42">
        <v>14247.84</v>
      </c>
      <c r="K347" s="39">
        <f t="shared" si="35"/>
        <v>138287.80000000002</v>
      </c>
    </row>
    <row r="348" spans="1:11" x14ac:dyDescent="0.35">
      <c r="A348" s="24">
        <v>153</v>
      </c>
      <c r="B348" s="24" t="s">
        <v>465</v>
      </c>
      <c r="C348" s="12" t="s">
        <v>460</v>
      </c>
      <c r="D348" s="11" t="s">
        <v>37</v>
      </c>
      <c r="E348" s="14"/>
      <c r="F348" s="43">
        <v>265960</v>
      </c>
      <c r="G348" s="43"/>
      <c r="H348" s="43"/>
      <c r="I348" s="42">
        <f>5400+3035.76</f>
        <v>8435.76</v>
      </c>
      <c r="J348" s="42">
        <v>22770.84</v>
      </c>
      <c r="K348" s="39">
        <f>SUM(F348:J348)</f>
        <v>297166.60000000003</v>
      </c>
    </row>
    <row r="349" spans="1:11" x14ac:dyDescent="0.35">
      <c r="A349" s="24">
        <v>153</v>
      </c>
      <c r="B349" s="24" t="s">
        <v>465</v>
      </c>
      <c r="C349" s="12" t="s">
        <v>461</v>
      </c>
      <c r="D349" s="11"/>
      <c r="E349" s="15"/>
      <c r="F349" s="42">
        <v>155260.79999999999</v>
      </c>
      <c r="G349" s="42">
        <v>200</v>
      </c>
      <c r="H349" s="42"/>
      <c r="I349" s="42">
        <f>9167.76+4663.88+337.79</f>
        <v>14169.43</v>
      </c>
      <c r="J349" s="42">
        <f>1638+151</f>
        <v>1789</v>
      </c>
      <c r="K349" s="39">
        <f t="shared" ref="K349:K352" si="36">SUM(F349:J349)</f>
        <v>171419.22999999998</v>
      </c>
    </row>
    <row r="350" spans="1:11" x14ac:dyDescent="0.35">
      <c r="A350" s="24">
        <v>153</v>
      </c>
      <c r="B350" s="24" t="s">
        <v>465</v>
      </c>
      <c r="C350" s="12" t="s">
        <v>462</v>
      </c>
      <c r="D350" s="11"/>
      <c r="E350" s="15"/>
      <c r="F350" s="42">
        <v>179872</v>
      </c>
      <c r="G350" s="42">
        <v>1700</v>
      </c>
      <c r="H350" s="42"/>
      <c r="I350" s="42">
        <f>4370.2+1002.37+192.33</f>
        <v>5564.9</v>
      </c>
      <c r="J350" s="42">
        <v>22970.54</v>
      </c>
      <c r="K350" s="39">
        <f t="shared" si="36"/>
        <v>210107.44</v>
      </c>
    </row>
    <row r="351" spans="1:11" x14ac:dyDescent="0.35">
      <c r="A351" s="24">
        <v>153</v>
      </c>
      <c r="B351" s="24" t="s">
        <v>465</v>
      </c>
      <c r="C351" s="12" t="s">
        <v>463</v>
      </c>
      <c r="D351" s="11"/>
      <c r="E351" s="15"/>
      <c r="F351" s="42">
        <v>141998</v>
      </c>
      <c r="G351" s="42">
        <v>200</v>
      </c>
      <c r="H351" s="42"/>
      <c r="I351" s="42">
        <v>2129</v>
      </c>
      <c r="J351" s="42">
        <v>10209</v>
      </c>
      <c r="K351" s="39">
        <f t="shared" si="36"/>
        <v>154536</v>
      </c>
    </row>
    <row r="352" spans="1:11" x14ac:dyDescent="0.35">
      <c r="A352" s="24">
        <v>153</v>
      </c>
      <c r="B352" s="24" t="s">
        <v>465</v>
      </c>
      <c r="C352" s="12" t="s">
        <v>464</v>
      </c>
      <c r="D352" s="11"/>
      <c r="E352" s="15"/>
      <c r="F352" s="42">
        <v>123523</v>
      </c>
      <c r="G352" s="42">
        <v>1125</v>
      </c>
      <c r="H352" s="42"/>
      <c r="I352" s="42">
        <v>1300</v>
      </c>
      <c r="J352" s="42">
        <v>10870</v>
      </c>
      <c r="K352" s="39">
        <f t="shared" si="36"/>
        <v>136818</v>
      </c>
    </row>
    <row r="353" spans="1:11" x14ac:dyDescent="0.35">
      <c r="A353" s="24">
        <v>167</v>
      </c>
      <c r="B353" s="24" t="s">
        <v>472</v>
      </c>
      <c r="C353" s="12" t="s">
        <v>467</v>
      </c>
      <c r="D353" s="11" t="s">
        <v>37</v>
      </c>
      <c r="E353" s="14"/>
      <c r="F353" s="43">
        <v>158376.95000000001</v>
      </c>
      <c r="G353" s="43">
        <v>0</v>
      </c>
      <c r="H353" s="43">
        <v>1156.67</v>
      </c>
      <c r="I353" s="42">
        <v>0</v>
      </c>
      <c r="J353" s="42">
        <v>17149.080000000002</v>
      </c>
      <c r="K353" s="39">
        <f>SUM(F353:J353)</f>
        <v>176682.7</v>
      </c>
    </row>
    <row r="354" spans="1:11" x14ac:dyDescent="0.35">
      <c r="A354" s="24">
        <v>167</v>
      </c>
      <c r="B354" s="24" t="s">
        <v>472</v>
      </c>
      <c r="C354" s="12" t="s">
        <v>468</v>
      </c>
      <c r="D354" s="11"/>
      <c r="E354" s="15"/>
      <c r="F354" s="42">
        <v>132866</v>
      </c>
      <c r="G354" s="42"/>
      <c r="H354" s="42">
        <v>664.83</v>
      </c>
      <c r="I354" s="42">
        <v>0</v>
      </c>
      <c r="J354" s="42">
        <v>0</v>
      </c>
      <c r="K354" s="39">
        <f t="shared" ref="K354:K357" si="37">SUM(F354:J354)</f>
        <v>133530.82999999999</v>
      </c>
    </row>
    <row r="355" spans="1:11" x14ac:dyDescent="0.35">
      <c r="A355" s="24">
        <v>167</v>
      </c>
      <c r="B355" s="24" t="s">
        <v>472</v>
      </c>
      <c r="C355" s="12" t="s">
        <v>469</v>
      </c>
      <c r="D355" s="11"/>
      <c r="E355" s="15"/>
      <c r="F355" s="42">
        <v>123429.6</v>
      </c>
      <c r="G355" s="42"/>
      <c r="H355" s="42">
        <v>8159.31</v>
      </c>
      <c r="I355" s="42">
        <v>11037</v>
      </c>
      <c r="J355" s="42">
        <v>10618</v>
      </c>
      <c r="K355" s="39">
        <f t="shared" si="37"/>
        <v>153243.91</v>
      </c>
    </row>
    <row r="356" spans="1:11" x14ac:dyDescent="0.35">
      <c r="A356" s="24">
        <v>167</v>
      </c>
      <c r="B356" s="24" t="s">
        <v>472</v>
      </c>
      <c r="C356" s="12" t="s">
        <v>470</v>
      </c>
      <c r="D356" s="11"/>
      <c r="E356" s="15"/>
      <c r="F356" s="42">
        <v>120336.8</v>
      </c>
      <c r="G356" s="42"/>
      <c r="H356" s="42">
        <v>4231.92</v>
      </c>
      <c r="I356" s="42">
        <v>7209</v>
      </c>
      <c r="J356" s="42">
        <v>10618</v>
      </c>
      <c r="K356" s="39">
        <f t="shared" si="37"/>
        <v>142395.72</v>
      </c>
    </row>
    <row r="357" spans="1:11" x14ac:dyDescent="0.35">
      <c r="A357" s="24">
        <v>167</v>
      </c>
      <c r="B357" s="24" t="s">
        <v>472</v>
      </c>
      <c r="C357" s="12" t="s">
        <v>471</v>
      </c>
      <c r="D357" s="11"/>
      <c r="E357" s="15"/>
      <c r="F357" s="42">
        <v>113734.08</v>
      </c>
      <c r="G357" s="42"/>
      <c r="H357" s="42">
        <v>2907.26</v>
      </c>
      <c r="I357" s="42">
        <v>27000</v>
      </c>
      <c r="J357" s="42">
        <v>10618</v>
      </c>
      <c r="K357" s="39">
        <f t="shared" si="37"/>
        <v>154259.34</v>
      </c>
    </row>
    <row r="358" spans="1:1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</row>
    <row r="359" spans="1:11" x14ac:dyDescent="0.35">
      <c r="A359" s="29" t="s">
        <v>466</v>
      </c>
      <c r="B359" s="30"/>
      <c r="C359" s="30"/>
      <c r="D359" s="30"/>
      <c r="E359" s="30"/>
      <c r="F359" s="30"/>
      <c r="G359" s="30"/>
      <c r="H359" s="30"/>
      <c r="I359" s="30"/>
      <c r="J359" s="30"/>
    </row>
  </sheetData>
  <autoFilter ref="A4:K62" xr:uid="{AB954C56-7586-4EFE-B906-8B848D8C5100}">
    <sortState xmlns:xlrd2="http://schemas.microsoft.com/office/spreadsheetml/2017/richdata2" ref="A5:K62">
      <sortCondition ref="A4:A62"/>
    </sortState>
  </autoFilter>
  <mergeCells count="6">
    <mergeCell ref="A1:C1"/>
    <mergeCell ref="A2:E2"/>
    <mergeCell ref="A3:B3"/>
    <mergeCell ref="F3:H3"/>
    <mergeCell ref="A359:J359"/>
    <mergeCell ref="J3:K3"/>
  </mergeCells>
  <phoneticPr fontId="11" type="noConversion"/>
  <pageMargins left="0.7" right="0.7" top="0.75" bottom="0.75" header="0.3" footer="0.3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 Hospital Employee Compensation</dc:title>
  <dc:subject>Aggregate Hospital Employee Compensation</dc:subject>
  <dc:creator>Washington State Department of Health, Health Systems Quality Assurance, Community Health Systems</dc:creator>
  <cp:keywords>Aggregate Hospital Employee Compensation</cp:keywords>
  <cp:lastModifiedBy>Baranowski, Carrie (DOH)</cp:lastModifiedBy>
  <cp:lastPrinted>2023-04-05T18:48:23Z</cp:lastPrinted>
  <dcterms:created xsi:type="dcterms:W3CDTF">2023-01-20T16:51:17Z</dcterms:created>
  <dcterms:modified xsi:type="dcterms:W3CDTF">2024-05-15T23:06:04Z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2023-01-20T16:51:17Z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e4d90e61-a5a5-4895-ba0d-2b25d2684ab0</vt:lpwstr>
  </property>
  <property fmtid="{D5CDD505-2E9C-101B-9397-08002B2CF9AE}" pid="8" name="MSIP_Label_1520fa42-cf58-4c22-8b93-58cf1d3bd1cb_ContentBits">
    <vt:lpwstr>0</vt:lpwstr>
  </property>
</Properties>
</file>